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date1904="1" codeName="Ten_skoroszyt"/>
  <mc:AlternateContent xmlns:mc="http://schemas.openxmlformats.org/markup-compatibility/2006">
    <mc:Choice Requires="x15">
      <x15ac:absPath xmlns:x15ac="http://schemas.microsoft.com/office/spreadsheetml/2010/11/ac" url="C:\Foldery Marcina\pulpit_2023\GOVPL\Zielone zamówienia\"/>
    </mc:Choice>
  </mc:AlternateContent>
  <xr:revisionPtr revIDLastSave="0" documentId="8_{50EC3820-1FC4-4978-BDDC-C9AE8A4BFE02}" xr6:coauthVersionLast="47" xr6:coauthVersionMax="47" xr10:uidLastSave="{00000000-0000-0000-0000-000000000000}"/>
  <bookViews>
    <workbookView xWindow="-108" yWindow="-108" windowWidth="23256" windowHeight="12576" tabRatio="791" activeTab="6" xr2:uid="{00000000-000D-0000-FFFF-FFFF00000000}"/>
  </bookViews>
  <sheets>
    <sheet name="Wprowadzenie" sheetId="1" r:id="rId1"/>
    <sheet name="LCC_Dane_wyjściowe_Wyniki" sheetId="2" r:id="rId2"/>
    <sheet name="Arkusz_odpowiedzi_oferenta" sheetId="3" r:id="rId3"/>
    <sheet name="Wyniki_graficzne" sheetId="7" r:id="rId4"/>
    <sheet name="Definicje_Wzory" sheetId="4" r:id="rId5"/>
    <sheet name="Dane_referencyjne" sheetId="5" r:id="rId6"/>
    <sheet name="Obliczenia" sheetId="6" r:id="rId7"/>
  </sheets>
  <externalReferences>
    <externalReference r:id="rId8"/>
  </externalReferences>
  <definedNames>
    <definedName name="discount_rate">'[1]LCC Inputs &amp; Results'!$F$42</definedName>
    <definedName name="inflation_rate">'[1]LCC Inputs &amp; Results'!$F$43</definedName>
    <definedName name="inflation_rate_electricity">'[1]LCC Inputs &amp; Results'!$F$44</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 i="5" l="1"/>
  <c r="E12" i="2"/>
  <c r="D54" i="2"/>
  <c r="D25" i="6"/>
  <c r="D53" i="6"/>
  <c r="D52" i="6"/>
  <c r="D31" i="6"/>
  <c r="D32" i="6"/>
  <c r="D45" i="6"/>
  <c r="D46" i="6"/>
  <c r="D38" i="6"/>
  <c r="D39" i="6"/>
  <c r="D24" i="6"/>
  <c r="E38" i="6"/>
  <c r="E5" i="6"/>
  <c r="E39" i="6"/>
  <c r="E53" i="6"/>
  <c r="G38" i="6"/>
  <c r="G39" i="6"/>
  <c r="G53" i="6"/>
  <c r="I38" i="6"/>
  <c r="I39" i="6"/>
  <c r="I53" i="6"/>
  <c r="K38" i="6"/>
  <c r="K39" i="6"/>
  <c r="K53" i="6"/>
  <c r="M38" i="6"/>
  <c r="M39" i="6"/>
  <c r="M53" i="6"/>
  <c r="O38" i="6"/>
  <c r="O39" i="6"/>
  <c r="O53" i="6"/>
  <c r="Q38" i="6"/>
  <c r="Q39" i="6"/>
  <c r="Q53" i="6"/>
  <c r="S38" i="6"/>
  <c r="S39" i="6"/>
  <c r="S53" i="6"/>
  <c r="U38" i="6"/>
  <c r="U39" i="6"/>
  <c r="U53" i="6"/>
  <c r="W38" i="6"/>
  <c r="W39" i="6"/>
  <c r="W53" i="6"/>
  <c r="E11" i="3"/>
  <c r="E49" i="2"/>
  <c r="E79" i="2"/>
  <c r="G11" i="3"/>
  <c r="G49" i="2"/>
  <c r="G79" i="2"/>
  <c r="I11" i="3"/>
  <c r="I49" i="2"/>
  <c r="I79" i="2"/>
  <c r="K11" i="3"/>
  <c r="K49" i="2"/>
  <c r="K79" i="2"/>
  <c r="M11" i="3"/>
  <c r="M49" i="2"/>
  <c r="M79" i="2"/>
  <c r="O11" i="3"/>
  <c r="O49" i="2"/>
  <c r="O79" i="2"/>
  <c r="Q11" i="3"/>
  <c r="Q49" i="2"/>
  <c r="Q79" i="2"/>
  <c r="S11" i="3"/>
  <c r="S49" i="2"/>
  <c r="S79" i="2"/>
  <c r="U11" i="3"/>
  <c r="U49" i="2"/>
  <c r="U79" i="2"/>
  <c r="W11" i="3"/>
  <c r="W49" i="2"/>
  <c r="W79" i="2"/>
  <c r="E92" i="2"/>
  <c r="E77" i="2"/>
  <c r="G77" i="2"/>
  <c r="I77" i="2"/>
  <c r="K77" i="2"/>
  <c r="M77" i="2"/>
  <c r="O77" i="2"/>
  <c r="Q77" i="2"/>
  <c r="S77" i="2"/>
  <c r="U77" i="2"/>
  <c r="W77" i="2"/>
  <c r="E90" i="2"/>
  <c r="E54" i="2"/>
  <c r="E31" i="6"/>
  <c r="E7" i="6"/>
  <c r="E32" i="6"/>
  <c r="E76" i="2"/>
  <c r="G54" i="2"/>
  <c r="G31" i="6"/>
  <c r="G32" i="6"/>
  <c r="G76" i="2"/>
  <c r="I54" i="2"/>
  <c r="I31" i="6"/>
  <c r="I32" i="6"/>
  <c r="I76" i="2"/>
  <c r="K54" i="2"/>
  <c r="K31" i="6"/>
  <c r="K32" i="6"/>
  <c r="K76" i="2"/>
  <c r="M54" i="2"/>
  <c r="M31" i="6"/>
  <c r="M32" i="6"/>
  <c r="M76" i="2"/>
  <c r="O54" i="2"/>
  <c r="O31" i="6"/>
  <c r="O32" i="6"/>
  <c r="O76" i="2"/>
  <c r="Q54" i="2"/>
  <c r="Q31" i="6"/>
  <c r="Q32" i="6"/>
  <c r="Q76" i="2"/>
  <c r="S54" i="2"/>
  <c r="S31" i="6"/>
  <c r="S32" i="6"/>
  <c r="S76" i="2"/>
  <c r="U54" i="2"/>
  <c r="U31" i="6"/>
  <c r="U32" i="6"/>
  <c r="U76" i="2"/>
  <c r="W54" i="2"/>
  <c r="W31" i="6"/>
  <c r="W32" i="6"/>
  <c r="W76" i="2"/>
  <c r="E89" i="2"/>
  <c r="E52" i="2"/>
  <c r="E55" i="2"/>
  <c r="E74" i="2"/>
  <c r="G52" i="2"/>
  <c r="G55" i="2"/>
  <c r="G15" i="2"/>
  <c r="G13" i="2"/>
  <c r="G74" i="2"/>
  <c r="I52" i="2"/>
  <c r="I55" i="2"/>
  <c r="I15" i="2"/>
  <c r="I13" i="2"/>
  <c r="I74" i="2"/>
  <c r="K52" i="2"/>
  <c r="K55" i="2"/>
  <c r="K15" i="2"/>
  <c r="K13" i="2"/>
  <c r="K74" i="2"/>
  <c r="M52" i="2"/>
  <c r="M55" i="2"/>
  <c r="M15" i="2"/>
  <c r="M13" i="2"/>
  <c r="M74" i="2"/>
  <c r="O52" i="2"/>
  <c r="O55" i="2"/>
  <c r="O15" i="2"/>
  <c r="O13" i="2"/>
  <c r="O74" i="2"/>
  <c r="Q52" i="2"/>
  <c r="Q55" i="2"/>
  <c r="Q15" i="2"/>
  <c r="Q13" i="2"/>
  <c r="Q74" i="2"/>
  <c r="S52" i="2"/>
  <c r="S55" i="2"/>
  <c r="S15" i="2"/>
  <c r="S13" i="2"/>
  <c r="S74" i="2"/>
  <c r="U52" i="2"/>
  <c r="U55" i="2"/>
  <c r="U15" i="2"/>
  <c r="U13" i="2"/>
  <c r="U74" i="2"/>
  <c r="W52" i="2"/>
  <c r="W55" i="2"/>
  <c r="W15" i="2"/>
  <c r="W13" i="2"/>
  <c r="W74" i="2"/>
  <c r="E87" i="2"/>
  <c r="E6" i="6"/>
  <c r="W17" i="2"/>
  <c r="W16" i="2"/>
  <c r="W14" i="2"/>
  <c r="U17" i="2"/>
  <c r="U16" i="2"/>
  <c r="U14" i="2"/>
  <c r="S17" i="2"/>
  <c r="S16" i="2"/>
  <c r="S14" i="2"/>
  <c r="Q17" i="2"/>
  <c r="Q16" i="2"/>
  <c r="Q14" i="2"/>
  <c r="O17" i="2"/>
  <c r="O16" i="2"/>
  <c r="O14" i="2"/>
  <c r="M17" i="2"/>
  <c r="M16" i="2"/>
  <c r="M14" i="2"/>
  <c r="I17" i="2"/>
  <c r="I16" i="2"/>
  <c r="I14" i="2"/>
  <c r="K17" i="2"/>
  <c r="K16" i="2"/>
  <c r="K14" i="2"/>
  <c r="G16" i="2"/>
  <c r="G17" i="2"/>
  <c r="G14" i="2"/>
  <c r="W51" i="6"/>
  <c r="W44" i="6"/>
  <c r="W37" i="6"/>
  <c r="W30" i="6"/>
  <c r="W20" i="6"/>
  <c r="W19" i="6"/>
  <c r="W17" i="6"/>
  <c r="W16" i="6"/>
  <c r="W15" i="6"/>
  <c r="W14" i="6"/>
  <c r="W12" i="6"/>
  <c r="U51" i="6"/>
  <c r="U44" i="6"/>
  <c r="U37" i="6"/>
  <c r="U30" i="6"/>
  <c r="U20" i="6"/>
  <c r="U19" i="6"/>
  <c r="U17" i="6"/>
  <c r="U16" i="6"/>
  <c r="U15" i="6"/>
  <c r="U14" i="6"/>
  <c r="U12" i="6"/>
  <c r="S51" i="6"/>
  <c r="S44" i="6"/>
  <c r="S37" i="6"/>
  <c r="S30" i="6"/>
  <c r="S20" i="6"/>
  <c r="S19" i="6"/>
  <c r="S17" i="6"/>
  <c r="S16" i="6"/>
  <c r="S15" i="6"/>
  <c r="S14" i="6"/>
  <c r="S12" i="6"/>
  <c r="Q51" i="6"/>
  <c r="Q44" i="6"/>
  <c r="Q37" i="6"/>
  <c r="Q30" i="6"/>
  <c r="Q20" i="6"/>
  <c r="Q19" i="6"/>
  <c r="Q17" i="6"/>
  <c r="Q16" i="6"/>
  <c r="Q15" i="6"/>
  <c r="Q14" i="6"/>
  <c r="Q12" i="6"/>
  <c r="O51" i="6"/>
  <c r="O44" i="6"/>
  <c r="O37" i="6"/>
  <c r="O30" i="6"/>
  <c r="O20" i="6"/>
  <c r="O19" i="6"/>
  <c r="O66" i="2"/>
  <c r="O68" i="2"/>
  <c r="O69" i="2"/>
  <c r="O23" i="6"/>
  <c r="O17" i="6"/>
  <c r="O16" i="6"/>
  <c r="O15" i="6"/>
  <c r="O14" i="6"/>
  <c r="O12" i="6"/>
  <c r="M51" i="6"/>
  <c r="M44" i="6"/>
  <c r="M37" i="6"/>
  <c r="M30" i="6"/>
  <c r="M20" i="6"/>
  <c r="M19" i="6"/>
  <c r="M17" i="6"/>
  <c r="M16" i="6"/>
  <c r="M15" i="6"/>
  <c r="M14" i="6"/>
  <c r="M12" i="6"/>
  <c r="K51" i="6"/>
  <c r="K44" i="6"/>
  <c r="K37" i="6"/>
  <c r="K30" i="6"/>
  <c r="K20" i="6"/>
  <c r="K19" i="6"/>
  <c r="K17" i="6"/>
  <c r="K16" i="6"/>
  <c r="K15" i="6"/>
  <c r="K14" i="6"/>
  <c r="K12" i="6"/>
  <c r="I51" i="6"/>
  <c r="I44" i="6"/>
  <c r="I37" i="6"/>
  <c r="I30" i="6"/>
  <c r="I20" i="6"/>
  <c r="I66" i="2"/>
  <c r="I68" i="2"/>
  <c r="I19" i="6"/>
  <c r="I69" i="2"/>
  <c r="I23" i="6"/>
  <c r="I17" i="6"/>
  <c r="I16" i="6"/>
  <c r="I15" i="6"/>
  <c r="I14" i="6"/>
  <c r="I12" i="6"/>
  <c r="G51" i="6"/>
  <c r="G44" i="6"/>
  <c r="G37" i="6"/>
  <c r="G30" i="6"/>
  <c r="G20" i="6"/>
  <c r="G19" i="6"/>
  <c r="G66" i="2"/>
  <c r="G68" i="2"/>
  <c r="G69" i="2"/>
  <c r="G23" i="6"/>
  <c r="G17" i="6"/>
  <c r="G16" i="6"/>
  <c r="G15" i="6"/>
  <c r="G14" i="6"/>
  <c r="G12" i="6"/>
  <c r="E14" i="6"/>
  <c r="W34" i="2"/>
  <c r="U34" i="2"/>
  <c r="Q34" i="2"/>
  <c r="O34" i="2"/>
  <c r="M34" i="2"/>
  <c r="K34" i="2"/>
  <c r="I34" i="2"/>
  <c r="G34" i="2"/>
  <c r="E34" i="2"/>
  <c r="E28" i="2"/>
  <c r="W28" i="2"/>
  <c r="U28" i="2"/>
  <c r="S28" i="2"/>
  <c r="Q28" i="2"/>
  <c r="O28" i="2"/>
  <c r="M28" i="2"/>
  <c r="K28" i="2"/>
  <c r="I28" i="2"/>
  <c r="G28" i="2"/>
  <c r="E12" i="6"/>
  <c r="S34" i="2"/>
  <c r="G5" i="7"/>
  <c r="I5" i="7"/>
  <c r="K5" i="7"/>
  <c r="M5" i="7"/>
  <c r="O5" i="7"/>
  <c r="Q5" i="7"/>
  <c r="S5" i="7"/>
  <c r="U5" i="7"/>
  <c r="W5" i="7"/>
  <c r="E5" i="7"/>
  <c r="W41" i="2"/>
  <c r="U41" i="2"/>
  <c r="S41" i="2"/>
  <c r="Q41" i="2"/>
  <c r="O41" i="2"/>
  <c r="M41" i="2"/>
  <c r="K41" i="2"/>
  <c r="I41" i="2"/>
  <c r="G41" i="2"/>
  <c r="O63" i="2"/>
  <c r="O62" i="2"/>
  <c r="O61" i="2"/>
  <c r="O60" i="2"/>
  <c r="O58" i="2"/>
  <c r="O53" i="2"/>
  <c r="O52" i="6"/>
  <c r="O48" i="2"/>
  <c r="O42" i="2"/>
  <c r="O11" i="2"/>
  <c r="W10" i="3"/>
  <c r="W9" i="3"/>
  <c r="U10" i="3"/>
  <c r="U9" i="3"/>
  <c r="S10" i="3"/>
  <c r="S9" i="3"/>
  <c r="Q10" i="3"/>
  <c r="Q9" i="3"/>
  <c r="O10" i="3"/>
  <c r="O9" i="3"/>
  <c r="M10" i="3"/>
  <c r="M9" i="3"/>
  <c r="K10" i="3"/>
  <c r="K9" i="3"/>
  <c r="I10" i="3"/>
  <c r="I9" i="3"/>
  <c r="G10" i="3"/>
  <c r="G9" i="3"/>
  <c r="E10" i="3"/>
  <c r="E9" i="3"/>
  <c r="W69" i="2"/>
  <c r="W68" i="2"/>
  <c r="W66" i="2"/>
  <c r="W63" i="2"/>
  <c r="W62" i="2"/>
  <c r="W61" i="2"/>
  <c r="W60" i="2"/>
  <c r="W58" i="2"/>
  <c r="W53" i="2"/>
  <c r="W52" i="6"/>
  <c r="W48" i="2"/>
  <c r="U69" i="2"/>
  <c r="U68" i="2"/>
  <c r="U66" i="2"/>
  <c r="U63" i="2"/>
  <c r="U62" i="2"/>
  <c r="U61" i="2"/>
  <c r="U60" i="2"/>
  <c r="U58" i="2"/>
  <c r="U53" i="2"/>
  <c r="U52" i="6"/>
  <c r="U48" i="2"/>
  <c r="S69" i="2"/>
  <c r="S68" i="2"/>
  <c r="S66" i="2"/>
  <c r="S63" i="2"/>
  <c r="S62" i="2"/>
  <c r="S61" i="2"/>
  <c r="S60" i="2"/>
  <c r="S58" i="2"/>
  <c r="S53" i="2"/>
  <c r="S52" i="6"/>
  <c r="S48" i="2"/>
  <c r="Q69" i="2"/>
  <c r="Q68" i="2"/>
  <c r="Q66" i="2"/>
  <c r="Q63" i="2"/>
  <c r="Q62" i="2"/>
  <c r="Q61" i="2"/>
  <c r="Q60" i="2"/>
  <c r="Q58" i="2"/>
  <c r="Q53" i="2"/>
  <c r="Q52" i="6"/>
  <c r="Q48" i="2"/>
  <c r="M69" i="2"/>
  <c r="M68" i="2"/>
  <c r="M66" i="2"/>
  <c r="M63" i="2"/>
  <c r="M62" i="2"/>
  <c r="M61" i="2"/>
  <c r="M60" i="2"/>
  <c r="M58" i="2"/>
  <c r="M53" i="2"/>
  <c r="M52" i="6"/>
  <c r="M48" i="2"/>
  <c r="K69" i="2"/>
  <c r="K68" i="2"/>
  <c r="K66" i="2"/>
  <c r="K63" i="2"/>
  <c r="K62" i="2"/>
  <c r="K61" i="2"/>
  <c r="K60" i="2"/>
  <c r="K58" i="2"/>
  <c r="K53" i="2"/>
  <c r="K52" i="6"/>
  <c r="K48" i="2"/>
  <c r="I63" i="2"/>
  <c r="I62" i="2"/>
  <c r="I61" i="2"/>
  <c r="I60" i="2"/>
  <c r="I58" i="2"/>
  <c r="I53" i="2"/>
  <c r="I52" i="6"/>
  <c r="I48" i="2"/>
  <c r="G63" i="2"/>
  <c r="G62" i="2"/>
  <c r="G61" i="2"/>
  <c r="G60" i="2"/>
  <c r="G58" i="2"/>
  <c r="G53" i="2"/>
  <c r="G48" i="2"/>
  <c r="E58" i="2"/>
  <c r="W23" i="6"/>
  <c r="G52" i="6"/>
  <c r="E39" i="2"/>
  <c r="S39" i="2"/>
  <c r="U42" i="2"/>
  <c r="U11" i="2"/>
  <c r="W42" i="2"/>
  <c r="W11" i="2"/>
  <c r="S42" i="2"/>
  <c r="S11" i="2"/>
  <c r="Q42" i="2"/>
  <c r="Q11" i="2"/>
  <c r="M42" i="2"/>
  <c r="M11" i="2"/>
  <c r="K42" i="2"/>
  <c r="K11" i="2"/>
  <c r="I42" i="2"/>
  <c r="I11" i="2"/>
  <c r="G11" i="2"/>
  <c r="G42" i="2"/>
  <c r="E66" i="2"/>
  <c r="E68" i="2"/>
  <c r="E19" i="6"/>
  <c r="E69" i="2"/>
  <c r="E20" i="6"/>
  <c r="E53" i="2"/>
  <c r="E15" i="6"/>
  <c r="E16" i="6"/>
  <c r="E17" i="6"/>
  <c r="E48" i="2"/>
  <c r="E44" i="6"/>
  <c r="E51" i="6"/>
  <c r="E37" i="6"/>
  <c r="E30" i="6"/>
  <c r="C20" i="6"/>
  <c r="C17" i="6"/>
  <c r="C16" i="6"/>
  <c r="C15" i="6"/>
  <c r="C14" i="6"/>
  <c r="Q12" i="2"/>
  <c r="E63" i="2"/>
  <c r="E62" i="2"/>
  <c r="E61" i="2"/>
  <c r="E60" i="2"/>
  <c r="E52" i="6"/>
  <c r="E6" i="7"/>
  <c r="U6" i="7"/>
  <c r="Q9" i="7"/>
  <c r="I9" i="7"/>
  <c r="M9" i="7"/>
  <c r="K8" i="7"/>
  <c r="G9" i="7"/>
  <c r="I8" i="7"/>
  <c r="U8" i="7"/>
  <c r="S8" i="7"/>
  <c r="G8" i="7"/>
  <c r="K9" i="7"/>
  <c r="Q8" i="7"/>
  <c r="W8" i="7"/>
  <c r="O8" i="7"/>
  <c r="O9" i="7"/>
  <c r="U9" i="7"/>
  <c r="W9" i="7"/>
  <c r="S9" i="7"/>
  <c r="S6" i="7"/>
  <c r="G6" i="7"/>
  <c r="E9" i="7"/>
  <c r="E8" i="7"/>
  <c r="M8" i="7"/>
  <c r="W6" i="7"/>
  <c r="Q6" i="7"/>
  <c r="M6" i="7"/>
  <c r="K6" i="7"/>
  <c r="O6" i="7"/>
  <c r="I6" i="7"/>
  <c r="Q23" i="6"/>
  <c r="M23" i="6"/>
  <c r="U23" i="6"/>
  <c r="E23" i="6"/>
  <c r="K23" i="6"/>
  <c r="S23" i="6"/>
  <c r="O22" i="6"/>
  <c r="O83" i="2"/>
  <c r="M22" i="6"/>
  <c r="M83" i="2"/>
  <c r="G22" i="6"/>
  <c r="G83" i="2"/>
  <c r="E22" i="6"/>
  <c r="U22" i="6"/>
  <c r="U24" i="6"/>
  <c r="U25" i="6"/>
  <c r="U75" i="2"/>
  <c r="U7" i="7"/>
  <c r="K22" i="6"/>
  <c r="I22" i="6"/>
  <c r="I83" i="2"/>
  <c r="W22" i="6"/>
  <c r="W24" i="6"/>
  <c r="W25" i="6"/>
  <c r="W75" i="2"/>
  <c r="W7" i="7"/>
  <c r="Q22" i="6"/>
  <c r="Q83" i="2"/>
  <c r="S22" i="6"/>
  <c r="I24" i="6"/>
  <c r="I25" i="6"/>
  <c r="I75" i="2"/>
  <c r="I7" i="7"/>
  <c r="D87" i="2"/>
  <c r="K12" i="2"/>
  <c r="D91" i="2"/>
  <c r="I39" i="2"/>
  <c r="U12" i="2"/>
  <c r="G12" i="2"/>
  <c r="D90" i="2"/>
  <c r="O12" i="2"/>
  <c r="D92" i="2"/>
  <c r="D75" i="2"/>
  <c r="W12" i="2"/>
  <c r="U39" i="2"/>
  <c r="D78" i="2"/>
  <c r="K39" i="2"/>
  <c r="M39" i="2"/>
  <c r="D77" i="2"/>
  <c r="Q39" i="2"/>
  <c r="O39" i="2"/>
  <c r="D94" i="2"/>
  <c r="D81" i="2"/>
  <c r="D88" i="2"/>
  <c r="M12" i="2"/>
  <c r="D76" i="2"/>
  <c r="S12" i="2"/>
  <c r="D55" i="2"/>
  <c r="D42" i="2"/>
  <c r="D20" i="2"/>
  <c r="D24" i="2"/>
  <c r="D53" i="2"/>
  <c r="D23" i="2"/>
  <c r="D52" i="2"/>
  <c r="D21" i="2"/>
  <c r="D17" i="2"/>
  <c r="I12" i="2"/>
  <c r="D74" i="2"/>
  <c r="D89" i="2"/>
  <c r="W39" i="2"/>
  <c r="D79" i="2"/>
  <c r="G39" i="2"/>
  <c r="E83" i="2"/>
  <c r="K24" i="6"/>
  <c r="K25" i="6"/>
  <c r="K75" i="2"/>
  <c r="K7" i="7"/>
  <c r="G24" i="6"/>
  <c r="G25" i="6"/>
  <c r="G75" i="2"/>
  <c r="G7" i="7"/>
  <c r="M24" i="6"/>
  <c r="M25" i="6"/>
  <c r="M75" i="2"/>
  <c r="M7" i="7"/>
  <c r="S24" i="6"/>
  <c r="S25" i="6"/>
  <c r="S75" i="2"/>
  <c r="S7" i="7"/>
  <c r="O24" i="6"/>
  <c r="O25" i="6"/>
  <c r="O75" i="2"/>
  <c r="O7" i="7"/>
  <c r="S45" i="6"/>
  <c r="S46" i="6"/>
  <c r="S78" i="2"/>
  <c r="S10" i="7"/>
  <c r="K83" i="2"/>
  <c r="K84" i="2"/>
  <c r="W83" i="2"/>
  <c r="W84" i="2"/>
  <c r="S83" i="2"/>
  <c r="S84" i="2"/>
  <c r="U83" i="2"/>
  <c r="U84" i="2"/>
  <c r="Q24" i="6"/>
  <c r="Q25" i="6"/>
  <c r="Q75" i="2"/>
  <c r="Q7" i="7"/>
  <c r="E24" i="6"/>
  <c r="E25" i="6"/>
  <c r="E75" i="2"/>
  <c r="E45" i="6"/>
  <c r="E46" i="6"/>
  <c r="E78" i="2"/>
  <c r="E10" i="7"/>
  <c r="E84" i="2"/>
  <c r="W45" i="6"/>
  <c r="W46" i="6"/>
  <c r="W78" i="2"/>
  <c r="O84" i="2"/>
  <c r="O45" i="6"/>
  <c r="O46" i="6"/>
  <c r="O78" i="2"/>
  <c r="M84" i="2"/>
  <c r="M45" i="6"/>
  <c r="M46" i="6"/>
  <c r="M78" i="2"/>
  <c r="I84" i="2"/>
  <c r="I45" i="6"/>
  <c r="I46" i="6"/>
  <c r="I78" i="2"/>
  <c r="Q45" i="6"/>
  <c r="Q46" i="6"/>
  <c r="Q78" i="2"/>
  <c r="Q84" i="2"/>
  <c r="K45" i="6"/>
  <c r="K46" i="6"/>
  <c r="K78" i="2"/>
  <c r="G45" i="6"/>
  <c r="G46" i="6"/>
  <c r="G78" i="2"/>
  <c r="G84" i="2"/>
  <c r="U45" i="6"/>
  <c r="U46" i="6"/>
  <c r="U78" i="2"/>
  <c r="S11" i="7"/>
  <c r="E97" i="2"/>
  <c r="S81" i="2"/>
  <c r="E91" i="2"/>
  <c r="E96" i="2"/>
  <c r="E81" i="2"/>
  <c r="E88" i="2"/>
  <c r="E7" i="7"/>
  <c r="E11" i="7"/>
  <c r="G10" i="7"/>
  <c r="G11" i="7"/>
  <c r="G81" i="2"/>
  <c r="I81" i="2"/>
  <c r="I10" i="7"/>
  <c r="I11" i="7"/>
  <c r="Q81" i="2"/>
  <c r="Q10" i="7"/>
  <c r="Q11" i="7"/>
  <c r="U10" i="7"/>
  <c r="U11" i="7"/>
  <c r="U81" i="2"/>
  <c r="O81" i="2"/>
  <c r="O10" i="7"/>
  <c r="O11" i="7"/>
  <c r="K10" i="7"/>
  <c r="K11" i="7"/>
  <c r="K81" i="2"/>
  <c r="M81" i="2"/>
  <c r="M10" i="7"/>
  <c r="M11" i="7"/>
  <c r="W10" i="7"/>
  <c r="W11" i="7"/>
  <c r="W81" i="2"/>
  <c r="E94"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Aure Adell</author>
  </authors>
  <commentList>
    <comment ref="B6" authorId="0" shapeId="0" xr:uid="{00000000-0006-0000-0100-000001000000}">
      <text>
        <r>
          <rPr>
            <sz val="10"/>
            <color rgb="FF000000"/>
            <rFont val="Verdana"/>
            <family val="2"/>
          </rPr>
          <t>Jeżeli przetarg albo część wymaga więcej niż jednego rodzaju produktu, należy sprecyzować, którego produktu dotyczy danej kolumna (np. jeżeli część 1. obejmuje komputer i ekran monitora, należy przypisać jedną kolumnę do komputera a drugą do ekranu monitora) i oznaczyć je odpowiednio (np. CZĘŚĆ1. - PC i CZĘŚĆ1. - Monitor) tak, aby można było określić konkretne parametry kosztów cyklu życia dla danego produktu i żeby oferenci wiedzieli, dla jakiego produktu powinni podać dane w każdej kolumnie Arkusza odpowiedzi oferenta.</t>
        </r>
      </text>
    </comment>
    <comment ref="B7" authorId="0" shapeId="0" xr:uid="{00000000-0006-0000-0100-000002000000}">
      <text>
        <r>
          <rPr>
            <sz val="10"/>
            <color rgb="FF000000"/>
            <rFont val="Tahoma"/>
            <family val="2"/>
          </rPr>
          <t>Rodzaj sprzętu, jak określono w Rozporządzeniu (UE) Nr 617/2013 w odniesieniu do wymogów dotyczących ekoprojektu dla komputerów i serwerów.</t>
        </r>
      </text>
    </comment>
    <comment ref="B14" authorId="0" shapeId="0" xr:uid="{00000000-0006-0000-0100-000003000000}">
      <text>
        <r>
          <rPr>
            <sz val="10"/>
            <color rgb="FF000000"/>
            <rFont val="Verdana"/>
            <family val="2"/>
          </rPr>
          <t>Liczba lat, w których należy obliczyć i porównać koszty cyklu życia różnych rozwiązań (narzędzie pozwala na maks. 10 lat). W zamówieniach na zakup, liczba lat powinna być równoważna z przeciętnym cyklem życia produktu w danej organizacji a w zamówieniach na leasing/najem powinien to być okres umowy. Krótszy cykl życia bądź okres oceny skutkuje większym znaczeniem ceny zakupu, podczas gdy dłuższy cykl życia nadaje większe znaczenie kosztom użytkowania i usługi serwisowej.
Jako punkt odniesienia można przyjąć 6. letni cykl życia w przypadku komputerów stacjonarnych i zintegrowanych komputerów stacjonarnych oraz 5. letni cykl życia dla notebooków, urządzeń przenośnych typu all-in-one, urządzeń typu cienki klient i zintegrowanych urządzeń typu cienki klient zgodnie z „DG Komisji Europejskiej ds. Energii. Badanie przygotowawcze w sprawie przeglądu Rozporządzenia 617/2013 (Część 3). Komputery i serwery. Zadanie 3 - Użytkownicy. (Wersja końcowa do konsultacji) 2017 r.
W przypadku monitorów, jako punkt odniesienia można przyjąć 6. letni cykl życia zgodnie z „DG Komisji Europejskiej ds. Energii i Transportu. Badania przygotowawcze w sprawie wymogów dotyczących ekoprojektu PWE. Część 3. Komputery osobiste (stacjonarne i laptopy) i monitory. Raport końcowy (Zadanie 1-8) 2007 r.”.</t>
        </r>
      </text>
    </comment>
    <comment ref="B15" authorId="0" shapeId="0" xr:uid="{00000000-0006-0000-0100-000004000000}">
      <text>
        <r>
          <rPr>
            <sz val="10"/>
            <color rgb="FF000000"/>
            <rFont val="Verdana"/>
            <family val="2"/>
          </rPr>
          <t>Stopa dyskontowa wykorzystywana jest do obliczenia bieżącej wartości przyszłych kosztów.
W przypadku komputerów osobistych, jako punkt odniesienia można przyjąć stopę dyskontową w wysokości 1,8% zgodnie z rekomendacjami zawartymi w poprzednim narzędziu do obliczania kosztów cyklu życia UE na podstawie „DG Komisji Europejskiej ds. Energii i Transportu. Badania przygotowawcze w sprawie wymogów dotyczących ekoprojektów PWE. Partia 3. Komputery osobiste (stacjonarne i laptopy) i monitory. Raport końcowy (Zadanie 1-8) 2007 r.”. 
Ewentualnie, Dyrekcja Generalna Komisji Europejskiej ds. Polityki Regionalnej i Miejskiej rekomenduje zastosowanie, co do zasady, społeczną stopę dyskontową w wysokości 5%, jako punkt odniesienia w państwach członkowskich objętych funduszem spójności oraz 3% w innych państwach członkowskich.
Dla prostszych obliczeń, ustal wartość stopy dyskontowej na 0.</t>
        </r>
      </text>
    </comment>
    <comment ref="B17" authorId="0" shapeId="0" xr:uid="{00000000-0006-0000-0100-000005000000}">
      <text>
        <r>
          <rPr>
            <sz val="10"/>
            <color rgb="FF000000"/>
            <rFont val="Verdana"/>
            <family val="2"/>
          </rPr>
          <t>Zastosuj średni wzrost cen elektryczności w swoim kraju lub swojej instytucji (zgodnie z danymi oficjalnymi i z uwzględnieniem wszystkich podatków oraz korektą w celu wyeliminowania skutków inflacji).
Dla prostszych obliczeń, ustal wzrost cen elektryczności na 0.</t>
        </r>
      </text>
    </comment>
    <comment ref="B20" authorId="0" shapeId="0" xr:uid="{00000000-0006-0000-0100-000006000000}">
      <text>
        <r>
          <rPr>
            <sz val="10"/>
            <color rgb="FF000000"/>
            <rFont val="Verdana"/>
            <family val="2"/>
          </rPr>
          <t>Wstaw inne koszty jednorazowe, które możesz ponieść na początku zamówienia związane z komputerami i monitorami niezależnie od ofert i nieuwzględnione w poprzednich kategoriach kosztów (np. szkolenie personelu, konfiguracja komputerów oraz transfer danych itp.).</t>
        </r>
        <r>
          <rPr>
            <sz val="10"/>
            <color rgb="FF00B0F0"/>
            <rFont val="Verdana"/>
            <family val="2"/>
          </rPr>
          <t xml:space="preserve">
</t>
        </r>
      </text>
    </comment>
    <comment ref="B21" authorId="0" shapeId="0" xr:uid="{00000000-0006-0000-0100-000007000000}">
      <text>
        <r>
          <rPr>
            <sz val="11"/>
            <color rgb="FF000000"/>
            <rFont val="Arial"/>
            <family val="2"/>
            <charset val="238"/>
          </rPr>
          <t>W tym miejscu należy wstawić wszelkie koszty ubezpieczenia, opłat lub podatków (z wyjątkiem VAT) związanych z zakupem i użytkowaniem komputerów i monitorów.
Pozostaw puste, jeśli koszty te mają być uwzględnione w koszcie nabycia produktu (w przypadku umów zakupu) lub w kosztach usługi (w umowach najmu / leasingu) podanych przez oferentów. Jeśli tak, to wyraźnie to zaznacz w dokumentach zamówienia.</t>
        </r>
        <r>
          <rPr>
            <sz val="10"/>
            <color rgb="FF000000"/>
            <rFont val="Verdana"/>
            <family val="34"/>
          </rPr>
          <t xml:space="preserve">
</t>
        </r>
        <r>
          <rPr>
            <sz val="10"/>
            <color rgb="FF000000"/>
            <rFont val="Verdana"/>
            <family val="2"/>
          </rPr>
          <t xml:space="preserve">
</t>
        </r>
      </text>
    </comment>
    <comment ref="B23" authorId="0" shapeId="0" xr:uid="{00000000-0006-0000-0100-000008000000}">
      <text>
        <r>
          <rPr>
            <sz val="11"/>
            <color rgb="FF000000"/>
            <rFont val="Arial"/>
            <family val="2"/>
            <charset val="238"/>
          </rPr>
          <t>Wstaw inne koszty roczne, które możesz ponieść w trakcie zamówienia związane z komputerami i monitorami niezależnie od ofert i nieuwzględnione w poprzednich kategoriach kosztów (np. utrzymanie systemu, regularne szkolenia, niszczenie danych itp.).</t>
        </r>
        <r>
          <rPr>
            <sz val="10"/>
            <color rgb="FF00B0F0"/>
            <rFont val="Verdana"/>
            <family val="2"/>
          </rPr>
          <t xml:space="preserve">
</t>
        </r>
      </text>
    </comment>
    <comment ref="B24" authorId="0" shapeId="0" xr:uid="{00000000-0006-0000-0100-000009000000}">
      <text>
        <r>
          <rPr>
            <sz val="10"/>
            <color rgb="FF000000"/>
            <rFont val="Verdana"/>
            <family val="2"/>
          </rPr>
          <t xml:space="preserve">W zamówieniach na zakup możesz uwzględnić stawkę amortyzacji dla produktu, jeśli planujesz go wymienić i odsprzedać na koniec okresu branego do oceny. Jeśli nie planujesz tego zrobić, pozostaw komórkę pustą.
Jeśli zamierzasz uwzględnić w zamówieniu wartość odkupu przez oferentów lub inny rodzaj podejścia do wartości resztowej, będziesz musiał dostosować narzędzie lub określić, w jaki sposób uwzględnisz te informacje w narzędziu w różnych metodach zarządzania zamówieniami.
</t>
        </r>
      </text>
    </comment>
    <comment ref="B27" authorId="0" shapeId="0" xr:uid="{00000000-0006-0000-0100-00000A000000}">
      <text>
        <r>
          <rPr>
            <sz val="10"/>
            <color rgb="FF000000"/>
            <rFont val="Verdana"/>
            <family val="2"/>
          </rPr>
          <t>Zgodnie z unijnymi kryteriami dot. zielonych zamówień publicznych, narzędzie wymaga zmierzenia zużycia energii zgodnie z najnowszą wersją standardu Energy Star. W zależności od opcji wybranej w menu rozwijanym, roczne koszty operacyjne z tytułu zużycia energii uzyskiwane są w następujący sposób:
Opcja 1) Wymagająca obliczenia rocznego typowego zużycia energii (wartość ETEC w kWh) zgodnie z standardem Energy Star, który określa bezpośrednio roczną wartość zużycia; albo wymagające podania zapotrzebowania na moc (W) w czterech trybach działania oraz zastosowania profilu wykorzystania czasu w każdym trybie zgodnie z standardem Energy Star (ujęty w arkuszu danych referencyjnych), w wyniku którego otrzymujemy wartość ETEC. W powyższych przypadkach poniższe rzędy „profilu wykorzystania własnego czasu” należy pozostawić puste.
Opcja 2) wymagająca podania zapotrzebowania na moc (W) w czterech trybach działania wskazanych w standardzie Energy Star, ale przy zastosowaniu profilu wykorzystania własnego czasu, jeżeli posiadasz inne dane szacunkowe, które lepiej odpowiadają rzeczywistemu zużyciu energii. W takich przypadkach poniższe rzędy „profilu wykorzystania własnego czasu” należy wypełnić, w każdym trybie wykorzystania podając czas, który zostanie poświęcony na obliczenie rocznego zużycia energii. Otrzymane w ten sposób wyniki nie odpowiadają powyższym wynikom, jako, że wykorzystują różny profil wykorzystania czasu. W przypadku wyboru tej opcji, należy pamiętać o ukryciu rzędów dla wartości ETEC w „Arkuszu odpowiedzi oferenta”.</t>
        </r>
      </text>
    </comment>
    <comment ref="B28" authorId="0" shapeId="0" xr:uid="{00000000-0006-0000-0100-00000B000000}">
      <text>
        <r>
          <rPr>
            <sz val="10"/>
            <color rgb="FF000000"/>
            <rFont val="Verdana"/>
            <family val="2"/>
          </rPr>
          <t xml:space="preserve">Standard Energy Star przewiduje 4 tryby wykorzystania: tryb wyłączony, tryb uśpiony i dwa pod-tryby trybu włączonego (długi i krótki okres czuwania).
Więcej informacji na temat uzasadnienia i przyczyn, dlaczego nie uwzględnia trybu aktywnego można znaleźć w wyjaśnieniu definiującym profil wykorzystania dla potrzeb mierzenia wartości ETEC, jak wskazano w Załącznikach do Standardu Międzynarodowego: ECMA-383 Mierzenie zużycia energii przez komputery osobiste, standard w dużej mierze oparty na tym, jakie zużycie energii jest mierzone dla potrzeb Energy Star. </t>
        </r>
      </text>
    </comment>
    <comment ref="B41" authorId="0" shapeId="0" xr:uid="{00000000-0006-0000-0100-00000C000000}">
      <text>
        <r>
          <rPr>
            <sz val="10"/>
            <color rgb="FF000000"/>
            <rFont val="Verdana"/>
            <family val="34"/>
          </rPr>
          <t xml:space="preserve">W przypadku uwzględnienia zewnętrznych skutków zmian klimatu związanych z zużyciem energii przez komputery i monitory, narzędzie przedstawia dane referencyjne dla emisji ekwiwalentu CO2 koszyka energetycznego Twojego kraju. Niemniej jednak, możesz alternatywnie wykorzystać emisje ekwiwalentu CO2 własnej elektryczności wprowadzając je w tym miejscu. </t>
        </r>
      </text>
    </comment>
    <comment ref="B42" authorId="0" shapeId="0" xr:uid="{00000000-0006-0000-0100-00000D000000}">
      <text>
        <r>
          <rPr>
            <sz val="10"/>
            <color rgb="FF000000"/>
            <rFont val="Verdana"/>
            <family val="2"/>
          </rPr>
          <t>Należy również określić koszt ekwiwalentu CO2. Jako punkt odniesienia, można wykorzystać koszt zewnętrzny w wysokości 90 EUR/tona ekwiwalentu CO2 (przeliczony na Twoją walutę krajową), jak zastosowano w „Ricardo-AEA. Update of the Handbook on External Costs of Transport” („Ricardo-AEA. Aktualizacja podręcznika kosztów zewnętrznych transportu”), 2014 r. Więcej informacji zawarto w zakładce Definicje i wzory.</t>
        </r>
      </text>
    </comment>
    <comment ref="B46" authorId="0" shapeId="0" xr:uid="{00000000-0006-0000-0100-00000E000000}">
      <text>
        <r>
          <rPr>
            <sz val="10"/>
            <color rgb="FF000000"/>
            <rFont val="Verdana"/>
            <family val="2"/>
          </rPr>
          <t>NIE WPROWADZAJ DANYCH W TYM MIEJSCU. Odpowiedzi oferentów wpisywane są w „Arkuszu odpowiedzi oferentów” i kopiowane tu automatycznie w celu obliczenia kosztów cyklu życia. Rozszerz używając przycisku [+] po lewej. W przypadku ukrycia niektórych elementów kosztowych w tym miejscu, to samo należy zrobić w „Arkuszu odpowiedzi oferenta” w celu zachowania tej samej struktury i zapewnienia poprawnego przeniesienia danych.</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Aure Adell</author>
  </authors>
  <commentList>
    <comment ref="B19" authorId="0" shapeId="0" xr:uid="{00000000-0006-0000-0200-000001000000}">
      <text>
        <r>
          <rPr>
            <sz val="10"/>
            <color rgb="FF000000"/>
            <rFont val="Verdana"/>
            <family val="34"/>
          </rPr>
          <t>W tym polu i w następnych należy określić, czy zamówienie udzielane jest na zakup komputerów czy monitorów.
Jeżeli zamówienie dotyczy leasingu bądź najmu, należy pozostawić dwa pola puste a koszty zostaną uwzględnione w kosztach  usługi serwisowej poniżej.</t>
        </r>
      </text>
    </comment>
    <comment ref="B20" authorId="0" shapeId="0" xr:uid="{00000000-0006-0000-0200-000002000000}">
      <text>
        <r>
          <rPr>
            <sz val="10"/>
            <color rgb="FF000000"/>
            <rFont val="Tahoma"/>
            <family val="2"/>
          </rPr>
          <t>Jedynie w przypadku zamówień na dostawę sprzętu, nie w umowach leasingowych/ najmu. W tych przypadkach koszty instalacji należy uwzględnić w rzędzie kosztów obsługi poniżej.</t>
        </r>
      </text>
    </comment>
    <comment ref="B22" authorId="0" shapeId="0" xr:uid="{00000000-0006-0000-0200-000003000000}">
      <text>
        <r>
          <rPr>
            <sz val="10"/>
            <color rgb="FF000000"/>
            <rFont val="Verdana"/>
            <family val="2"/>
          </rPr>
          <t>Należy określić, czy zamówienie obejmuje tę możliwość na koniec okresu zamówienia/ umowy.</t>
        </r>
      </text>
    </comment>
    <comment ref="B25" authorId="0" shapeId="0" xr:uid="{00000000-0006-0000-0200-000004000000}">
      <text>
        <r>
          <rPr>
            <sz val="10"/>
            <color rgb="FF000000"/>
            <rFont val="Verdana"/>
            <family val="2"/>
          </rPr>
          <t>Podaj zużycie energii przez komputer bądź tablet w postaci rocznego, typowego zużycia energii (wartość ETEC), jeżeli jest to wymagane, bądź podaj zapotrzebowanie na energię w 4. trybach zastosowania poniżej, zgodnie z wymogami wskazanymi w specyfikacji przetargu.
W przypadku komputerów stacjonarnych i notebooków, które korzystają z alternatywnego trybu niskiego poboru mocy zamiast trybów uśpienia i długiego czuwania, można wprowadzić alternatywny tryb niskiego poboru mocy dla trybów uśpienia i długiego czuwania.</t>
        </r>
      </text>
    </comment>
    <comment ref="B33" authorId="0" shapeId="0" xr:uid="{00000000-0006-0000-0200-000005000000}">
      <text>
        <r>
          <rPr>
            <sz val="10"/>
            <color rgb="FF000000"/>
            <rFont val="Verdana"/>
            <family val="2"/>
          </rPr>
          <t>Podaj zużycie energii przez monitor w postaci rocznego, typowego zużycia energii (wartość ETEC), jeżeli jest to wymagane, bądź podaj zapotrzebowanie na energię w 2. trybach zastosowania poniżej, zgodnie z wymogami wskazanymi w specyfikacji przetargu.</t>
        </r>
      </text>
    </comment>
  </commentList>
</comments>
</file>

<file path=xl/sharedStrings.xml><?xml version="1.0" encoding="utf-8"?>
<sst xmlns="http://schemas.openxmlformats.org/spreadsheetml/2006/main" count="470" uniqueCount="319">
  <si>
    <t>Belgium</t>
  </si>
  <si>
    <t>%</t>
  </si>
  <si>
    <t>Watt</t>
  </si>
  <si>
    <t>kWh</t>
  </si>
  <si>
    <r>
      <rPr>
        <sz val="9"/>
        <rFont val="Arial"/>
        <family val="2"/>
        <charset val="1"/>
      </rPr>
      <t>kg CO</t>
    </r>
    <r>
      <rPr>
        <vertAlign val="subscript"/>
        <sz val="9"/>
        <rFont val="Arial"/>
        <family val="2"/>
        <charset val="1"/>
      </rPr>
      <t>2</t>
    </r>
    <r>
      <rPr>
        <sz val="9"/>
        <rFont val="Arial"/>
        <family val="2"/>
        <charset val="1"/>
      </rPr>
      <t>eq</t>
    </r>
  </si>
  <si>
    <t>Austria</t>
  </si>
  <si>
    <t>EUR</t>
  </si>
  <si>
    <t>Bulgaria</t>
  </si>
  <si>
    <t>BGN</t>
  </si>
  <si>
    <t>Cyprus</t>
  </si>
  <si>
    <t>CYP</t>
  </si>
  <si>
    <t>Czech Republic</t>
  </si>
  <si>
    <t>CZK</t>
  </si>
  <si>
    <t>Denmark</t>
  </si>
  <si>
    <t>DKK</t>
  </si>
  <si>
    <t>Estonia</t>
  </si>
  <si>
    <t>EEK</t>
  </si>
  <si>
    <t>Finland</t>
  </si>
  <si>
    <t>France</t>
  </si>
  <si>
    <t>Germany</t>
  </si>
  <si>
    <t>Monitor</t>
  </si>
  <si>
    <t>Greece</t>
  </si>
  <si>
    <t>Hungary</t>
  </si>
  <si>
    <t>HUF</t>
  </si>
  <si>
    <t>Ireland</t>
  </si>
  <si>
    <t>Italy</t>
  </si>
  <si>
    <t>Latvia</t>
  </si>
  <si>
    <t>LVL</t>
  </si>
  <si>
    <t>Lithuania</t>
  </si>
  <si>
    <t>LTL</t>
  </si>
  <si>
    <t>Luxembourg</t>
  </si>
  <si>
    <t>Malta</t>
  </si>
  <si>
    <t>Netherlands</t>
  </si>
  <si>
    <t>Poland</t>
  </si>
  <si>
    <t>PLN</t>
  </si>
  <si>
    <t>Portugal</t>
  </si>
  <si>
    <t>Romania</t>
  </si>
  <si>
    <t>RON</t>
  </si>
  <si>
    <t>Slovakia</t>
  </si>
  <si>
    <t>Slovenia</t>
  </si>
  <si>
    <t>Spain</t>
  </si>
  <si>
    <t>Sweden</t>
  </si>
  <si>
    <t>SEK</t>
  </si>
  <si>
    <t>United Kingdom</t>
  </si>
  <si>
    <t>GBP</t>
  </si>
  <si>
    <t xml:space="preserve">http://ec.europa.eu/environment/gpp/eu_gpp_criteria_en.htm
 </t>
  </si>
  <si>
    <t xml:space="preserve">http://ec.europa.eu/environment/gpp/helpdesk.htm 
</t>
  </si>
  <si>
    <t>kg CO2/kWh</t>
  </si>
  <si>
    <t>Tablet</t>
  </si>
  <si>
    <t>c</t>
  </si>
  <si>
    <t>Croatia</t>
  </si>
  <si>
    <t>HRK</t>
  </si>
  <si>
    <t>Rodzaj produktu</t>
  </si>
  <si>
    <t xml:space="preserve">Wyłączony </t>
  </si>
  <si>
    <t>W trybie uśpienia</t>
  </si>
  <si>
    <t xml:space="preserve">Włączony </t>
  </si>
  <si>
    <t>Tryb krótkiego czuwania</t>
  </si>
  <si>
    <t>Tryb długiego czuwania</t>
  </si>
  <si>
    <t>Narzędzie do obliczania kosztów cyklu życia dla zamówień publicznych na komputery i monitory</t>
  </si>
  <si>
    <t xml:space="preserve">Wstęp </t>
  </si>
  <si>
    <t>Zakres narzędzia</t>
  </si>
  <si>
    <t>Struktura narzędzia</t>
  </si>
  <si>
    <t>Narzędzie zawiera siedem zakładek bądź arkuszy:</t>
  </si>
  <si>
    <t>1) Wstęp, w którym pokrótce opisano zawartość narzędzia.</t>
  </si>
  <si>
    <t>2) Nakłady i rezultaty kosztów cyklu życia, gdzie kompilowane są parametry i informacje dotyczące kosztów cyklu życia oraz prezentowane są rezultaty. _x000B_W tej zakładce zamawiający obowiązani są podać podstawowe parametry dla obliczeń (czas trwania umowy, okres oceny, stopa dyskontowa itp.), dane od oferentów są automatycznie integrowane z „Arkusza odpowiedzi oferenta” (patrz poniżej) a koszty cyklu życia obliczane są dla każdego oferowanego produktu. W przypadku zmodyfikowania tej zakładki (np. poprzez ukrycie parametrów kosztowych, które nie są istotne w przypadku umowy leasingowej), należy również dostosować arkusz odpowiedzi oferenta w celu zapewnienia spójności.</t>
  </si>
  <si>
    <t>3) Arkusz odpowiedzi oferenta, w którym oferenci w standardowy sposób podają dane niezbędne do obliczenia kosztów cyklu życia ich ofert. Informacje podane w przedmiotowym arkuszu są automatycznie importowane do zakładki „Nakładów i rezultatów kosztów cyklu życia” dla potrzeb obliczenia kosztów cyklu życia.</t>
  </si>
  <si>
    <t>4) Rezultaty graficzne, ten arkusz zawiera graficzną prezentację rezultatów obliczeń kosztów cyklu życia w formie wykresu słupkowego prezentującego wkład każdej kategorii kosztowej w sumę kosztów cyklu życia każdego produktu.</t>
  </si>
  <si>
    <t>5) Definicje i wzory, ten arkusz zawiera jasne definicje każdego parametru i wzoru wykorzystanych w narzędziu. Zamawiający będą zobowiązani upewnić się, że standardy zastosowane do zdefiniowania określonych parametrów są zgodne z specyfikacjami technicznymi (zwłaszcza w odniesieniu do wykorzystania energii dla potrzeb obliczenia kosztów operacyjnych).</t>
  </si>
  <si>
    <t>6) Dane referencyjne zawierają zbiory danych wykorzystane do określonych obliczeń. Obejmują walutę, emisję ekwiwalentu CO2 krajowego koszyka energetycznego dla krajów UE, jak również standardowe wzory wykorzystania zdefiniowane przez Energy Star (standard wykorzystywany, jako punkt odniesienia dla zużycia energii, jak zdefiniowano w unijnych kryteriach dot. zielonych zamówień publicznych.)</t>
  </si>
  <si>
    <t>7) Obliczenia, ten arkusz pokazuje obliczenia niezbędne do przekształcenia wszelkich kosztów ponoszonych obecnie i w przyszłości na sumę wartości bieżącej netto.</t>
  </si>
  <si>
    <t>W jaki sposób korzystać z narzędzia</t>
  </si>
  <si>
    <t>W innych zakładkach zawarto wyjaśnienia dotyczące głównych parametrów niezbędnych dla obliczenia kosztów cyklu życia. Więcej informacji zawarto w zakładce „Definicje i wzory”. Niektóre dane odnoszą się do wymogów przetargu oraz określonych standardów na podstawie unijnych kryteriów dot. zielonych zamówień publicznych, jak wyjaśniono w Poradniku użytkownika. Należy upewnić się, że są zawarte odniesienia do nich w dokumentach przetargowych w celu zapewnienia uczciwej oceny i porównywalności rezultatów oferentów._x000B__x000B_Komórki mają różne kody kolorystyczne:</t>
  </si>
  <si>
    <t>Komórki do wypełnienia</t>
  </si>
  <si>
    <t>Komórki wypełniane automatycznie danymi z poprzednio wypełnionych komórek.</t>
  </si>
  <si>
    <t>Komórki do pozostawienia bez wypełnienia na podstawie poprzednio dokonanych wyborów.</t>
  </si>
  <si>
    <t>Komórki z komentarzami, które zawierają istotne informacje i dane referencyjne (najedź kursorem, aby je przeczytać).</t>
  </si>
  <si>
    <t>Jako ZAMAWIAJĄCY, wypełnij jedynie komórki oznaczone kolorem białym w sekcji A zakładki „Nakłady i rezultaty kosztów cyklu życia”. Komórki oznaczone kolorem szarym są uzupełniane bądź zaciemniane automatycznie na podstawie informacji z innych komórek i zakładek. Nie należy usuwać żadnych komórek ani zakładek. Jeżeli chcesz wyeliminować niektóre parametry, ukryj je korzystając z przycisku [+] na lewych i górnych marginesach. Pamiętaj, że w przypadku niektórych parametrów możesz nie posiadać odpowiednich informacji i będziesz musiał poprosić o nie inne departamenty w ramach swojej organizacji bądź inne organy publiczne._x000B_  _x000B_Następne, zabezpiecz wszystkie arkusze za wyjątkiem „Arkusz odpowiedzi oferentów” w celu umożliwienia oferentom wprowadzenia ich danych uniemożliwiając jednocześnie dokonanie ewentualnych niepożądanych modyfikacji w innych arkuszach.  Aby je zabezpieczyć wybierz jeden arkusz i zaznacz Menu główne / Narzędzia / Zabezpieczenie / Zabezpiecz arkusz oraz podaj wybrane przez siebie hasło, aby zabezpieczyć arkusz.</t>
  </si>
  <si>
    <t xml:space="preserve">Jako OFERENT, wypełnij wyłącznie komórki zaznaczone kolorem białym w „Arkuszu odpowiedzi oferenta” (które są automatycznie kopiowane w sekcji B zakładki „Nakłady i rezultaty najniższego kosztu cyklu życia”) oraz zabezpiecz arkusz w celu uniemożliwienia wprowadzenia niepożądanych modyfikacji przez zamawiającego. W tym celu wybierz jeden arkusz i zaznacz Menu główne / Narzędzia / Zabezpieczenie / Zabezpiecz arkusz oraz podaj wybrane przez siebie hasło, aby zabezpieczyć arkusz. </t>
  </si>
  <si>
    <t>W celu uzyskania dalszych informacji dotyczących sposobów korzystania z narzędzia oraz etapów jego wypełniania podczas korzystania z narzędzia w postępowaniu przetargowym, ściągnij Poradnik użytkownika narzędzia do obliczania kosztów cyklu życia dla zielonych zamówień publicznych na komputery i monitory tu:</t>
  </si>
  <si>
    <t>(wstaw link po wejściu na stronę internetową Komisji Europejskiej)</t>
  </si>
  <si>
    <t>Pomoc techniczna dla zielonych zamówień publicznych KE_x000B_W przypadku jakichkolwiek pytań dotyczących narzędzia do obliczania kosztów cyklu życia, skontaktuj się z pomocą techniczną zielonych zamówień publicznych Komisji Europejskiej. Więcej informacji:</t>
  </si>
  <si>
    <t>A. Dane podawane przez zamawiającego: Wspólne parametry niezbędne do obliczenia kosztów cyklu życia</t>
  </si>
  <si>
    <t>Identyfikacja produktu:</t>
  </si>
  <si>
    <t>Odniesienie do produktu w przetargu:</t>
  </si>
  <si>
    <t>Rodzaj sprzętu:</t>
  </si>
  <si>
    <t>Liczba jednostek, które należy dostarczyć:</t>
  </si>
  <si>
    <t xml:space="preserve">Kraj </t>
  </si>
  <si>
    <t xml:space="preserve">Waluta </t>
  </si>
  <si>
    <t>lat</t>
  </si>
  <si>
    <t>Okres oceny kosztów cyklu życia</t>
  </si>
  <si>
    <t>Stopa dyskontowa (opcjonalnie)</t>
  </si>
  <si>
    <t>Roczny wzrost ceny elektryczności (opcjonalnie)</t>
  </si>
  <si>
    <t>Cena elektryczności</t>
  </si>
  <si>
    <t>Inne koszty wg organu (opcjonalnie):</t>
  </si>
  <si>
    <t>Ubezpieczenie, podatki i opłaty</t>
  </si>
  <si>
    <t>Koszt odsetek</t>
  </si>
  <si>
    <t>Stopa amortyzacji dla wartości rezydualnej produktu (w przypadku zakupu)</t>
  </si>
  <si>
    <t>%/rok</t>
  </si>
  <si>
    <t>Inne wstępne koszty jednorazowe</t>
  </si>
  <si>
    <t>Inne koszty roczne</t>
  </si>
  <si>
    <t>Dane dotyczące zużycia energii do obliczenia kosztów użytkowania:</t>
  </si>
  <si>
    <t>Zużycie energii zostanie ocenione na podstawie:</t>
  </si>
  <si>
    <t>Profil wykorzystania własnego czasu dla komputerów:</t>
  </si>
  <si>
    <t>Profil wykorzystania własnego czasu dla monitorów:</t>
  </si>
  <si>
    <t>Do rozważenia zewnętrznych kosztów środowiskowych (opcjonalnie):</t>
  </si>
  <si>
    <t>Emisja ekwiwalentu CO2 krajowego koszyka energetycznego</t>
  </si>
  <si>
    <t>kg CO2eq/kWh</t>
  </si>
  <si>
    <t>albo</t>
  </si>
  <si>
    <t>Wprowadź emisję ekwiwalentu CO2 dla własnego zamówienia na energię elektryczną</t>
  </si>
  <si>
    <t>Koszt ekwiwalentu CO2</t>
  </si>
  <si>
    <t>B. Dane podawane przez oferentów: Informacje o ich ofercie (podawane ZA POŚREDNICTWEM ARKUSZA ODPOWIEDZI OFERENTÓW)</t>
  </si>
  <si>
    <t>Nie wprowadzaj w tym miejscu danych, te dane są automatycznie kopiowane z „Arkuszu odpowiedzi oferenta”</t>
  </si>
  <si>
    <t>Opis produktu:</t>
  </si>
  <si>
    <t>Nazwa i model produktu</t>
  </si>
  <si>
    <t>Liczba dostarczanych jednostek</t>
  </si>
  <si>
    <t>jednostki</t>
  </si>
  <si>
    <t>Oferta na zamówienie podzielona na:</t>
  </si>
  <si>
    <t>Zużycie energii przez komputer:</t>
  </si>
  <si>
    <t xml:space="preserve">Zużycie energii w wartości ETEC </t>
  </si>
  <si>
    <t>kWh/rok.jednostka</t>
  </si>
  <si>
    <t>Moc w trybie wyłączenia</t>
  </si>
  <si>
    <t xml:space="preserve">Wat </t>
  </si>
  <si>
    <t>Moc w trybie uśpienia</t>
  </si>
  <si>
    <t>Moc w trybie długiego czuwania</t>
  </si>
  <si>
    <t>Moc w trybie krótkiego czuwania</t>
  </si>
  <si>
    <t>Zużycie energii przez monitor:</t>
  </si>
  <si>
    <t>Zużycie energii w wartości ETEC</t>
  </si>
  <si>
    <t>Moc w trybie włączenia</t>
  </si>
  <si>
    <t>Koszty usługi serwisowej</t>
  </si>
  <si>
    <t>Koszty użytkowania</t>
  </si>
  <si>
    <t>Inne koszty</t>
  </si>
  <si>
    <t>Całkowity koszt cyklu życia</t>
  </si>
  <si>
    <t>Całkowite zużycie energii</t>
  </si>
  <si>
    <t>Całkowite emisje ekwiwalentu CO2</t>
  </si>
  <si>
    <t>kg CO2eq</t>
  </si>
  <si>
    <t>Arkusz odpowiedzi oferenta</t>
  </si>
  <si>
    <t>Opis produktów</t>
  </si>
  <si>
    <t>Identyfikacja produktu przez zamawiającego:</t>
  </si>
  <si>
    <t>Produkt oferowany przez oferenta:</t>
  </si>
  <si>
    <t>/jednostka</t>
  </si>
  <si>
    <t>/rok.jednostka</t>
  </si>
  <si>
    <t>Nazwa produktu</t>
  </si>
  <si>
    <t xml:space="preserve">Suma </t>
  </si>
  <si>
    <t>Definicje i wzory</t>
  </si>
  <si>
    <t>Element narzędzia</t>
  </si>
  <si>
    <t xml:space="preserve">Opis </t>
  </si>
  <si>
    <t>Wzór</t>
  </si>
  <si>
    <t>Dane podawane przez zamawiającego: Wspólne parametry niezbędne do obliczenia kosztów cyklu życia</t>
  </si>
  <si>
    <t>Krótkie odniesienie do określonego produktu uwzględnionego w każdej kolumnie, jeżeli oceniany przetarg bądź część obejmują więcej niż jeden produkt. Na przykład, jeżeli część 1. składa się z komputera i ekranu monitora, należy przypisać jedną kolumnę do komputera a drugą do ekranu monitora i oznaczyć je odpowiednio (np. CZĘŚĆ1 - PC i CZĘŚĆ1. - Ekran monitora) tak, aby można było określić konkretne parametry kosztów cyklu życia dla danego produktu a oferenci wiedzieli, dla jakiego produktu powinni podać dane w każdej kolumnie Arkusza odpowiedzi oferenta.</t>
  </si>
  <si>
    <t xml:space="preserve">Menu rozwijane do wyboru rodzaju sprzętu, jak określono w unijnych kryteriach zielonych zamówień publicznych dla komputerów i monitorów. Ma to wpływ na ocenę rocznego zużycia energii przez produkt._x000B_ </t>
  </si>
  <si>
    <t>Liczba jednostek każdego rodzaju sprzętu dostarczanych przez oferentów.</t>
  </si>
  <si>
    <t>Podstawowe parametry do obliczenia kosztów cyklu życia:</t>
  </si>
  <si>
    <t>Menu rozwijane do wyboru kraju w celu automatycznego podania waluty i uzyskania średnich emisji CO2 krajowego koszyka energetycznego (na podstawie danych ujętych w zakładce Dane Referencyjne).</t>
  </si>
  <si>
    <t>Podawana automatycznie na podstawie kraju.</t>
  </si>
  <si>
    <t>Okres umowy na usługę</t>
  </si>
  <si>
    <t>Liczba lat, przez które wymagane jest świadczenie określonej w dokumentacji przetargowej usługi przez oferentów (może to obejmować utrzymanie oprogramowania i sprzętu, naprawy i aktualizacje). Pozwoli to na obliczenie kosztów usługi serwisowej. Narzędzie zakłada, że z chwilą zawarcia umowy na usługę nie są ponoszone żadne dodatkowe koszty utrzymania.</t>
  </si>
  <si>
    <t>Liczba lat, w których należy obliczyć i porównać koszty cyklu życia różnych rozwiązań. Narzędzie pozwala na maksymalny okres 10 lat. W zamówieniach na zakup, liczba lat powinna być równoważna z przeciętnym cyklem życia produktu w danej organizacji a w zamówieniach na leasing/najem powinna być równa okresowi zamówienia. Krótszy cykl życia bądź okres oceny skutkuje większym znaczeniem ceny zakupu, podczas gdy dłuższy cykl życia nadaje większe znaczenie kosztom użytkowania i usługi serwisowej._x000B__x000B_Jako punkt odniesienia można przyjąć 6. letni cykl życia w przypadku komputerów stacjonarnych i zintegrowanych komputerów stacjonarnych oraz 5. letni cykl życia w przypadku notebooków, urządzeń przenośnych typu all-in-one, urządzeń typu cienki klient i zintegrowanych urządzeń typu cienki klient zgodnie z „DG Komisji Europejskiej ds. Energii. Badanie przygotowawcze w sprawie przeglądu Rozporządzenia 617/2013 (Część 3.). Komputery i serwery. Zadanie 3 - Użytkownicy. (Wersja końcowa do konsultacji)” 2017 r. _x000B__x000B_W przypadku monitorów, jako punkt odniesienia można przyjąć 6. letni cykl życia zgodnie z „DG Komisji Europejskiej ds. Energii i Transportu. Badania przygotowawcze w sprawie wymogów dotyczących ekoprojektów PWE. Część 3. Komputery osobiste (biurkowe i laptopy) i monitory. Raport końcowy (Zadanie 1-8) 2007 r.”.</t>
  </si>
  <si>
    <t>Stopa dyskontowa</t>
  </si>
  <si>
    <t>Współczynnik wykorzystywany do przekształcenia przyszłych kosztów na wartość bieżącą. Jest to nazywane dyskontowaniem i obejmuje zastosowanie wybranej stopy dyskontowej tak, aby każdy przyszły koszt powstały w okresie oceny był korygowany i wyrażany w odniesieniu do wartości bieżącej. Wyższa stopa dyskontowa obniża wysokość kosztów użytkowania, usługi serwisowej, kosztów zewnętrznych i innych kosztów rocznych w całkowitym obliczeniu. _x000B__x000B_W przypadku komputerów osobistych, jako punkt odniesienia można przyjąć rzeczywistą stopę dyskontową (stopę nominalną – inflacja) w wysokości 1,8% zgodnie z „DG Komisji Europejskiej ds. Energii i Transportu. Badania przygotowawcze w sprawie wymogów dotyczących ekoprojektów PWE. Część 3. Komputery osobiste (biurkowe i laptopy) i monitory. Raport końcowy (Zadanie 1-8) 2007 r.”._x000B__x000B_Ewentualnie, Dyrekcja Generalna Komisji Europejskiej ds. Polityki Regionalnej i Miejskiej rekomenduje zastosowanie, co do zasady, społeczną stopę dyskontową w wysokości 5%, jako punkt odniesienia w państwach członkowskich objętych funduszem spójności oraz 3% w innych państwach członkowskich.</t>
  </si>
  <si>
    <t>Roczny wzrost ceny elektryczności</t>
  </si>
  <si>
    <t>Średni wzrost ceny elektryczności w Twoim kraju bądź organie. Powinien obejmować wszystkie niepodlegające zwrotowi podatki i opłaty i być skorygowany tak, aby wyeliminować skutki inflacji. W przypadku danych krajowych można przejrzeć oficjalne dane statystyczne (dostępne na przykład w Eurostacie – Baza danych wg tematu/Środowisko i energia/Energia (nrg)/Statystyki dotyczące energii – ceny gazu ziemnego i elektryczności (nrg_cena)/Cena elektryczności dla konsumentów niebędących gospodarstwami domowymi (nrg_pc_205); w celu odnalezienia danych właściwych dla Twojej organizacji, możesz odczytać dane z poprzednich rachunków za elektryczność, np. za ostatnie 5 lat i skorygować je tak, aby wyeliminować skutki inflacji. Dla prostszych obliczeń ustaw wartość na zero.</t>
  </si>
  <si>
    <t>Koszt dostawy elektryczności, w tym wszystkie podatki i opłaty (waluta/kWh). Pozwoli to na obliczenie kosztów użytkowania z tytułu zużycia energii przez produkty.</t>
  </si>
  <si>
    <t>Inne koszty do wymienienia przez organ:</t>
  </si>
  <si>
    <t>Koszty pokrywane przez organ z tytułu ubezpieczeń, podatków i innych opłat związanych z nabyciem i użytkowaniem komputerów i monitorów (waluta/rok). Pozostaw komórkę pustą, jeżeli przedmiotowe elementy kosztowe nie są ujęte w cenie nabycia produktu bądź opłacie z tytułu usługi oferowanej przez oferenta.</t>
  </si>
  <si>
    <t>Koszty poniesione za pośrednictwem strony trzeciej (zazwyczaj instytucji finansowej) na sfinansowanie zamówienia. Pozostaw komórkę pustą, jeśli nie dotyczy.</t>
  </si>
  <si>
    <t>Stopa amortyzacji</t>
  </si>
  <si>
    <t xml:space="preserve">W przypadku umów na zakup, można uwzględnić stopę amortyzacji dla produktu, jeżeli planujesz wymienić go i odsprzedać przed całkowitą amortyzacją. Jeżeli nie planujesz tak postąpić, ustal stopę amortyzacji na 0._x000B_Jeżeli planujesz uwzględnić w przetargu wartość odkupu przez oferentów albo innego rodzaju wartość pozostałą niezależnie od stopy amortyzacji, będziesz musiał dostosować narzędzie albo sprecyzować, w jaki sposób zamierzasz uwzględnić tę informację w narzędziu w rzeczonych różnych metodach zarządzania zamówieniami. </t>
  </si>
  <si>
    <t>Inne koszty jednorazowe na początku zamówienia</t>
  </si>
  <si>
    <t>Koszty poniesione przez organ na początku zamówienia niezależnie od ofert i nieuwzględnione w poprzednich kategoriach kosztów (np. szkolenie personelu, konfiguracja komputerów i transfer danych itp.).</t>
  </si>
  <si>
    <t>Koszty ponoszone rocznie przez instytucję niezależnie od ofert i nieuwzględnione w poprzednich kategoriach kosztów (np. utrzymanie systemu, regularne szkolenia, niszczenie danych itp.).</t>
  </si>
  <si>
    <t>Zużycie energii</t>
  </si>
  <si>
    <t>Profil wykorzystania własnego czasu dla komputerów i monitorów</t>
  </si>
  <si>
    <t>Do rozważenia zewnętrznych kosztów środowiskowych (koszty zewnętrzne):</t>
  </si>
  <si>
    <t>Czynnik emisji krajowego koszyka energetycznego (w kg CO2-eq/kWh) podawany automatycznie na podstawie wybranego kraju. Wykorzystywany jest do obliczenia wpływu klimatu lub czynnika zewnętrznego (suma emisji ekwiwalentu CO2) z tytułu zużycia elektryczności przez produkty. Źródłem są zbiory danych oddziaływania na środowisko Thinkstep AG, a mianowicie czynnik zmiany klimatu z Rezultatów oceny wpływu cyklu życia (LCIA) na sieci wytwarzania energii elektrycznej każdego kraju 1kV-60kV; AC, połączenia technologii; sumy zużycia, dla konsumenta; 1kV - 60kV- opracowanej w ramach etapu pilotażowego Komisji ds. Oddziaływania na Środowisko (2013 r. – 2018 r.). Dane są ważne do grudnia 2020 r.</t>
  </si>
  <si>
    <t>Emisje ekwiwalentu CO2 dla własnego zamówienia na energię elektryczną</t>
  </si>
  <si>
    <t>Czynnik emisji własnej dostawy elektryczności (w kg CO2-eq/kWh). W przypadku sprecyzowania zostaną wykorzystane zamiast krajowego koszyka w celu obliczenia zewnętrznych czynników klimatycznych związanych z zużyciem energii przez produkty.</t>
  </si>
  <si>
    <t>Czynnik do monetyzacji, a mianowicie, do przekształcenia zewnętrznego czynnika klimatycznego (emisje ekwiwalentu CO2) w koszt. Na poziomie UE, na mocy Dyrektywy 2009/33/WE ustanowiono przedział pomiędzy 30-40 EUR/tona ekwiwalentu CO2 (w cenach obowiązujących w roku 2007). W ostatnim sprawozdaniu dla DG ds. Transportu na temat „Aktualizacji podręcznika o kosztach zewnętrznych transportu” autorstwa Ricardo-AEA z roku 2014, zaproponowano wartość centralną w wysokości 90 EUR/tona (w cenach obowiązujących w roku 2010) w przedziale 48-168 EUR. W niektórych krajach rząd może określić inne liczby. Określ koszty zewnętrznych czynników zmiany klimatu upewniając się, że wykorzystane dane są zgodne w wymogami określonymi w artykule 68.2 Dyrektywy 2014/24/UE. W narzędziu zaproponowano zastosowanie wartości 90 EUR/tona, jako punkt odniesienia (obowiązuje dostosowanie do waluty krajowej).</t>
  </si>
  <si>
    <t>Dane podane przez oferentów za pośrednictwem Arkusza odpowiedzi oferentów: Informacje o ich ofercie</t>
  </si>
  <si>
    <t>Nazwa i model produktu oferowanego przez oferenta w celu jego szybkiej identyfikacji w ogólnej propozycji oferentów.</t>
  </si>
  <si>
    <t>Liczba jednostek określonego produktu, który ma być dostarczony. Ujęto w tym miejscu, aby pomóc oferentom lepiej sprecyzować inne koszty.</t>
  </si>
  <si>
    <t>Koszt nabycia</t>
  </si>
  <si>
    <t>Koszt początkowej inwestycji w nabycie produktów na podstawie wszystkich wymogów określonych w dokumentach przetargowych (charakterystyka produktów, akcesoriów itp.).  Pozostaw komórkę pustą w przypadku zamówienia na leasing/najem.</t>
  </si>
  <si>
    <t>Koszt instalacji</t>
  </si>
  <si>
    <t>Koszt dostawy, instalacji i uruchomienia produktów na początku zamówienia na podstawie wszystkich wymogów określonych w dokumentach przetargowych. Pozostaw komórkę pustą, jeżeli wymagane są, jako część kosztu nabycia albo, jeśli jest to zamówienie na leasing/najem a tym samym, takie koszty zostaną ujęte w opłacie za usługę serwisową .</t>
  </si>
  <si>
    <t>Koszt usług serwisowych</t>
  </si>
  <si>
    <t xml:space="preserve">Koszt albo opłata za usługi wymagane w dokumentacji przetargowej w okresie zamówienia związane z korzystaniem z komputerów i monitorów (utrzymanie oprogramowania i sprzętu, naprawy, aktualizacje itp.). Pozostaw komórkę pustą, jeżeli żadne z takich usług nie są wymagane. </t>
  </si>
  <si>
    <t>Koszt zakupu na koniec zamówienia</t>
  </si>
  <si>
    <t>Cena nabycia produktu na koniec zamówienia na leasing/najem. Pozostaw komórkę pustą, jeżeli nie przewidziano tego kosztu w dokumentacji przetargowej.</t>
  </si>
  <si>
    <t>Zużycie energii przez komputery i monitory:</t>
  </si>
  <si>
    <t>Zużycie energii w wartości ETEC albo mocy w zdefiniowanych wstępnie trybach korzystania</t>
  </si>
  <si>
    <t>Zużycie energii w rocznym, typowym zużyciu energii (kWh) przez produkt albo pobór mocy (W) w trybach wyłączenia, uśpienia, długiego i krótkiego czuwania, jak określono i obliczono zgodnie z najnowszą wersją standardu Energy Star (wersja 7.1 dla komputerów i wersja 7.0 dla monitorów). W przypadku komputerów stacjonarnych i notebooków, które korzystają z alternatywnego trybu niskiego poboru mocy zamiast trybów uśpienia i długiego czuwania, można wprowadzić alternatywny tryb niskiego poboru mocy dla trybów uśpienia i długiego czuwania._x000B__x000B_Pozwoli to na obliczenie kosztów użytkowania z tytułu zużycia energii przez produkty. Podaj jeden z nich w zależności od wymogów określonych w dokumentacji przetargowej. _x000B__x000B_Te dane można znaleźć w arkuszu technicznym produktu bądź bazie danych produktów Energy Star (https://www.energystar.gov/productfinder/)</t>
  </si>
  <si>
    <t>Koszty nabycia i instalacji</t>
  </si>
  <si>
    <t>W przypadku zamówienia na zakup, w dodatku do kosztów nabycia i instalacji. Są to koszty jednorazowe, których wystąpienie zakłada się na początku zamówienia. _x000B__x000B_W zamówieniach na leasing/najem/ W umowach leasingowych/najmu, komórka ta pozostaje pusta chyba, że nabycie produktów przewiduje się na koniec umowy, w którym to przypadku koszty te będą odpowiadały cenie zakupu na koniec umowy wyrażonej w wartości bieżącej netto.</t>
  </si>
  <si>
    <t>Łączne roczne koszty usługi serwisowej za okres obowiązywania umowy na usługę serwisową wyrażone w wartości bieżącej netto.</t>
  </si>
  <si>
    <t>Łączne roczne koszty z tytułu zużycia energii przez produkty w okresie oceny wyrażone w wartości bieżącej netto.</t>
  </si>
  <si>
    <t>Inne jednorazowe koszty początkowe i łączne koszty roczne z tytułu ubezpieczeń, podatków, opłat, odsetek i innych kosztów rocznych.</t>
  </si>
  <si>
    <t xml:space="preserve">Łączne, roczne koszty zewnętrzne w okresie oceny wyrażone w wartości bieżącej netto. _x000B__x000B_Zgodnie z Dyrektywą 2014/24/UE, kosztami zewnętrznymi są koszty z tytułu zewnętrznych czynników środowiskowych związanych z produktem, usługą lub robotami budowlanymi w okresie ich cyklu życia (artykuł 68). W narzędziu jedynym uwzględnionym czynnikiem zewnętrznym jest wpływ zmiany klimatu związany z emisją ekwiwalentu CO2 w wyniku zużycia energii przez produkty w trakcie korzystania z nich. </t>
  </si>
  <si>
    <t>Wartość produktów pod względem procentu amortyzacji ich pierwotnej wartości na koniec okresu oceny. Rzeczona wartość jest negatywna i obniża całkowity koszt cyklu życia, jako, że zakłada, iż produkty mogą zostać sprzedane na koniec okresu oceny. Ma to zastosowanie wyłącznie do zamówień na zakup.</t>
  </si>
  <si>
    <t>Całkowite koszty poniesione w ramach zamówienia na komputery i monitory w całym okresie oceny.</t>
  </si>
  <si>
    <t>Całkowite zużycie energii przez produkty w okresie oceny (kWh) obliczone na podstawie rocznego typowego zużycia energii.</t>
  </si>
  <si>
    <t>Całkowity wpływ klimatu w okresie oceny (kg CO2-eq) obliczony na podstawie zużycia energii przez produkty (kWh) oraz wskaźnika emisji źródła energii (kg CO2-eq/kWh).</t>
  </si>
  <si>
    <t>Dane referencyjne</t>
  </si>
  <si>
    <t>Lista krajów</t>
  </si>
  <si>
    <t>Lista walut</t>
  </si>
  <si>
    <t xml:space="preserve">[KLIKNIJ, ABY WYBRAĆ] </t>
  </si>
  <si>
    <t xml:space="preserve">Belgia </t>
  </si>
  <si>
    <t xml:space="preserve">Bułgaria </t>
  </si>
  <si>
    <t xml:space="preserve">Cypr </t>
  </si>
  <si>
    <t>Chorwacja</t>
  </si>
  <si>
    <t>Czechy</t>
  </si>
  <si>
    <t xml:space="preserve">Dania </t>
  </si>
  <si>
    <t>Finlandia</t>
  </si>
  <si>
    <t xml:space="preserve">Francja </t>
  </si>
  <si>
    <t xml:space="preserve">Niemcy </t>
  </si>
  <si>
    <t xml:space="preserve">Grecja </t>
  </si>
  <si>
    <t>Węgry</t>
  </si>
  <si>
    <t>Irlandia</t>
  </si>
  <si>
    <t>Włochy</t>
  </si>
  <si>
    <t>Łotwa</t>
  </si>
  <si>
    <t>Litwa</t>
  </si>
  <si>
    <t xml:space="preserve">Luksemburg </t>
  </si>
  <si>
    <t xml:space="preserve">Malta </t>
  </si>
  <si>
    <t xml:space="preserve">Holandia </t>
  </si>
  <si>
    <t>Polska</t>
  </si>
  <si>
    <t>Portugalia</t>
  </si>
  <si>
    <t xml:space="preserve">Rumunia </t>
  </si>
  <si>
    <t xml:space="preserve">Słowacja </t>
  </si>
  <si>
    <t>Słowenia</t>
  </si>
  <si>
    <t>Hiszpania</t>
  </si>
  <si>
    <t>Szwecja</t>
  </si>
  <si>
    <t>Wielka Brytania</t>
  </si>
  <si>
    <t>Emisje ekwiwalentu CO2 przez sieć wytwarzania energii elektrycznej każdego rodzaju</t>
  </si>
  <si>
    <t>Źródło: Zbiory danych oddziaływania na środowisko Thinkstep AG, a mianowicie czynnik zmiany klimatu z Rezultatów oceny wpływu cyklu życia (LCIA) na strukturę wytwarzania energii elektrycznej każdego kraju 1kV-60kV; AC, technologii; zużycia, dla konsumenta; 1kV - 60kV- opracowanej w ramach etapu pilotażowego Komisji ds. Oddziaływania na Środowisko (2013 r. – 2018 r.). Dane są ważne do grudnia 2020 r.</t>
  </si>
  <si>
    <t>Profil wykorzystania czasu w trybach działania, jak określono przez Energy Star</t>
  </si>
  <si>
    <t>Komputer - stacjonarny</t>
  </si>
  <si>
    <t>Komputer - zintegrowany</t>
  </si>
  <si>
    <t>Komputer – typu cienki klient</t>
  </si>
  <si>
    <t>Notebook - konwencjonalny</t>
  </si>
  <si>
    <t>Notebook – 2w1</t>
  </si>
  <si>
    <t>Przenośny cienki klient</t>
  </si>
  <si>
    <t>Przenośny komputer typu all-in-one</t>
  </si>
  <si>
    <t>Opcje zużycia energii</t>
  </si>
  <si>
    <t>Roczna wartość TEC albo zdezagregowane zapotrzebowanie na moc w różnych trybach wykorzystania zgodnie z definicją Energy Star</t>
  </si>
  <si>
    <t>Zapotrzebowanie na moc w trybach wykorzystania zdefiniowanych przez Energy Star, ale z zastosowaniem własnego profilu wykorzystania (sprecyzuj poniżej)</t>
  </si>
  <si>
    <t>Komunikaty o błędach</t>
  </si>
  <si>
    <t>Suma powinna być równa 100%</t>
  </si>
  <si>
    <t>Podaj dane dla wszystkich trybów</t>
  </si>
  <si>
    <t>Pozostaw te komórki puste</t>
  </si>
  <si>
    <t>Niniejsze narzędzie zaprojektowano w celu oceny kosztów cyklu życia poniższych rodzajów produktów zgodnie z definicjami zawartymi w Rozporządzeniu (UE) Nr 617/2013 w odniesieniu do wymogów dotyczących ekoprojektu dla komputerów i serwerów:
- Komputery stacjonarne: włączając zintegrowane komputery stacjonarne i urządzenia typu cienki klient.
- Komputery przenośne: notebooki, notebooki 2w1, przenośne urządzenia typu cienki klient, przenośne komputery i tablety typu all-in-one.
- Monitory komputerowe.
W powyższym katalogu nie uwzględniono stacji roboczych ani małych serwerów.
Zaprogramowano dla Microsoft Office 2010 i jest kompatybilne z Libre Office 6.</t>
  </si>
  <si>
    <t>Sugerujemy pozostawienie wszystkich zakładek widocznych w celu zapewnienia przejrzystości. Jednak w przypadku chęci ukrycia niektórych zakładek w postępowaniu przetargowym, należy je najpierw zabezpieczyć, aby uniknąć modyfikacji (patrz niżej, jak to zrobić) a następnie ukryć je:
 - W Microsoft Office, wybierając arkusz, który chcemy ukryć i zaznaczając Menu główne / Format / Arkusz / Ukryj.
 - W Libre Office, wybierając arkusz, który chcemy ukryć i zaznaczając Menu główne / Arkusz / Ukryj._x000B_W celu ich odkrycia, należy postępować tak samo z tym, że należy zaznaczyć Odkryj, rozwinąć listę i wybrać arkusz, który chcemy odkryć.</t>
  </si>
  <si>
    <t xml:space="preserve">Menu rozwijane do wyboru sposobu obliczenia zużycia energii w okresie oceny, co ma wpływ na informacje, które oferenci muszą podać, aby rzeczone zużycie obliczyć. Zgodnie z unijnymi kryteriami dot. zielonych zamówień publicznych zużycie energii należy mierzyć zgodnie z najnowszą wersją standardu Energy Star (wersja 6.1 dla komputerów i wersja 7.0 dla monitorów) i należy je w szczególności zawrzeć w przetargu w celu zapewnienia porównywalności danych. 
W zależności od wybranej opcji, roczne koszty użytkowania z tytułu zużycia energii obliczane są w następujący sposób:
1) Wymagające obliczenia rocznego typowego zużycia energii (wartość ETEC w kWh) zgodnie z standardem Energy Star, który określa bezpośrednio roczną wartość zużycia; albo wymagając podania zapotrzebowania na moc (W) w czterech trybach działania oraz zastosowania profilu wykorzystania czasu w każdym trybie zgodnie z standardem Energy Star (ujęty w arkuszu danych referencyjnych), w wyniku którego otrzymujemy wartość ETEC.
2) Albo wymagające podania zapotrzebowania na moc (W) w czterech trybach działania wskazanych w standardzie Energy Star, ale przy zastosowaniu profilu wykorzystania własnego czasu, jeżeli posiadasz inne dane szacunkowe, które lepiej odpowiadają rzeczywistemu zużyciu energii. Otrzymane w ten sposób wyniki nie odpowiadają powyższym wynikom, jako, że wykorzystują różny profil wykorzystania czasu.
Informacje o zużyciu energii przez produkty z certyfikatem Energy Star (zarówno w wartości ETEC, jak i zapotrzebowania na moc w czterech trybach działania) można znaleźć w bazie danych produktów Energy Star: https://www.energystar.gov/products </t>
  </si>
  <si>
    <t>Profil wykorzystania czasu określony przez zamawiającego do obliczenia rocznego zużycia energii przez komputery lub monitory inny niż profil wykorzystywany w standardzie Energy Star. Wyrażony jest jako procent czasu w ciągu dnia, w którym produkt działa w każdym trybie. 4 tryby zdefiniowano na mocy najnowszej wersji Energy Star zgodnie z unijnymi kryteriami dot. zielonych zamówień publicznych w UE a mianowicie: tryb wyłączony, tryb uśpienia i dwa pod-tryby trybu włączenia (długiego i krótkiego czuwania) dla komputerów; oraz tryby tryb wyłączony i włączony dla monitorów.
Więcej informacji na temat uzasadnienia wykorzystania tych trybów zamiast trybu aktywnego można znaleźć w wyjaśnieniu definiującym profil wykorzystania dla potrzeb mierzenia wartości ETEC, jak wskazano w Załącznikach do Standardu Międzynarodowego: ECMA-383 Mierzenie zużycia energii przez komputery osobiste, standard w dużej mierze oparty na tym, jakie zużycie energii jest mierzone dla potrzeb Energy Star.</t>
  </si>
  <si>
    <t>Wyniki zagregowane dla wszystkich produktów ujętych w narzędziu</t>
  </si>
  <si>
    <t>Całkowite koszty użytkowania</t>
  </si>
  <si>
    <t>Całkowite koszty serwisowe</t>
  </si>
  <si>
    <t xml:space="preserve">Zagregowane koszty inwestycyjne dla wszystkich produktów ujętych w narzędziu.
 </t>
  </si>
  <si>
    <t xml:space="preserve">Zagregowane koszty użytkowania dla wszystkich produktów ujętych w narzędziu.
</t>
  </si>
  <si>
    <t xml:space="preserve">Zagregowane koszty utrzymania i serwisu dla wszystkich produktów ujętych w narzędziu.
</t>
  </si>
  <si>
    <t>Całkowite koszty pozostałe</t>
  </si>
  <si>
    <t xml:space="preserve">Zagregowane koszty pozostałe dla wszystkich produktów ujętych w narzędziu.
</t>
  </si>
  <si>
    <t>Całkowite zewnętrzne koszty środowiskowe</t>
  </si>
  <si>
    <t xml:space="preserve">Zagregowane zewnętrzne koszty środowiskowe dla wszystkich produktów ujętych w narzędziu.
 </t>
  </si>
  <si>
    <t>Całkowita wartość resztowa</t>
  </si>
  <si>
    <t>Zagregowana wartośc resztowa dla wszystkich produktów ujętych w narzędziu.</t>
  </si>
  <si>
    <t xml:space="preserve">Zagregowane koszty cyklu życia wszystkich produktów ujętych w narzędziu.
 </t>
  </si>
  <si>
    <t xml:space="preserve">Zagregowane zużycie energii dla wszystkich produktów ujętych w narzędziu.
 </t>
  </si>
  <si>
    <t xml:space="preserve">Zagregowany wpływ wszystkich produktów ujętych w narzędziu na klimat.
 </t>
  </si>
  <si>
    <t>Aby przekształcić przyszłe koszty w wartość bieżącą, stosuje się 4 czynniki do przekształcania terminowych przyszłych kosztów lub rocznych kosztów występujących w trakcie umowy serwisowej i / lub okresie oceny. Są to:</t>
  </si>
  <si>
    <t>Obliczenia</t>
  </si>
  <si>
    <t>Współczynniki obliczeniowe</t>
  </si>
  <si>
    <t>Koszty użytkowania na jednostkę</t>
  </si>
  <si>
    <t>Komputer</t>
  </si>
  <si>
    <r>
      <t>E</t>
    </r>
    <r>
      <rPr>
        <b/>
        <sz val="8"/>
        <rFont val="Arial"/>
        <family val="2"/>
        <charset val="1"/>
      </rPr>
      <t>TEC</t>
    </r>
    <r>
      <rPr>
        <b/>
        <sz val="11"/>
        <rFont val="Arial"/>
        <family val="2"/>
        <charset val="1"/>
      </rPr>
      <t xml:space="preserve"> Komputer</t>
    </r>
  </si>
  <si>
    <r>
      <t>E</t>
    </r>
    <r>
      <rPr>
        <b/>
        <sz val="8"/>
        <rFont val="Arial"/>
        <family val="2"/>
        <charset val="1"/>
      </rPr>
      <t>TEC</t>
    </r>
    <r>
      <rPr>
        <b/>
        <sz val="11"/>
        <rFont val="Arial"/>
        <family val="2"/>
        <charset val="1"/>
      </rPr>
      <t xml:space="preserve"> Monitor</t>
    </r>
  </si>
  <si>
    <t>Roczne koszty użytkowania</t>
  </si>
  <si>
    <t>Koszty serwisowe na jednostkę</t>
  </si>
  <si>
    <t>Roczne koszty serwisowe</t>
  </si>
  <si>
    <t>Koszty użytkowania w okresie oceny według bieżącej wartości netto</t>
  </si>
  <si>
    <t>Koszty serwisowe w okresie oceny według bieżącej wartości netto</t>
  </si>
  <si>
    <t>Inne roczne koszty na jednostkę</t>
  </si>
  <si>
    <t>Inne roczne koszty</t>
  </si>
  <si>
    <t>Zewnętrzne koszty środowiskowe na jednostkę</t>
  </si>
  <si>
    <t>Roczne zewnętrzne koszty środowiskowe</t>
  </si>
  <si>
    <t>Inne koszty w okresie oceny według bieżącej wartości netto</t>
  </si>
  <si>
    <t>Zewnętrzne koszty środowiskowe w okresie oceny według bieżącej wartości netto</t>
  </si>
  <si>
    <t>Wartość resztowa na jednostkę</t>
  </si>
  <si>
    <t>Koszty inwestycyjne (z wyłączeniem instalacji i innych kosztów początkowych)</t>
  </si>
  <si>
    <t>Wartość resztowa na koniec okresu oceny według bieżącej wartości netto</t>
  </si>
  <si>
    <t>Wyniki graficzne</t>
  </si>
  <si>
    <t>C. Wyniki</t>
  </si>
  <si>
    <t>Dane wyjściowe i wyniki kosztów cyklu życia</t>
  </si>
  <si>
    <t>Wskaźnik bieżącej wartości użytkowania</t>
  </si>
  <si>
    <t>Wskaźnik bieżącej wartości serwisu</t>
  </si>
  <si>
    <t>Koszt instalacji – włączając dostawę i uruchomienie (por. specyfikacja zamówienia)</t>
  </si>
  <si>
    <t>Koszt usługi serwisowej (por. specyfikacja zamówienia)</t>
  </si>
  <si>
    <t>Koszt zakupu na koniec zamówienia (jedynie w przypadku, gdy jest przewidziany w zamówieniu)</t>
  </si>
  <si>
    <t>Zewnętrzne koszty środowiskowe</t>
  </si>
  <si>
    <t xml:space="preserve"> C. Wyniki LCC (dla kolumny i w całości)</t>
  </si>
  <si>
    <t>Zużycie energii w wartości eTEC</t>
  </si>
  <si>
    <t>Całkowite koszty inwestycyjne (nabycie i instalacja)</t>
  </si>
  <si>
    <t>Całkowite inne koszty</t>
  </si>
  <si>
    <t>Całkowita emisja ekwiwalentu CO2</t>
  </si>
  <si>
    <t>Koszt nabycia (por. specyfikacja zamówienia)</t>
  </si>
  <si>
    <t>Będąc jednostką publiczną należy pamiętać o wprowadzaniu danych wyłącznie w komórkach zaznaczonych KOLOREM BIAŁYM w sekcji A. Naciśnij na górny przycisk [+], aby porównać maks. 10. produktów.</t>
  </si>
  <si>
    <t>Koszt nabycia (włączając akcesoria por. specyfikacja zamówienia)</t>
  </si>
  <si>
    <t>Koszt dostawy, instalacji i uruchomienia (por. specyfikacja zamówienia)</t>
  </si>
  <si>
    <t>Koszt zakupu na koniec zamówienia (jedynie w przypadku, gdy jest przewidziany w zamowieniu)</t>
  </si>
  <si>
    <t xml:space="preserve">Dane niezbędne do oceny oferty ekonomicznej na podstawie kosztu cyklu życia </t>
  </si>
  <si>
    <t>Wyniki</t>
  </si>
  <si>
    <t>Wartość resztowa</t>
  </si>
  <si>
    <t>Całkowite koszty inwestycyjne</t>
  </si>
  <si>
    <t>Wskaźnik ogólnej wartości bieżącej</t>
  </si>
  <si>
    <t>Całkowite koszty usługi serwisowej</t>
  </si>
  <si>
    <t xml:space="preserve">Inne koszty </t>
  </si>
  <si>
    <t>Koszt cyklu życia</t>
  </si>
  <si>
    <t>Emisja ekwiwalentu CO2</t>
  </si>
  <si>
    <t>Koszty inwestycyjne (nabycie i instalacji)</t>
  </si>
  <si>
    <t>Koszty inwestycyjne (po odjęciu wartości resztowej)</t>
  </si>
  <si>
    <t>Okres obowiązywania umowy na usługi zgodnie z zamówieniem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</si>
</sst>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00"/>
    <numFmt numFmtId="165" formatCode="_-* #,##0.000000\ _€_-;\-* #,##0.000000\ _€_-;_-* &quot;-&quot;??\ _€_-;_-@_-"/>
    <numFmt numFmtId="166" formatCode="0.0%"/>
  </numFmts>
  <fonts count="52" x14ac:knownFonts="1">
    <font>
      <sz val="10"/>
      <name val="Verdana"/>
      <charset val="1"/>
    </font>
    <font>
      <sz val="11"/>
      <name val="Arial"/>
      <family val="2"/>
      <charset val="1"/>
    </font>
    <font>
      <sz val="24"/>
      <name val="Arial"/>
      <family val="2"/>
      <charset val="1"/>
    </font>
    <font>
      <b/>
      <sz val="22"/>
      <name val="Arial"/>
      <family val="2"/>
      <charset val="1"/>
    </font>
    <font>
      <b/>
      <sz val="12"/>
      <color rgb="FF1D9E9E"/>
      <name val="Arial"/>
      <family val="2"/>
      <charset val="1"/>
    </font>
    <font>
      <b/>
      <sz val="13"/>
      <color rgb="FF1D9E9E"/>
      <name val="Arial"/>
      <family val="2"/>
      <charset val="1"/>
    </font>
    <font>
      <b/>
      <sz val="12"/>
      <color rgb="FF1D9E9E"/>
      <name val="Verdana"/>
      <family val="2"/>
      <charset val="1"/>
    </font>
    <font>
      <b/>
      <sz val="11"/>
      <name val="Arial"/>
      <family val="2"/>
      <charset val="1"/>
    </font>
    <font>
      <sz val="11"/>
      <color rgb="FFFF0000"/>
      <name val="Arial"/>
      <family val="2"/>
      <charset val="1"/>
    </font>
    <font>
      <sz val="11"/>
      <color rgb="FF0070C0"/>
      <name val="Arial"/>
      <family val="2"/>
      <charset val="1"/>
    </font>
    <font>
      <sz val="14"/>
      <name val="Arial"/>
      <family val="2"/>
      <charset val="1"/>
    </font>
    <font>
      <sz val="10"/>
      <name val="Arial"/>
      <family val="2"/>
      <charset val="1"/>
    </font>
    <font>
      <sz val="9"/>
      <name val="Arial"/>
      <family val="2"/>
      <charset val="1"/>
    </font>
    <font>
      <sz val="22"/>
      <name val="Arial"/>
      <family val="2"/>
      <charset val="1"/>
    </font>
    <font>
      <b/>
      <sz val="12"/>
      <color rgb="FFFFFFFF"/>
      <name val="Arial"/>
      <family val="2"/>
      <charset val="1"/>
    </font>
    <font>
      <sz val="9"/>
      <color rgb="FFFFFFFF"/>
      <name val="Arial"/>
      <family val="2"/>
      <charset val="1"/>
    </font>
    <font>
      <sz val="11"/>
      <color rgb="FFFFFFFF"/>
      <name val="Arial"/>
      <family val="2"/>
      <charset val="1"/>
    </font>
    <font>
      <i/>
      <sz val="11"/>
      <color rgb="FF808080"/>
      <name val="Arial"/>
      <family val="2"/>
      <charset val="1"/>
    </font>
    <font>
      <sz val="11"/>
      <color rgb="FF000000"/>
      <name val="Arial"/>
      <family val="2"/>
      <charset val="1"/>
    </font>
    <font>
      <vertAlign val="subscript"/>
      <sz val="9"/>
      <name val="Arial"/>
      <family val="2"/>
      <charset val="1"/>
    </font>
    <font>
      <sz val="11"/>
      <color rgb="FFC00000"/>
      <name val="Arial"/>
      <family val="2"/>
      <charset val="1"/>
    </font>
    <font>
      <b/>
      <sz val="11"/>
      <color rgb="FFFFFFFF"/>
      <name val="Arial"/>
      <family val="2"/>
      <charset val="1"/>
    </font>
    <font>
      <b/>
      <sz val="12"/>
      <name val="Arial"/>
      <family val="2"/>
      <charset val="1"/>
    </font>
    <font>
      <b/>
      <sz val="11"/>
      <color rgb="FF000000"/>
      <name val="Arial"/>
      <family val="2"/>
      <charset val="1"/>
    </font>
    <font>
      <sz val="12"/>
      <name val="Arial"/>
      <family val="2"/>
      <charset val="1"/>
    </font>
    <font>
      <b/>
      <sz val="10"/>
      <name val="Verdana"/>
      <family val="2"/>
      <charset val="1"/>
    </font>
    <font>
      <sz val="10"/>
      <name val="Verdana"/>
      <family val="2"/>
      <charset val="1"/>
    </font>
    <font>
      <sz val="11"/>
      <name val="Verdana"/>
      <family val="2"/>
      <charset val="1"/>
    </font>
    <font>
      <b/>
      <sz val="15"/>
      <name val="Arial"/>
      <family val="2"/>
      <charset val="1"/>
    </font>
    <font>
      <b/>
      <sz val="10"/>
      <name val="Arial"/>
      <family val="2"/>
      <charset val="1"/>
    </font>
    <font>
      <b/>
      <sz val="8"/>
      <name val="Arial"/>
      <family val="2"/>
      <charset val="1"/>
    </font>
    <font>
      <sz val="11"/>
      <color theme="1"/>
      <name val="Arial"/>
      <family val="2"/>
    </font>
    <font>
      <sz val="11"/>
      <color theme="1"/>
      <name val="Arial"/>
      <family val="2"/>
      <charset val="1"/>
    </font>
    <font>
      <sz val="11"/>
      <name val="Arial"/>
      <family val="2"/>
    </font>
    <font>
      <u/>
      <sz val="10"/>
      <color theme="10"/>
      <name val="Verdana"/>
      <family val="2"/>
    </font>
    <font>
      <sz val="9"/>
      <color rgb="FFFF0000"/>
      <name val="Arial"/>
      <family val="2"/>
      <charset val="1"/>
    </font>
    <font>
      <sz val="10"/>
      <name val="Verdana"/>
      <family val="2"/>
    </font>
    <font>
      <sz val="10"/>
      <color rgb="FFC00000"/>
      <name val="Arial"/>
      <family val="2"/>
      <charset val="1"/>
    </font>
    <font>
      <sz val="22"/>
      <color theme="5"/>
      <name val="Arial"/>
      <family val="2"/>
      <charset val="1"/>
    </font>
    <font>
      <sz val="11"/>
      <color rgb="FF1D9E9E"/>
      <name val="Arial"/>
      <family val="2"/>
    </font>
    <font>
      <b/>
      <sz val="11"/>
      <name val="Arial"/>
      <family val="2"/>
    </font>
    <font>
      <sz val="10"/>
      <color rgb="FF000000"/>
      <name val="Verdana"/>
      <family val="2"/>
    </font>
    <font>
      <sz val="10"/>
      <color rgb="FF00B0F0"/>
      <name val="Verdana"/>
      <family val="2"/>
    </font>
    <font>
      <sz val="10"/>
      <color rgb="FF000000"/>
      <name val="Verdana"/>
      <family val="34"/>
    </font>
    <font>
      <sz val="10"/>
      <color rgb="FF000000"/>
      <name val="Tahoma"/>
      <family val="2"/>
    </font>
    <font>
      <b/>
      <sz val="10"/>
      <name val="Verdana"/>
      <family val="2"/>
    </font>
    <font>
      <sz val="11"/>
      <color theme="0"/>
      <name val="Arial"/>
      <family val="2"/>
      <charset val="1"/>
    </font>
    <font>
      <sz val="9"/>
      <name val="Verdana"/>
      <family val="2"/>
    </font>
    <font>
      <sz val="9"/>
      <name val="Arial"/>
      <family val="2"/>
    </font>
    <font>
      <b/>
      <sz val="11"/>
      <color theme="0"/>
      <name val="Arial"/>
      <family val="2"/>
      <charset val="1"/>
    </font>
    <font>
      <sz val="10"/>
      <name val="Arial"/>
      <family val="2"/>
    </font>
    <font>
      <sz val="11"/>
      <color rgb="FF000000"/>
      <name val="Arial"/>
      <family val="2"/>
      <charset val="238"/>
    </font>
  </fonts>
  <fills count="40">
    <fill>
      <patternFill patternType="none"/>
    </fill>
    <fill>
      <patternFill patternType="gray125"/>
    </fill>
    <fill>
      <patternFill patternType="solid">
        <fgColor rgb="FFFFFFFF"/>
        <bgColor rgb="FFFFF2CC"/>
      </patternFill>
    </fill>
    <fill>
      <patternFill patternType="solid">
        <fgColor rgb="FFC8EBEB"/>
        <bgColor rgb="FFBCE4E5"/>
      </patternFill>
    </fill>
    <fill>
      <patternFill patternType="solid">
        <fgColor rgb="FF92D050"/>
        <bgColor rgb="FF7DD2D2"/>
      </patternFill>
    </fill>
    <fill>
      <patternFill patternType="solid">
        <fgColor rgb="FFD9D9D9"/>
        <bgColor rgb="FFBEE3D3"/>
      </patternFill>
    </fill>
    <fill>
      <patternFill patternType="solid">
        <fgColor rgb="FF1D9E9E"/>
        <bgColor rgb="FF008080"/>
      </patternFill>
    </fill>
    <fill>
      <patternFill patternType="solid">
        <fgColor rgb="FF333333"/>
        <bgColor rgb="FF333300"/>
      </patternFill>
    </fill>
    <fill>
      <patternFill patternType="solid">
        <fgColor rgb="FF969696"/>
        <bgColor rgb="FF8B8B8B"/>
      </patternFill>
    </fill>
    <fill>
      <patternFill patternType="solid">
        <fgColor rgb="FF808080"/>
        <bgColor rgb="FF8B8B8B"/>
      </patternFill>
    </fill>
    <fill>
      <patternFill patternType="solid">
        <fgColor rgb="FF000000"/>
        <bgColor rgb="FF003300"/>
      </patternFill>
    </fill>
    <fill>
      <patternFill patternType="solid">
        <fgColor rgb="FFFFF2CC"/>
        <bgColor rgb="FFFBE5D6"/>
      </patternFill>
    </fill>
    <fill>
      <patternFill patternType="solid">
        <fgColor rgb="FFD3FFC2"/>
        <bgColor rgb="FFC8EBEB"/>
      </patternFill>
    </fill>
    <fill>
      <patternFill patternType="solid">
        <fgColor rgb="FFBEE3D3"/>
        <bgColor rgb="FFBCE4E5"/>
      </patternFill>
    </fill>
    <fill>
      <patternFill patternType="solid">
        <fgColor rgb="FFBCE4E5"/>
        <bgColor rgb="FFBEE3D3"/>
      </patternFill>
    </fill>
    <fill>
      <patternFill patternType="solid">
        <fgColor rgb="FFC3BCE4"/>
        <bgColor rgb="FFC3BCE4"/>
      </patternFill>
    </fill>
    <fill>
      <patternFill patternType="solid">
        <fgColor rgb="FFE4B5E4"/>
        <bgColor rgb="FFB4C7E7"/>
      </patternFill>
    </fill>
    <fill>
      <patternFill patternType="solid">
        <fgColor rgb="FFE4B5E4"/>
        <bgColor rgb="FFFFF2CC"/>
      </patternFill>
    </fill>
    <fill>
      <patternFill patternType="solid">
        <fgColor theme="0"/>
        <bgColor rgb="FFFFF2CC"/>
      </patternFill>
    </fill>
    <fill>
      <patternFill patternType="solid">
        <fgColor rgb="FFE4B5E4"/>
        <bgColor rgb="FFFFFBCC"/>
      </patternFill>
    </fill>
    <fill>
      <patternFill patternType="solid">
        <fgColor theme="3" tint="0.79998168889431442"/>
        <bgColor rgb="FFFFF2CC"/>
      </patternFill>
    </fill>
    <fill>
      <patternFill patternType="solid">
        <fgColor theme="5" tint="0.79998168889431442"/>
        <bgColor rgb="FFFFF2CC"/>
      </patternFill>
    </fill>
    <fill>
      <patternFill patternType="solid">
        <fgColor theme="5" tint="0.39997558519241921"/>
        <bgColor rgb="FFFFE699"/>
      </patternFill>
    </fill>
    <fill>
      <patternFill patternType="solid">
        <fgColor theme="5" tint="0.39997558519241921"/>
        <bgColor rgb="FFFFF2CC"/>
      </patternFill>
    </fill>
    <fill>
      <patternFill patternType="solid">
        <fgColor theme="5" tint="0.79998168889431442"/>
        <bgColor rgb="FFC3BCE4"/>
      </patternFill>
    </fill>
    <fill>
      <patternFill patternType="solid">
        <fgColor rgb="FFD9D9D9"/>
        <bgColor rgb="FFFFF2CC"/>
      </patternFill>
    </fill>
    <fill>
      <patternFill patternType="solid">
        <fgColor theme="0"/>
        <bgColor rgb="FFFBE5D6"/>
      </patternFill>
    </fill>
    <fill>
      <patternFill patternType="solid">
        <fgColor rgb="FFC8EBEB"/>
        <bgColor rgb="FFB4C7E7"/>
      </patternFill>
    </fill>
    <fill>
      <patternFill patternType="solid">
        <fgColor rgb="FF7DD2D2"/>
        <bgColor rgb="FF008080"/>
      </patternFill>
    </fill>
    <fill>
      <patternFill patternType="solid">
        <fgColor theme="0"/>
        <bgColor indexed="64"/>
      </patternFill>
    </fill>
    <fill>
      <patternFill patternType="solid">
        <fgColor rgb="FFE1F6C9"/>
        <bgColor rgb="FFFFF2CC"/>
      </patternFill>
    </fill>
    <fill>
      <patternFill patternType="solid">
        <fgColor rgb="FFE1F6C9"/>
        <bgColor indexed="64"/>
      </patternFill>
    </fill>
    <fill>
      <patternFill patternType="solid">
        <fgColor rgb="FFC8EBEB"/>
        <bgColor rgb="FFFFF2CC"/>
      </patternFill>
    </fill>
    <fill>
      <patternFill patternType="solid">
        <fgColor theme="0" tint="-0.499984740745262"/>
        <bgColor rgb="FF8B8B8B"/>
      </patternFill>
    </fill>
    <fill>
      <patternFill patternType="solid">
        <fgColor theme="0" tint="-0.34998626667073579"/>
        <bgColor rgb="FFBEE3D3"/>
      </patternFill>
    </fill>
    <fill>
      <patternFill patternType="solid">
        <fgColor theme="5" tint="0.79998168889431442"/>
        <bgColor indexed="64"/>
      </patternFill>
    </fill>
    <fill>
      <patternFill patternType="solid">
        <fgColor rgb="FFD9D9D9"/>
        <bgColor indexed="64"/>
      </patternFill>
    </fill>
    <fill>
      <patternFill patternType="solid">
        <fgColor rgb="FF969696"/>
        <bgColor rgb="FFBEE3D3"/>
      </patternFill>
    </fill>
    <fill>
      <patternFill patternType="solid">
        <fgColor rgb="FF808080"/>
        <bgColor rgb="FFBEE3D3"/>
      </patternFill>
    </fill>
    <fill>
      <patternFill patternType="solid">
        <fgColor rgb="FFD3FFC2"/>
        <bgColor rgb="FFFFF2CC"/>
      </patternFill>
    </fill>
  </fills>
  <borders count="39">
    <border>
      <left/>
      <right/>
      <top/>
      <bottom/>
      <diagonal/>
    </border>
    <border>
      <left/>
      <right/>
      <top style="thin">
        <color auto="1"/>
      </top>
      <bottom/>
      <diagonal/>
    </border>
    <border>
      <left style="thin">
        <color rgb="FF92D050"/>
      </left>
      <right/>
      <top style="thin">
        <color rgb="FF92D050"/>
      </top>
      <bottom style="thin">
        <color rgb="FF92D050"/>
      </bottom>
      <diagonal/>
    </border>
    <border>
      <left/>
      <right/>
      <top style="thin">
        <color rgb="FF92D050"/>
      </top>
      <bottom style="thin">
        <color rgb="FF92D050"/>
      </bottom>
      <diagonal/>
    </border>
    <border>
      <left/>
      <right style="thin">
        <color rgb="FF92D050"/>
      </right>
      <top style="thin">
        <color rgb="FF92D050"/>
      </top>
      <bottom style="thin">
        <color rgb="FF92D050"/>
      </bottom>
      <diagonal/>
    </border>
    <border>
      <left style="thin">
        <color rgb="FF92D050"/>
      </left>
      <right/>
      <top/>
      <bottom/>
      <diagonal/>
    </border>
    <border>
      <left/>
      <right style="thin">
        <color rgb="FF92D050"/>
      </right>
      <top/>
      <bottom/>
      <diagonal/>
    </border>
    <border>
      <left style="thin">
        <color rgb="FF808080"/>
      </left>
      <right style="thin">
        <color rgb="FF808080"/>
      </right>
      <top style="thin">
        <color rgb="FF808080"/>
      </top>
      <bottom style="thin">
        <color rgb="FF808080"/>
      </bottom>
      <diagonal/>
    </border>
    <border>
      <left style="thin">
        <color rgb="FF92D050"/>
      </left>
      <right/>
      <top/>
      <bottom style="thin">
        <color rgb="FF92D050"/>
      </bottom>
      <diagonal/>
    </border>
    <border>
      <left/>
      <right/>
      <top/>
      <bottom style="thin">
        <color rgb="FF92D050"/>
      </bottom>
      <diagonal/>
    </border>
    <border>
      <left/>
      <right style="thin">
        <color rgb="FF92D050"/>
      </right>
      <top/>
      <bottom style="thin">
        <color rgb="FF92D050"/>
      </bottom>
      <diagonal/>
    </border>
    <border>
      <left style="thin">
        <color rgb="FF1D9E9E"/>
      </left>
      <right/>
      <top style="thin">
        <color rgb="FF1D9E9E"/>
      </top>
      <bottom style="thin">
        <color rgb="FF1D9E9E"/>
      </bottom>
      <diagonal/>
    </border>
    <border>
      <left/>
      <right/>
      <top style="thin">
        <color rgb="FF1D9E9E"/>
      </top>
      <bottom style="thin">
        <color rgb="FF1D9E9E"/>
      </bottom>
      <diagonal/>
    </border>
    <border>
      <left/>
      <right style="thin">
        <color rgb="FF1D9E9E"/>
      </right>
      <top style="thin">
        <color rgb="FF1D9E9E"/>
      </top>
      <bottom style="thin">
        <color rgb="FF1D9E9E"/>
      </bottom>
      <diagonal/>
    </border>
    <border>
      <left style="thin">
        <color rgb="FF1D9E9E"/>
      </left>
      <right/>
      <top/>
      <bottom/>
      <diagonal/>
    </border>
    <border>
      <left/>
      <right style="thin">
        <color rgb="FF1D9E9E"/>
      </right>
      <top/>
      <bottom/>
      <diagonal/>
    </border>
    <border>
      <left style="thin">
        <color rgb="FF1D9E9E"/>
      </left>
      <right/>
      <top/>
      <bottom style="thin">
        <color rgb="FF1D9E9E"/>
      </bottom>
      <diagonal/>
    </border>
    <border>
      <left/>
      <right/>
      <top/>
      <bottom style="thin">
        <color rgb="FF1D9E9E"/>
      </bottom>
      <diagonal/>
    </border>
    <border>
      <left/>
      <right style="thin">
        <color rgb="FF1D9E9E"/>
      </right>
      <top/>
      <bottom style="thin">
        <color rgb="FF1D9E9E"/>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DD2D2"/>
      </left>
      <right/>
      <top/>
      <bottom style="thin">
        <color rgb="FF7DD2D2"/>
      </bottom>
      <diagonal/>
    </border>
    <border>
      <left/>
      <right/>
      <top/>
      <bottom style="thin">
        <color rgb="FF7DD2D2"/>
      </bottom>
      <diagonal/>
    </border>
    <border>
      <left/>
      <right style="thin">
        <color rgb="FF7DD2D2"/>
      </right>
      <top/>
      <bottom style="thin">
        <color rgb="FF7DD2D2"/>
      </bottom>
      <diagonal/>
    </border>
    <border>
      <left style="thin">
        <color rgb="FF7DD2D2"/>
      </left>
      <right/>
      <top/>
      <bottom/>
      <diagonal/>
    </border>
    <border>
      <left/>
      <right style="thin">
        <color rgb="FF7DD2D2"/>
      </right>
      <top/>
      <bottom/>
      <diagonal/>
    </border>
    <border>
      <left/>
      <right/>
      <top style="thin">
        <color rgb="FFBFBFBF"/>
      </top>
      <bottom style="thin">
        <color rgb="FFBFBFBF"/>
      </bottom>
      <diagonal/>
    </border>
    <border>
      <left style="medium">
        <color rgb="FF1D9E9E"/>
      </left>
      <right style="medium">
        <color rgb="FF1D9E9E"/>
      </right>
      <top style="medium">
        <color rgb="FF1D9E9E"/>
      </top>
      <bottom/>
      <diagonal/>
    </border>
    <border>
      <left style="medium">
        <color rgb="FF1D9E9E"/>
      </left>
      <right style="medium">
        <color rgb="FF1D9E9E"/>
      </right>
      <top/>
      <bottom style="medium">
        <color rgb="FF1D9E9E"/>
      </bottom>
      <diagonal/>
    </border>
    <border>
      <left/>
      <right/>
      <top style="thin">
        <color rgb="FF92D050"/>
      </top>
      <bottom/>
      <diagonal/>
    </border>
    <border>
      <left/>
      <right/>
      <top style="thin">
        <color rgb="FF1D9E9E"/>
      </top>
      <bottom/>
      <diagonal/>
    </border>
    <border>
      <left/>
      <right/>
      <top style="thin">
        <color rgb="FF7DD2D2"/>
      </top>
      <bottom/>
      <diagonal/>
    </border>
    <border>
      <left/>
      <right/>
      <top style="thin">
        <color rgb="FF7DD2D2"/>
      </top>
      <bottom style="thin">
        <color rgb="FF7DD2D2"/>
      </bottom>
      <diagonal/>
    </border>
    <border>
      <left/>
      <right style="thin">
        <color rgb="FF7DD2D2"/>
      </right>
      <top style="thin">
        <color rgb="FF7DD2D2"/>
      </top>
      <bottom style="thin">
        <color rgb="FF7DD2D2"/>
      </bottom>
      <diagonal/>
    </border>
  </borders>
  <cellStyleXfs count="4">
    <xf numFmtId="0" fontId="0" fillId="0" borderId="0"/>
    <xf numFmtId="9" fontId="26" fillId="0" borderId="0" applyBorder="0" applyProtection="0"/>
    <xf numFmtId="0" fontId="34" fillId="0" borderId="0" applyNumberFormat="0" applyFill="0" applyBorder="0" applyAlignment="0" applyProtection="0"/>
    <xf numFmtId="43" fontId="36" fillId="0" borderId="0" applyFont="0" applyFill="0" applyBorder="0" applyAlignment="0" applyProtection="0"/>
  </cellStyleXfs>
  <cellXfs count="351">
    <xf numFmtId="0" fontId="0" fillId="0" borderId="0" xfId="0"/>
    <xf numFmtId="0" fontId="1" fillId="2" borderId="0" xfId="0" applyFont="1" applyFill="1"/>
    <xf numFmtId="0" fontId="1" fillId="2" borderId="0" xfId="0" applyFont="1" applyFill="1" applyAlignment="1">
      <alignment wrapText="1"/>
    </xf>
    <xf numFmtId="49" fontId="2" fillId="2" borderId="0" xfId="0" applyNumberFormat="1" applyFont="1" applyFill="1" applyAlignment="1">
      <alignment horizontal="left"/>
    </xf>
    <xf numFmtId="49" fontId="2" fillId="2" borderId="0" xfId="0" applyNumberFormat="1" applyFont="1" applyFill="1" applyAlignment="1">
      <alignment horizontal="left" wrapText="1"/>
    </xf>
    <xf numFmtId="49" fontId="2" fillId="2" borderId="0" xfId="0" applyNumberFormat="1" applyFont="1" applyFill="1" applyAlignment="1">
      <alignment horizontal="left" vertical="center"/>
    </xf>
    <xf numFmtId="49" fontId="3" fillId="2" borderId="0" xfId="0" applyNumberFormat="1" applyFont="1" applyFill="1" applyAlignment="1">
      <alignment horizontal="left" vertical="center" wrapText="1"/>
    </xf>
    <xf numFmtId="0" fontId="4" fillId="2" borderId="0" xfId="0" applyFont="1" applyFill="1" applyAlignment="1">
      <alignment vertical="center"/>
    </xf>
    <xf numFmtId="0" fontId="5" fillId="2" borderId="0" xfId="0" applyFont="1" applyFill="1" applyAlignment="1">
      <alignment vertical="center" wrapText="1"/>
    </xf>
    <xf numFmtId="0" fontId="4" fillId="2" borderId="0" xfId="0" applyFont="1" applyFill="1" applyAlignment="1">
      <alignment vertical="center" wrapText="1"/>
    </xf>
    <xf numFmtId="0" fontId="6" fillId="0" borderId="0" xfId="0" applyFont="1" applyAlignment="1">
      <alignment vertical="center"/>
    </xf>
    <xf numFmtId="0" fontId="1" fillId="2" borderId="0" xfId="0" applyFont="1" applyFill="1" applyAlignment="1">
      <alignment vertical="top" wrapText="1"/>
    </xf>
    <xf numFmtId="0" fontId="9" fillId="2" borderId="0" xfId="0" applyFont="1" applyFill="1" applyAlignment="1">
      <alignment wrapText="1"/>
    </xf>
    <xf numFmtId="0" fontId="1" fillId="2" borderId="0" xfId="0" applyFont="1" applyFill="1" applyAlignment="1">
      <alignment vertical="center"/>
    </xf>
    <xf numFmtId="0" fontId="0" fillId="0" borderId="0" xfId="0" applyAlignment="1">
      <alignment vertical="center"/>
    </xf>
    <xf numFmtId="0" fontId="1" fillId="2" borderId="1" xfId="0" applyFont="1" applyFill="1" applyBorder="1" applyAlignment="1">
      <alignment wrapText="1"/>
    </xf>
    <xf numFmtId="0" fontId="11" fillId="2" borderId="0" xfId="0" applyFont="1" applyFill="1" applyAlignment="1">
      <alignment horizontal="left" vertical="center"/>
    </xf>
    <xf numFmtId="0" fontId="11" fillId="2" borderId="0" xfId="0" applyFont="1" applyFill="1" applyAlignment="1">
      <alignment horizontal="left" vertical="center" indent="9"/>
    </xf>
    <xf numFmtId="0" fontId="11" fillId="2" borderId="0" xfId="0" applyFont="1" applyFill="1" applyAlignment="1">
      <alignment horizontal="center"/>
    </xf>
    <xf numFmtId="0" fontId="13" fillId="2" borderId="0" xfId="0" applyFont="1" applyFill="1" applyAlignment="1">
      <alignment horizontal="left" vertical="center"/>
    </xf>
    <xf numFmtId="0" fontId="13" fillId="2" borderId="0" xfId="0" applyFont="1" applyFill="1" applyAlignment="1">
      <alignment horizontal="center"/>
    </xf>
    <xf numFmtId="0" fontId="1" fillId="2" borderId="0" xfId="0" applyFont="1" applyFill="1" applyAlignment="1">
      <alignment horizontal="left" vertical="center"/>
    </xf>
    <xf numFmtId="0" fontId="1" fillId="2" borderId="0" xfId="0" applyFont="1" applyFill="1" applyAlignment="1">
      <alignment horizontal="left" vertical="center" indent="9"/>
    </xf>
    <xf numFmtId="0" fontId="1" fillId="2" borderId="0" xfId="0" applyFont="1" applyFill="1" applyAlignment="1">
      <alignment horizontal="center"/>
    </xf>
    <xf numFmtId="0" fontId="14" fillId="4" borderId="2" xfId="0" applyFont="1" applyFill="1" applyBorder="1" applyAlignment="1">
      <alignment horizontal="left" vertical="center"/>
    </xf>
    <xf numFmtId="0" fontId="15" fillId="4" borderId="3" xfId="0" applyFont="1" applyFill="1" applyBorder="1" applyAlignment="1">
      <alignment horizontal="center" vertical="center"/>
    </xf>
    <xf numFmtId="0" fontId="16" fillId="4" borderId="3" xfId="0" applyFont="1" applyFill="1" applyBorder="1" applyAlignment="1">
      <alignment horizontal="center"/>
    </xf>
    <xf numFmtId="0" fontId="16" fillId="4" borderId="4" xfId="0" applyFont="1" applyFill="1" applyBorder="1" applyAlignment="1">
      <alignment horizontal="left" vertical="center"/>
    </xf>
    <xf numFmtId="0" fontId="12" fillId="2" borderId="0" xfId="0" applyFont="1" applyFill="1" applyAlignment="1">
      <alignment horizontal="center" vertical="center"/>
    </xf>
    <xf numFmtId="0" fontId="1" fillId="2" borderId="6" xfId="0" applyFont="1" applyFill="1" applyBorder="1" applyAlignment="1">
      <alignment horizontal="left" vertical="center"/>
    </xf>
    <xf numFmtId="0" fontId="1" fillId="2" borderId="7" xfId="0" applyFont="1" applyFill="1" applyBorder="1" applyAlignment="1">
      <alignment horizontal="center"/>
    </xf>
    <xf numFmtId="0" fontId="17" fillId="2" borderId="0" xfId="0" applyFont="1" applyFill="1" applyAlignment="1">
      <alignment horizontal="center"/>
    </xf>
    <xf numFmtId="0" fontId="1" fillId="5" borderId="7" xfId="0" applyFont="1" applyFill="1" applyBorder="1" applyAlignment="1">
      <alignment horizontal="center"/>
    </xf>
    <xf numFmtId="2" fontId="1" fillId="2" borderId="7" xfId="0" applyNumberFormat="1" applyFont="1" applyFill="1" applyBorder="1" applyAlignment="1">
      <alignment horizontal="center"/>
    </xf>
    <xf numFmtId="2" fontId="17" fillId="2" borderId="0" xfId="0" applyNumberFormat="1" applyFont="1" applyFill="1" applyAlignment="1">
      <alignment horizontal="center"/>
    </xf>
    <xf numFmtId="2" fontId="1" fillId="5" borderId="7" xfId="0" applyNumberFormat="1" applyFont="1" applyFill="1" applyBorder="1" applyAlignment="1">
      <alignment horizontal="center"/>
    </xf>
    <xf numFmtId="2" fontId="1" fillId="2" borderId="0" xfId="0" applyNumberFormat="1" applyFont="1" applyFill="1" applyAlignment="1">
      <alignment horizontal="center"/>
    </xf>
    <xf numFmtId="0" fontId="12" fillId="0" borderId="0" xfId="0" applyFont="1" applyAlignment="1">
      <alignment horizontal="center" vertical="center"/>
    </xf>
    <xf numFmtId="0" fontId="8" fillId="2" borderId="6" xfId="0" applyFont="1" applyFill="1" applyBorder="1" applyAlignment="1">
      <alignment horizontal="left" vertical="center"/>
    </xf>
    <xf numFmtId="0" fontId="1" fillId="2" borderId="0" xfId="0" applyFont="1" applyFill="1" applyAlignment="1">
      <alignment horizontal="left" vertical="center" wrapText="1"/>
    </xf>
    <xf numFmtId="0" fontId="12" fillId="2" borderId="0" xfId="0" applyFont="1" applyFill="1" applyAlignment="1">
      <alignment horizontal="center" vertical="center" wrapText="1"/>
    </xf>
    <xf numFmtId="0" fontId="12" fillId="2" borderId="0" xfId="0" applyFont="1" applyFill="1" applyAlignment="1">
      <alignment horizontal="center" wrapText="1"/>
    </xf>
    <xf numFmtId="0" fontId="8" fillId="2" borderId="6" xfId="0" applyFont="1" applyFill="1" applyBorder="1" applyAlignment="1">
      <alignment horizontal="left" vertical="center" wrapText="1"/>
    </xf>
    <xf numFmtId="0" fontId="12" fillId="2" borderId="0" xfId="0" applyFont="1" applyFill="1" applyAlignment="1">
      <alignment horizontal="center"/>
    </xf>
    <xf numFmtId="0" fontId="12" fillId="2" borderId="9" xfId="0" applyFont="1" applyFill="1" applyBorder="1" applyAlignment="1">
      <alignment horizontal="center" vertical="center"/>
    </xf>
    <xf numFmtId="0" fontId="1" fillId="2" borderId="9" xfId="0" applyFont="1" applyFill="1" applyBorder="1" applyAlignment="1">
      <alignment horizontal="center"/>
    </xf>
    <xf numFmtId="0" fontId="1" fillId="2" borderId="10" xfId="0" applyFont="1" applyFill="1" applyBorder="1" applyAlignment="1">
      <alignment horizontal="left" vertical="center"/>
    </xf>
    <xf numFmtId="0" fontId="14" fillId="6" borderId="11" xfId="0" applyFont="1" applyFill="1" applyBorder="1" applyAlignment="1">
      <alignment horizontal="left" vertical="center"/>
    </xf>
    <xf numFmtId="0" fontId="15" fillId="6" borderId="12" xfId="0" applyFont="1" applyFill="1" applyBorder="1" applyAlignment="1">
      <alignment horizontal="center" vertical="center"/>
    </xf>
    <xf numFmtId="0" fontId="16" fillId="6" borderId="12" xfId="0" applyFont="1" applyFill="1" applyBorder="1" applyAlignment="1">
      <alignment horizontal="center"/>
    </xf>
    <xf numFmtId="0" fontId="16" fillId="6" borderId="13" xfId="0" applyFont="1" applyFill="1" applyBorder="1" applyAlignment="1">
      <alignment horizontal="left" vertical="center"/>
    </xf>
    <xf numFmtId="0" fontId="20" fillId="2" borderId="0" xfId="0" applyFont="1" applyFill="1" applyAlignment="1">
      <alignment horizontal="left" vertical="center"/>
    </xf>
    <xf numFmtId="0" fontId="1" fillId="2" borderId="14" xfId="0" applyFont="1" applyFill="1" applyBorder="1" applyAlignment="1">
      <alignment horizontal="left" vertical="center" indent="9"/>
    </xf>
    <xf numFmtId="0" fontId="1" fillId="2" borderId="15" xfId="0" applyFont="1" applyFill="1" applyBorder="1" applyAlignment="1">
      <alignment horizontal="left" vertical="center"/>
    </xf>
    <xf numFmtId="0" fontId="7" fillId="2" borderId="14" xfId="0" applyFont="1" applyFill="1" applyBorder="1" applyAlignment="1">
      <alignment horizontal="left" vertical="center"/>
    </xf>
    <xf numFmtId="0" fontId="1" fillId="2" borderId="14" xfId="0" applyFont="1" applyFill="1" applyBorder="1" applyAlignment="1">
      <alignment horizontal="left" vertical="center"/>
    </xf>
    <xf numFmtId="0" fontId="8" fillId="2" borderId="15" xfId="0" applyFont="1" applyFill="1" applyBorder="1" applyAlignment="1">
      <alignment horizontal="left" vertical="center"/>
    </xf>
    <xf numFmtId="0" fontId="1" fillId="2" borderId="14" xfId="0" applyFont="1" applyFill="1" applyBorder="1" applyAlignment="1">
      <alignment horizontal="left" vertical="center" indent="2"/>
    </xf>
    <xf numFmtId="0" fontId="1" fillId="2" borderId="16" xfId="0" applyFont="1" applyFill="1" applyBorder="1" applyAlignment="1">
      <alignment horizontal="left" vertical="center" indent="9"/>
    </xf>
    <xf numFmtId="0" fontId="12" fillId="2" borderId="17" xfId="0" applyFont="1" applyFill="1" applyBorder="1" applyAlignment="1">
      <alignment horizontal="center" vertical="center"/>
    </xf>
    <xf numFmtId="0" fontId="1" fillId="2" borderId="17" xfId="0" applyFont="1" applyFill="1" applyBorder="1" applyAlignment="1">
      <alignment horizontal="center"/>
    </xf>
    <xf numFmtId="0" fontId="1" fillId="2" borderId="18" xfId="0" applyFont="1" applyFill="1" applyBorder="1" applyAlignment="1">
      <alignment horizontal="left" vertical="center"/>
    </xf>
    <xf numFmtId="0" fontId="14" fillId="7" borderId="19" xfId="0" applyFont="1" applyFill="1" applyBorder="1" applyAlignment="1">
      <alignment horizontal="left" vertical="center"/>
    </xf>
    <xf numFmtId="0" fontId="15" fillId="7" borderId="1" xfId="0" applyFont="1" applyFill="1" applyBorder="1" applyAlignment="1">
      <alignment horizontal="center" vertical="center"/>
    </xf>
    <xf numFmtId="0" fontId="16" fillId="7" borderId="1" xfId="0" applyFont="1" applyFill="1" applyBorder="1" applyAlignment="1">
      <alignment horizontal="center"/>
    </xf>
    <xf numFmtId="0" fontId="16" fillId="7" borderId="20" xfId="0" applyFont="1" applyFill="1" applyBorder="1" applyAlignment="1">
      <alignment horizontal="left" vertical="center"/>
    </xf>
    <xf numFmtId="0" fontId="1" fillId="2" borderId="22" xfId="0" applyFont="1" applyFill="1" applyBorder="1" applyAlignment="1">
      <alignment horizontal="left" vertical="center"/>
    </xf>
    <xf numFmtId="2" fontId="1" fillId="5" borderId="7" xfId="0" applyNumberFormat="1" applyFont="1" applyFill="1" applyBorder="1" applyAlignment="1">
      <alignment horizontal="right" indent="2"/>
    </xf>
    <xf numFmtId="2" fontId="16" fillId="8" borderId="7" xfId="0" applyNumberFormat="1" applyFont="1" applyFill="1" applyBorder="1" applyAlignment="1">
      <alignment horizontal="right" indent="2"/>
    </xf>
    <xf numFmtId="0" fontId="16" fillId="2" borderId="0" xfId="0" applyFont="1" applyFill="1" applyAlignment="1">
      <alignment horizontal="center"/>
    </xf>
    <xf numFmtId="2" fontId="16" fillId="9" borderId="7" xfId="0" applyNumberFormat="1" applyFont="1" applyFill="1" applyBorder="1" applyAlignment="1">
      <alignment horizontal="right" indent="2"/>
    </xf>
    <xf numFmtId="2" fontId="1" fillId="2" borderId="0" xfId="0" applyNumberFormat="1" applyFont="1" applyFill="1" applyAlignment="1">
      <alignment horizontal="right" indent="2"/>
    </xf>
    <xf numFmtId="0" fontId="12" fillId="2" borderId="24" xfId="0" applyFont="1" applyFill="1" applyBorder="1" applyAlignment="1">
      <alignment horizontal="center" vertical="center"/>
    </xf>
    <xf numFmtId="0" fontId="11" fillId="2" borderId="24" xfId="0" applyFont="1" applyFill="1" applyBorder="1" applyAlignment="1">
      <alignment horizontal="center"/>
    </xf>
    <xf numFmtId="0" fontId="11" fillId="2" borderId="25" xfId="0" applyFont="1" applyFill="1" applyBorder="1" applyAlignment="1">
      <alignment horizontal="left" vertical="center"/>
    </xf>
    <xf numFmtId="49" fontId="1" fillId="2" borderId="0" xfId="0" applyNumberFormat="1" applyFont="1" applyFill="1" applyAlignment="1">
      <alignment horizontal="left" vertical="center"/>
    </xf>
    <xf numFmtId="49" fontId="13" fillId="2" borderId="0" xfId="0" applyNumberFormat="1" applyFont="1" applyFill="1" applyAlignment="1">
      <alignment horizontal="left" vertical="center"/>
    </xf>
    <xf numFmtId="49" fontId="8" fillId="2" borderId="0" xfId="0" applyNumberFormat="1" applyFont="1" applyFill="1" applyAlignment="1">
      <alignment horizontal="left" vertical="center"/>
    </xf>
    <xf numFmtId="0" fontId="1" fillId="2" borderId="0" xfId="0" applyFont="1" applyFill="1" applyAlignment="1">
      <alignment horizontal="center" vertical="center"/>
    </xf>
    <xf numFmtId="0" fontId="7" fillId="2" borderId="29" xfId="0" applyFont="1" applyFill="1" applyBorder="1" applyAlignment="1">
      <alignment horizontal="left" vertical="center"/>
    </xf>
    <xf numFmtId="0" fontId="1" fillId="2" borderId="30" xfId="0" applyFont="1" applyFill="1" applyBorder="1" applyAlignment="1">
      <alignment horizontal="left" vertical="center"/>
    </xf>
    <xf numFmtId="0" fontId="1" fillId="2" borderId="29" xfId="0" applyFont="1" applyFill="1" applyBorder="1" applyAlignment="1">
      <alignment horizontal="left" vertical="center"/>
    </xf>
    <xf numFmtId="0" fontId="17" fillId="2" borderId="0" xfId="0" applyFont="1" applyFill="1" applyAlignment="1">
      <alignment horizontal="left" vertical="center" indent="9"/>
    </xf>
    <xf numFmtId="0" fontId="1" fillId="2" borderId="26" xfId="0" applyFont="1" applyFill="1" applyBorder="1" applyAlignment="1">
      <alignment horizontal="left" vertical="center"/>
    </xf>
    <xf numFmtId="0" fontId="12" fillId="2" borderId="27" xfId="0" applyFont="1" applyFill="1" applyBorder="1" applyAlignment="1">
      <alignment horizontal="center" vertical="center"/>
    </xf>
    <xf numFmtId="0" fontId="1" fillId="2" borderId="27" xfId="0" applyFont="1" applyFill="1" applyBorder="1" applyAlignment="1">
      <alignment horizontal="left" vertical="center"/>
    </xf>
    <xf numFmtId="0" fontId="1" fillId="2" borderId="28" xfId="0" applyFont="1" applyFill="1" applyBorder="1" applyAlignment="1">
      <alignment horizontal="left" vertical="center"/>
    </xf>
    <xf numFmtId="2" fontId="1" fillId="2" borderId="7" xfId="0" applyNumberFormat="1" applyFont="1" applyFill="1" applyBorder="1" applyAlignment="1">
      <alignment horizontal="center" vertical="center"/>
    </xf>
    <xf numFmtId="0" fontId="1" fillId="2" borderId="17" xfId="0" applyFont="1" applyFill="1" applyBorder="1" applyAlignment="1">
      <alignment horizontal="left" vertical="center"/>
    </xf>
    <xf numFmtId="49" fontId="1" fillId="2" borderId="0" xfId="0" applyNumberFormat="1" applyFont="1" applyFill="1" applyAlignment="1">
      <alignment wrapText="1"/>
    </xf>
    <xf numFmtId="49" fontId="2" fillId="2" borderId="0" xfId="0" applyNumberFormat="1" applyFont="1" applyFill="1" applyAlignment="1">
      <alignment vertical="top"/>
    </xf>
    <xf numFmtId="0" fontId="10" fillId="2" borderId="0" xfId="0" applyFont="1" applyFill="1" applyAlignment="1">
      <alignment horizontal="left" vertical="center"/>
    </xf>
    <xf numFmtId="49" fontId="10" fillId="2" borderId="31" xfId="0" applyNumberFormat="1" applyFont="1" applyFill="1" applyBorder="1" applyAlignment="1">
      <alignment horizontal="left" vertical="center" wrapText="1"/>
    </xf>
    <xf numFmtId="0" fontId="10" fillId="2" borderId="31" xfId="0" applyFont="1" applyFill="1" applyBorder="1" applyAlignment="1">
      <alignment horizontal="left" vertical="center"/>
    </xf>
    <xf numFmtId="0" fontId="1" fillId="2" borderId="0" xfId="0" applyFont="1" applyFill="1" applyAlignment="1">
      <alignment horizontal="left" vertical="top"/>
    </xf>
    <xf numFmtId="49" fontId="21" fillId="4" borderId="31" xfId="0" applyNumberFormat="1" applyFont="1" applyFill="1" applyBorder="1" applyAlignment="1">
      <alignment horizontal="left" vertical="center"/>
    </xf>
    <xf numFmtId="49" fontId="23" fillId="4" borderId="31" xfId="0" applyNumberFormat="1" applyFont="1" applyFill="1" applyBorder="1" applyAlignment="1">
      <alignment horizontal="left" vertical="center" wrapText="1"/>
    </xf>
    <xf numFmtId="0" fontId="23" fillId="4" borderId="31" xfId="0" applyFont="1" applyFill="1" applyBorder="1" applyAlignment="1">
      <alignment horizontal="left" vertical="center"/>
    </xf>
    <xf numFmtId="49" fontId="7" fillId="2" borderId="31" xfId="0" applyNumberFormat="1" applyFont="1" applyFill="1" applyBorder="1" applyAlignment="1">
      <alignment horizontal="left" vertical="center"/>
    </xf>
    <xf numFmtId="49" fontId="1" fillId="2" borderId="31" xfId="0" applyNumberFormat="1" applyFont="1" applyFill="1" applyBorder="1" applyAlignment="1">
      <alignment horizontal="left" vertical="top" wrapText="1"/>
    </xf>
    <xf numFmtId="0" fontId="1" fillId="2" borderId="31" xfId="0" applyFont="1" applyFill="1" applyBorder="1" applyAlignment="1">
      <alignment horizontal="left" vertical="top"/>
    </xf>
    <xf numFmtId="49" fontId="18" fillId="2" borderId="31" xfId="0" applyNumberFormat="1" applyFont="1" applyFill="1" applyBorder="1" applyAlignment="1">
      <alignment horizontal="left" vertical="top" wrapText="1"/>
    </xf>
    <xf numFmtId="49" fontId="21" fillId="6" borderId="31" xfId="0" applyNumberFormat="1" applyFont="1" applyFill="1" applyBorder="1" applyAlignment="1">
      <alignment horizontal="left" vertical="center"/>
    </xf>
    <xf numFmtId="49" fontId="1" fillId="6" borderId="31" xfId="0" applyNumberFormat="1" applyFont="1" applyFill="1" applyBorder="1" applyAlignment="1">
      <alignment horizontal="left" vertical="top" wrapText="1"/>
    </xf>
    <xf numFmtId="0" fontId="1" fillId="6" borderId="31" xfId="0" applyFont="1" applyFill="1" applyBorder="1" applyAlignment="1">
      <alignment horizontal="left" vertical="top"/>
    </xf>
    <xf numFmtId="49" fontId="7" fillId="2" borderId="31" xfId="0" applyNumberFormat="1" applyFont="1" applyFill="1" applyBorder="1" applyAlignment="1">
      <alignment horizontal="left" vertical="center" wrapText="1"/>
    </xf>
    <xf numFmtId="49" fontId="1" fillId="2" borderId="31" xfId="0" applyNumberFormat="1" applyFont="1" applyFill="1" applyBorder="1" applyAlignment="1">
      <alignment horizontal="left" vertical="center" wrapText="1"/>
    </xf>
    <xf numFmtId="0" fontId="1" fillId="2" borderId="31" xfId="0" applyFont="1" applyFill="1" applyBorder="1" applyAlignment="1">
      <alignment horizontal="left" vertical="center"/>
    </xf>
    <xf numFmtId="49" fontId="1" fillId="10" borderId="31" xfId="0" applyNumberFormat="1" applyFont="1" applyFill="1" applyBorder="1" applyAlignment="1">
      <alignment horizontal="left" vertical="top" wrapText="1"/>
    </xf>
    <xf numFmtId="0" fontId="1" fillId="10" borderId="31" xfId="0" applyFont="1" applyFill="1" applyBorder="1" applyAlignment="1">
      <alignment horizontal="left" vertical="top"/>
    </xf>
    <xf numFmtId="49" fontId="7" fillId="2" borderId="31" xfId="0" applyNumberFormat="1" applyFont="1" applyFill="1" applyBorder="1" applyAlignment="1">
      <alignment horizontal="left" vertical="top" wrapText="1"/>
    </xf>
    <xf numFmtId="0" fontId="24" fillId="2" borderId="0" xfId="0" applyFont="1" applyFill="1" applyAlignment="1">
      <alignment vertical="center"/>
    </xf>
    <xf numFmtId="0" fontId="27" fillId="2" borderId="0" xfId="0" applyFont="1" applyFill="1"/>
    <xf numFmtId="49" fontId="1" fillId="2" borderId="0" xfId="0" applyNumberFormat="1" applyFont="1" applyFill="1" applyAlignment="1">
      <alignment horizontal="center" vertical="center"/>
    </xf>
    <xf numFmtId="0" fontId="28" fillId="11" borderId="0" xfId="0" applyFont="1" applyFill="1" applyAlignment="1">
      <alignment horizontal="left" vertical="center"/>
    </xf>
    <xf numFmtId="0" fontId="11" fillId="11" borderId="0" xfId="0" applyFont="1" applyFill="1" applyAlignment="1">
      <alignment horizontal="center" vertical="center"/>
    </xf>
    <xf numFmtId="0" fontId="1" fillId="2" borderId="0" xfId="0" applyFont="1" applyFill="1" applyAlignment="1">
      <alignment horizontal="center" vertical="center" wrapText="1"/>
    </xf>
    <xf numFmtId="2" fontId="1" fillId="11" borderId="0" xfId="0" applyNumberFormat="1" applyFont="1" applyFill="1" applyAlignment="1">
      <alignment horizontal="center" vertical="center"/>
    </xf>
    <xf numFmtId="0" fontId="0" fillId="2" borderId="0" xfId="0" applyFill="1"/>
    <xf numFmtId="0" fontId="28" fillId="12" borderId="0" xfId="0" applyFont="1" applyFill="1" applyAlignment="1">
      <alignment vertical="center"/>
    </xf>
    <xf numFmtId="0" fontId="1" fillId="12" borderId="0" xfId="0" applyFont="1" applyFill="1" applyAlignment="1">
      <alignment horizontal="center" vertical="center"/>
    </xf>
    <xf numFmtId="2" fontId="1" fillId="12" borderId="0" xfId="0" applyNumberFormat="1" applyFont="1" applyFill="1" applyAlignment="1">
      <alignment horizontal="center" vertical="center"/>
    </xf>
    <xf numFmtId="0" fontId="28" fillId="13" borderId="0" xfId="0" applyFont="1" applyFill="1" applyAlignment="1">
      <alignment horizontal="left" vertical="center"/>
    </xf>
    <xf numFmtId="0" fontId="7" fillId="13" borderId="0" xfId="0" applyFont="1" applyFill="1" applyAlignment="1">
      <alignment horizontal="center" vertical="center"/>
    </xf>
    <xf numFmtId="0" fontId="0" fillId="2" borderId="0" xfId="0" applyFill="1" applyAlignment="1">
      <alignment horizontal="center" vertical="center" wrapText="1"/>
    </xf>
    <xf numFmtId="0" fontId="1" fillId="13" borderId="0" xfId="0" applyFont="1" applyFill="1" applyAlignment="1">
      <alignment horizontal="center" vertical="center" wrapText="1"/>
    </xf>
    <xf numFmtId="0" fontId="7" fillId="13" borderId="0" xfId="0" applyFont="1" applyFill="1" applyAlignment="1">
      <alignment horizontal="center" vertical="center" wrapText="1"/>
    </xf>
    <xf numFmtId="0" fontId="1" fillId="13" borderId="0" xfId="0" applyFont="1" applyFill="1" applyAlignment="1">
      <alignment horizontal="center" vertical="center"/>
    </xf>
    <xf numFmtId="2" fontId="1" fillId="13" borderId="0" xfId="0" applyNumberFormat="1" applyFont="1" applyFill="1" applyAlignment="1">
      <alignment horizontal="center" vertical="center"/>
    </xf>
    <xf numFmtId="0" fontId="28" fillId="14" borderId="0" xfId="0" applyFont="1" applyFill="1" applyAlignment="1">
      <alignment horizontal="left" vertical="center"/>
    </xf>
    <xf numFmtId="0" fontId="1" fillId="14" borderId="0" xfId="0" applyFont="1" applyFill="1" applyAlignment="1">
      <alignment horizontal="center" vertical="center"/>
    </xf>
    <xf numFmtId="0" fontId="7" fillId="14" borderId="0" xfId="0" applyFont="1" applyFill="1" applyAlignment="1">
      <alignment horizontal="center" vertical="center"/>
    </xf>
    <xf numFmtId="0" fontId="1" fillId="14" borderId="0" xfId="0" applyFont="1" applyFill="1" applyAlignment="1">
      <alignment horizontal="center" vertical="center" wrapText="1"/>
    </xf>
    <xf numFmtId="0" fontId="7" fillId="14" borderId="0" xfId="0" applyFont="1" applyFill="1" applyAlignment="1">
      <alignment horizontal="center" vertical="center" wrapText="1"/>
    </xf>
    <xf numFmtId="2" fontId="1" fillId="14" borderId="0" xfId="0" applyNumberFormat="1" applyFont="1" applyFill="1" applyAlignment="1">
      <alignment horizontal="center" vertical="center"/>
    </xf>
    <xf numFmtId="0" fontId="32" fillId="2" borderId="0" xfId="0" applyFont="1" applyFill="1" applyAlignment="1">
      <alignment vertical="top" wrapText="1"/>
    </xf>
    <xf numFmtId="0" fontId="31" fillId="2" borderId="0" xfId="0" applyFont="1" applyFill="1" applyAlignment="1">
      <alignment vertical="top" wrapText="1"/>
    </xf>
    <xf numFmtId="0" fontId="28" fillId="15" borderId="0" xfId="0" applyFont="1" applyFill="1" applyAlignment="1">
      <alignment horizontal="left" vertical="center"/>
    </xf>
    <xf numFmtId="0" fontId="1" fillId="15" borderId="0" xfId="0" applyFont="1" applyFill="1" applyAlignment="1">
      <alignment horizontal="center" vertical="center"/>
    </xf>
    <xf numFmtId="0" fontId="0" fillId="15" borderId="0" xfId="0" applyFill="1" applyAlignment="1">
      <alignment horizontal="center" vertical="center"/>
    </xf>
    <xf numFmtId="0" fontId="1" fillId="15" borderId="0" xfId="0" applyFont="1" applyFill="1" applyAlignment="1">
      <alignment horizontal="center" vertical="center" wrapText="1"/>
    </xf>
    <xf numFmtId="0" fontId="7" fillId="15" borderId="0" xfId="0" applyFont="1" applyFill="1" applyAlignment="1">
      <alignment horizontal="center" vertical="center" wrapText="1"/>
    </xf>
    <xf numFmtId="2" fontId="0" fillId="15" borderId="0" xfId="0" applyNumberFormat="1" applyFill="1" applyAlignment="1">
      <alignment horizontal="center" vertical="center"/>
    </xf>
    <xf numFmtId="0" fontId="28" fillId="16" borderId="0" xfId="0" applyFont="1" applyFill="1" applyAlignment="1">
      <alignment horizontal="left" vertical="center"/>
    </xf>
    <xf numFmtId="0" fontId="1" fillId="16" borderId="0" xfId="0" applyFont="1" applyFill="1" applyAlignment="1">
      <alignment horizontal="center" vertical="center"/>
    </xf>
    <xf numFmtId="0" fontId="0" fillId="16" borderId="0" xfId="0" applyFill="1" applyAlignment="1">
      <alignment horizontal="center" vertical="center"/>
    </xf>
    <xf numFmtId="0" fontId="1" fillId="16" borderId="0" xfId="0" applyFont="1" applyFill="1" applyAlignment="1">
      <alignment horizontal="center" vertical="center" wrapText="1"/>
    </xf>
    <xf numFmtId="0" fontId="7" fillId="16" borderId="0" xfId="0" applyFont="1" applyFill="1" applyAlignment="1">
      <alignment horizontal="center" vertical="center" wrapText="1"/>
    </xf>
    <xf numFmtId="2" fontId="0" fillId="16" borderId="0" xfId="0" applyNumberFormat="1" applyFill="1" applyAlignment="1">
      <alignment horizontal="center" vertical="center"/>
    </xf>
    <xf numFmtId="49" fontId="33" fillId="2" borderId="31" xfId="0" applyNumberFormat="1" applyFont="1" applyFill="1" applyBorder="1" applyAlignment="1">
      <alignment horizontal="left" vertical="top" wrapText="1"/>
    </xf>
    <xf numFmtId="0" fontId="34" fillId="0" borderId="0" xfId="2" applyFill="1" applyAlignment="1">
      <alignment vertical="top" wrapText="1"/>
    </xf>
    <xf numFmtId="0" fontId="10" fillId="3" borderId="32" xfId="0" applyFont="1" applyFill="1" applyBorder="1" applyAlignment="1">
      <alignment horizontal="left" vertical="center" wrapText="1" indent="1"/>
    </xf>
    <xf numFmtId="0" fontId="34" fillId="3" borderId="33" xfId="2" applyFill="1" applyBorder="1" applyAlignment="1">
      <alignment horizontal="left" vertical="center" wrapText="1" indent="1"/>
    </xf>
    <xf numFmtId="0" fontId="35" fillId="0" borderId="0" xfId="0" applyFont="1" applyAlignment="1">
      <alignment horizontal="center"/>
    </xf>
    <xf numFmtId="2" fontId="35" fillId="0" borderId="0" xfId="0" applyNumberFormat="1" applyFont="1" applyAlignment="1">
      <alignment horizontal="center"/>
    </xf>
    <xf numFmtId="9" fontId="1" fillId="2" borderId="7" xfId="0" applyNumberFormat="1" applyFont="1" applyFill="1" applyBorder="1" applyAlignment="1">
      <alignment horizontal="center" vertical="center" wrapText="1"/>
    </xf>
    <xf numFmtId="49" fontId="1" fillId="0" borderId="31" xfId="0" applyNumberFormat="1" applyFont="1" applyBorder="1" applyAlignment="1">
      <alignment horizontal="left" vertical="top" wrapText="1"/>
    </xf>
    <xf numFmtId="164" fontId="1" fillId="5" borderId="7" xfId="0" applyNumberFormat="1" applyFont="1" applyFill="1" applyBorder="1" applyAlignment="1">
      <alignment horizontal="center"/>
    </xf>
    <xf numFmtId="164" fontId="17" fillId="2" borderId="0" xfId="0" applyNumberFormat="1" applyFont="1" applyFill="1" applyAlignment="1">
      <alignment horizontal="center"/>
    </xf>
    <xf numFmtId="0" fontId="12" fillId="18" borderId="0" xfId="0" applyFont="1" applyFill="1" applyAlignment="1">
      <alignment horizontal="center" vertical="center"/>
    </xf>
    <xf numFmtId="2" fontId="37" fillId="2" borderId="0" xfId="0" applyNumberFormat="1" applyFont="1" applyFill="1" applyAlignment="1">
      <alignment horizontal="center" wrapText="1"/>
    </xf>
    <xf numFmtId="2" fontId="1" fillId="16" borderId="0" xfId="0" applyNumberFormat="1" applyFont="1" applyFill="1" applyAlignment="1">
      <alignment horizontal="center" vertical="center"/>
    </xf>
    <xf numFmtId="0" fontId="22" fillId="17" borderId="0" xfId="0" applyFont="1" applyFill="1" applyAlignment="1">
      <alignment vertical="center"/>
    </xf>
    <xf numFmtId="0" fontId="24" fillId="17" borderId="0" xfId="0" applyFont="1" applyFill="1" applyAlignment="1">
      <alignment vertical="center"/>
    </xf>
    <xf numFmtId="0" fontId="1" fillId="17" borderId="0" xfId="0" applyFont="1" applyFill="1" applyAlignment="1">
      <alignment horizontal="left" vertical="top"/>
    </xf>
    <xf numFmtId="0" fontId="1" fillId="17" borderId="0" xfId="0" applyFont="1" applyFill="1" applyAlignment="1">
      <alignment horizontal="center" vertical="center"/>
    </xf>
    <xf numFmtId="0" fontId="7" fillId="17" borderId="0" xfId="0" applyFont="1" applyFill="1" applyAlignment="1">
      <alignment horizontal="left" vertical="top"/>
    </xf>
    <xf numFmtId="0" fontId="1" fillId="17" borderId="0" xfId="0" applyFont="1" applyFill="1" applyAlignment="1">
      <alignment horizontal="left" vertical="top" wrapText="1"/>
    </xf>
    <xf numFmtId="165" fontId="33" fillId="19" borderId="0" xfId="3" applyNumberFormat="1" applyFont="1" applyFill="1" applyBorder="1" applyAlignment="1">
      <alignment horizontal="center" vertical="center"/>
    </xf>
    <xf numFmtId="0" fontId="1" fillId="17" borderId="0" xfId="0" applyFont="1" applyFill="1"/>
    <xf numFmtId="0" fontId="22" fillId="20" borderId="0" xfId="0" applyFont="1" applyFill="1" applyAlignment="1">
      <alignment vertical="center"/>
    </xf>
    <xf numFmtId="0" fontId="24" fillId="20" borderId="0" xfId="0" applyFont="1" applyFill="1" applyAlignment="1">
      <alignment vertical="center"/>
    </xf>
    <xf numFmtId="0" fontId="1" fillId="20" borderId="0" xfId="0" applyFont="1" applyFill="1" applyAlignment="1">
      <alignment horizontal="left" vertical="top"/>
    </xf>
    <xf numFmtId="0" fontId="1" fillId="20" borderId="0" xfId="0" applyFont="1" applyFill="1" applyAlignment="1">
      <alignment horizontal="center" vertical="center"/>
    </xf>
    <xf numFmtId="0" fontId="7" fillId="20" borderId="0" xfId="0" applyFont="1" applyFill="1" applyAlignment="1">
      <alignment horizontal="left" vertical="top"/>
    </xf>
    <xf numFmtId="0" fontId="1" fillId="20" borderId="0" xfId="0" applyFont="1" applyFill="1" applyAlignment="1">
      <alignment horizontal="left" vertical="top" wrapText="1"/>
    </xf>
    <xf numFmtId="0" fontId="1" fillId="20" borderId="0" xfId="0" applyFont="1" applyFill="1"/>
    <xf numFmtId="0" fontId="22" fillId="22" borderId="0" xfId="0" applyFont="1" applyFill="1" applyAlignment="1">
      <alignment vertical="center"/>
    </xf>
    <xf numFmtId="0" fontId="1" fillId="22" borderId="0" xfId="0" applyFont="1" applyFill="1"/>
    <xf numFmtId="49" fontId="22" fillId="21" borderId="0" xfId="0" applyNumberFormat="1" applyFont="1" applyFill="1" applyAlignment="1">
      <alignment horizontal="left" vertical="center"/>
    </xf>
    <xf numFmtId="49" fontId="1" fillId="21" borderId="0" xfId="0" applyNumberFormat="1" applyFont="1" applyFill="1" applyAlignment="1">
      <alignment horizontal="left" vertical="center"/>
    </xf>
    <xf numFmtId="0" fontId="22" fillId="21" borderId="0" xfId="0" applyFont="1" applyFill="1" applyAlignment="1">
      <alignment vertical="center"/>
    </xf>
    <xf numFmtId="0" fontId="22" fillId="21" borderId="0" xfId="0" applyFont="1" applyFill="1" applyAlignment="1">
      <alignment horizontal="center" vertical="center"/>
    </xf>
    <xf numFmtId="0" fontId="25" fillId="21" borderId="0" xfId="0" applyFont="1" applyFill="1" applyAlignment="1">
      <alignment horizontal="center" vertical="center"/>
    </xf>
    <xf numFmtId="0" fontId="7" fillId="21" borderId="0" xfId="0" applyFont="1" applyFill="1" applyAlignment="1">
      <alignment horizontal="left" vertical="top"/>
    </xf>
    <xf numFmtId="0" fontId="1" fillId="21" borderId="0" xfId="0" applyFont="1" applyFill="1"/>
    <xf numFmtId="1" fontId="1" fillId="21" borderId="0" xfId="1" applyNumberFormat="1" applyFont="1" applyFill="1" applyBorder="1" applyAlignment="1" applyProtection="1">
      <alignment horizontal="center"/>
    </xf>
    <xf numFmtId="1" fontId="1" fillId="21" borderId="0" xfId="0" applyNumberFormat="1" applyFont="1" applyFill="1" applyAlignment="1">
      <alignment horizontal="center"/>
    </xf>
    <xf numFmtId="1" fontId="27" fillId="21" borderId="0" xfId="0" applyNumberFormat="1" applyFont="1" applyFill="1" applyAlignment="1">
      <alignment horizontal="center"/>
    </xf>
    <xf numFmtId="0" fontId="27" fillId="21" borderId="0" xfId="0" applyFont="1" applyFill="1" applyAlignment="1">
      <alignment horizontal="center"/>
    </xf>
    <xf numFmtId="0" fontId="1" fillId="21" borderId="0" xfId="0" applyFont="1" applyFill="1" applyAlignment="1">
      <alignment horizontal="center"/>
    </xf>
    <xf numFmtId="49" fontId="22" fillId="24" borderId="0" xfId="0" applyNumberFormat="1" applyFont="1" applyFill="1" applyAlignment="1">
      <alignment horizontal="left" vertical="center"/>
    </xf>
    <xf numFmtId="0" fontId="7" fillId="24" borderId="0" xfId="0" applyFont="1" applyFill="1"/>
    <xf numFmtId="0" fontId="1" fillId="24" borderId="0" xfId="0" applyFont="1" applyFill="1"/>
    <xf numFmtId="1" fontId="1" fillId="12" borderId="0" xfId="0" applyNumberFormat="1" applyFont="1" applyFill="1" applyAlignment="1">
      <alignment horizontal="center" vertical="center"/>
    </xf>
    <xf numFmtId="0" fontId="8" fillId="2" borderId="0" xfId="0" applyFont="1" applyFill="1" applyAlignment="1">
      <alignment horizontal="center" vertical="top" wrapText="1"/>
    </xf>
    <xf numFmtId="0" fontId="1" fillId="25" borderId="7" xfId="0" applyFont="1" applyFill="1" applyBorder="1" applyAlignment="1">
      <alignment horizontal="center"/>
    </xf>
    <xf numFmtId="2" fontId="1" fillId="25" borderId="7" xfId="0" applyNumberFormat="1" applyFont="1" applyFill="1" applyBorder="1" applyAlignment="1">
      <alignment horizontal="center"/>
    </xf>
    <xf numFmtId="0" fontId="8" fillId="2" borderId="31" xfId="0" applyFont="1" applyFill="1" applyBorder="1" applyAlignment="1">
      <alignment horizontal="left" vertical="top"/>
    </xf>
    <xf numFmtId="0" fontId="33" fillId="2" borderId="0" xfId="0" applyFont="1" applyFill="1" applyAlignment="1">
      <alignment vertical="top" wrapText="1"/>
    </xf>
    <xf numFmtId="0" fontId="39" fillId="2" borderId="0" xfId="0" applyFont="1" applyFill="1" applyAlignment="1">
      <alignment vertical="top" wrapText="1"/>
    </xf>
    <xf numFmtId="0" fontId="40" fillId="2" borderId="0" xfId="0" applyFont="1" applyFill="1" applyAlignment="1">
      <alignment horizontal="left" vertical="center"/>
    </xf>
    <xf numFmtId="49" fontId="1" fillId="2" borderId="0" xfId="0" applyNumberFormat="1" applyFont="1" applyFill="1" applyAlignment="1">
      <alignment vertical="center"/>
    </xf>
    <xf numFmtId="0" fontId="1" fillId="26" borderId="0" xfId="0" applyFont="1" applyFill="1" applyAlignment="1">
      <alignment horizontal="center" vertical="center"/>
    </xf>
    <xf numFmtId="0" fontId="7" fillId="26" borderId="0" xfId="0" applyFont="1" applyFill="1" applyAlignment="1">
      <alignment horizontal="center" vertical="center"/>
    </xf>
    <xf numFmtId="0" fontId="11" fillId="26" borderId="0" xfId="0" applyFont="1" applyFill="1" applyAlignment="1">
      <alignment horizontal="center" vertical="center"/>
    </xf>
    <xf numFmtId="0" fontId="29" fillId="26" borderId="0" xfId="0" applyFont="1" applyFill="1" applyAlignment="1">
      <alignment horizontal="center" vertical="center" wrapText="1"/>
    </xf>
    <xf numFmtId="2" fontId="1" fillId="26" borderId="0" xfId="0" applyNumberFormat="1" applyFont="1" applyFill="1" applyAlignment="1">
      <alignment horizontal="center" vertical="center"/>
    </xf>
    <xf numFmtId="2" fontId="1" fillId="2" borderId="0" xfId="0" applyNumberFormat="1" applyFont="1" applyFill="1" applyAlignment="1">
      <alignment horizontal="left" vertical="center"/>
    </xf>
    <xf numFmtId="2" fontId="1" fillId="2" borderId="0" xfId="0" applyNumberFormat="1" applyFont="1" applyFill="1"/>
    <xf numFmtId="2" fontId="1" fillId="2" borderId="0" xfId="0" applyNumberFormat="1" applyFont="1" applyFill="1" applyAlignment="1">
      <alignment horizontal="center" vertical="center"/>
    </xf>
    <xf numFmtId="2" fontId="1" fillId="2" borderId="27" xfId="0" applyNumberFormat="1" applyFont="1" applyFill="1" applyBorder="1" applyAlignment="1">
      <alignment horizontal="center" vertical="center"/>
    </xf>
    <xf numFmtId="2" fontId="1" fillId="2" borderId="17" xfId="0" applyNumberFormat="1" applyFont="1" applyFill="1" applyBorder="1" applyAlignment="1">
      <alignment horizontal="center" vertical="center"/>
    </xf>
    <xf numFmtId="49" fontId="1" fillId="5" borderId="7" xfId="0" applyNumberFormat="1" applyFont="1" applyFill="1" applyBorder="1" applyAlignment="1">
      <alignment horizontal="center" vertical="center"/>
    </xf>
    <xf numFmtId="0" fontId="15" fillId="28" borderId="17" xfId="0" applyFont="1" applyFill="1" applyBorder="1" applyAlignment="1">
      <alignment horizontal="center" vertical="center"/>
    </xf>
    <xf numFmtId="2" fontId="16" fillId="28" borderId="17" xfId="0" applyNumberFormat="1" applyFont="1" applyFill="1" applyBorder="1" applyAlignment="1">
      <alignment horizontal="center" vertical="center"/>
    </xf>
    <xf numFmtId="0" fontId="16" fillId="28" borderId="17" xfId="0" applyFont="1" applyFill="1" applyBorder="1" applyAlignment="1">
      <alignment horizontal="left" vertical="center"/>
    </xf>
    <xf numFmtId="0" fontId="16" fillId="28" borderId="18" xfId="0" applyFont="1" applyFill="1" applyBorder="1" applyAlignment="1">
      <alignment horizontal="left" vertical="center"/>
    </xf>
    <xf numFmtId="0" fontId="1" fillId="2" borderId="29" xfId="0" applyFont="1" applyFill="1" applyBorder="1" applyAlignment="1">
      <alignment horizontal="left" vertical="center" wrapText="1"/>
    </xf>
    <xf numFmtId="49" fontId="1" fillId="2" borderId="7" xfId="0" applyNumberFormat="1" applyFont="1" applyFill="1" applyBorder="1" applyAlignment="1">
      <alignment horizontal="center" vertical="center" wrapText="1"/>
    </xf>
    <xf numFmtId="0" fontId="1" fillId="2" borderId="30" xfId="0" applyFont="1" applyFill="1" applyBorder="1" applyAlignment="1">
      <alignment horizontal="left" vertical="center" wrapText="1"/>
    </xf>
    <xf numFmtId="0" fontId="0" fillId="0" borderId="0" xfId="0" applyAlignment="1">
      <alignment wrapText="1"/>
    </xf>
    <xf numFmtId="0" fontId="0" fillId="29" borderId="0" xfId="0" applyFill="1"/>
    <xf numFmtId="0" fontId="7" fillId="2" borderId="34" xfId="0" applyFont="1" applyFill="1" applyBorder="1" applyAlignment="1">
      <alignment horizontal="left" vertical="center"/>
    </xf>
    <xf numFmtId="0" fontId="7" fillId="2" borderId="0" xfId="0" applyFont="1" applyFill="1" applyAlignment="1">
      <alignment horizontal="left" vertical="center"/>
    </xf>
    <xf numFmtId="0" fontId="8" fillId="2" borderId="0" xfId="0" applyFont="1" applyFill="1" applyAlignment="1">
      <alignment horizontal="left" vertical="center"/>
    </xf>
    <xf numFmtId="0" fontId="7" fillId="2" borderId="0" xfId="0" applyFont="1" applyFill="1" applyAlignment="1">
      <alignment horizontal="left" vertical="center" wrapText="1"/>
    </xf>
    <xf numFmtId="0" fontId="18" fillId="2" borderId="0" xfId="0" applyFont="1" applyFill="1" applyAlignment="1">
      <alignment horizontal="left" vertical="center" wrapText="1"/>
    </xf>
    <xf numFmtId="0" fontId="18" fillId="2" borderId="0" xfId="0" applyFont="1" applyFill="1" applyAlignment="1">
      <alignment horizontal="left" vertical="center" wrapText="1" indent="2"/>
    </xf>
    <xf numFmtId="0" fontId="1" fillId="2" borderId="0" xfId="0" applyFont="1" applyFill="1" applyAlignment="1">
      <alignment horizontal="left" vertical="center" indent="2"/>
    </xf>
    <xf numFmtId="0" fontId="1" fillId="2" borderId="9" xfId="0" applyFont="1" applyFill="1" applyBorder="1" applyAlignment="1">
      <alignment horizontal="left" vertical="center" indent="9"/>
    </xf>
    <xf numFmtId="0" fontId="8" fillId="2" borderId="35" xfId="0" applyFont="1" applyFill="1" applyBorder="1" applyAlignment="1">
      <alignment vertical="center"/>
    </xf>
    <xf numFmtId="0" fontId="1" fillId="2" borderId="17" xfId="0" applyFont="1" applyFill="1" applyBorder="1" applyAlignment="1">
      <alignment horizontal="left" vertical="center" indent="9"/>
    </xf>
    <xf numFmtId="0" fontId="21" fillId="8" borderId="0" xfId="0" applyFont="1" applyFill="1" applyAlignment="1">
      <alignment horizontal="right" vertical="center"/>
    </xf>
    <xf numFmtId="0" fontId="21" fillId="9" borderId="0" xfId="0" applyFont="1" applyFill="1" applyAlignment="1">
      <alignment horizontal="right" vertical="center"/>
    </xf>
    <xf numFmtId="0" fontId="7" fillId="2" borderId="36" xfId="0" applyFont="1" applyFill="1" applyBorder="1" applyAlignment="1">
      <alignment horizontal="left" vertical="center"/>
    </xf>
    <xf numFmtId="0" fontId="22" fillId="28" borderId="17" xfId="0" applyFont="1" applyFill="1" applyBorder="1" applyAlignment="1">
      <alignment horizontal="left" vertical="center"/>
    </xf>
    <xf numFmtId="0" fontId="22" fillId="27" borderId="37" xfId="0" applyFont="1" applyFill="1" applyBorder="1" applyAlignment="1">
      <alignment horizontal="left" vertical="center"/>
    </xf>
    <xf numFmtId="0" fontId="15" fillId="27" borderId="37" xfId="0" applyFont="1" applyFill="1" applyBorder="1" applyAlignment="1">
      <alignment horizontal="center" vertical="center"/>
    </xf>
    <xf numFmtId="2" fontId="16" fillId="27" borderId="37" xfId="0" applyNumberFormat="1" applyFont="1" applyFill="1" applyBorder="1" applyAlignment="1">
      <alignment horizontal="center" vertical="center"/>
    </xf>
    <xf numFmtId="0" fontId="16" fillId="27" borderId="37" xfId="0" applyFont="1" applyFill="1" applyBorder="1" applyAlignment="1">
      <alignment horizontal="left" vertical="center"/>
    </xf>
    <xf numFmtId="0" fontId="16" fillId="27" borderId="38" xfId="0" applyFont="1" applyFill="1" applyBorder="1" applyAlignment="1">
      <alignment horizontal="left" vertical="center"/>
    </xf>
    <xf numFmtId="0" fontId="1" fillId="29" borderId="0" xfId="0" applyFont="1" applyFill="1" applyAlignment="1">
      <alignment horizontal="left" vertical="center" wrapText="1"/>
    </xf>
    <xf numFmtId="0" fontId="1" fillId="2" borderId="5" xfId="0" applyFont="1" applyFill="1" applyBorder="1" applyAlignment="1">
      <alignment horizontal="center" vertical="center"/>
    </xf>
    <xf numFmtId="0" fontId="7" fillId="2" borderId="5" xfId="0" applyFont="1" applyFill="1" applyBorder="1" applyAlignment="1">
      <alignment horizontal="center" vertical="center"/>
    </xf>
    <xf numFmtId="0" fontId="8" fillId="2" borderId="5" xfId="0" applyFont="1" applyFill="1" applyBorder="1" applyAlignment="1">
      <alignment horizontal="center" vertical="center"/>
    </xf>
    <xf numFmtId="0" fontId="7" fillId="2" borderId="5" xfId="0" applyFont="1" applyFill="1" applyBorder="1" applyAlignment="1">
      <alignment horizontal="center" vertical="center" wrapText="1"/>
    </xf>
    <xf numFmtId="0" fontId="18" fillId="2" borderId="5" xfId="0" applyFont="1" applyFill="1" applyBorder="1" applyAlignment="1">
      <alignment horizontal="center" vertical="center" wrapText="1"/>
    </xf>
    <xf numFmtId="0" fontId="1" fillId="2" borderId="8" xfId="0" applyFont="1" applyFill="1" applyBorder="1" applyAlignment="1">
      <alignment horizontal="center" vertical="center"/>
    </xf>
    <xf numFmtId="0" fontId="11" fillId="2" borderId="0" xfId="0" applyFont="1" applyFill="1" applyAlignment="1">
      <alignment horizontal="center" vertical="center"/>
    </xf>
    <xf numFmtId="0" fontId="7" fillId="2" borderId="14" xfId="0" applyFont="1" applyFill="1" applyBorder="1" applyAlignment="1">
      <alignment horizontal="center" vertical="center"/>
    </xf>
    <xf numFmtId="0" fontId="1" fillId="2" borderId="14"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21" xfId="0" applyFont="1" applyFill="1" applyBorder="1" applyAlignment="1">
      <alignment horizontal="center" vertical="center"/>
    </xf>
    <xf numFmtId="0" fontId="7" fillId="2" borderId="21" xfId="0" applyFont="1" applyFill="1" applyBorder="1" applyAlignment="1">
      <alignment horizontal="center" vertical="center"/>
    </xf>
    <xf numFmtId="0" fontId="21" fillId="8" borderId="21" xfId="0" applyFont="1" applyFill="1" applyBorder="1" applyAlignment="1">
      <alignment horizontal="center" vertical="center"/>
    </xf>
    <xf numFmtId="0" fontId="21" fillId="9" borderId="21" xfId="0" applyFont="1" applyFill="1" applyBorder="1" applyAlignment="1">
      <alignment horizontal="center" vertical="center"/>
    </xf>
    <xf numFmtId="0" fontId="11" fillId="2" borderId="23" xfId="0" applyFont="1" applyFill="1" applyBorder="1" applyAlignment="1">
      <alignment horizontal="center" vertical="center"/>
    </xf>
    <xf numFmtId="0" fontId="11" fillId="2" borderId="24" xfId="0" applyFont="1" applyFill="1" applyBorder="1" applyAlignment="1">
      <alignment horizontal="left" vertical="center" indent="9"/>
    </xf>
    <xf numFmtId="0" fontId="1" fillId="30" borderId="5" xfId="0" applyFont="1" applyFill="1" applyBorder="1" applyAlignment="1">
      <alignment horizontal="center" vertical="center"/>
    </xf>
    <xf numFmtId="0" fontId="1" fillId="31" borderId="5" xfId="0" applyFont="1" applyFill="1" applyBorder="1" applyAlignment="1">
      <alignment horizontal="center" vertical="center" wrapText="1"/>
    </xf>
    <xf numFmtId="0" fontId="1" fillId="32" borderId="14" xfId="0" applyFont="1" applyFill="1" applyBorder="1" applyAlignment="1">
      <alignment horizontal="center" vertical="center"/>
    </xf>
    <xf numFmtId="0" fontId="38" fillId="2" borderId="0" xfId="0" applyFont="1" applyFill="1" applyAlignment="1">
      <alignment horizontal="left" vertical="center"/>
    </xf>
    <xf numFmtId="2" fontId="1" fillId="5" borderId="7" xfId="0" applyNumberFormat="1" applyFont="1" applyFill="1" applyBorder="1" applyAlignment="1">
      <alignment horizontal="right" indent="1"/>
    </xf>
    <xf numFmtId="0" fontId="1" fillId="2" borderId="23" xfId="0" applyFont="1" applyFill="1" applyBorder="1" applyAlignment="1">
      <alignment horizontal="center" vertical="center"/>
    </xf>
    <xf numFmtId="0" fontId="0" fillId="29" borderId="24" xfId="0" applyFill="1" applyBorder="1"/>
    <xf numFmtId="0" fontId="1" fillId="2" borderId="25" xfId="0" applyFont="1" applyFill="1" applyBorder="1" applyAlignment="1">
      <alignment horizontal="left" vertical="center"/>
    </xf>
    <xf numFmtId="0" fontId="1" fillId="2" borderId="21" xfId="0" applyFont="1" applyFill="1" applyBorder="1" applyAlignment="1">
      <alignment horizontal="center" vertical="center" wrapText="1"/>
    </xf>
    <xf numFmtId="0" fontId="1" fillId="2" borderId="0" xfId="0" applyFont="1" applyFill="1" applyAlignment="1">
      <alignment horizontal="center" wrapText="1"/>
    </xf>
    <xf numFmtId="49" fontId="1" fillId="25" borderId="7" xfId="0" applyNumberFormat="1" applyFont="1" applyFill="1" applyBorder="1" applyAlignment="1">
      <alignment horizontal="center" wrapText="1"/>
    </xf>
    <xf numFmtId="0" fontId="1" fillId="2" borderId="22" xfId="0" applyFont="1" applyFill="1" applyBorder="1" applyAlignment="1">
      <alignment horizontal="left" vertical="center" wrapText="1"/>
    </xf>
    <xf numFmtId="0" fontId="1" fillId="2" borderId="14" xfId="0" applyFont="1" applyFill="1" applyBorder="1" applyAlignment="1">
      <alignment horizontal="center" vertical="center" wrapText="1"/>
    </xf>
    <xf numFmtId="0" fontId="1" fillId="25" borderId="7" xfId="0" applyFont="1" applyFill="1" applyBorder="1" applyAlignment="1">
      <alignment horizontal="center" wrapText="1"/>
    </xf>
    <xf numFmtId="2" fontId="1" fillId="2" borderId="0" xfId="0" applyNumberFormat="1" applyFont="1" applyFill="1" applyAlignment="1">
      <alignment horizontal="center" wrapText="1"/>
    </xf>
    <xf numFmtId="0" fontId="1" fillId="2" borderId="15" xfId="0" applyFont="1" applyFill="1" applyBorder="1" applyAlignment="1">
      <alignment horizontal="left" vertical="center" wrapText="1"/>
    </xf>
    <xf numFmtId="0" fontId="40" fillId="2" borderId="0" xfId="0" applyFont="1" applyFill="1" applyAlignment="1">
      <alignment vertical="center" wrapText="1"/>
    </xf>
    <xf numFmtId="0" fontId="1" fillId="23" borderId="0" xfId="0" applyFont="1" applyFill="1"/>
    <xf numFmtId="0" fontId="1" fillId="30" borderId="5" xfId="0" applyFont="1" applyFill="1" applyBorder="1" applyAlignment="1">
      <alignment horizontal="center" vertical="center" wrapText="1"/>
    </xf>
    <xf numFmtId="0" fontId="1" fillId="2" borderId="6" xfId="0" applyFont="1" applyFill="1" applyBorder="1" applyAlignment="1">
      <alignment horizontal="left" vertical="center" wrapText="1"/>
    </xf>
    <xf numFmtId="0" fontId="1" fillId="2" borderId="7" xfId="0" applyFont="1" applyFill="1" applyBorder="1" applyAlignment="1">
      <alignment horizontal="center" vertical="center" wrapText="1"/>
    </xf>
    <xf numFmtId="0" fontId="17" fillId="2" borderId="0" xfId="0" applyFont="1" applyFill="1" applyAlignment="1">
      <alignment horizontal="center" vertical="center" wrapText="1"/>
    </xf>
    <xf numFmtId="0" fontId="1" fillId="2" borderId="0" xfId="0" applyFont="1" applyFill="1" applyAlignment="1">
      <alignment vertical="center" wrapText="1"/>
    </xf>
    <xf numFmtId="0" fontId="0" fillId="0" borderId="0" xfId="0" applyAlignment="1">
      <alignment vertical="center" wrapText="1"/>
    </xf>
    <xf numFmtId="2" fontId="16" fillId="33" borderId="7" xfId="0" applyNumberFormat="1" applyFont="1" applyFill="1" applyBorder="1" applyAlignment="1">
      <alignment horizontal="right" indent="2"/>
    </xf>
    <xf numFmtId="0" fontId="45" fillId="29" borderId="0" xfId="0" applyFont="1" applyFill="1" applyAlignment="1">
      <alignment horizontal="right"/>
    </xf>
    <xf numFmtId="2" fontId="46" fillId="34" borderId="7" xfId="0" applyNumberFormat="1" applyFont="1" applyFill="1" applyBorder="1" applyAlignment="1">
      <alignment horizontal="right" indent="1"/>
    </xf>
    <xf numFmtId="0" fontId="1" fillId="2" borderId="0" xfId="0" applyFont="1" applyFill="1" applyAlignment="1">
      <alignment horizontal="left" wrapText="1" indent="2"/>
    </xf>
    <xf numFmtId="0" fontId="48" fillId="2" borderId="0" xfId="0" applyFont="1" applyFill="1" applyAlignment="1">
      <alignment horizontal="center"/>
    </xf>
    <xf numFmtId="49" fontId="1" fillId="18" borderId="0" xfId="0" applyNumberFormat="1" applyFont="1" applyFill="1" applyAlignment="1">
      <alignment horizontal="left" vertical="center"/>
    </xf>
    <xf numFmtId="0" fontId="1" fillId="18" borderId="0" xfId="0" applyFont="1" applyFill="1" applyAlignment="1">
      <alignment horizontal="center" vertical="center" wrapText="1"/>
    </xf>
    <xf numFmtId="0" fontId="0" fillId="18" borderId="0" xfId="0" applyFill="1"/>
    <xf numFmtId="0" fontId="0" fillId="29" borderId="0" xfId="0" applyFill="1" applyAlignment="1">
      <alignment vertical="center" wrapText="1"/>
    </xf>
    <xf numFmtId="0" fontId="0" fillId="18" borderId="0" xfId="0" applyFill="1" applyAlignment="1">
      <alignment horizontal="center" vertical="center" wrapText="1"/>
    </xf>
    <xf numFmtId="0" fontId="1" fillId="35" borderId="0" xfId="0" applyFont="1" applyFill="1"/>
    <xf numFmtId="0" fontId="33" fillId="35" borderId="0" xfId="0" applyFont="1" applyFill="1"/>
    <xf numFmtId="49" fontId="33" fillId="0" borderId="31" xfId="0" applyNumberFormat="1" applyFont="1" applyBorder="1" applyAlignment="1">
      <alignment horizontal="left" vertical="top" wrapText="1"/>
    </xf>
    <xf numFmtId="49" fontId="1" fillId="29" borderId="31" xfId="0" applyNumberFormat="1" applyFont="1" applyFill="1" applyBorder="1" applyAlignment="1">
      <alignment horizontal="left" vertical="top" wrapText="1"/>
    </xf>
    <xf numFmtId="49" fontId="33" fillId="29" borderId="31" xfId="0" applyNumberFormat="1" applyFont="1" applyFill="1" applyBorder="1" applyAlignment="1">
      <alignment horizontal="left" vertical="top" wrapText="1"/>
    </xf>
    <xf numFmtId="0" fontId="1" fillId="18" borderId="0" xfId="0" applyFont="1" applyFill="1" applyAlignment="1">
      <alignment horizontal="center"/>
    </xf>
    <xf numFmtId="2" fontId="46" fillId="37" borderId="7" xfId="0" applyNumberFormat="1" applyFont="1" applyFill="1" applyBorder="1" applyAlignment="1">
      <alignment horizontal="right" indent="2"/>
    </xf>
    <xf numFmtId="0" fontId="16" fillId="18" borderId="0" xfId="0" applyFont="1" applyFill="1" applyAlignment="1">
      <alignment horizontal="center"/>
    </xf>
    <xf numFmtId="2" fontId="46" fillId="38" borderId="7" xfId="0" applyNumberFormat="1" applyFont="1" applyFill="1" applyBorder="1" applyAlignment="1">
      <alignment horizontal="right" indent="2"/>
    </xf>
    <xf numFmtId="49" fontId="49" fillId="10" borderId="31" xfId="0" applyNumberFormat="1" applyFont="1" applyFill="1" applyBorder="1" applyAlignment="1">
      <alignment horizontal="left" vertical="top"/>
    </xf>
    <xf numFmtId="49" fontId="21" fillId="10" borderId="31" xfId="0" applyNumberFormat="1" applyFont="1" applyFill="1" applyBorder="1" applyAlignment="1">
      <alignment horizontal="left" vertical="top"/>
    </xf>
    <xf numFmtId="49" fontId="7" fillId="18" borderId="31" xfId="0" applyNumberFormat="1" applyFont="1" applyFill="1" applyBorder="1" applyAlignment="1">
      <alignment horizontal="left" vertical="top" wrapText="1"/>
    </xf>
    <xf numFmtId="0" fontId="7" fillId="18" borderId="31" xfId="0" applyFont="1" applyFill="1" applyBorder="1" applyAlignment="1">
      <alignment horizontal="left" vertical="top" wrapText="1"/>
    </xf>
    <xf numFmtId="0" fontId="1" fillId="0" borderId="31" xfId="0" applyFont="1" applyBorder="1" applyAlignment="1">
      <alignment horizontal="left" vertical="top" wrapText="1"/>
    </xf>
    <xf numFmtId="0" fontId="28" fillId="39" borderId="0" xfId="0" applyFont="1" applyFill="1" applyAlignment="1">
      <alignment horizontal="left" vertical="center"/>
    </xf>
    <xf numFmtId="0" fontId="29" fillId="39" borderId="0" xfId="0" applyFont="1" applyFill="1" applyAlignment="1">
      <alignment horizontal="center" vertical="center"/>
    </xf>
    <xf numFmtId="0" fontId="11" fillId="39" borderId="0" xfId="0" applyFont="1" applyFill="1" applyAlignment="1">
      <alignment horizontal="center" vertical="center"/>
    </xf>
    <xf numFmtId="0" fontId="1" fillId="39" borderId="0" xfId="0" applyFont="1" applyFill="1" applyAlignment="1">
      <alignment horizontal="center" vertical="center" wrapText="1"/>
    </xf>
    <xf numFmtId="0" fontId="7" fillId="39" borderId="0" xfId="0" applyFont="1" applyFill="1" applyAlignment="1">
      <alignment horizontal="center" vertical="center" wrapText="1"/>
    </xf>
    <xf numFmtId="0" fontId="7" fillId="39" borderId="0" xfId="0" applyFont="1" applyFill="1" applyAlignment="1">
      <alignment horizontal="left" vertical="center" wrapText="1"/>
    </xf>
    <xf numFmtId="2" fontId="7" fillId="39" borderId="0" xfId="0" applyNumberFormat="1" applyFont="1" applyFill="1" applyAlignment="1">
      <alignment horizontal="center" vertical="center" wrapText="1"/>
    </xf>
    <xf numFmtId="9" fontId="1" fillId="39" borderId="0" xfId="0" applyNumberFormat="1" applyFont="1" applyFill="1" applyAlignment="1">
      <alignment horizontal="center" vertical="center"/>
    </xf>
    <xf numFmtId="2" fontId="1" fillId="39" borderId="0" xfId="0" applyNumberFormat="1" applyFont="1" applyFill="1" applyAlignment="1">
      <alignment horizontal="center" vertical="center"/>
    </xf>
    <xf numFmtId="1" fontId="1" fillId="39" borderId="0" xfId="0" applyNumberFormat="1" applyFont="1" applyFill="1" applyAlignment="1">
      <alignment horizontal="center" vertical="center"/>
    </xf>
    <xf numFmtId="0" fontId="1" fillId="39" borderId="0" xfId="0" applyFont="1" applyFill="1" applyAlignment="1">
      <alignment horizontal="center" vertical="center"/>
    </xf>
    <xf numFmtId="0" fontId="7" fillId="39" borderId="0" xfId="0" applyFont="1" applyFill="1" applyAlignment="1">
      <alignment horizontal="left" vertical="center"/>
    </xf>
    <xf numFmtId="2" fontId="7" fillId="39" borderId="0" xfId="0" applyNumberFormat="1" applyFont="1" applyFill="1" applyAlignment="1">
      <alignment horizontal="center" vertical="center"/>
    </xf>
    <xf numFmtId="0" fontId="7" fillId="39" borderId="0" xfId="0" applyFont="1" applyFill="1" applyAlignment="1">
      <alignment horizontal="center" vertical="center"/>
    </xf>
    <xf numFmtId="1" fontId="1" fillId="11" borderId="0" xfId="0" applyNumberFormat="1" applyFont="1" applyFill="1" applyAlignment="1">
      <alignment horizontal="left" vertical="center"/>
    </xf>
    <xf numFmtId="0" fontId="33" fillId="39" borderId="0" xfId="0" applyFont="1" applyFill="1" applyAlignment="1">
      <alignment horizontal="center" vertical="center"/>
    </xf>
    <xf numFmtId="1" fontId="1" fillId="12" borderId="0" xfId="0" applyNumberFormat="1" applyFont="1" applyFill="1" applyAlignment="1">
      <alignment horizontal="left" vertical="center"/>
    </xf>
    <xf numFmtId="1" fontId="1" fillId="12" borderId="0" xfId="0" applyNumberFormat="1" applyFont="1" applyFill="1" applyAlignment="1">
      <alignment horizontal="left" vertical="center" wrapText="1"/>
    </xf>
    <xf numFmtId="166" fontId="26" fillId="0" borderId="7" xfId="1" applyNumberFormat="1" applyBorder="1" applyAlignment="1">
      <alignment horizontal="center"/>
    </xf>
    <xf numFmtId="1" fontId="1" fillId="16" borderId="0" xfId="0" applyNumberFormat="1" applyFont="1" applyFill="1" applyAlignment="1">
      <alignment horizontal="left" vertical="center"/>
    </xf>
    <xf numFmtId="1" fontId="1" fillId="16" borderId="0" xfId="0" applyNumberFormat="1" applyFont="1" applyFill="1" applyAlignment="1">
      <alignment horizontal="left" vertical="center" wrapText="1"/>
    </xf>
    <xf numFmtId="1" fontId="1" fillId="14" borderId="0" xfId="0" applyNumberFormat="1" applyFont="1" applyFill="1" applyAlignment="1">
      <alignment horizontal="left" vertical="center"/>
    </xf>
    <xf numFmtId="1" fontId="1" fillId="14" borderId="0" xfId="0" applyNumberFormat="1" applyFont="1" applyFill="1" applyAlignment="1">
      <alignment horizontal="left" vertical="center" wrapText="1"/>
    </xf>
    <xf numFmtId="0" fontId="33" fillId="14" borderId="0" xfId="0" applyFont="1" applyFill="1" applyAlignment="1">
      <alignment horizontal="center" vertical="center"/>
    </xf>
    <xf numFmtId="0" fontId="1" fillId="13" borderId="0" xfId="0" applyFont="1" applyFill="1" applyAlignment="1">
      <alignment horizontal="left" vertical="center" wrapText="1"/>
    </xf>
    <xf numFmtId="1" fontId="1" fillId="15" borderId="0" xfId="0" applyNumberFormat="1" applyFont="1" applyFill="1" applyAlignment="1">
      <alignment horizontal="left" vertical="center" wrapText="1"/>
    </xf>
    <xf numFmtId="0" fontId="7" fillId="18" borderId="0" xfId="0" applyFont="1" applyFill="1" applyAlignment="1">
      <alignment horizontal="left" vertical="center"/>
    </xf>
    <xf numFmtId="166" fontId="26" fillId="36" borderId="7" xfId="1" applyNumberFormat="1" applyFill="1" applyBorder="1" applyAlignment="1">
      <alignment horizontal="center"/>
    </xf>
    <xf numFmtId="0" fontId="50" fillId="15" borderId="0" xfId="0" applyFont="1" applyFill="1" applyAlignment="1">
      <alignment horizontal="center" vertical="center"/>
    </xf>
    <xf numFmtId="0" fontId="34" fillId="29" borderId="0" xfId="2" applyFill="1" applyAlignment="1">
      <alignment horizontal="left" wrapText="1"/>
    </xf>
    <xf numFmtId="0" fontId="25" fillId="21" borderId="0" xfId="0" applyFont="1" applyFill="1" applyAlignment="1">
      <alignment horizontal="center" vertical="center" wrapText="1"/>
    </xf>
    <xf numFmtId="0" fontId="22" fillId="21" borderId="0" xfId="0" applyFont="1" applyFill="1" applyAlignment="1">
      <alignment horizontal="center" vertical="center" wrapText="1"/>
    </xf>
    <xf numFmtId="0" fontId="7" fillId="0" borderId="21" xfId="0" applyFont="1" applyBorder="1" applyAlignment="1">
      <alignment horizontal="center" vertical="center"/>
    </xf>
    <xf numFmtId="0" fontId="7" fillId="0" borderId="0" xfId="0" applyFont="1" applyAlignment="1">
      <alignment horizontal="left" vertical="center"/>
    </xf>
    <xf numFmtId="2" fontId="1" fillId="0" borderId="7" xfId="0" applyNumberFormat="1" applyFont="1" applyBorder="1" applyAlignment="1">
      <alignment horizontal="right" indent="2"/>
    </xf>
    <xf numFmtId="0" fontId="1" fillId="0" borderId="0" xfId="0" applyFont="1" applyAlignment="1">
      <alignment horizontal="center"/>
    </xf>
    <xf numFmtId="0" fontId="1" fillId="0" borderId="22" xfId="0" applyFont="1" applyBorder="1" applyAlignment="1">
      <alignment horizontal="left" vertical="center"/>
    </xf>
    <xf numFmtId="0" fontId="1" fillId="0" borderId="0" xfId="0" applyFont="1" applyAlignment="1">
      <alignment horizontal="left" vertical="center"/>
    </xf>
    <xf numFmtId="0" fontId="1" fillId="0" borderId="14" xfId="0" applyFont="1" applyBorder="1" applyAlignment="1">
      <alignment horizontal="center" vertical="center"/>
    </xf>
    <xf numFmtId="2" fontId="1" fillId="0" borderId="7" xfId="0" applyNumberFormat="1" applyFont="1" applyBorder="1" applyAlignment="1">
      <alignment horizontal="center"/>
    </xf>
    <xf numFmtId="2" fontId="1" fillId="0" borderId="0" xfId="0" applyNumberFormat="1" applyFont="1" applyAlignment="1">
      <alignment horizontal="center"/>
    </xf>
    <xf numFmtId="0" fontId="1" fillId="0" borderId="15" xfId="0" applyFont="1" applyBorder="1" applyAlignment="1">
      <alignment horizontal="left" vertical="center"/>
    </xf>
    <xf numFmtId="0" fontId="12" fillId="2" borderId="0" xfId="0" applyFont="1" applyFill="1" applyAlignment="1">
      <alignment vertical="top" wrapText="1"/>
    </xf>
    <xf numFmtId="0" fontId="47" fillId="0" borderId="0" xfId="0" applyFont="1" applyAlignment="1">
      <alignment vertical="top" wrapText="1"/>
    </xf>
  </cellXfs>
  <cellStyles count="4">
    <cellStyle name="Dziesiętny" xfId="3" builtinId="3"/>
    <cellStyle name="Hiperłącze" xfId="2" builtinId="8"/>
    <cellStyle name="Normalny" xfId="0" builtinId="0"/>
    <cellStyle name="Procentowy" xfId="1" builtinId="5"/>
  </cellStyles>
  <dxfs count="139">
    <dxf>
      <font>
        <color auto="1"/>
      </font>
      <fill>
        <patternFill>
          <bgColor theme="1" tint="0.499984740745262"/>
        </patternFill>
      </fill>
    </dxf>
    <dxf>
      <font>
        <color auto="1"/>
      </font>
      <fill>
        <patternFill>
          <bgColor theme="1" tint="0.499984740745262"/>
        </patternFill>
      </fill>
    </dxf>
    <dxf>
      <font>
        <color auto="1"/>
      </font>
      <fill>
        <patternFill patternType="none">
          <bgColor auto="1"/>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patternType="none">
          <bgColor auto="1"/>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patternType="none">
          <bgColor auto="1"/>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patternType="none">
          <bgColor auto="1"/>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patternType="none">
          <bgColor auto="1"/>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patternType="none">
          <bgColor auto="1"/>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patternType="none">
          <bgColor auto="1"/>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patternType="none">
          <bgColor auto="1"/>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patternType="none">
          <bgColor auto="1"/>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patternType="none">
          <bgColor auto="1"/>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patternType="none">
          <bgColor auto="1"/>
        </patternFill>
      </fill>
    </dxf>
    <dxf>
      <font>
        <color theme="1"/>
      </font>
      <fill>
        <patternFill>
          <bgColor theme="1" tint="0.499984740745262"/>
        </patternFill>
      </fill>
    </dxf>
    <dxf>
      <font>
        <color auto="1"/>
      </font>
      <fill>
        <patternFill patternType="none">
          <bgColor auto="1"/>
        </patternFill>
      </fill>
    </dxf>
    <dxf>
      <font>
        <color theme="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theme="1"/>
      </font>
      <fill>
        <patternFill>
          <bgColor theme="1" tint="0.499984740745262"/>
        </patternFill>
      </fill>
    </dxf>
    <dxf>
      <font>
        <color auto="1"/>
      </font>
      <fill>
        <patternFill patternType="none">
          <bgColor auto="1"/>
        </patternFill>
      </fill>
    </dxf>
    <dxf>
      <font>
        <color auto="1"/>
      </font>
      <fill>
        <patternFill patternType="none">
          <bgColor auto="1"/>
        </patternFill>
      </fill>
    </dxf>
    <dxf>
      <font>
        <color theme="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patternType="none">
          <bgColor auto="1"/>
        </patternFill>
      </fill>
    </dxf>
    <dxf>
      <font>
        <color theme="1"/>
      </font>
      <fill>
        <patternFill>
          <bgColor theme="1" tint="0.499984740745262"/>
        </patternFill>
      </fill>
    </dxf>
    <dxf>
      <font>
        <color auto="1"/>
      </font>
      <fill>
        <patternFill patternType="none">
          <bgColor auto="1"/>
        </patternFill>
      </fill>
    </dxf>
    <dxf>
      <font>
        <color theme="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patternType="none">
          <bgColor auto="1"/>
        </patternFill>
      </fill>
    </dxf>
    <dxf>
      <font>
        <color theme="1"/>
      </font>
      <fill>
        <patternFill>
          <bgColor theme="1" tint="0.499984740745262"/>
        </patternFill>
      </fill>
    </dxf>
    <dxf>
      <font>
        <color theme="1"/>
      </font>
      <fill>
        <patternFill>
          <bgColor theme="1" tint="0.499984740745262"/>
        </patternFill>
      </fill>
    </dxf>
    <dxf>
      <font>
        <color auto="1"/>
      </font>
      <fill>
        <patternFill patternType="none">
          <bgColor auto="1"/>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theme="1"/>
      </font>
      <fill>
        <patternFill>
          <bgColor theme="1" tint="0.499984740745262"/>
        </patternFill>
      </fill>
    </dxf>
    <dxf>
      <font>
        <color auto="1"/>
      </font>
      <fill>
        <patternFill patternType="none">
          <bgColor auto="1"/>
        </patternFill>
      </fill>
    </dxf>
    <dxf>
      <font>
        <color auto="1"/>
      </font>
      <fill>
        <patternFill patternType="none">
          <bgColor auto="1"/>
        </patternFill>
      </fill>
    </dxf>
    <dxf>
      <font>
        <color theme="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theme="1"/>
      </font>
      <fill>
        <patternFill>
          <bgColor theme="1" tint="0.499984740745262"/>
        </patternFill>
      </fill>
    </dxf>
    <dxf>
      <font>
        <color auto="1"/>
      </font>
      <fill>
        <patternFill patternType="none">
          <bgColor auto="1"/>
        </patternFill>
      </fill>
    </dxf>
    <dxf>
      <font>
        <color theme="1"/>
      </font>
      <fill>
        <patternFill>
          <bgColor theme="1" tint="0.499984740745262"/>
        </patternFill>
      </fill>
    </dxf>
    <dxf>
      <font>
        <color auto="1"/>
      </font>
      <fill>
        <patternFill patternType="none">
          <bgColor auto="1"/>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theme="1"/>
      </font>
      <fill>
        <patternFill>
          <bgColor theme="1" tint="0.499984740745262"/>
        </patternFill>
      </fill>
    </dxf>
    <dxf>
      <font>
        <color auto="1"/>
      </font>
      <fill>
        <patternFill patternType="none">
          <bgColor auto="1"/>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patternType="none">
          <bgColor auto="1"/>
        </patternFill>
      </fill>
    </dxf>
    <dxf>
      <font>
        <color theme="1"/>
      </font>
      <fill>
        <patternFill>
          <bgColor theme="1" tint="0.499984740745262"/>
        </patternFill>
      </fill>
    </dxf>
    <dxf>
      <font>
        <color auto="1"/>
      </font>
      <fill>
        <patternFill>
          <bgColor theme="1" tint="0.499984740745262"/>
        </patternFill>
      </fill>
    </dxf>
    <dxf>
      <font>
        <color theme="1"/>
      </font>
      <fill>
        <patternFill>
          <bgColor theme="1" tint="0.499984740745262"/>
        </patternFill>
      </fill>
    </dxf>
    <dxf>
      <font>
        <color auto="1"/>
      </font>
      <fill>
        <patternFill patternType="solid">
          <bgColor rgb="FFD9D9D9"/>
        </patternFill>
      </fill>
    </dxf>
    <dxf>
      <font>
        <color auto="1"/>
      </font>
      <fill>
        <patternFill>
          <bgColor theme="1" tint="0.499984740745262"/>
        </patternFill>
      </fill>
    </dxf>
    <dxf>
      <font>
        <color auto="1"/>
      </font>
      <fill>
        <patternFill>
          <bgColor theme="1" tint="0.499984740745262"/>
        </patternFill>
      </fill>
    </dxf>
    <dxf>
      <font>
        <color theme="1"/>
      </font>
      <fill>
        <patternFill>
          <bgColor theme="1" tint="0.499984740745262"/>
        </patternFill>
      </fill>
    </dxf>
    <dxf>
      <font>
        <color auto="1"/>
      </font>
      <fill>
        <patternFill patternType="none">
          <bgColor auto="1"/>
        </patternFill>
      </fill>
    </dxf>
    <dxf>
      <font>
        <color auto="1"/>
      </font>
      <fill>
        <patternFill>
          <bgColor theme="1" tint="0.499984740745262"/>
        </patternFill>
      </fill>
    </dxf>
    <dxf>
      <font>
        <color auto="1"/>
      </font>
      <fill>
        <patternFill patternType="none">
          <bgColor auto="1"/>
        </patternFill>
      </fill>
    </dxf>
    <dxf>
      <font>
        <color auto="1"/>
      </font>
      <fill>
        <patternFill patternType="solid">
          <bgColor rgb="FFD9D9D9"/>
        </patternFill>
      </fill>
    </dxf>
    <dxf>
      <font>
        <color auto="1"/>
      </font>
      <fill>
        <patternFill>
          <bgColor theme="1" tint="0.499984740745262"/>
        </patternFill>
      </fill>
    </dxf>
    <dxf>
      <font>
        <color theme="1"/>
      </font>
      <fill>
        <patternFill>
          <bgColor theme="1" tint="0.499984740745262"/>
        </patternFill>
      </fill>
    </dxf>
    <dxf>
      <font>
        <color theme="1"/>
      </font>
      <fill>
        <patternFill>
          <bgColor theme="1" tint="0.499984740745262"/>
        </patternFill>
      </fill>
    </dxf>
    <dxf>
      <font>
        <color auto="1"/>
      </font>
      <fill>
        <patternFill>
          <bgColor theme="1" tint="0.499984740745262"/>
        </patternFill>
      </fill>
    </dxf>
    <dxf>
      <font>
        <color auto="1"/>
      </font>
      <fill>
        <patternFill patternType="none">
          <bgColor auto="1"/>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8000"/>
      <rgbColor rgb="FF000080"/>
      <rgbColor rgb="FF808000"/>
      <rgbColor rgb="FF800080"/>
      <rgbColor rgb="FF008080"/>
      <rgbColor rgb="FFBFBFBF"/>
      <rgbColor rgb="FF808080"/>
      <rgbColor rgb="FF8B8B8B"/>
      <rgbColor rgb="FF993366"/>
      <rgbColor rgb="FFFFFFB9"/>
      <rgbColor rgb="FFC8EBEB"/>
      <rgbColor rgb="FF660066"/>
      <rgbColor rgb="FFFBE5D6"/>
      <rgbColor rgb="FF0070C0"/>
      <rgbColor rgb="FFB4C7E7"/>
      <rgbColor rgb="FF000080"/>
      <rgbColor rgb="FFFF00FF"/>
      <rgbColor rgb="FFFFF2CC"/>
      <rgbColor rgb="FF00FFFF"/>
      <rgbColor rgb="FF800080"/>
      <rgbColor rgb="FFC00000"/>
      <rgbColor rgb="FF008080"/>
      <rgbColor rgb="FF0000FF"/>
      <rgbColor rgb="FF00CCFF"/>
      <rgbColor rgb="FFBCE4E5"/>
      <rgbColor rgb="FFD3FFC2"/>
      <rgbColor rgb="FFFFE699"/>
      <rgbColor rgb="FF7DD2D2"/>
      <rgbColor rgb="FFD9D9D9"/>
      <rgbColor rgb="FFC3BCE4"/>
      <rgbColor rgb="FFF8CBAD"/>
      <rgbColor rgb="FF3366FF"/>
      <rgbColor rgb="FFBEE3D3"/>
      <rgbColor rgb="FF92D050"/>
      <rgbColor rgb="FFFFC000"/>
      <rgbColor rgb="FFFF9900"/>
      <rgbColor rgb="FFED7D31"/>
      <rgbColor rgb="FF595959"/>
      <rgbColor rgb="FF969696"/>
      <rgbColor rgb="FF003366"/>
      <rgbColor rgb="FF1D9E9E"/>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D9D9D9"/>
      <color rgb="FFD3FFC2"/>
      <color rgb="FFE1F6C9"/>
      <color rgb="FF000000"/>
      <color rgb="FF1D9E9E"/>
      <color rgb="FF92D050"/>
      <color rgb="FF333333"/>
      <color rgb="FFC8EBEB"/>
      <color rgb="FF7DD2D2"/>
      <color rgb="FFEFFF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622210920739586"/>
          <c:y val="7.7611816934787817E-2"/>
          <c:w val="0.7635876166926796"/>
          <c:h val="0.79860806801323747"/>
        </c:manualLayout>
      </c:layout>
      <c:barChart>
        <c:barDir val="col"/>
        <c:grouping val="stacked"/>
        <c:varyColors val="0"/>
        <c:ser>
          <c:idx val="0"/>
          <c:order val="0"/>
          <c:tx>
            <c:strRef>
              <c:f>Wyniki_graficzne!$C$6</c:f>
              <c:strCache>
                <c:ptCount val="1"/>
                <c:pt idx="0">
                  <c:v>Koszty inwestycyjne (po odjęciu wartości resztowej)</c:v>
                </c:pt>
              </c:strCache>
            </c:strRef>
          </c:tx>
          <c:spPr>
            <a:solidFill>
              <a:srgbClr val="FFC000"/>
            </a:solidFill>
            <a:ln>
              <a:noFill/>
            </a:ln>
          </c:spPr>
          <c:invertIfNegative val="0"/>
          <c:dLbls>
            <c:spPr>
              <a:noFill/>
              <a:ln>
                <a:noFill/>
              </a:ln>
              <a:effectLst/>
            </c:spPr>
            <c:dLblPos val="ct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numRef>
              <c:f>(Wyniki_graficzne!$E$5,Wyniki_graficzne!$G$5,Wyniki_graficzne!$I$5,Wyniki_graficzne!$K$5,Wyniki_graficzne!$M$5,Wyniki_graficzne!$O$5,Wyniki_graficzne!$Q$5,Wyniki_graficzne!$S$5,Wyniki_graficzne!$U$5,Wyniki_graficzne!$W$5)</c:f>
              <c:numCache>
                <c:formatCode>@</c:formatCode>
                <c:ptCount val="10"/>
                <c:pt idx="0">
                  <c:v>0</c:v>
                </c:pt>
                <c:pt idx="1">
                  <c:v>0</c:v>
                </c:pt>
                <c:pt idx="2">
                  <c:v>0</c:v>
                </c:pt>
                <c:pt idx="3">
                  <c:v>0</c:v>
                </c:pt>
                <c:pt idx="4">
                  <c:v>0</c:v>
                </c:pt>
                <c:pt idx="5">
                  <c:v>0</c:v>
                </c:pt>
                <c:pt idx="6">
                  <c:v>0</c:v>
                </c:pt>
                <c:pt idx="7">
                  <c:v>0</c:v>
                </c:pt>
                <c:pt idx="8">
                  <c:v>0</c:v>
                </c:pt>
                <c:pt idx="9">
                  <c:v>0</c:v>
                </c:pt>
              </c:numCache>
            </c:numRef>
          </c:cat>
          <c:val>
            <c:numRef>
              <c:f>(Wyniki_graficzne!$E$6,Wyniki_graficzne!$G$6,Wyniki_graficzne!$I$6,Wyniki_graficzne!$K$6,Wyniki_graficzne!$M$6,Wyniki_graficzne!$O$6,Wyniki_graficzne!$Q$6,Wyniki_graficzne!$S$6,Wyniki_graficzne!$U$6,Wyniki_graficzne!$W$6)</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FD43-AB4D-AB96-6ABE8D859544}"/>
            </c:ext>
          </c:extLst>
        </c:ser>
        <c:ser>
          <c:idx val="2"/>
          <c:order val="1"/>
          <c:tx>
            <c:strRef>
              <c:f>Wyniki_graficzne!$C$7</c:f>
              <c:strCache>
                <c:ptCount val="1"/>
                <c:pt idx="0">
                  <c:v>Koszty usługi serwisowej</c:v>
                </c:pt>
              </c:strCache>
            </c:strRef>
          </c:tx>
          <c:spPr>
            <a:solidFill>
              <a:srgbClr val="7DD2D2"/>
            </a:solidFill>
            <a:ln>
              <a:noFill/>
            </a:ln>
          </c:spPr>
          <c:invertIfNegative val="0"/>
          <c:dLbls>
            <c:spPr>
              <a:noFill/>
              <a:ln>
                <a:noFill/>
              </a:ln>
              <a:effectLst/>
            </c:spPr>
            <c:dLblPos val="ct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numRef>
              <c:f>(Wyniki_graficzne!$E$5,Wyniki_graficzne!$G$5,Wyniki_graficzne!$I$5,Wyniki_graficzne!$K$5,Wyniki_graficzne!$M$5,Wyniki_graficzne!$O$5,Wyniki_graficzne!$Q$5,Wyniki_graficzne!$S$5,Wyniki_graficzne!$U$5,Wyniki_graficzne!$W$5)</c:f>
              <c:numCache>
                <c:formatCode>@</c:formatCode>
                <c:ptCount val="10"/>
                <c:pt idx="0">
                  <c:v>0</c:v>
                </c:pt>
                <c:pt idx="1">
                  <c:v>0</c:v>
                </c:pt>
                <c:pt idx="2">
                  <c:v>0</c:v>
                </c:pt>
                <c:pt idx="3">
                  <c:v>0</c:v>
                </c:pt>
                <c:pt idx="4">
                  <c:v>0</c:v>
                </c:pt>
                <c:pt idx="5">
                  <c:v>0</c:v>
                </c:pt>
                <c:pt idx="6">
                  <c:v>0</c:v>
                </c:pt>
                <c:pt idx="7">
                  <c:v>0</c:v>
                </c:pt>
                <c:pt idx="8">
                  <c:v>0</c:v>
                </c:pt>
                <c:pt idx="9">
                  <c:v>0</c:v>
                </c:pt>
              </c:numCache>
            </c:numRef>
          </c:cat>
          <c:val>
            <c:numRef>
              <c:f>(Wyniki_graficzne!$E$7,Wyniki_graficzne!$G$7,Wyniki_graficzne!$I$7,Wyniki_graficzne!$K$7,Wyniki_graficzne!$M$7,Wyniki_graficzne!$O$7,Wyniki_graficzne!$Q$7,Wyniki_graficzne!$S$7,Wyniki_graficzne!$U$7,Wyniki_graficzne!$W$7)</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FD43-AB4D-AB96-6ABE8D859544}"/>
            </c:ext>
          </c:extLst>
        </c:ser>
        <c:ser>
          <c:idx val="1"/>
          <c:order val="2"/>
          <c:tx>
            <c:strRef>
              <c:f>Wyniki_graficzne!$C$8</c:f>
              <c:strCache>
                <c:ptCount val="1"/>
                <c:pt idx="0">
                  <c:v>Koszty użytkowania</c:v>
                </c:pt>
              </c:strCache>
            </c:strRef>
          </c:tx>
          <c:spPr>
            <a:solidFill>
              <a:srgbClr val="ED7D31"/>
            </a:solidFill>
            <a:ln>
              <a:noFill/>
            </a:ln>
          </c:spPr>
          <c:invertIfNegative val="0"/>
          <c:dLbls>
            <c:spPr>
              <a:noFill/>
              <a:ln>
                <a:noFill/>
              </a:ln>
              <a:effectLst/>
            </c:spPr>
            <c:dLblPos val="ct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numRef>
              <c:f>(Wyniki_graficzne!$E$5,Wyniki_graficzne!$G$5,Wyniki_graficzne!$I$5,Wyniki_graficzne!$K$5,Wyniki_graficzne!$M$5,Wyniki_graficzne!$O$5,Wyniki_graficzne!$Q$5,Wyniki_graficzne!$S$5,Wyniki_graficzne!$U$5,Wyniki_graficzne!$W$5)</c:f>
              <c:numCache>
                <c:formatCode>@</c:formatCode>
                <c:ptCount val="10"/>
                <c:pt idx="0">
                  <c:v>0</c:v>
                </c:pt>
                <c:pt idx="1">
                  <c:v>0</c:v>
                </c:pt>
                <c:pt idx="2">
                  <c:v>0</c:v>
                </c:pt>
                <c:pt idx="3">
                  <c:v>0</c:v>
                </c:pt>
                <c:pt idx="4">
                  <c:v>0</c:v>
                </c:pt>
                <c:pt idx="5">
                  <c:v>0</c:v>
                </c:pt>
                <c:pt idx="6">
                  <c:v>0</c:v>
                </c:pt>
                <c:pt idx="7">
                  <c:v>0</c:v>
                </c:pt>
                <c:pt idx="8">
                  <c:v>0</c:v>
                </c:pt>
                <c:pt idx="9">
                  <c:v>0</c:v>
                </c:pt>
              </c:numCache>
            </c:numRef>
          </c:cat>
          <c:val>
            <c:numRef>
              <c:f>(Wyniki_graficzne!$E$8,Wyniki_graficzne!$G$8,Wyniki_graficzne!$I$8,Wyniki_graficzne!$K$8,Wyniki_graficzne!$M$8,Wyniki_graficzne!$O$8,Wyniki_graficzne!$Q$8,Wyniki_graficzne!$S$8,Wyniki_graficzne!$U$8,Wyniki_graficzne!$W$8)</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FD43-AB4D-AB96-6ABE8D859544}"/>
            </c:ext>
          </c:extLst>
        </c:ser>
        <c:ser>
          <c:idx val="3"/>
          <c:order val="3"/>
          <c:tx>
            <c:strRef>
              <c:f>Wyniki_graficzne!$C$9</c:f>
              <c:strCache>
                <c:ptCount val="1"/>
                <c:pt idx="0">
                  <c:v>Inne koszty</c:v>
                </c:pt>
              </c:strCache>
            </c:strRef>
          </c:tx>
          <c:spPr>
            <a:solidFill>
              <a:srgbClr val="FFFF00"/>
            </a:solidFill>
            <a:ln>
              <a:noFill/>
            </a:ln>
          </c:spPr>
          <c:invertIfNegative val="0"/>
          <c:dLbls>
            <c:spPr>
              <a:noFill/>
              <a:ln>
                <a:noFill/>
              </a:ln>
              <a:effectLst/>
            </c:spPr>
            <c:dLblPos val="ct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numRef>
              <c:f>(Wyniki_graficzne!$E$5,Wyniki_graficzne!$G$5,Wyniki_graficzne!$I$5,Wyniki_graficzne!$K$5,Wyniki_graficzne!$M$5,Wyniki_graficzne!$O$5,Wyniki_graficzne!$Q$5,Wyniki_graficzne!$S$5,Wyniki_graficzne!$U$5,Wyniki_graficzne!$W$5)</c:f>
              <c:numCache>
                <c:formatCode>@</c:formatCode>
                <c:ptCount val="10"/>
                <c:pt idx="0">
                  <c:v>0</c:v>
                </c:pt>
                <c:pt idx="1">
                  <c:v>0</c:v>
                </c:pt>
                <c:pt idx="2">
                  <c:v>0</c:v>
                </c:pt>
                <c:pt idx="3">
                  <c:v>0</c:v>
                </c:pt>
                <c:pt idx="4">
                  <c:v>0</c:v>
                </c:pt>
                <c:pt idx="5">
                  <c:v>0</c:v>
                </c:pt>
                <c:pt idx="6">
                  <c:v>0</c:v>
                </c:pt>
                <c:pt idx="7">
                  <c:v>0</c:v>
                </c:pt>
                <c:pt idx="8">
                  <c:v>0</c:v>
                </c:pt>
                <c:pt idx="9">
                  <c:v>0</c:v>
                </c:pt>
              </c:numCache>
            </c:numRef>
          </c:cat>
          <c:val>
            <c:numRef>
              <c:f>(Wyniki_graficzne!$E$9,Wyniki_graficzne!$G$9,Wyniki_graficzne!$I$9,Wyniki_graficzne!$K$9,Wyniki_graficzne!$M$9,Wyniki_graficzne!$O$9,Wyniki_graficzne!$Q$9,Wyniki_graficzne!$S$9,Wyniki_graficzne!$U$9,Wyniki_graficzne!$W$9)</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FD43-AB4D-AB96-6ABE8D859544}"/>
            </c:ext>
          </c:extLst>
        </c:ser>
        <c:ser>
          <c:idx val="4"/>
          <c:order val="4"/>
          <c:tx>
            <c:strRef>
              <c:f>Wyniki_graficzne!$C$10</c:f>
              <c:strCache>
                <c:ptCount val="1"/>
                <c:pt idx="0">
                  <c:v>Zewnętrzne koszty środowiskowe</c:v>
                </c:pt>
              </c:strCache>
            </c:strRef>
          </c:tx>
          <c:spPr>
            <a:solidFill>
              <a:srgbClr val="1D9E9E"/>
            </a:solidFill>
            <a:ln>
              <a:noFill/>
            </a:ln>
          </c:spPr>
          <c:invertIfNegative val="0"/>
          <c:dLbls>
            <c:spPr>
              <a:noFill/>
              <a:ln>
                <a:noFill/>
              </a:ln>
              <a:effectLst/>
            </c:spPr>
            <c:dLblPos val="ct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numRef>
              <c:f>(Wyniki_graficzne!$E$5,Wyniki_graficzne!$G$5,Wyniki_graficzne!$I$5,Wyniki_graficzne!$K$5,Wyniki_graficzne!$M$5,Wyniki_graficzne!$O$5,Wyniki_graficzne!$Q$5,Wyniki_graficzne!$S$5,Wyniki_graficzne!$U$5,Wyniki_graficzne!$W$5)</c:f>
              <c:numCache>
                <c:formatCode>@</c:formatCode>
                <c:ptCount val="10"/>
                <c:pt idx="0">
                  <c:v>0</c:v>
                </c:pt>
                <c:pt idx="1">
                  <c:v>0</c:v>
                </c:pt>
                <c:pt idx="2">
                  <c:v>0</c:v>
                </c:pt>
                <c:pt idx="3">
                  <c:v>0</c:v>
                </c:pt>
                <c:pt idx="4">
                  <c:v>0</c:v>
                </c:pt>
                <c:pt idx="5">
                  <c:v>0</c:v>
                </c:pt>
                <c:pt idx="6">
                  <c:v>0</c:v>
                </c:pt>
                <c:pt idx="7">
                  <c:v>0</c:v>
                </c:pt>
                <c:pt idx="8">
                  <c:v>0</c:v>
                </c:pt>
                <c:pt idx="9">
                  <c:v>0</c:v>
                </c:pt>
              </c:numCache>
            </c:numRef>
          </c:cat>
          <c:val>
            <c:numRef>
              <c:f>(Wyniki_graficzne!$E$10,Wyniki_graficzne!$G$10,Wyniki_graficzne!$I$10,Wyniki_graficzne!$K$10,Wyniki_graficzne!$M$10,Wyniki_graficzne!$O$10,Wyniki_graficzne!$Q$10,Wyniki_graficzne!$S$10,Wyniki_graficzne!$U$10,Wyniki_graficzne!$W$10)</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FD43-AB4D-AB96-6ABE8D859544}"/>
            </c:ext>
          </c:extLst>
        </c:ser>
        <c:dLbls>
          <c:showLegendKey val="0"/>
          <c:showVal val="0"/>
          <c:showCatName val="0"/>
          <c:showSerName val="0"/>
          <c:showPercent val="0"/>
          <c:showBubbleSize val="0"/>
        </c:dLbls>
        <c:gapWidth val="120"/>
        <c:overlap val="100"/>
        <c:axId val="124626944"/>
        <c:axId val="124322368"/>
      </c:barChart>
      <c:catAx>
        <c:axId val="124626944"/>
        <c:scaling>
          <c:orientation val="minMax"/>
        </c:scaling>
        <c:delete val="0"/>
        <c:axPos val="b"/>
        <c:numFmt formatCode="@" sourceLinked="1"/>
        <c:majorTickMark val="out"/>
        <c:minorTickMark val="none"/>
        <c:tickLblPos val="nextTo"/>
        <c:spPr>
          <a:ln w="6480">
            <a:solidFill>
              <a:srgbClr val="8B8B8B"/>
            </a:solidFill>
            <a:round/>
          </a:ln>
        </c:spPr>
        <c:txPr>
          <a:bodyPr/>
          <a:lstStyle/>
          <a:p>
            <a:pPr>
              <a:defRPr sz="900" b="0" strike="noStrike" spc="-1">
                <a:solidFill>
                  <a:srgbClr val="000000"/>
                </a:solidFill>
                <a:latin typeface="Arial"/>
              </a:defRPr>
            </a:pPr>
            <a:endParaRPr lang="pl-PL"/>
          </a:p>
        </c:txPr>
        <c:crossAx val="124322368"/>
        <c:crosses val="autoZero"/>
        <c:auto val="1"/>
        <c:lblAlgn val="ctr"/>
        <c:lblOffset val="100"/>
        <c:noMultiLvlLbl val="1"/>
      </c:catAx>
      <c:valAx>
        <c:axId val="124322368"/>
        <c:scaling>
          <c:orientation val="minMax"/>
        </c:scaling>
        <c:delete val="0"/>
        <c:axPos val="l"/>
        <c:majorGridlines>
          <c:spPr>
            <a:ln w="6480">
              <a:solidFill>
                <a:srgbClr val="8B8B8B"/>
              </a:solidFill>
              <a:round/>
            </a:ln>
          </c:spPr>
        </c:majorGridlines>
        <c:title>
          <c:tx>
            <c:rich>
              <a:bodyPr rot="-5400000"/>
              <a:lstStyle/>
              <a:p>
                <a:pPr>
                  <a:defRPr sz="1000" b="1" strike="noStrike" spc="-1">
                    <a:solidFill>
                      <a:srgbClr val="000000"/>
                    </a:solidFill>
                    <a:latin typeface="Arial"/>
                  </a:defRPr>
                </a:pPr>
                <a:r>
                  <a:rPr lang="pl-PL" sz="1000" b="1" i="0" u="none" strike="noStrike" baseline="0">
                    <a:effectLst/>
                  </a:rPr>
                  <a:t>Koszty cyklu życia (euro)</a:t>
                </a:r>
                <a:endParaRPr lang="es-ES" sz="1000" b="1" strike="noStrike" spc="-1">
                  <a:solidFill>
                    <a:srgbClr val="000000"/>
                  </a:solidFill>
                  <a:latin typeface="Arial"/>
                </a:endParaRPr>
              </a:p>
            </c:rich>
          </c:tx>
          <c:layout>
            <c:manualLayout>
              <c:xMode val="edge"/>
              <c:yMode val="edge"/>
              <c:x val="0.17980890751684991"/>
              <c:y val="0.2128386397352505"/>
            </c:manualLayout>
          </c:layout>
          <c:overlay val="0"/>
        </c:title>
        <c:numFmt formatCode="#,##0" sourceLinked="0"/>
        <c:majorTickMark val="out"/>
        <c:minorTickMark val="none"/>
        <c:tickLblPos val="nextTo"/>
        <c:spPr>
          <a:ln w="6480">
            <a:solidFill>
              <a:srgbClr val="8B8B8B"/>
            </a:solidFill>
            <a:round/>
          </a:ln>
        </c:spPr>
        <c:txPr>
          <a:bodyPr/>
          <a:lstStyle/>
          <a:p>
            <a:pPr>
              <a:defRPr sz="1000" b="0" strike="noStrike" spc="-1">
                <a:solidFill>
                  <a:srgbClr val="000000"/>
                </a:solidFill>
                <a:latin typeface="Arial"/>
              </a:defRPr>
            </a:pPr>
            <a:endParaRPr lang="pl-PL"/>
          </a:p>
        </c:txPr>
        <c:crossAx val="124626944"/>
        <c:crosses val="autoZero"/>
        <c:crossBetween val="between"/>
      </c:valAx>
      <c:spPr>
        <a:noFill/>
        <a:ln>
          <a:noFill/>
        </a:ln>
      </c:spPr>
    </c:plotArea>
    <c:legend>
      <c:legendPos val="l"/>
      <c:layout>
        <c:manualLayout>
          <c:xMode val="edge"/>
          <c:yMode val="edge"/>
          <c:x val="4.4543429844097994E-3"/>
          <c:y val="0.2802242382745635"/>
          <c:w val="0.15971602102075771"/>
          <c:h val="0.37433384685609949"/>
        </c:manualLayout>
      </c:layout>
      <c:overlay val="0"/>
      <c:spPr>
        <a:noFill/>
        <a:ln>
          <a:noFill/>
        </a:ln>
      </c:spPr>
      <c:txPr>
        <a:bodyPr/>
        <a:lstStyle/>
        <a:p>
          <a:pPr>
            <a:defRPr sz="1000" b="0" strike="noStrike" spc="-1">
              <a:solidFill>
                <a:srgbClr val="000000"/>
              </a:solidFill>
              <a:latin typeface="Arial"/>
            </a:defRPr>
          </a:pPr>
          <a:endParaRPr lang="pl-PL"/>
        </a:p>
      </c:txPr>
    </c:legend>
    <c:plotVisOnly val="1"/>
    <c:dispBlanksAs val="gap"/>
    <c:showDLblsOverMax val="1"/>
  </c:chart>
  <c:spPr>
    <a:noFill/>
    <a:ln>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8" Type="http://schemas.openxmlformats.org/officeDocument/2006/relationships/image" Target="../media/image10.png"/><Relationship Id="rId13" Type="http://schemas.openxmlformats.org/officeDocument/2006/relationships/image" Target="../media/image15.png"/><Relationship Id="rId3" Type="http://schemas.openxmlformats.org/officeDocument/2006/relationships/image" Target="../media/image5.png"/><Relationship Id="rId7" Type="http://schemas.openxmlformats.org/officeDocument/2006/relationships/image" Target="../media/image9.png"/><Relationship Id="rId12" Type="http://schemas.openxmlformats.org/officeDocument/2006/relationships/image" Target="../media/image14.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11" Type="http://schemas.openxmlformats.org/officeDocument/2006/relationships/image" Target="../media/image13.png"/><Relationship Id="rId5" Type="http://schemas.openxmlformats.org/officeDocument/2006/relationships/image" Target="../media/image7.png"/><Relationship Id="rId10" Type="http://schemas.openxmlformats.org/officeDocument/2006/relationships/image" Target="../media/image12.png"/><Relationship Id="rId4" Type="http://schemas.openxmlformats.org/officeDocument/2006/relationships/image" Target="../media/image6.png"/><Relationship Id="rId9"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editAs="oneCell">
    <xdr:from>
      <xdr:col>1</xdr:col>
      <xdr:colOff>30240</xdr:colOff>
      <xdr:row>31</xdr:row>
      <xdr:rowOff>165960</xdr:rowOff>
    </xdr:from>
    <xdr:to>
      <xdr:col>1</xdr:col>
      <xdr:colOff>2295360</xdr:colOff>
      <xdr:row>31</xdr:row>
      <xdr:rowOff>1533240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rcRect l="14708"/>
        <a:stretch/>
      </xdr:blipFill>
      <xdr:spPr>
        <a:xfrm>
          <a:off x="228240" y="10998720"/>
          <a:ext cx="2265120" cy="1367280"/>
        </a:xfrm>
        <a:prstGeom prst="rect">
          <a:avLst/>
        </a:prstGeom>
        <a:ln>
          <a:noFill/>
        </a:ln>
      </xdr:spPr>
    </xdr:pic>
    <xdr:clientData/>
  </xdr:twoCellAnchor>
  <xdr:twoCellAnchor editAs="oneCell">
    <xdr:from>
      <xdr:col>1</xdr:col>
      <xdr:colOff>2325240</xdr:colOff>
      <xdr:row>31</xdr:row>
      <xdr:rowOff>195480</xdr:rowOff>
    </xdr:from>
    <xdr:to>
      <xdr:col>1</xdr:col>
      <xdr:colOff>8480620</xdr:colOff>
      <xdr:row>32</xdr:row>
      <xdr:rowOff>947</xdr:rowOff>
    </xdr:to>
    <xdr:sp macro="" textlink="">
      <xdr:nvSpPr>
        <xdr:cNvPr id="3" name="CustomShape 1">
          <a:extLst>
            <a:ext uri="{FF2B5EF4-FFF2-40B4-BE49-F238E27FC236}">
              <a16:creationId xmlns:a16="http://schemas.microsoft.com/office/drawing/2014/main" id="{00000000-0008-0000-0000-000003000000}"/>
            </a:ext>
          </a:extLst>
        </xdr:cNvPr>
        <xdr:cNvSpPr/>
      </xdr:nvSpPr>
      <xdr:spPr>
        <a:xfrm>
          <a:off x="2523240" y="11028240"/>
          <a:ext cx="6647400" cy="1887120"/>
        </a:xfrm>
        <a:prstGeom prst="rect">
          <a:avLst/>
        </a:prstGeom>
        <a:solidFill>
          <a:schemeClr val="lt1"/>
        </a:solidFill>
        <a:ln w="9360">
          <a:noFill/>
        </a:ln>
      </xdr:spPr>
      <xdr:style>
        <a:lnRef idx="0">
          <a:scrgbClr r="0" g="0" b="0"/>
        </a:lnRef>
        <a:fillRef idx="0">
          <a:scrgbClr r="0" g="0" b="0"/>
        </a:fillRef>
        <a:effectRef idx="0">
          <a:scrgbClr r="0" g="0" b="0"/>
        </a:effectRef>
        <a:fontRef idx="minor"/>
      </xdr:style>
      <xdr:txBody>
        <a:bodyPr lIns="90000" tIns="45000" rIns="90000" bIns="45000"/>
        <a:lstStyle/>
        <a:p>
          <a:pPr>
            <a:lnSpc>
              <a:spcPct val="100000"/>
            </a:lnSpc>
          </a:pPr>
          <a:r>
            <a:rPr lang="en-US" sz="1100" b="0" strike="noStrike" spc="-1">
              <a:solidFill>
                <a:srgbClr val="000000"/>
              </a:solidFill>
              <a:latin typeface="Arial"/>
            </a:rPr>
            <a:t>© Komisja Europejska, grudzień 2018 r.</a:t>
          </a:r>
        </a:p>
        <a:p>
          <a:pPr>
            <a:lnSpc>
              <a:spcPct val="100000"/>
            </a:lnSpc>
          </a:pPr>
          <a:r>
            <a:rPr lang="en-US" sz="1100" b="0" strike="noStrike" spc="-1">
              <a:solidFill>
                <a:srgbClr val="000000"/>
              </a:solidFill>
              <a:latin typeface="Arial"/>
            </a:rPr>
            <a:t>Niniejsze narzędzie opracowano na mocy umowy nr 07.0201/2017/767625/SER/ENV.B.1 zawartej pomiędzy Komisją Europejską, Ecoinstitut SCCL i ICLEI – Samorządy Lokalne na rzecz Zrównoważonego Rozwoju, wspieranego przez Analizę Zamówień Publicznych i A. Geuder.</a:t>
          </a:r>
        </a:p>
        <a:p>
          <a:pPr>
            <a:lnSpc>
              <a:spcPct val="100000"/>
            </a:lnSpc>
          </a:pPr>
          <a:endParaRPr lang="en-US" sz="1100" b="0" strike="noStrike" spc="-1">
            <a:solidFill>
              <a:srgbClr val="000000"/>
            </a:solidFill>
            <a:latin typeface="Arial"/>
          </a:endParaRPr>
        </a:p>
        <a:p>
          <a:pPr>
            <a:lnSpc>
              <a:spcPct val="100000"/>
            </a:lnSpc>
          </a:pPr>
          <a:r>
            <a:rPr lang="en-US" sz="1100" b="0" strike="noStrike" spc="-1">
              <a:solidFill>
                <a:srgbClr val="000000"/>
              </a:solidFill>
              <a:latin typeface="Arial"/>
            </a:rPr>
            <a:t>Ani Komisja Europejska, ani żadna osoba działająca w imieniu Komisji nie ponoszą odpowiedzialności za wykorzystanie niniejszego narzędzia.</a:t>
          </a:r>
        </a:p>
        <a:p>
          <a:pPr>
            <a:lnSpc>
              <a:spcPct val="100000"/>
            </a:lnSpc>
          </a:pPr>
          <a:endParaRPr lang="en-US" sz="1100" b="0" strike="noStrike" spc="-1">
            <a:solidFill>
              <a:srgbClr val="000000"/>
            </a:solidFill>
            <a:latin typeface="Arial"/>
          </a:endParaRPr>
        </a:p>
        <a:p>
          <a:pPr>
            <a:lnSpc>
              <a:spcPct val="100000"/>
            </a:lnSpc>
          </a:pPr>
          <a:r>
            <a:rPr lang="en-US" sz="1100" b="0" strike="noStrike" spc="-1">
              <a:solidFill>
                <a:srgbClr val="000000"/>
              </a:solidFill>
              <a:latin typeface="Arial"/>
            </a:rPr>
            <a:t>Kopiowanie jest dopuszczalne z zastrzeżeniem podania źródła. Polityka w sprawie ponownego wykorzystywania dokumentów Komisji Europejskiej regulowana jest na mocy Decyzji 2011/833/UE (Dz. Urz. UE L 330, 14.12.2011 r., str. 39).</a:t>
          </a:r>
          <a:endParaRPr lang="en-US" sz="1000" b="0" strike="noStrike" spc="-1">
            <a:latin typeface="Times New Roman"/>
          </a:endParaRPr>
        </a:p>
      </xdr:txBody>
    </xdr:sp>
    <xdr:clientData/>
  </xdr:twoCellAnchor>
  <xdr:twoCellAnchor>
    <xdr:from>
      <xdr:col>0</xdr:col>
      <xdr:colOff>0</xdr:colOff>
      <xdr:row>0</xdr:row>
      <xdr:rowOff>0</xdr:rowOff>
    </xdr:from>
    <xdr:to>
      <xdr:col>3</xdr:col>
      <xdr:colOff>3581400</xdr:colOff>
      <xdr:row>31</xdr:row>
      <xdr:rowOff>1689100</xdr:rowOff>
    </xdr:to>
    <xdr:sp macro="" textlink="">
      <xdr:nvSpPr>
        <xdr:cNvPr id="1026" name="shapetype_202" hidden="1">
          <a:extLst>
            <a:ext uri="{FF2B5EF4-FFF2-40B4-BE49-F238E27FC236}">
              <a16:creationId xmlns:a16="http://schemas.microsoft.com/office/drawing/2014/main" id="{00000000-0008-0000-0000-000002040000}"/>
            </a:ext>
          </a:extLst>
        </xdr:cNvPr>
        <xdr:cNvSpPr txBox="1">
          <a:spLocks noSelect="1" noChangeArrowheads="1"/>
        </xdr:cNvSpPr>
      </xdr:nvSpPr>
      <xdr:spPr bwMode="auto">
        <a:xfrm>
          <a:off x="0" y="0"/>
          <a:ext cx="12700000" cy="12700000"/>
        </a:xfrm>
        <a:prstGeom prst="rect">
          <a:avLst/>
        </a:prstGeom>
        <a:solidFill>
          <a:srgbClr val="FFFFFF"/>
        </a:solidFill>
        <a:ln w="9525">
          <a:solidFill>
            <a:srgbClr val="000000"/>
          </a:solidFill>
          <a:miter lim="800000"/>
          <a:headEnd/>
          <a:tailEnd/>
        </a:ln>
      </xdr:spPr>
    </xdr:sp>
    <xdr:clientData/>
  </xdr:twoCellAnchor>
  <xdr:twoCellAnchor editAs="oneCell">
    <xdr:from>
      <xdr:col>0</xdr:col>
      <xdr:colOff>289985</xdr:colOff>
      <xdr:row>16</xdr:row>
      <xdr:rowOff>1138761</xdr:rowOff>
    </xdr:from>
    <xdr:to>
      <xdr:col>1</xdr:col>
      <xdr:colOff>291028</xdr:colOff>
      <xdr:row>21</xdr:row>
      <xdr:rowOff>38101</xdr:rowOff>
    </xdr:to>
    <xdr:pic>
      <xdr:nvPicPr>
        <xdr:cNvPr id="11" name="Picture 10">
          <a:extLst>
            <a:ext uri="{FF2B5EF4-FFF2-40B4-BE49-F238E27FC236}">
              <a16:creationId xmlns:a16="http://schemas.microsoft.com/office/drawing/2014/main" id="{00000000-0008-0000-0000-00000B000000}"/>
            </a:ext>
          </a:extLst>
        </xdr:cNvPr>
        <xdr:cNvPicPr>
          <a:picLocks noChangeAspect="1"/>
        </xdr:cNvPicPr>
      </xdr:nvPicPr>
      <xdr:blipFill rotWithShape="1">
        <a:blip xmlns:r="http://schemas.openxmlformats.org/officeDocument/2006/relationships" r:embed="rId2"/>
        <a:srcRect r="93392" b="1774"/>
        <a:stretch/>
      </xdr:blipFill>
      <xdr:spPr>
        <a:xfrm>
          <a:off x="289985" y="11006661"/>
          <a:ext cx="293143" cy="80433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27</xdr:col>
      <xdr:colOff>571500</xdr:colOff>
      <xdr:row>64</xdr:row>
      <xdr:rowOff>101600</xdr:rowOff>
    </xdr:to>
    <xdr:sp macro="" textlink="">
      <xdr:nvSpPr>
        <xdr:cNvPr id="2062" name="shapetype_202" hidden="1">
          <a:extLst>
            <a:ext uri="{FF2B5EF4-FFF2-40B4-BE49-F238E27FC236}">
              <a16:creationId xmlns:a16="http://schemas.microsoft.com/office/drawing/2014/main" id="{00000000-0008-0000-0100-00000E080000}"/>
            </a:ext>
          </a:extLst>
        </xdr:cNvPr>
        <xdr:cNvSpPr txBox="1">
          <a:spLocks noSelect="1" noChangeArrowheads="1"/>
        </xdr:cNvSpPr>
      </xdr:nvSpPr>
      <xdr:spPr bwMode="auto">
        <a:xfrm>
          <a:off x="0" y="0"/>
          <a:ext cx="12700000" cy="1270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27</xdr:col>
      <xdr:colOff>571500</xdr:colOff>
      <xdr:row>64</xdr:row>
      <xdr:rowOff>101600</xdr:rowOff>
    </xdr:to>
    <xdr:sp macro="" textlink="">
      <xdr:nvSpPr>
        <xdr:cNvPr id="2060" name="shapetype_202" hidden="1">
          <a:extLst>
            <a:ext uri="{FF2B5EF4-FFF2-40B4-BE49-F238E27FC236}">
              <a16:creationId xmlns:a16="http://schemas.microsoft.com/office/drawing/2014/main" id="{00000000-0008-0000-0100-00000C080000}"/>
            </a:ext>
          </a:extLst>
        </xdr:cNvPr>
        <xdr:cNvSpPr txBox="1">
          <a:spLocks noSelect="1" noChangeArrowheads="1"/>
        </xdr:cNvSpPr>
      </xdr:nvSpPr>
      <xdr:spPr bwMode="auto">
        <a:xfrm>
          <a:off x="0" y="0"/>
          <a:ext cx="12700000" cy="1270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27</xdr:col>
      <xdr:colOff>571500</xdr:colOff>
      <xdr:row>64</xdr:row>
      <xdr:rowOff>101600</xdr:rowOff>
    </xdr:to>
    <xdr:sp macro="" textlink="">
      <xdr:nvSpPr>
        <xdr:cNvPr id="2058" name="shapetype_202" hidden="1">
          <a:extLst>
            <a:ext uri="{FF2B5EF4-FFF2-40B4-BE49-F238E27FC236}">
              <a16:creationId xmlns:a16="http://schemas.microsoft.com/office/drawing/2014/main" id="{00000000-0008-0000-0100-00000A080000}"/>
            </a:ext>
          </a:extLst>
        </xdr:cNvPr>
        <xdr:cNvSpPr txBox="1">
          <a:spLocks noSelect="1" noChangeArrowheads="1"/>
        </xdr:cNvSpPr>
      </xdr:nvSpPr>
      <xdr:spPr bwMode="auto">
        <a:xfrm>
          <a:off x="0" y="0"/>
          <a:ext cx="12700000" cy="1270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27</xdr:col>
      <xdr:colOff>571500</xdr:colOff>
      <xdr:row>64</xdr:row>
      <xdr:rowOff>101600</xdr:rowOff>
    </xdr:to>
    <xdr:sp macro="" textlink="">
      <xdr:nvSpPr>
        <xdr:cNvPr id="2056" name="shapetype_202" hidden="1">
          <a:extLst>
            <a:ext uri="{FF2B5EF4-FFF2-40B4-BE49-F238E27FC236}">
              <a16:creationId xmlns:a16="http://schemas.microsoft.com/office/drawing/2014/main" id="{00000000-0008-0000-0100-000008080000}"/>
            </a:ext>
          </a:extLst>
        </xdr:cNvPr>
        <xdr:cNvSpPr txBox="1">
          <a:spLocks noSelect="1" noChangeArrowheads="1"/>
        </xdr:cNvSpPr>
      </xdr:nvSpPr>
      <xdr:spPr bwMode="auto">
        <a:xfrm>
          <a:off x="0" y="0"/>
          <a:ext cx="12700000" cy="1270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27</xdr:col>
      <xdr:colOff>571500</xdr:colOff>
      <xdr:row>64</xdr:row>
      <xdr:rowOff>101600</xdr:rowOff>
    </xdr:to>
    <xdr:sp macro="" textlink="">
      <xdr:nvSpPr>
        <xdr:cNvPr id="2054" name="shapetype_202" hidden="1">
          <a:extLst>
            <a:ext uri="{FF2B5EF4-FFF2-40B4-BE49-F238E27FC236}">
              <a16:creationId xmlns:a16="http://schemas.microsoft.com/office/drawing/2014/main" id="{00000000-0008-0000-0100-000006080000}"/>
            </a:ext>
          </a:extLst>
        </xdr:cNvPr>
        <xdr:cNvSpPr txBox="1">
          <a:spLocks noSelect="1" noChangeArrowheads="1"/>
        </xdr:cNvSpPr>
      </xdr:nvSpPr>
      <xdr:spPr bwMode="auto">
        <a:xfrm>
          <a:off x="0" y="0"/>
          <a:ext cx="12700000" cy="1270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27</xdr:col>
      <xdr:colOff>571500</xdr:colOff>
      <xdr:row>64</xdr:row>
      <xdr:rowOff>101600</xdr:rowOff>
    </xdr:to>
    <xdr:sp macro="" textlink="">
      <xdr:nvSpPr>
        <xdr:cNvPr id="2052" name="shapetype_202" hidden="1">
          <a:extLst>
            <a:ext uri="{FF2B5EF4-FFF2-40B4-BE49-F238E27FC236}">
              <a16:creationId xmlns:a16="http://schemas.microsoft.com/office/drawing/2014/main" id="{00000000-0008-0000-0100-000004080000}"/>
            </a:ext>
          </a:extLst>
        </xdr:cNvPr>
        <xdr:cNvSpPr txBox="1">
          <a:spLocks noSelect="1" noChangeArrowheads="1"/>
        </xdr:cNvSpPr>
      </xdr:nvSpPr>
      <xdr:spPr bwMode="auto">
        <a:xfrm>
          <a:off x="0" y="0"/>
          <a:ext cx="12700000" cy="1270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27</xdr:col>
      <xdr:colOff>571500</xdr:colOff>
      <xdr:row>64</xdr:row>
      <xdr:rowOff>101600</xdr:rowOff>
    </xdr:to>
    <xdr:sp macro="" textlink="">
      <xdr:nvSpPr>
        <xdr:cNvPr id="2050" name="shapetype_202" hidden="1">
          <a:extLst>
            <a:ext uri="{FF2B5EF4-FFF2-40B4-BE49-F238E27FC236}">
              <a16:creationId xmlns:a16="http://schemas.microsoft.com/office/drawing/2014/main" id="{00000000-0008-0000-0100-000002080000}"/>
            </a:ext>
          </a:extLst>
        </xdr:cNvPr>
        <xdr:cNvSpPr txBox="1">
          <a:spLocks noSelect="1" noChangeArrowheads="1"/>
        </xdr:cNvSpPr>
      </xdr:nvSpPr>
      <xdr:spPr bwMode="auto">
        <a:xfrm>
          <a:off x="0" y="0"/>
          <a:ext cx="12700000" cy="12700000"/>
        </a:xfrm>
        <a:prstGeom prst="rect">
          <a:avLst/>
        </a:prstGeom>
        <a:solidFill>
          <a:srgbClr val="FFFFFF"/>
        </a:solidFill>
        <a:ln w="9525">
          <a:solidFill>
            <a:srgbClr val="000000"/>
          </a:solid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279400</xdr:colOff>
      <xdr:row>0</xdr:row>
      <xdr:rowOff>655040</xdr:rowOff>
    </xdr:from>
    <xdr:to>
      <xdr:col>6</xdr:col>
      <xdr:colOff>828675</xdr:colOff>
      <xdr:row>3</xdr:row>
      <xdr:rowOff>124760</xdr:rowOff>
    </xdr:to>
    <xdr:sp macro="" textlink="">
      <xdr:nvSpPr>
        <xdr:cNvPr id="16" name="CustomShape 1">
          <a:extLst>
            <a:ext uri="{FF2B5EF4-FFF2-40B4-BE49-F238E27FC236}">
              <a16:creationId xmlns:a16="http://schemas.microsoft.com/office/drawing/2014/main" id="{00000000-0008-0000-0200-000010000000}"/>
            </a:ext>
          </a:extLst>
        </xdr:cNvPr>
        <xdr:cNvSpPr/>
      </xdr:nvSpPr>
      <xdr:spPr>
        <a:xfrm>
          <a:off x="279400" y="655040"/>
          <a:ext cx="10591800" cy="549220"/>
        </a:xfrm>
        <a:prstGeom prst="rect">
          <a:avLst/>
        </a:prstGeom>
        <a:ln>
          <a:noFill/>
        </a:ln>
      </xdr:spPr>
      <xdr:style>
        <a:lnRef idx="2">
          <a:schemeClr val="accent2"/>
        </a:lnRef>
        <a:fillRef idx="1">
          <a:schemeClr val="lt1"/>
        </a:fillRef>
        <a:effectRef idx="0">
          <a:schemeClr val="accent2"/>
        </a:effectRef>
        <a:fontRef idx="minor">
          <a:schemeClr val="dk1"/>
        </a:fontRef>
      </xdr:style>
      <xdr:txBody>
        <a:bodyPr lIns="90000" tIns="45000" rIns="90000" bIns="45000" anchor="ctr"/>
        <a:lstStyle/>
        <a:p>
          <a:pPr>
            <a:lnSpc>
              <a:spcPct val="100000"/>
            </a:lnSpc>
          </a:pPr>
          <a:r>
            <a:rPr lang="en-US" sz="1100" b="0" strike="noStrike" spc="-1">
              <a:solidFill>
                <a:sysClr val="windowText" lastClr="000000"/>
              </a:solidFill>
              <a:latin typeface="Arial"/>
            </a:rPr>
            <a:t>Oferty ekonomiczne będą oceniane z zastosowaniem podejścia kalkulacji kosztów cyklu życia, jak określono w dokumentacji przetargowej. W celu uwzględnienia oferty pod kątem udzielenia zamówienia, </a:t>
          </a:r>
          <a:r>
            <a:rPr lang="en-US" sz="1100" b="1" strike="noStrike" spc="-1">
              <a:solidFill>
                <a:sysClr val="windowText" lastClr="000000"/>
              </a:solidFill>
              <a:latin typeface="Arial"/>
            </a:rPr>
            <a:t>należy wprowadzić informacje dotyczące oferty wypełniając BIAŁE komórki właściwych kolumn danymi oferty.</a:t>
          </a:r>
          <a:endParaRPr lang="en-US" sz="1100" b="1" strike="noStrike" spc="-1">
            <a:solidFill>
              <a:sysClr val="windowText" lastClr="000000"/>
            </a:solidFill>
            <a:latin typeface="Times New Roman"/>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76200</xdr:colOff>
      <xdr:row>12</xdr:row>
      <xdr:rowOff>0</xdr:rowOff>
    </xdr:from>
    <xdr:to>
      <xdr:col>24</xdr:col>
      <xdr:colOff>0</xdr:colOff>
      <xdr:row>31</xdr:row>
      <xdr:rowOff>127000</xdr:rowOff>
    </xdr:to>
    <xdr:graphicFrame macro="">
      <xdr:nvGraphicFramePr>
        <xdr:cNvPr id="2" name="Chart 23">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2844800</xdr:colOff>
      <xdr:row>23</xdr:row>
      <xdr:rowOff>495300</xdr:rowOff>
    </xdr:to>
    <xdr:sp macro="" textlink="">
      <xdr:nvSpPr>
        <xdr:cNvPr id="4098" name="shapetype_202" hidden="1">
          <a:extLst>
            <a:ext uri="{FF2B5EF4-FFF2-40B4-BE49-F238E27FC236}">
              <a16:creationId xmlns:a16="http://schemas.microsoft.com/office/drawing/2014/main" id="{00000000-0008-0000-0400-000002100000}"/>
            </a:ext>
          </a:extLst>
        </xdr:cNvPr>
        <xdr:cNvSpPr txBox="1">
          <a:spLocks noSelect="1" noChangeArrowheads="1"/>
        </xdr:cNvSpPr>
      </xdr:nvSpPr>
      <xdr:spPr bwMode="auto">
        <a:xfrm>
          <a:off x="0" y="0"/>
          <a:ext cx="12700000" cy="12700000"/>
        </a:xfrm>
        <a:prstGeom prst="rect">
          <a:avLst/>
        </a:prstGeom>
        <a:solidFill>
          <a:srgbClr val="FFFFFF"/>
        </a:solidFill>
        <a:ln w="9525">
          <a:solidFill>
            <a:srgbClr val="000000"/>
          </a:solidFill>
          <a:miter lim="800000"/>
          <a:headEnd/>
          <a:tailEnd/>
        </a:ln>
      </xdr:spPr>
    </xdr:sp>
    <xdr:clientData/>
  </xdr:twoCellAnchor>
  <xdr:twoCellAnchor editAs="oneCell">
    <xdr:from>
      <xdr:col>0</xdr:col>
      <xdr:colOff>241300</xdr:colOff>
      <xdr:row>1</xdr:row>
      <xdr:rowOff>38100</xdr:rowOff>
    </xdr:from>
    <xdr:to>
      <xdr:col>3</xdr:col>
      <xdr:colOff>1319916</xdr:colOff>
      <xdr:row>1</xdr:row>
      <xdr:rowOff>587320</xdr:rowOff>
    </xdr:to>
    <xdr:sp macro="" textlink="">
      <xdr:nvSpPr>
        <xdr:cNvPr id="13" name="CustomShape 1">
          <a:extLst>
            <a:ext uri="{FF2B5EF4-FFF2-40B4-BE49-F238E27FC236}">
              <a16:creationId xmlns:a16="http://schemas.microsoft.com/office/drawing/2014/main" id="{00000000-0008-0000-0400-00000D000000}"/>
            </a:ext>
          </a:extLst>
        </xdr:cNvPr>
        <xdr:cNvSpPr/>
      </xdr:nvSpPr>
      <xdr:spPr>
        <a:xfrm>
          <a:off x="241300" y="539032"/>
          <a:ext cx="11391458" cy="549220"/>
        </a:xfrm>
        <a:prstGeom prst="rect">
          <a:avLst/>
        </a:prstGeom>
        <a:ln>
          <a:noFill/>
        </a:ln>
      </xdr:spPr>
      <xdr:style>
        <a:lnRef idx="2">
          <a:schemeClr val="accent2"/>
        </a:lnRef>
        <a:fillRef idx="1">
          <a:schemeClr val="lt1"/>
        </a:fillRef>
        <a:effectRef idx="0">
          <a:schemeClr val="accent2"/>
        </a:effectRef>
        <a:fontRef idx="minor">
          <a:schemeClr val="dk1"/>
        </a:fontRef>
      </xdr:style>
      <xdr:txBody>
        <a:bodyPr lIns="90000" tIns="45000" rIns="90000" bIns="45000" anchor="ctr"/>
        <a:lstStyle/>
        <a:p>
          <a:pPr>
            <a:lnSpc>
              <a:spcPct val="100000"/>
            </a:lnSpc>
          </a:pPr>
          <a:r>
            <a:rPr lang="en-US" sz="1100" b="0" strike="noStrike" spc="-1">
              <a:solidFill>
                <a:sysClr val="windowText" lastClr="000000"/>
              </a:solidFill>
              <a:latin typeface="Arial"/>
            </a:rPr>
            <a:t>Ten arkusz zawiera jasne definicje każdego parametru i wzoru wykorzystanych w narzędziu. Zamawiający będą zobowiązani upewnić się, że standardy zastosowane do zdefiniowania określonych parametrów są zgodne z specyfikacjami technicznymi (zwłaszcza w odniesieniu do wykorzystania energii dla potrzeb obliczenia kosztów użytkowania).</a:t>
          </a:r>
          <a:endParaRPr lang="en-US" sz="1100" b="1" strike="noStrike" spc="-1">
            <a:solidFill>
              <a:sysClr val="windowText" lastClr="000000"/>
            </a:solidFill>
            <a:latin typeface="Times New Roman"/>
          </a:endParaRPr>
        </a:p>
      </xdr:txBody>
    </xdr:sp>
    <xdr:clientData/>
  </xdr:twoCellAnchor>
  <xdr:twoCellAnchor editAs="oneCell">
    <xdr:from>
      <xdr:col>3</xdr:col>
      <xdr:colOff>62037</xdr:colOff>
      <xdr:row>13</xdr:row>
      <xdr:rowOff>440552</xdr:rowOff>
    </xdr:from>
    <xdr:to>
      <xdr:col>3</xdr:col>
      <xdr:colOff>6795370</xdr:colOff>
      <xdr:row>13</xdr:row>
      <xdr:rowOff>726266</xdr:rowOff>
    </xdr:to>
    <xdr:pic>
      <xdr:nvPicPr>
        <xdr:cNvPr id="16" name="Obraz 15">
          <a:extLst>
            <a:ext uri="{FF2B5EF4-FFF2-40B4-BE49-F238E27FC236}">
              <a16:creationId xmlns:a16="http://schemas.microsoft.com/office/drawing/2014/main" id="{00000000-0008-0000-0400-000010000000}"/>
            </a:ext>
          </a:extLst>
        </xdr:cNvPr>
        <xdr:cNvPicPr>
          <a:picLocks noChangeAspect="1"/>
        </xdr:cNvPicPr>
      </xdr:nvPicPr>
      <xdr:blipFill>
        <a:blip xmlns:r="http://schemas.openxmlformats.org/officeDocument/2006/relationships" r:embed="rId1"/>
        <a:stretch>
          <a:fillRect/>
        </a:stretch>
      </xdr:blipFill>
      <xdr:spPr>
        <a:xfrm>
          <a:off x="9939462" y="8222477"/>
          <a:ext cx="6733333" cy="285714"/>
        </a:xfrm>
        <a:prstGeom prst="rect">
          <a:avLst/>
        </a:prstGeom>
      </xdr:spPr>
    </xdr:pic>
    <xdr:clientData/>
  </xdr:twoCellAnchor>
  <xdr:twoCellAnchor editAs="oneCell">
    <xdr:from>
      <xdr:col>3</xdr:col>
      <xdr:colOff>31804</xdr:colOff>
      <xdr:row>43</xdr:row>
      <xdr:rowOff>0</xdr:rowOff>
    </xdr:from>
    <xdr:to>
      <xdr:col>3</xdr:col>
      <xdr:colOff>7327042</xdr:colOff>
      <xdr:row>43</xdr:row>
      <xdr:rowOff>1047619</xdr:rowOff>
    </xdr:to>
    <xdr:pic>
      <xdr:nvPicPr>
        <xdr:cNvPr id="17" name="Obraz 16">
          <a:extLst>
            <a:ext uri="{FF2B5EF4-FFF2-40B4-BE49-F238E27FC236}">
              <a16:creationId xmlns:a16="http://schemas.microsoft.com/office/drawing/2014/main" id="{00000000-0008-0000-0400-000011000000}"/>
            </a:ext>
          </a:extLst>
        </xdr:cNvPr>
        <xdr:cNvPicPr>
          <a:picLocks noChangeAspect="1"/>
        </xdr:cNvPicPr>
      </xdr:nvPicPr>
      <xdr:blipFill>
        <a:blip xmlns:r="http://schemas.openxmlformats.org/officeDocument/2006/relationships" r:embed="rId2"/>
        <a:stretch>
          <a:fillRect/>
        </a:stretch>
      </xdr:blipFill>
      <xdr:spPr>
        <a:xfrm>
          <a:off x="10344646" y="30238810"/>
          <a:ext cx="7295238" cy="1047619"/>
        </a:xfrm>
        <a:prstGeom prst="rect">
          <a:avLst/>
        </a:prstGeom>
      </xdr:spPr>
    </xdr:pic>
    <xdr:clientData/>
  </xdr:twoCellAnchor>
  <xdr:twoCellAnchor editAs="oneCell">
    <xdr:from>
      <xdr:col>3</xdr:col>
      <xdr:colOff>31805</xdr:colOff>
      <xdr:row>44</xdr:row>
      <xdr:rowOff>95415</xdr:rowOff>
    </xdr:from>
    <xdr:to>
      <xdr:col>4</xdr:col>
      <xdr:colOff>2272</xdr:colOff>
      <xdr:row>44</xdr:row>
      <xdr:rowOff>543034</xdr:rowOff>
    </xdr:to>
    <xdr:pic>
      <xdr:nvPicPr>
        <xdr:cNvPr id="18" name="Obraz 17">
          <a:extLst>
            <a:ext uri="{FF2B5EF4-FFF2-40B4-BE49-F238E27FC236}">
              <a16:creationId xmlns:a16="http://schemas.microsoft.com/office/drawing/2014/main" id="{00000000-0008-0000-0400-000012000000}"/>
            </a:ext>
          </a:extLst>
        </xdr:cNvPr>
        <xdr:cNvPicPr>
          <a:picLocks noChangeAspect="1"/>
        </xdr:cNvPicPr>
      </xdr:nvPicPr>
      <xdr:blipFill>
        <a:blip xmlns:r="http://schemas.openxmlformats.org/officeDocument/2006/relationships" r:embed="rId3"/>
        <a:stretch>
          <a:fillRect/>
        </a:stretch>
      </xdr:blipFill>
      <xdr:spPr>
        <a:xfrm>
          <a:off x="10344647" y="31471262"/>
          <a:ext cx="7666667" cy="447619"/>
        </a:xfrm>
        <a:prstGeom prst="rect">
          <a:avLst/>
        </a:prstGeom>
      </xdr:spPr>
    </xdr:pic>
    <xdr:clientData/>
  </xdr:twoCellAnchor>
  <xdr:twoCellAnchor editAs="oneCell">
    <xdr:from>
      <xdr:col>3</xdr:col>
      <xdr:colOff>47707</xdr:colOff>
      <xdr:row>45</xdr:row>
      <xdr:rowOff>79513</xdr:rowOff>
    </xdr:from>
    <xdr:to>
      <xdr:col>3</xdr:col>
      <xdr:colOff>7666714</xdr:colOff>
      <xdr:row>45</xdr:row>
      <xdr:rowOff>1765227</xdr:rowOff>
    </xdr:to>
    <xdr:pic>
      <xdr:nvPicPr>
        <xdr:cNvPr id="19" name="Obraz 18">
          <a:extLst>
            <a:ext uri="{FF2B5EF4-FFF2-40B4-BE49-F238E27FC236}">
              <a16:creationId xmlns:a16="http://schemas.microsoft.com/office/drawing/2014/main" id="{00000000-0008-0000-0400-000013000000}"/>
            </a:ext>
          </a:extLst>
        </xdr:cNvPr>
        <xdr:cNvPicPr>
          <a:picLocks noChangeAspect="1"/>
        </xdr:cNvPicPr>
      </xdr:nvPicPr>
      <xdr:blipFill>
        <a:blip xmlns:r="http://schemas.openxmlformats.org/officeDocument/2006/relationships" r:embed="rId4"/>
        <a:stretch>
          <a:fillRect/>
        </a:stretch>
      </xdr:blipFill>
      <xdr:spPr>
        <a:xfrm>
          <a:off x="10360549" y="32751423"/>
          <a:ext cx="7942857" cy="1685714"/>
        </a:xfrm>
        <a:prstGeom prst="rect">
          <a:avLst/>
        </a:prstGeom>
      </xdr:spPr>
    </xdr:pic>
    <xdr:clientData/>
  </xdr:twoCellAnchor>
  <xdr:twoCellAnchor editAs="oneCell">
    <xdr:from>
      <xdr:col>3</xdr:col>
      <xdr:colOff>63610</xdr:colOff>
      <xdr:row>46</xdr:row>
      <xdr:rowOff>63611</xdr:rowOff>
    </xdr:from>
    <xdr:to>
      <xdr:col>3</xdr:col>
      <xdr:colOff>7663575</xdr:colOff>
      <xdr:row>46</xdr:row>
      <xdr:rowOff>511230</xdr:rowOff>
    </xdr:to>
    <xdr:pic>
      <xdr:nvPicPr>
        <xdr:cNvPr id="20" name="Obraz 19">
          <a:extLst>
            <a:ext uri="{FF2B5EF4-FFF2-40B4-BE49-F238E27FC236}">
              <a16:creationId xmlns:a16="http://schemas.microsoft.com/office/drawing/2014/main" id="{00000000-0008-0000-0400-000014000000}"/>
            </a:ext>
          </a:extLst>
        </xdr:cNvPr>
        <xdr:cNvPicPr>
          <a:picLocks noChangeAspect="1"/>
        </xdr:cNvPicPr>
      </xdr:nvPicPr>
      <xdr:blipFill>
        <a:blip xmlns:r="http://schemas.openxmlformats.org/officeDocument/2006/relationships" r:embed="rId5"/>
        <a:stretch>
          <a:fillRect/>
        </a:stretch>
      </xdr:blipFill>
      <xdr:spPr>
        <a:xfrm>
          <a:off x="10376452" y="34596126"/>
          <a:ext cx="7876190" cy="447619"/>
        </a:xfrm>
        <a:prstGeom prst="rect">
          <a:avLst/>
        </a:prstGeom>
      </xdr:spPr>
    </xdr:pic>
    <xdr:clientData/>
  </xdr:twoCellAnchor>
  <xdr:twoCellAnchor editAs="oneCell">
    <xdr:from>
      <xdr:col>3</xdr:col>
      <xdr:colOff>39756</xdr:colOff>
      <xdr:row>47</xdr:row>
      <xdr:rowOff>47709</xdr:rowOff>
    </xdr:from>
    <xdr:to>
      <xdr:col>4</xdr:col>
      <xdr:colOff>701</xdr:colOff>
      <xdr:row>47</xdr:row>
      <xdr:rowOff>638185</xdr:rowOff>
    </xdr:to>
    <xdr:pic>
      <xdr:nvPicPr>
        <xdr:cNvPr id="21" name="Obraz 20">
          <a:extLst>
            <a:ext uri="{FF2B5EF4-FFF2-40B4-BE49-F238E27FC236}">
              <a16:creationId xmlns:a16="http://schemas.microsoft.com/office/drawing/2014/main" id="{00000000-0008-0000-0400-000015000000}"/>
            </a:ext>
          </a:extLst>
        </xdr:cNvPr>
        <xdr:cNvPicPr>
          <a:picLocks noChangeAspect="1"/>
        </xdr:cNvPicPr>
      </xdr:nvPicPr>
      <xdr:blipFill>
        <a:blip xmlns:r="http://schemas.openxmlformats.org/officeDocument/2006/relationships" r:embed="rId6"/>
        <a:stretch>
          <a:fillRect/>
        </a:stretch>
      </xdr:blipFill>
      <xdr:spPr>
        <a:xfrm>
          <a:off x="10352598" y="35271987"/>
          <a:ext cx="7638095" cy="590476"/>
        </a:xfrm>
        <a:prstGeom prst="rect">
          <a:avLst/>
        </a:prstGeom>
      </xdr:spPr>
    </xdr:pic>
    <xdr:clientData/>
  </xdr:twoCellAnchor>
  <xdr:twoCellAnchor editAs="oneCell">
    <xdr:from>
      <xdr:col>3</xdr:col>
      <xdr:colOff>55659</xdr:colOff>
      <xdr:row>48</xdr:row>
      <xdr:rowOff>39756</xdr:rowOff>
    </xdr:from>
    <xdr:to>
      <xdr:col>3</xdr:col>
      <xdr:colOff>6846135</xdr:colOff>
      <xdr:row>48</xdr:row>
      <xdr:rowOff>820708</xdr:rowOff>
    </xdr:to>
    <xdr:pic>
      <xdr:nvPicPr>
        <xdr:cNvPr id="22" name="Obraz 21">
          <a:extLst>
            <a:ext uri="{FF2B5EF4-FFF2-40B4-BE49-F238E27FC236}">
              <a16:creationId xmlns:a16="http://schemas.microsoft.com/office/drawing/2014/main" id="{00000000-0008-0000-0400-000016000000}"/>
            </a:ext>
          </a:extLst>
        </xdr:cNvPr>
        <xdr:cNvPicPr>
          <a:picLocks noChangeAspect="1"/>
        </xdr:cNvPicPr>
      </xdr:nvPicPr>
      <xdr:blipFill>
        <a:blip xmlns:r="http://schemas.openxmlformats.org/officeDocument/2006/relationships" r:embed="rId7"/>
        <a:stretch>
          <a:fillRect/>
        </a:stretch>
      </xdr:blipFill>
      <xdr:spPr>
        <a:xfrm>
          <a:off x="10368501" y="36178434"/>
          <a:ext cx="6790476" cy="780952"/>
        </a:xfrm>
        <a:prstGeom prst="rect">
          <a:avLst/>
        </a:prstGeom>
      </xdr:spPr>
    </xdr:pic>
    <xdr:clientData/>
  </xdr:twoCellAnchor>
  <xdr:twoCellAnchor editAs="oneCell">
    <xdr:from>
      <xdr:col>3</xdr:col>
      <xdr:colOff>63610</xdr:colOff>
      <xdr:row>49</xdr:row>
      <xdr:rowOff>47708</xdr:rowOff>
    </xdr:from>
    <xdr:to>
      <xdr:col>3</xdr:col>
      <xdr:colOff>7663590</xdr:colOff>
      <xdr:row>50</xdr:row>
      <xdr:rowOff>1991</xdr:rowOff>
    </xdr:to>
    <xdr:pic>
      <xdr:nvPicPr>
        <xdr:cNvPr id="23" name="Obraz 22">
          <a:extLst>
            <a:ext uri="{FF2B5EF4-FFF2-40B4-BE49-F238E27FC236}">
              <a16:creationId xmlns:a16="http://schemas.microsoft.com/office/drawing/2014/main" id="{00000000-0008-0000-0400-000017000000}"/>
            </a:ext>
          </a:extLst>
        </xdr:cNvPr>
        <xdr:cNvPicPr>
          <a:picLocks noChangeAspect="1"/>
        </xdr:cNvPicPr>
      </xdr:nvPicPr>
      <xdr:blipFill>
        <a:blip xmlns:r="http://schemas.openxmlformats.org/officeDocument/2006/relationships" r:embed="rId8"/>
        <a:stretch>
          <a:fillRect/>
        </a:stretch>
      </xdr:blipFill>
      <xdr:spPr>
        <a:xfrm>
          <a:off x="10376452" y="37100786"/>
          <a:ext cx="7761905" cy="638095"/>
        </a:xfrm>
        <a:prstGeom prst="rect">
          <a:avLst/>
        </a:prstGeom>
      </xdr:spPr>
    </xdr:pic>
    <xdr:clientData/>
  </xdr:twoCellAnchor>
  <xdr:twoCellAnchor editAs="oneCell">
    <xdr:from>
      <xdr:col>3</xdr:col>
      <xdr:colOff>79512</xdr:colOff>
      <xdr:row>50</xdr:row>
      <xdr:rowOff>63611</xdr:rowOff>
    </xdr:from>
    <xdr:to>
      <xdr:col>3</xdr:col>
      <xdr:colOff>6212845</xdr:colOff>
      <xdr:row>50</xdr:row>
      <xdr:rowOff>330278</xdr:rowOff>
    </xdr:to>
    <xdr:pic>
      <xdr:nvPicPr>
        <xdr:cNvPr id="24" name="Obraz 23">
          <a:extLst>
            <a:ext uri="{FF2B5EF4-FFF2-40B4-BE49-F238E27FC236}">
              <a16:creationId xmlns:a16="http://schemas.microsoft.com/office/drawing/2014/main" id="{00000000-0008-0000-0400-000018000000}"/>
            </a:ext>
          </a:extLst>
        </xdr:cNvPr>
        <xdr:cNvPicPr>
          <a:picLocks noChangeAspect="1"/>
        </xdr:cNvPicPr>
      </xdr:nvPicPr>
      <xdr:blipFill>
        <a:blip xmlns:r="http://schemas.openxmlformats.org/officeDocument/2006/relationships" r:embed="rId9"/>
        <a:stretch>
          <a:fillRect/>
        </a:stretch>
      </xdr:blipFill>
      <xdr:spPr>
        <a:xfrm>
          <a:off x="10392354" y="37800501"/>
          <a:ext cx="6133333" cy="266667"/>
        </a:xfrm>
        <a:prstGeom prst="rect">
          <a:avLst/>
        </a:prstGeom>
      </xdr:spPr>
    </xdr:pic>
    <xdr:clientData/>
  </xdr:twoCellAnchor>
  <xdr:twoCellAnchor editAs="oneCell">
    <xdr:from>
      <xdr:col>3</xdr:col>
      <xdr:colOff>47708</xdr:colOff>
      <xdr:row>51</xdr:row>
      <xdr:rowOff>23854</xdr:rowOff>
    </xdr:from>
    <xdr:to>
      <xdr:col>3</xdr:col>
      <xdr:colOff>7666752</xdr:colOff>
      <xdr:row>51</xdr:row>
      <xdr:rowOff>452425</xdr:rowOff>
    </xdr:to>
    <xdr:pic>
      <xdr:nvPicPr>
        <xdr:cNvPr id="25" name="Obraz 24">
          <a:extLst>
            <a:ext uri="{FF2B5EF4-FFF2-40B4-BE49-F238E27FC236}">
              <a16:creationId xmlns:a16="http://schemas.microsoft.com/office/drawing/2014/main" id="{00000000-0008-0000-0400-000019000000}"/>
            </a:ext>
          </a:extLst>
        </xdr:cNvPr>
        <xdr:cNvPicPr>
          <a:picLocks noChangeAspect="1"/>
        </xdr:cNvPicPr>
      </xdr:nvPicPr>
      <xdr:blipFill>
        <a:blip xmlns:r="http://schemas.openxmlformats.org/officeDocument/2006/relationships" r:embed="rId10"/>
        <a:stretch>
          <a:fillRect/>
        </a:stretch>
      </xdr:blipFill>
      <xdr:spPr>
        <a:xfrm>
          <a:off x="10360550" y="38126504"/>
          <a:ext cx="7647619" cy="428571"/>
        </a:xfrm>
        <a:prstGeom prst="rect">
          <a:avLst/>
        </a:prstGeom>
      </xdr:spPr>
    </xdr:pic>
    <xdr:clientData/>
  </xdr:twoCellAnchor>
  <xdr:twoCellAnchor editAs="oneCell">
    <xdr:from>
      <xdr:col>3</xdr:col>
      <xdr:colOff>95250</xdr:colOff>
      <xdr:row>13</xdr:row>
      <xdr:rowOff>904875</xdr:rowOff>
    </xdr:from>
    <xdr:to>
      <xdr:col>3</xdr:col>
      <xdr:colOff>6846097</xdr:colOff>
      <xdr:row>13</xdr:row>
      <xdr:rowOff>1190625</xdr:rowOff>
    </xdr:to>
    <xdr:pic>
      <xdr:nvPicPr>
        <xdr:cNvPr id="6" name="Obraz 5">
          <a:extLst>
            <a:ext uri="{FF2B5EF4-FFF2-40B4-BE49-F238E27FC236}">
              <a16:creationId xmlns:a16="http://schemas.microsoft.com/office/drawing/2014/main" id="{00000000-0008-0000-0400-000006000000}"/>
            </a:ext>
          </a:extLst>
        </xdr:cNvPr>
        <xdr:cNvPicPr>
          <a:picLocks noChangeAspect="1"/>
        </xdr:cNvPicPr>
      </xdr:nvPicPr>
      <xdr:blipFill>
        <a:blip xmlns:r="http://schemas.openxmlformats.org/officeDocument/2006/relationships" r:embed="rId11"/>
        <a:stretch>
          <a:fillRect/>
        </a:stretch>
      </xdr:blipFill>
      <xdr:spPr>
        <a:xfrm>
          <a:off x="9972675" y="8686800"/>
          <a:ext cx="6750847" cy="285750"/>
        </a:xfrm>
        <a:prstGeom prst="rect">
          <a:avLst/>
        </a:prstGeom>
      </xdr:spPr>
    </xdr:pic>
    <xdr:clientData/>
  </xdr:twoCellAnchor>
  <xdr:twoCellAnchor editAs="oneCell">
    <xdr:from>
      <xdr:col>3</xdr:col>
      <xdr:colOff>114300</xdr:colOff>
      <xdr:row>13</xdr:row>
      <xdr:rowOff>1362074</xdr:rowOff>
    </xdr:from>
    <xdr:to>
      <xdr:col>3</xdr:col>
      <xdr:colOff>6962989</xdr:colOff>
      <xdr:row>13</xdr:row>
      <xdr:rowOff>1695449</xdr:rowOff>
    </xdr:to>
    <xdr:pic>
      <xdr:nvPicPr>
        <xdr:cNvPr id="8" name="Obraz 7">
          <a:extLst>
            <a:ext uri="{FF2B5EF4-FFF2-40B4-BE49-F238E27FC236}">
              <a16:creationId xmlns:a16="http://schemas.microsoft.com/office/drawing/2014/main" id="{00000000-0008-0000-0400-000008000000}"/>
            </a:ext>
          </a:extLst>
        </xdr:cNvPr>
        <xdr:cNvPicPr>
          <a:picLocks noChangeAspect="1"/>
        </xdr:cNvPicPr>
      </xdr:nvPicPr>
      <xdr:blipFill>
        <a:blip xmlns:r="http://schemas.openxmlformats.org/officeDocument/2006/relationships" r:embed="rId12"/>
        <a:stretch>
          <a:fillRect/>
        </a:stretch>
      </xdr:blipFill>
      <xdr:spPr>
        <a:xfrm>
          <a:off x="9991725" y="9143999"/>
          <a:ext cx="6848689" cy="333375"/>
        </a:xfrm>
        <a:prstGeom prst="rect">
          <a:avLst/>
        </a:prstGeom>
      </xdr:spPr>
    </xdr:pic>
    <xdr:clientData/>
  </xdr:twoCellAnchor>
  <xdr:twoCellAnchor editAs="oneCell">
    <xdr:from>
      <xdr:col>2</xdr:col>
      <xdr:colOff>7581900</xdr:colOff>
      <xdr:row>13</xdr:row>
      <xdr:rowOff>1866900</xdr:rowOff>
    </xdr:from>
    <xdr:to>
      <xdr:col>3</xdr:col>
      <xdr:colOff>6153150</xdr:colOff>
      <xdr:row>13</xdr:row>
      <xdr:rowOff>2360196</xdr:rowOff>
    </xdr:to>
    <xdr:pic>
      <xdr:nvPicPr>
        <xdr:cNvPr id="10" name="Obraz 9">
          <a:extLst>
            <a:ext uri="{FF2B5EF4-FFF2-40B4-BE49-F238E27FC236}">
              <a16:creationId xmlns:a16="http://schemas.microsoft.com/office/drawing/2014/main" id="{00000000-0008-0000-0400-00000A000000}"/>
            </a:ext>
          </a:extLst>
        </xdr:cNvPr>
        <xdr:cNvPicPr>
          <a:picLocks noChangeAspect="1"/>
        </xdr:cNvPicPr>
      </xdr:nvPicPr>
      <xdr:blipFill>
        <a:blip xmlns:r="http://schemas.openxmlformats.org/officeDocument/2006/relationships" r:embed="rId13"/>
        <a:stretch>
          <a:fillRect/>
        </a:stretch>
      </xdr:blipFill>
      <xdr:spPr>
        <a:xfrm>
          <a:off x="9810750" y="9648825"/>
          <a:ext cx="6219825" cy="4932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210139</xdr:colOff>
      <xdr:row>52</xdr:row>
      <xdr:rowOff>85265</xdr:rowOff>
    </xdr:to>
    <xdr:sp macro="" textlink="">
      <xdr:nvSpPr>
        <xdr:cNvPr id="29" name="CustomShape 1" hidden="1">
          <a:extLst>
            <a:ext uri="{FF2B5EF4-FFF2-40B4-BE49-F238E27FC236}">
              <a16:creationId xmlns:a16="http://schemas.microsoft.com/office/drawing/2014/main" id="{00000000-0008-0000-0500-00001D000000}"/>
            </a:ext>
          </a:extLst>
        </xdr:cNvPr>
        <xdr:cNvSpPr/>
      </xdr:nvSpPr>
      <xdr:spPr>
        <a:xfrm>
          <a:off x="0" y="0"/>
          <a:ext cx="12585240" cy="12134160"/>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0</xdr:row>
      <xdr:rowOff>0</xdr:rowOff>
    </xdr:from>
    <xdr:to>
      <xdr:col>11</xdr:col>
      <xdr:colOff>210139</xdr:colOff>
      <xdr:row>52</xdr:row>
      <xdr:rowOff>85265</xdr:rowOff>
    </xdr:to>
    <xdr:sp macro="" textlink="">
      <xdr:nvSpPr>
        <xdr:cNvPr id="30" name="CustomShape 1" hidden="1">
          <a:extLst>
            <a:ext uri="{FF2B5EF4-FFF2-40B4-BE49-F238E27FC236}">
              <a16:creationId xmlns:a16="http://schemas.microsoft.com/office/drawing/2014/main" id="{00000000-0008-0000-0500-00001E000000}"/>
            </a:ext>
          </a:extLst>
        </xdr:cNvPr>
        <xdr:cNvSpPr/>
      </xdr:nvSpPr>
      <xdr:spPr>
        <a:xfrm>
          <a:off x="0" y="0"/>
          <a:ext cx="12585240" cy="12134160"/>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309438</xdr:colOff>
      <xdr:row>1</xdr:row>
      <xdr:rowOff>0</xdr:rowOff>
    </xdr:from>
    <xdr:to>
      <xdr:col>10</xdr:col>
      <xdr:colOff>659958</xdr:colOff>
      <xdr:row>1</xdr:row>
      <xdr:rowOff>549220</xdr:rowOff>
    </xdr:to>
    <xdr:sp macro="" textlink="">
      <xdr:nvSpPr>
        <xdr:cNvPr id="4" name="CustomShape 1">
          <a:extLst>
            <a:ext uri="{FF2B5EF4-FFF2-40B4-BE49-F238E27FC236}">
              <a16:creationId xmlns:a16="http://schemas.microsoft.com/office/drawing/2014/main" id="{00000000-0008-0000-0500-000004000000}"/>
            </a:ext>
          </a:extLst>
        </xdr:cNvPr>
        <xdr:cNvSpPr/>
      </xdr:nvSpPr>
      <xdr:spPr>
        <a:xfrm>
          <a:off x="309438" y="572494"/>
          <a:ext cx="11657275" cy="549220"/>
        </a:xfrm>
        <a:prstGeom prst="rect">
          <a:avLst/>
        </a:prstGeom>
        <a:ln>
          <a:noFill/>
        </a:ln>
      </xdr:spPr>
      <xdr:style>
        <a:lnRef idx="2">
          <a:schemeClr val="accent2"/>
        </a:lnRef>
        <a:fillRef idx="1">
          <a:schemeClr val="lt1"/>
        </a:fillRef>
        <a:effectRef idx="0">
          <a:schemeClr val="accent2"/>
        </a:effectRef>
        <a:fontRef idx="minor">
          <a:schemeClr val="dk1"/>
        </a:fontRef>
      </xdr:style>
      <xdr:txBody>
        <a:bodyPr lIns="90000" tIns="45000" rIns="90000" bIns="45000" anchor="ctr"/>
        <a:lstStyle/>
        <a:p>
          <a:pPr>
            <a:lnSpc>
              <a:spcPct val="100000"/>
            </a:lnSpc>
          </a:pPr>
          <a:r>
            <a:rPr lang="en-US" sz="1100" b="0" strike="noStrike" spc="-1">
              <a:solidFill>
                <a:sysClr val="windowText" lastClr="000000"/>
              </a:solidFill>
              <a:latin typeface="Arial"/>
            </a:rPr>
            <a:t>Niniejszy arkusz zawiera zbiory danych referencyjnych wykorzystanych do określonych obliczeń. Obejmuje walutę, emisję ekwiwalentu CO2 krajowego koszyka energetycznego dla krajów UE, jak również standardowe wzory wykorzystania zdefiniowane przez Energy Star (standard wykorzystywany, jako punkt odniesienia dla zużycia energii, jak zdefiniowano w unijnych kryteriach dot. zielonych zamówień publicznych). Aby uniknąć powstania błędów w narzędziu </a:t>
          </a:r>
          <a:r>
            <a:rPr lang="en-US" sz="1100" b="0" strike="noStrike" spc="-1">
              <a:solidFill>
                <a:srgbClr val="FF0000"/>
              </a:solidFill>
              <a:latin typeface="Arial"/>
            </a:rPr>
            <a:t>NIE NALEŻY EDYTOWAĆ ANI ZMIENIAĆ</a:t>
          </a:r>
          <a:r>
            <a:rPr lang="en-US" sz="1100" b="0" strike="noStrike" spc="-1">
              <a:solidFill>
                <a:sysClr val="windowText" lastClr="000000"/>
              </a:solidFill>
              <a:latin typeface="Arial"/>
            </a:rPr>
            <a:t> elementów tej zakładki. </a:t>
          </a:r>
          <a:endParaRPr lang="en-US" sz="1100" b="0" strike="noStrike" spc="-1" baseline="0">
            <a:solidFill>
              <a:sysClr val="windowText" lastClr="000000"/>
            </a:solidFill>
            <a:latin typeface="Arial"/>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330200</xdr:colOff>
      <xdr:row>0</xdr:row>
      <xdr:rowOff>558800</xdr:rowOff>
    </xdr:from>
    <xdr:to>
      <xdr:col>12</xdr:col>
      <xdr:colOff>241300</xdr:colOff>
      <xdr:row>1</xdr:row>
      <xdr:rowOff>536520</xdr:rowOff>
    </xdr:to>
    <xdr:sp macro="" textlink="">
      <xdr:nvSpPr>
        <xdr:cNvPr id="2" name="CustomShape 1">
          <a:extLst>
            <a:ext uri="{FF2B5EF4-FFF2-40B4-BE49-F238E27FC236}">
              <a16:creationId xmlns:a16="http://schemas.microsoft.com/office/drawing/2014/main" id="{00000000-0008-0000-0600-000002000000}"/>
            </a:ext>
          </a:extLst>
        </xdr:cNvPr>
        <xdr:cNvSpPr/>
      </xdr:nvSpPr>
      <xdr:spPr>
        <a:xfrm>
          <a:off x="330200" y="558800"/>
          <a:ext cx="10591800" cy="549220"/>
        </a:xfrm>
        <a:prstGeom prst="rect">
          <a:avLst/>
        </a:prstGeom>
        <a:ln>
          <a:noFill/>
        </a:ln>
      </xdr:spPr>
      <xdr:style>
        <a:lnRef idx="2">
          <a:schemeClr val="accent2"/>
        </a:lnRef>
        <a:fillRef idx="1">
          <a:schemeClr val="lt1"/>
        </a:fillRef>
        <a:effectRef idx="0">
          <a:schemeClr val="accent2"/>
        </a:effectRef>
        <a:fontRef idx="minor">
          <a:schemeClr val="dk1"/>
        </a:fontRef>
      </xdr:style>
      <xdr:txBody>
        <a:bodyPr lIns="90000" tIns="45000" rIns="90000" bIns="45000" anchor="ctr"/>
        <a:lstStyle/>
        <a:p>
          <a:pPr>
            <a:lnSpc>
              <a:spcPct val="100000"/>
            </a:lnSpc>
          </a:pPr>
          <a:r>
            <a:rPr lang="pl-PL" sz="1100" b="0" i="0" u="none" strike="noStrike">
              <a:solidFill>
                <a:schemeClr val="dk1"/>
              </a:solidFill>
              <a:effectLst/>
              <a:latin typeface="Arial" panose="020B0604020202020204" pitchFamily="34" charset="0"/>
              <a:ea typeface="+mn-ea"/>
              <a:cs typeface="Arial" panose="020B0604020202020204" pitchFamily="34" charset="0"/>
            </a:rPr>
            <a:t>Ten arkusz zawiera niektóre obliczenia potrzebne do uzyskania kosztów cyklu życia ofert. </a:t>
          </a:r>
          <a:r>
            <a:rPr lang="pl-PL" sz="1100" b="0" i="0" u="none" strike="noStrike">
              <a:solidFill>
                <a:srgbClr val="FF0000"/>
              </a:solidFill>
              <a:effectLst/>
              <a:latin typeface="Arial" panose="020B0604020202020204" pitchFamily="34" charset="0"/>
              <a:ea typeface="+mn-ea"/>
              <a:cs typeface="Arial" panose="020B0604020202020204" pitchFamily="34" charset="0"/>
            </a:rPr>
            <a:t>NIE EDYTUJ ANI NIE MODYFIKUJ</a:t>
          </a:r>
          <a:r>
            <a:rPr lang="pl-PL" sz="1100" b="0" i="0" u="none" strike="noStrike">
              <a:solidFill>
                <a:schemeClr val="dk1"/>
              </a:solidFill>
              <a:effectLst/>
              <a:latin typeface="Arial" panose="020B0604020202020204" pitchFamily="34" charset="0"/>
              <a:ea typeface="+mn-ea"/>
              <a:cs typeface="Arial" panose="020B0604020202020204" pitchFamily="34" charset="0"/>
            </a:rPr>
            <a:t>, aby uniknąć błędów w narzędziu.</a:t>
          </a:r>
          <a:endParaRPr lang="en-US" sz="1100" b="0" strike="noStrike" spc="-1" baseline="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Users/home/Documents/Dropbox/LCCTools/LCC_Tool_Computers_draft_libreoffice_computers_v0.5_a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CC Inputs &amp; Results"/>
      <sheetName val="Bidder_response_sheet"/>
    </sheetNames>
    <sheetDataSet>
      <sheetData sheetId="0"/>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ec.europa.eu/environment/gpp/pdf/EC_LCC_computers_guide_final_updated_Mar2019.pdf" TargetMode="External"/><Relationship Id="rId2" Type="http://schemas.openxmlformats.org/officeDocument/2006/relationships/hyperlink" Target="http://ec.europa.eu/environment/gpp/helpdesk.htm" TargetMode="External"/><Relationship Id="rId1" Type="http://schemas.openxmlformats.org/officeDocument/2006/relationships/hyperlink" Target="http://ec.europa.eu/environment/gpp/eu_gpp_criteria_en.htm"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MJ32"/>
  <sheetViews>
    <sheetView topLeftCell="A13" zoomScaleNormal="100" workbookViewId="0">
      <selection activeCell="D28" sqref="D28"/>
    </sheetView>
  </sheetViews>
  <sheetFormatPr defaultColWidth="8.90625" defaultRowHeight="13.8" x14ac:dyDescent="0.25"/>
  <cols>
    <col min="1" max="1" width="3.90625" style="1" customWidth="1"/>
    <col min="2" max="2" width="113.6328125" style="2" customWidth="1"/>
    <col min="3" max="3" width="6" style="1" customWidth="1"/>
    <col min="4" max="4" width="77.08984375" style="1" customWidth="1"/>
    <col min="5" max="1016" width="10.6328125" style="1" customWidth="1"/>
    <col min="1017" max="1025" width="8.90625" customWidth="1"/>
  </cols>
  <sheetData>
    <row r="1" spans="2:1024" s="3" customFormat="1" ht="60" x14ac:dyDescent="0.5">
      <c r="B1" s="4" t="s">
        <v>58</v>
      </c>
    </row>
    <row r="2" spans="2:1024" s="5" customFormat="1" ht="44.1" customHeight="1" x14ac:dyDescent="0.2">
      <c r="B2" s="6" t="s">
        <v>59</v>
      </c>
    </row>
    <row r="3" spans="2:1024" s="7" customFormat="1" ht="21" customHeight="1" x14ac:dyDescent="0.2">
      <c r="B3" s="8" t="s">
        <v>60</v>
      </c>
      <c r="D3" s="9"/>
      <c r="AMC3" s="10"/>
      <c r="AMD3" s="10"/>
      <c r="AME3" s="10"/>
      <c r="AMF3" s="10"/>
      <c r="AMG3" s="10"/>
      <c r="AMH3" s="10"/>
      <c r="AMI3" s="10"/>
      <c r="AMJ3" s="10"/>
    </row>
    <row r="4" spans="2:1024" ht="132.9" customHeight="1" x14ac:dyDescent="0.25">
      <c r="B4" s="11" t="s">
        <v>248</v>
      </c>
      <c r="D4" s="2"/>
    </row>
    <row r="5" spans="2:1024" ht="21" customHeight="1" x14ac:dyDescent="0.25">
      <c r="B5" s="8" t="s">
        <v>61</v>
      </c>
      <c r="D5" s="2"/>
    </row>
    <row r="6" spans="2:1024" x14ac:dyDescent="0.25">
      <c r="B6" s="11" t="s">
        <v>62</v>
      </c>
      <c r="D6" s="2"/>
    </row>
    <row r="7" spans="2:1024" x14ac:dyDescent="0.25">
      <c r="B7" s="11" t="s">
        <v>63</v>
      </c>
      <c r="D7" s="2"/>
    </row>
    <row r="8" spans="2:1024" ht="69" x14ac:dyDescent="0.25">
      <c r="B8" s="11" t="s">
        <v>64</v>
      </c>
      <c r="D8" s="2"/>
    </row>
    <row r="9" spans="2:1024" ht="41.4" x14ac:dyDescent="0.25">
      <c r="B9" s="135" t="s">
        <v>65</v>
      </c>
      <c r="D9" s="2"/>
    </row>
    <row r="10" spans="2:1024" ht="27.6" x14ac:dyDescent="0.25">
      <c r="B10" s="11" t="s">
        <v>66</v>
      </c>
      <c r="D10" s="2"/>
    </row>
    <row r="11" spans="2:1024" ht="41.4" x14ac:dyDescent="0.25">
      <c r="B11" s="135" t="s">
        <v>67</v>
      </c>
      <c r="D11" s="2"/>
    </row>
    <row r="12" spans="2:1024" ht="45.15" customHeight="1" x14ac:dyDescent="0.25">
      <c r="B12" s="136" t="s">
        <v>68</v>
      </c>
      <c r="D12" s="195"/>
    </row>
    <row r="13" spans="2:1024" ht="25.2" x14ac:dyDescent="0.25">
      <c r="B13" s="150" t="s">
        <v>45</v>
      </c>
      <c r="D13" s="2"/>
    </row>
    <row r="14" spans="2:1024" ht="27.6" x14ac:dyDescent="0.25">
      <c r="B14" s="135" t="s">
        <v>69</v>
      </c>
      <c r="D14" s="2"/>
    </row>
    <row r="15" spans="2:1024" ht="87" customHeight="1" x14ac:dyDescent="0.25">
      <c r="B15" s="200" t="s">
        <v>249</v>
      </c>
      <c r="D15" s="12"/>
    </row>
    <row r="16" spans="2:1024" ht="16.8" x14ac:dyDescent="0.25">
      <c r="B16" s="8" t="s">
        <v>70</v>
      </c>
      <c r="D16" s="2"/>
    </row>
    <row r="17" spans="2:1024" ht="86.1" customHeight="1" x14ac:dyDescent="0.25">
      <c r="B17" s="11" t="s">
        <v>71</v>
      </c>
      <c r="D17" s="12"/>
    </row>
    <row r="18" spans="2:1024" x14ac:dyDescent="0.25">
      <c r="B18" s="286" t="s">
        <v>72</v>
      </c>
    </row>
    <row r="19" spans="2:1024" x14ac:dyDescent="0.25">
      <c r="B19" s="286" t="s">
        <v>73</v>
      </c>
    </row>
    <row r="20" spans="2:1024" x14ac:dyDescent="0.25">
      <c r="B20" s="286" t="s">
        <v>74</v>
      </c>
    </row>
    <row r="21" spans="2:1024" x14ac:dyDescent="0.25">
      <c r="B21" s="286" t="s">
        <v>75</v>
      </c>
    </row>
    <row r="22" spans="2:1024" x14ac:dyDescent="0.25">
      <c r="B22" s="286"/>
    </row>
    <row r="23" spans="2:1024" ht="110.4" x14ac:dyDescent="0.25">
      <c r="B23" s="135" t="s">
        <v>76</v>
      </c>
      <c r="D23" s="12"/>
    </row>
    <row r="24" spans="2:1024" ht="69" customHeight="1" x14ac:dyDescent="0.25">
      <c r="B24" s="199" t="s">
        <v>77</v>
      </c>
      <c r="D24" s="12"/>
    </row>
    <row r="25" spans="2:1024" ht="32.1" customHeight="1" x14ac:dyDescent="0.25">
      <c r="B25" s="135" t="s">
        <v>78</v>
      </c>
      <c r="D25" s="12"/>
    </row>
    <row r="26" spans="2:1024" x14ac:dyDescent="0.25">
      <c r="B26" s="336" t="s">
        <v>79</v>
      </c>
    </row>
    <row r="27" spans="2:1024" ht="48" customHeight="1" thickBot="1" x14ac:dyDescent="0.3"/>
    <row r="28" spans="2:1024" s="13" customFormat="1" ht="52.2" x14ac:dyDescent="0.2">
      <c r="B28" s="151" t="s">
        <v>80</v>
      </c>
      <c r="AMC28" s="14"/>
      <c r="AMD28" s="14"/>
      <c r="AME28" s="14"/>
      <c r="AMF28" s="14"/>
      <c r="AMG28" s="14"/>
      <c r="AMH28" s="14"/>
      <c r="AMI28" s="14"/>
      <c r="AMJ28" s="14"/>
    </row>
    <row r="29" spans="2:1024" s="13" customFormat="1" ht="25.8" thickBot="1" x14ac:dyDescent="0.25">
      <c r="B29" s="152" t="s">
        <v>46</v>
      </c>
      <c r="AMC29" s="14"/>
      <c r="AMD29" s="14"/>
      <c r="AME29" s="14"/>
      <c r="AMF29" s="14"/>
      <c r="AMG29" s="14"/>
      <c r="AMH29" s="14"/>
      <c r="AMI29" s="14"/>
      <c r="AMJ29" s="14"/>
    </row>
    <row r="32" spans="2:1024" ht="164.1" customHeight="1" x14ac:dyDescent="0.25">
      <c r="B32" s="15"/>
    </row>
  </sheetData>
  <hyperlinks>
    <hyperlink ref="B13" r:id="rId1" xr:uid="{00000000-0004-0000-0000-000000000000}"/>
    <hyperlink ref="B29" r:id="rId2" xr:uid="{00000000-0004-0000-0000-000001000000}"/>
    <hyperlink ref="B26" r:id="rId3" display="http://ec.europa.eu/environment/gpp/pdf/EC_LCC_computers_guide_final_updated_Mar2019.pdf " xr:uid="{00000000-0004-0000-0000-000002000000}"/>
  </hyperlinks>
  <pageMargins left="0.75" right="0.75" top="1" bottom="1" header="0.51180555555555496" footer="0.51180555555555496"/>
  <pageSetup scale="68" firstPageNumber="0" orientation="portrait" horizontalDpi="300" verticalDpi="300" r:id="rId4"/>
  <colBreaks count="1" manualBreakCount="1">
    <brk id="2" max="1048575" man="1"/>
  </colBreaks>
  <drawing r:id="rId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MY98"/>
  <sheetViews>
    <sheetView topLeftCell="A76" zoomScale="101" zoomScaleNormal="100" workbookViewId="0">
      <selection activeCell="C57" sqref="C57"/>
    </sheetView>
  </sheetViews>
  <sheetFormatPr defaultColWidth="8.90625" defaultRowHeight="13.2" outlineLevelRow="1" outlineLevelCol="1" x14ac:dyDescent="0.25"/>
  <cols>
    <col min="1" max="2" width="3.90625" style="16" customWidth="1"/>
    <col min="3" max="3" width="63" style="17" customWidth="1"/>
    <col min="4" max="4" width="16.90625" style="28" customWidth="1"/>
    <col min="5" max="5" width="20.6328125" style="18" customWidth="1"/>
    <col min="6" max="6" width="4.36328125" style="18" customWidth="1"/>
    <col min="7" max="7" width="20.90625" style="18" customWidth="1"/>
    <col min="8" max="8" width="4.36328125" style="18" customWidth="1" outlineLevel="1"/>
    <col min="9" max="9" width="20.90625" style="18" customWidth="1" outlineLevel="1"/>
    <col min="10" max="10" width="4.36328125" style="18" customWidth="1" outlineLevel="1"/>
    <col min="11" max="11" width="20.90625" style="18" customWidth="1" outlineLevel="1"/>
    <col min="12" max="12" width="4.36328125" style="18" customWidth="1" outlineLevel="1"/>
    <col min="13" max="13" width="20.90625" style="18" customWidth="1" outlineLevel="1"/>
    <col min="14" max="14" width="4.36328125" style="18" customWidth="1" outlineLevel="1"/>
    <col min="15" max="15" width="20.90625" style="18" customWidth="1" outlineLevel="1"/>
    <col min="16" max="16" width="4.36328125" style="18" customWidth="1" outlineLevel="1"/>
    <col min="17" max="17" width="20.90625" style="18" customWidth="1" outlineLevel="1"/>
    <col min="18" max="18" width="4.36328125" style="18" customWidth="1" outlineLevel="1"/>
    <col min="19" max="19" width="20.90625" style="18" customWidth="1" outlineLevel="1"/>
    <col min="20" max="20" width="4.36328125" style="18" customWidth="1" outlineLevel="1"/>
    <col min="21" max="21" width="20.90625" style="18" customWidth="1" outlineLevel="1"/>
    <col min="22" max="22" width="4.36328125" style="18" customWidth="1" outlineLevel="1"/>
    <col min="23" max="23" width="20.90625" style="18" customWidth="1" outlineLevel="1"/>
    <col min="24" max="24" width="6" style="16" customWidth="1"/>
    <col min="25" max="25" width="3.90625" style="16" customWidth="1"/>
    <col min="26" max="1039" width="10.6328125" style="16" customWidth="1"/>
    <col min="1040" max="1042" width="8.90625" customWidth="1"/>
  </cols>
  <sheetData>
    <row r="1" spans="2:24" s="19" customFormat="1" ht="41.25" customHeight="1" x14ac:dyDescent="0.45">
      <c r="B1" s="19" t="s">
        <v>290</v>
      </c>
      <c r="D1" s="262"/>
      <c r="E1" s="20"/>
      <c r="F1" s="20"/>
      <c r="G1" s="20"/>
      <c r="H1" s="20"/>
      <c r="I1" s="20"/>
      <c r="J1" s="20"/>
      <c r="K1" s="20"/>
      <c r="L1" s="20"/>
      <c r="M1" s="20"/>
      <c r="N1" s="20"/>
      <c r="O1" s="20"/>
      <c r="P1" s="20"/>
      <c r="Q1" s="20"/>
      <c r="R1" s="20"/>
      <c r="S1" s="20"/>
      <c r="T1" s="20"/>
      <c r="U1" s="20"/>
      <c r="V1" s="20"/>
      <c r="W1" s="20"/>
    </row>
    <row r="2" spans="2:24" s="21" customFormat="1" ht="30.9" customHeight="1" x14ac:dyDescent="0.25">
      <c r="B2" s="201" t="s">
        <v>303</v>
      </c>
      <c r="C2" s="201"/>
      <c r="D2" s="28"/>
      <c r="E2" s="23"/>
      <c r="F2" s="23"/>
      <c r="G2" s="23"/>
      <c r="H2" s="23"/>
      <c r="I2" s="23"/>
      <c r="J2" s="23"/>
      <c r="K2" s="23"/>
      <c r="L2" s="23"/>
      <c r="M2" s="23"/>
      <c r="N2" s="23"/>
      <c r="O2" s="23"/>
      <c r="P2" s="23"/>
      <c r="Q2" s="23"/>
      <c r="R2" s="23"/>
      <c r="S2" s="23"/>
      <c r="T2" s="23"/>
      <c r="U2" s="23"/>
      <c r="V2" s="23"/>
      <c r="W2" s="23"/>
    </row>
    <row r="3" spans="2:24" s="21" customFormat="1" ht="23.25" customHeight="1" x14ac:dyDescent="0.25">
      <c r="B3" s="24" t="s">
        <v>81</v>
      </c>
      <c r="C3" s="24"/>
      <c r="D3" s="25"/>
      <c r="E3" s="26"/>
      <c r="F3" s="26"/>
      <c r="G3" s="26"/>
      <c r="H3" s="26"/>
      <c r="I3" s="26"/>
      <c r="J3" s="26"/>
      <c r="K3" s="26"/>
      <c r="L3" s="26"/>
      <c r="M3" s="26"/>
      <c r="N3" s="26"/>
      <c r="O3" s="26"/>
      <c r="P3" s="26"/>
      <c r="Q3" s="26"/>
      <c r="R3" s="26"/>
      <c r="S3" s="26"/>
      <c r="T3" s="26"/>
      <c r="U3" s="26"/>
      <c r="V3" s="26"/>
      <c r="W3" s="26"/>
      <c r="X3" s="27"/>
    </row>
    <row r="4" spans="2:24" s="21" customFormat="1" ht="14.1" customHeight="1" x14ac:dyDescent="0.25">
      <c r="B4" s="244"/>
      <c r="C4" s="223"/>
      <c r="D4" s="28"/>
      <c r="E4" s="23"/>
      <c r="F4" s="23"/>
      <c r="G4" s="23"/>
      <c r="H4" s="23"/>
      <c r="I4" s="23"/>
      <c r="J4" s="23"/>
      <c r="K4" s="23"/>
      <c r="L4" s="23"/>
      <c r="M4" s="23"/>
      <c r="N4" s="23"/>
      <c r="O4" s="23"/>
      <c r="P4" s="23"/>
      <c r="Q4" s="23"/>
      <c r="R4" s="23"/>
      <c r="S4" s="23"/>
      <c r="T4" s="23"/>
      <c r="U4" s="23"/>
      <c r="V4" s="23"/>
      <c r="W4" s="23"/>
      <c r="X4" s="29"/>
    </row>
    <row r="5" spans="2:24" s="21" customFormat="1" ht="14.1" customHeight="1" x14ac:dyDescent="0.25">
      <c r="B5" s="244"/>
      <c r="C5" s="224" t="s">
        <v>82</v>
      </c>
      <c r="D5" s="28"/>
      <c r="E5" s="23"/>
      <c r="F5" s="23"/>
      <c r="G5" s="23"/>
      <c r="H5" s="23"/>
      <c r="I5" s="23"/>
      <c r="J5" s="23"/>
      <c r="K5" s="23"/>
      <c r="L5" s="23"/>
      <c r="M5" s="23"/>
      <c r="N5" s="23"/>
      <c r="O5" s="23"/>
      <c r="P5" s="23"/>
      <c r="Q5" s="23"/>
      <c r="R5" s="23"/>
      <c r="S5" s="23"/>
      <c r="T5" s="23"/>
      <c r="U5" s="23"/>
      <c r="V5" s="23"/>
      <c r="W5" s="23"/>
      <c r="X5" s="29"/>
    </row>
    <row r="6" spans="2:24" s="39" customFormat="1" ht="14.4" x14ac:dyDescent="0.2">
      <c r="B6" s="277" t="s">
        <v>49</v>
      </c>
      <c r="C6" s="39" t="s">
        <v>83</v>
      </c>
      <c r="D6" s="40"/>
      <c r="E6" s="279"/>
      <c r="F6" s="280"/>
      <c r="G6" s="279"/>
      <c r="H6" s="280"/>
      <c r="I6" s="279"/>
      <c r="J6" s="280"/>
      <c r="K6" s="279"/>
      <c r="L6" s="280"/>
      <c r="M6" s="279"/>
      <c r="N6" s="280"/>
      <c r="O6" s="279"/>
      <c r="P6" s="280"/>
      <c r="Q6" s="279"/>
      <c r="R6" s="280"/>
      <c r="S6" s="279"/>
      <c r="T6" s="280"/>
      <c r="U6" s="279"/>
      <c r="V6" s="280"/>
      <c r="W6" s="279"/>
      <c r="X6" s="278"/>
    </row>
    <row r="7" spans="2:24" s="39" customFormat="1" ht="14.4" x14ac:dyDescent="0.2">
      <c r="B7" s="277" t="s">
        <v>49</v>
      </c>
      <c r="C7" s="39" t="s">
        <v>84</v>
      </c>
      <c r="D7" s="40"/>
      <c r="E7" s="279" t="s">
        <v>204</v>
      </c>
      <c r="F7" s="280"/>
      <c r="G7" s="279" t="s">
        <v>204</v>
      </c>
      <c r="H7" s="280"/>
      <c r="I7" s="279" t="s">
        <v>204</v>
      </c>
      <c r="J7" s="280"/>
      <c r="K7" s="279" t="s">
        <v>204</v>
      </c>
      <c r="L7" s="280"/>
      <c r="M7" s="279" t="s">
        <v>204</v>
      </c>
      <c r="N7" s="280"/>
      <c r="O7" s="279" t="s">
        <v>204</v>
      </c>
      <c r="P7" s="280"/>
      <c r="Q7" s="279" t="s">
        <v>204</v>
      </c>
      <c r="R7" s="280"/>
      <c r="S7" s="279" t="s">
        <v>204</v>
      </c>
      <c r="T7" s="280"/>
      <c r="U7" s="279" t="s">
        <v>204</v>
      </c>
      <c r="V7" s="280"/>
      <c r="W7" s="279" t="s">
        <v>204</v>
      </c>
      <c r="X7" s="278"/>
    </row>
    <row r="8" spans="2:24" s="21" customFormat="1" ht="14.1" customHeight="1" x14ac:dyDescent="0.3">
      <c r="B8" s="243"/>
      <c r="C8" s="21" t="s">
        <v>85</v>
      </c>
      <c r="D8" s="28"/>
      <c r="E8" s="30"/>
      <c r="F8" s="31"/>
      <c r="G8" s="30"/>
      <c r="H8" s="31"/>
      <c r="I8" s="30"/>
      <c r="J8" s="31"/>
      <c r="K8" s="30"/>
      <c r="L8" s="31"/>
      <c r="M8" s="30"/>
      <c r="N8" s="31"/>
      <c r="O8" s="30"/>
      <c r="P8" s="31"/>
      <c r="Q8" s="30"/>
      <c r="R8" s="31"/>
      <c r="S8" s="30"/>
      <c r="T8" s="31"/>
      <c r="U8" s="30"/>
      <c r="V8" s="31"/>
      <c r="W8" s="30"/>
      <c r="X8" s="29"/>
    </row>
    <row r="9" spans="2:24" s="21" customFormat="1" ht="14.1" customHeight="1" x14ac:dyDescent="0.25">
      <c r="B9" s="244"/>
      <c r="C9" s="224"/>
      <c r="D9" s="28"/>
      <c r="E9" s="23"/>
      <c r="F9" s="23"/>
      <c r="G9" s="23"/>
      <c r="H9" s="23"/>
      <c r="I9" s="23"/>
      <c r="J9" s="23"/>
      <c r="K9" s="23"/>
      <c r="L9" s="23"/>
      <c r="M9" s="23"/>
      <c r="N9" s="23"/>
      <c r="O9" s="23"/>
      <c r="P9" s="23"/>
      <c r="Q9" s="23"/>
      <c r="R9" s="23"/>
      <c r="S9" s="23"/>
      <c r="T9" s="23"/>
      <c r="U9" s="23"/>
      <c r="V9" s="23"/>
      <c r="W9" s="23"/>
      <c r="X9" s="29"/>
    </row>
    <row r="10" spans="2:24" s="21" customFormat="1" ht="20.100000000000001" customHeight="1" x14ac:dyDescent="0.25">
      <c r="B10" s="244"/>
      <c r="C10" s="224"/>
      <c r="D10" s="28"/>
      <c r="E10" s="23"/>
      <c r="F10" s="23"/>
      <c r="G10" s="23"/>
      <c r="H10" s="23"/>
      <c r="I10" s="23"/>
      <c r="J10" s="23"/>
      <c r="K10" s="23"/>
      <c r="L10" s="23"/>
      <c r="M10" s="23"/>
      <c r="N10" s="23"/>
      <c r="O10" s="23"/>
      <c r="P10" s="23"/>
      <c r="Q10" s="23"/>
      <c r="R10" s="23"/>
      <c r="S10" s="23"/>
      <c r="T10" s="23"/>
      <c r="U10" s="23"/>
      <c r="V10" s="23"/>
      <c r="W10" s="23"/>
      <c r="X10" s="29"/>
    </row>
    <row r="11" spans="2:24" s="21" customFormat="1" ht="14.1" customHeight="1" x14ac:dyDescent="0.3">
      <c r="B11" s="243"/>
      <c r="C11" s="21" t="s">
        <v>86</v>
      </c>
      <c r="D11" s="28"/>
      <c r="E11" s="30" t="s">
        <v>204</v>
      </c>
      <c r="F11" s="31"/>
      <c r="G11" s="32" t="str">
        <f>IF($E11="","",$E11)</f>
        <v xml:space="preserve">[KLIKNIJ, ABY WYBRAĆ] </v>
      </c>
      <c r="H11" s="31"/>
      <c r="I11" s="32" t="str">
        <f>IF($E11="","",$E11)</f>
        <v xml:space="preserve">[KLIKNIJ, ABY WYBRAĆ] </v>
      </c>
      <c r="J11" s="31"/>
      <c r="K11" s="32" t="str">
        <f>IF($E11="","",$E11)</f>
        <v xml:space="preserve">[KLIKNIJ, ABY WYBRAĆ] </v>
      </c>
      <c r="L11" s="31"/>
      <c r="M11" s="32" t="str">
        <f>IF($E11="","",$E11)</f>
        <v xml:space="preserve">[KLIKNIJ, ABY WYBRAĆ] </v>
      </c>
      <c r="N11" s="31"/>
      <c r="O11" s="32" t="str">
        <f>IF($E11="","",$E11)</f>
        <v xml:space="preserve">[KLIKNIJ, ABY WYBRAĆ] </v>
      </c>
      <c r="P11" s="31"/>
      <c r="Q11" s="32" t="str">
        <f>IF($E11="","",$E11)</f>
        <v xml:space="preserve">[KLIKNIJ, ABY WYBRAĆ] </v>
      </c>
      <c r="R11" s="31"/>
      <c r="S11" s="32" t="str">
        <f>IF($E11="","",$E11)</f>
        <v xml:space="preserve">[KLIKNIJ, ABY WYBRAĆ] </v>
      </c>
      <c r="T11" s="31"/>
      <c r="U11" s="32" t="str">
        <f>IF($E11="","",$E11)</f>
        <v xml:space="preserve">[KLIKNIJ, ABY WYBRAĆ] </v>
      </c>
      <c r="V11" s="31"/>
      <c r="W11" s="32" t="str">
        <f>IF($E11="","",$E11)</f>
        <v xml:space="preserve">[KLIKNIJ, ABY WYBRAĆ] </v>
      </c>
      <c r="X11" s="29"/>
    </row>
    <row r="12" spans="2:24" s="21" customFormat="1" ht="14.1" customHeight="1" x14ac:dyDescent="0.3">
      <c r="B12" s="243"/>
      <c r="C12" s="21" t="s">
        <v>87</v>
      </c>
      <c r="D12" s="28"/>
      <c r="E12" s="32" t="str">
        <f>LOOKUP(E11,Dane_referencyjne!B5:B33,Dane_referencyjne!C5:C33)</f>
        <v/>
      </c>
      <c r="F12" s="31"/>
      <c r="G12" s="32" t="str">
        <f t="shared" ref="G12:G17" si="0">$E12</f>
        <v/>
      </c>
      <c r="H12" s="31"/>
      <c r="I12" s="32" t="str">
        <f t="shared" ref="I12:I17" si="1">$E12</f>
        <v/>
      </c>
      <c r="J12" s="31"/>
      <c r="K12" s="32" t="str">
        <f t="shared" ref="K12:K17" si="2">$E12</f>
        <v/>
      </c>
      <c r="L12" s="31"/>
      <c r="M12" s="32" t="str">
        <f t="shared" ref="M12:M17" si="3">$E12</f>
        <v/>
      </c>
      <c r="N12" s="31"/>
      <c r="O12" s="32" t="str">
        <f t="shared" ref="O12:O17" si="4">$E12</f>
        <v/>
      </c>
      <c r="P12" s="31"/>
      <c r="Q12" s="32" t="str">
        <f t="shared" ref="Q12:Q17" si="5">$E12</f>
        <v/>
      </c>
      <c r="R12" s="31"/>
      <c r="S12" s="32" t="str">
        <f t="shared" ref="S12:S17" si="6">$E12</f>
        <v/>
      </c>
      <c r="T12" s="31"/>
      <c r="U12" s="32" t="str">
        <f t="shared" ref="U12:U17" si="7">$E12</f>
        <v/>
      </c>
      <c r="V12" s="31"/>
      <c r="W12" s="32" t="str">
        <f t="shared" ref="W12:W17" si="8">$E12</f>
        <v/>
      </c>
      <c r="X12" s="29"/>
    </row>
    <row r="13" spans="2:24" s="21" customFormat="1" ht="14.1" customHeight="1" x14ac:dyDescent="0.3">
      <c r="B13" s="243"/>
      <c r="C13" s="21" t="s">
        <v>318</v>
      </c>
      <c r="D13" s="28" t="s">
        <v>88</v>
      </c>
      <c r="E13" s="33"/>
      <c r="F13" s="34"/>
      <c r="G13" s="35">
        <f t="shared" si="0"/>
        <v>0</v>
      </c>
      <c r="H13" s="34"/>
      <c r="I13" s="35">
        <f t="shared" si="1"/>
        <v>0</v>
      </c>
      <c r="J13" s="34"/>
      <c r="K13" s="35">
        <f t="shared" si="2"/>
        <v>0</v>
      </c>
      <c r="L13" s="34"/>
      <c r="M13" s="35">
        <f t="shared" si="3"/>
        <v>0</v>
      </c>
      <c r="N13" s="34"/>
      <c r="O13" s="35">
        <f t="shared" si="4"/>
        <v>0</v>
      </c>
      <c r="P13" s="34"/>
      <c r="Q13" s="35">
        <f t="shared" si="5"/>
        <v>0</v>
      </c>
      <c r="R13" s="34"/>
      <c r="S13" s="35">
        <f t="shared" si="6"/>
        <v>0</v>
      </c>
      <c r="T13" s="34"/>
      <c r="U13" s="35">
        <f t="shared" si="7"/>
        <v>0</v>
      </c>
      <c r="V13" s="34"/>
      <c r="W13" s="35">
        <f t="shared" si="8"/>
        <v>0</v>
      </c>
      <c r="X13" s="29"/>
    </row>
    <row r="14" spans="2:24" s="21" customFormat="1" ht="14.1" customHeight="1" x14ac:dyDescent="0.3">
      <c r="B14" s="259" t="s">
        <v>49</v>
      </c>
      <c r="C14" s="21" t="s">
        <v>89</v>
      </c>
      <c r="D14" s="28" t="s">
        <v>88</v>
      </c>
      <c r="E14" s="33"/>
      <c r="F14" s="34"/>
      <c r="G14" s="35">
        <f t="shared" si="0"/>
        <v>0</v>
      </c>
      <c r="H14" s="34"/>
      <c r="I14" s="35">
        <f t="shared" si="1"/>
        <v>0</v>
      </c>
      <c r="J14" s="34"/>
      <c r="K14" s="35">
        <f t="shared" si="2"/>
        <v>0</v>
      </c>
      <c r="L14" s="34"/>
      <c r="M14" s="35">
        <f t="shared" si="3"/>
        <v>0</v>
      </c>
      <c r="N14" s="34"/>
      <c r="O14" s="35">
        <f t="shared" si="4"/>
        <v>0</v>
      </c>
      <c r="P14" s="34"/>
      <c r="Q14" s="35">
        <f t="shared" si="5"/>
        <v>0</v>
      </c>
      <c r="R14" s="34"/>
      <c r="S14" s="35">
        <f t="shared" si="6"/>
        <v>0</v>
      </c>
      <c r="T14" s="34"/>
      <c r="U14" s="35">
        <f t="shared" si="7"/>
        <v>0</v>
      </c>
      <c r="V14" s="34"/>
      <c r="W14" s="35">
        <f t="shared" si="8"/>
        <v>0</v>
      </c>
      <c r="X14" s="29"/>
    </row>
    <row r="15" spans="2:24" s="21" customFormat="1" ht="14.1" customHeight="1" x14ac:dyDescent="0.25">
      <c r="B15" s="259" t="s">
        <v>49</v>
      </c>
      <c r="C15" s="21" t="s">
        <v>90</v>
      </c>
      <c r="D15" s="28" t="s">
        <v>1</v>
      </c>
      <c r="E15" s="325"/>
      <c r="F15" s="36"/>
      <c r="G15" s="334">
        <f t="shared" si="0"/>
        <v>0</v>
      </c>
      <c r="H15" s="36"/>
      <c r="I15" s="334">
        <f t="shared" si="1"/>
        <v>0</v>
      </c>
      <c r="J15" s="36"/>
      <c r="K15" s="35">
        <f t="shared" si="2"/>
        <v>0</v>
      </c>
      <c r="L15" s="36"/>
      <c r="M15" s="334">
        <f t="shared" si="3"/>
        <v>0</v>
      </c>
      <c r="N15" s="36"/>
      <c r="O15" s="334">
        <f t="shared" si="4"/>
        <v>0</v>
      </c>
      <c r="P15" s="36"/>
      <c r="Q15" s="334">
        <f t="shared" si="5"/>
        <v>0</v>
      </c>
      <c r="R15" s="36"/>
      <c r="S15" s="334">
        <f t="shared" si="6"/>
        <v>0</v>
      </c>
      <c r="T15" s="36"/>
      <c r="U15" s="334">
        <f t="shared" si="7"/>
        <v>0</v>
      </c>
      <c r="V15" s="36"/>
      <c r="W15" s="334">
        <f t="shared" si="8"/>
        <v>0</v>
      </c>
      <c r="X15" s="29"/>
    </row>
    <row r="16" spans="2:24" s="21" customFormat="1" ht="14.1" customHeight="1" x14ac:dyDescent="0.25">
      <c r="B16" s="243"/>
      <c r="C16" s="21" t="s">
        <v>91</v>
      </c>
      <c r="D16" s="37" t="s">
        <v>1</v>
      </c>
      <c r="E16" s="33"/>
      <c r="F16" s="36"/>
      <c r="G16" s="35">
        <f t="shared" si="0"/>
        <v>0</v>
      </c>
      <c r="H16" s="36"/>
      <c r="I16" s="35">
        <f t="shared" si="1"/>
        <v>0</v>
      </c>
      <c r="J16" s="36"/>
      <c r="K16" s="35">
        <f t="shared" si="2"/>
        <v>0</v>
      </c>
      <c r="L16" s="36"/>
      <c r="M16" s="35">
        <f t="shared" si="3"/>
        <v>0</v>
      </c>
      <c r="N16" s="36"/>
      <c r="O16" s="35">
        <f t="shared" si="4"/>
        <v>0</v>
      </c>
      <c r="P16" s="36"/>
      <c r="Q16" s="35">
        <f t="shared" si="5"/>
        <v>0</v>
      </c>
      <c r="R16" s="36"/>
      <c r="S16" s="35">
        <f t="shared" si="6"/>
        <v>0</v>
      </c>
      <c r="T16" s="36"/>
      <c r="U16" s="35">
        <f t="shared" si="7"/>
        <v>0</v>
      </c>
      <c r="V16" s="36"/>
      <c r="W16" s="35">
        <f t="shared" si="8"/>
        <v>0</v>
      </c>
      <c r="X16" s="29"/>
    </row>
    <row r="17" spans="2:24" s="21" customFormat="1" ht="14.1" customHeight="1" x14ac:dyDescent="0.25">
      <c r="B17" s="259" t="s">
        <v>49</v>
      </c>
      <c r="C17" s="21" t="s">
        <v>92</v>
      </c>
      <c r="D17" s="28" t="str">
        <f>$E$12&amp;"/kWh"</f>
        <v>/kWh</v>
      </c>
      <c r="E17" s="325"/>
      <c r="F17" s="36"/>
      <c r="G17" s="35">
        <f t="shared" si="0"/>
        <v>0</v>
      </c>
      <c r="H17" s="36"/>
      <c r="I17" s="35">
        <f t="shared" si="1"/>
        <v>0</v>
      </c>
      <c r="J17" s="36"/>
      <c r="K17" s="35">
        <f t="shared" si="2"/>
        <v>0</v>
      </c>
      <c r="L17" s="36"/>
      <c r="M17" s="35">
        <f t="shared" si="3"/>
        <v>0</v>
      </c>
      <c r="N17" s="36"/>
      <c r="O17" s="35">
        <f t="shared" si="4"/>
        <v>0</v>
      </c>
      <c r="P17" s="36"/>
      <c r="Q17" s="35">
        <f t="shared" si="5"/>
        <v>0</v>
      </c>
      <c r="R17" s="36"/>
      <c r="S17" s="35">
        <f t="shared" si="6"/>
        <v>0</v>
      </c>
      <c r="T17" s="36"/>
      <c r="U17" s="35">
        <f t="shared" si="7"/>
        <v>0</v>
      </c>
      <c r="V17" s="36"/>
      <c r="W17" s="35">
        <f t="shared" si="8"/>
        <v>0</v>
      </c>
      <c r="X17" s="29"/>
    </row>
    <row r="18" spans="2:24" s="21" customFormat="1" ht="14.1" customHeight="1" x14ac:dyDescent="0.25">
      <c r="B18" s="243"/>
      <c r="D18" s="28"/>
      <c r="E18" s="36"/>
      <c r="F18" s="36"/>
      <c r="G18" s="36"/>
      <c r="H18" s="36"/>
      <c r="I18" s="36"/>
      <c r="J18" s="36"/>
      <c r="K18" s="36"/>
      <c r="L18" s="36"/>
      <c r="M18" s="36"/>
      <c r="N18" s="36"/>
      <c r="O18" s="36"/>
      <c r="P18" s="36"/>
      <c r="Q18" s="36"/>
      <c r="R18" s="36"/>
      <c r="S18" s="36"/>
      <c r="T18" s="36"/>
      <c r="U18" s="36"/>
      <c r="V18" s="36"/>
      <c r="W18" s="36"/>
      <c r="X18" s="29"/>
    </row>
    <row r="19" spans="2:24" s="21" customFormat="1" ht="13.8" outlineLevel="1" x14ac:dyDescent="0.25">
      <c r="B19" s="244"/>
      <c r="C19" s="224" t="s">
        <v>93</v>
      </c>
      <c r="D19" s="28"/>
      <c r="E19" s="36"/>
      <c r="F19" s="36"/>
      <c r="G19" s="36"/>
      <c r="H19" s="36"/>
      <c r="I19" s="36"/>
      <c r="J19" s="36"/>
      <c r="K19" s="36"/>
      <c r="L19" s="36"/>
      <c r="M19" s="36"/>
      <c r="N19" s="36"/>
      <c r="O19" s="36"/>
      <c r="P19" s="36"/>
      <c r="Q19" s="36"/>
      <c r="R19" s="36"/>
      <c r="S19" s="36"/>
      <c r="T19" s="36"/>
      <c r="U19" s="36"/>
      <c r="V19" s="36"/>
      <c r="W19" s="36"/>
      <c r="X19" s="29"/>
    </row>
    <row r="20" spans="2:24" s="21" customFormat="1" ht="13.8" outlineLevel="1" x14ac:dyDescent="0.25">
      <c r="B20" s="259" t="s">
        <v>49</v>
      </c>
      <c r="C20" s="21" t="s">
        <v>94</v>
      </c>
      <c r="D20" s="28" t="str">
        <f>$E$12&amp;"/rok. jednostka"</f>
        <v>/rok. jednostka</v>
      </c>
      <c r="E20" s="33"/>
      <c r="F20" s="36"/>
      <c r="G20" s="33"/>
      <c r="H20" s="36"/>
      <c r="I20" s="33"/>
      <c r="J20" s="36"/>
      <c r="K20" s="33"/>
      <c r="L20" s="36"/>
      <c r="M20" s="33"/>
      <c r="N20" s="36"/>
      <c r="O20" s="33"/>
      <c r="P20" s="36"/>
      <c r="Q20" s="33"/>
      <c r="R20" s="36"/>
      <c r="S20" s="33"/>
      <c r="T20" s="36"/>
      <c r="U20" s="33"/>
      <c r="V20" s="36"/>
      <c r="W20" s="33"/>
      <c r="X20" s="38"/>
    </row>
    <row r="21" spans="2:24" s="21" customFormat="1" ht="13.8" outlineLevel="1" x14ac:dyDescent="0.25">
      <c r="B21" s="259" t="s">
        <v>49</v>
      </c>
      <c r="C21" s="21" t="s">
        <v>95</v>
      </c>
      <c r="D21" s="28" t="str">
        <f>$E$12&amp;"/rok. jednostka"</f>
        <v>/rok. jednostka</v>
      </c>
      <c r="E21" s="33"/>
      <c r="F21" s="36"/>
      <c r="G21" s="33"/>
      <c r="H21" s="36"/>
      <c r="I21" s="33"/>
      <c r="J21" s="36"/>
      <c r="K21" s="33"/>
      <c r="L21" s="36"/>
      <c r="M21" s="33"/>
      <c r="N21" s="36"/>
      <c r="O21" s="33"/>
      <c r="P21" s="36"/>
      <c r="Q21" s="33"/>
      <c r="R21" s="36"/>
      <c r="S21" s="33"/>
      <c r="T21" s="36"/>
      <c r="U21" s="33"/>
      <c r="V21" s="36"/>
      <c r="W21" s="33"/>
      <c r="X21" s="29"/>
    </row>
    <row r="22" spans="2:24" s="21" customFormat="1" ht="13.8" outlineLevel="1" x14ac:dyDescent="0.25">
      <c r="B22" s="243"/>
      <c r="C22" s="21" t="s">
        <v>96</v>
      </c>
      <c r="D22" s="28" t="s">
        <v>97</v>
      </c>
      <c r="E22" s="33"/>
      <c r="F22" s="36"/>
      <c r="G22" s="33"/>
      <c r="H22" s="36"/>
      <c r="I22" s="33"/>
      <c r="J22" s="36"/>
      <c r="K22" s="33"/>
      <c r="L22" s="36"/>
      <c r="M22" s="33"/>
      <c r="N22" s="36"/>
      <c r="O22" s="33"/>
      <c r="P22" s="36"/>
      <c r="Q22" s="33"/>
      <c r="R22" s="36"/>
      <c r="S22" s="33"/>
      <c r="T22" s="36"/>
      <c r="U22" s="33"/>
      <c r="V22" s="36"/>
      <c r="W22" s="33"/>
      <c r="X22" s="29"/>
    </row>
    <row r="23" spans="2:24" s="21" customFormat="1" ht="13.8" outlineLevel="1" x14ac:dyDescent="0.25">
      <c r="B23" s="259" t="s">
        <v>49</v>
      </c>
      <c r="C23" s="21" t="s">
        <v>98</v>
      </c>
      <c r="D23" s="28" t="str">
        <f>$E$12&amp;"/jednostka"</f>
        <v>/jednostka</v>
      </c>
      <c r="E23" s="33"/>
      <c r="F23" s="36"/>
      <c r="G23" s="33"/>
      <c r="H23" s="36"/>
      <c r="I23" s="33"/>
      <c r="J23" s="36"/>
      <c r="K23" s="33"/>
      <c r="L23" s="36"/>
      <c r="M23" s="33"/>
      <c r="N23" s="36"/>
      <c r="O23" s="33"/>
      <c r="P23" s="36"/>
      <c r="Q23" s="33"/>
      <c r="R23" s="36"/>
      <c r="S23" s="33"/>
      <c r="T23" s="36"/>
      <c r="U23" s="33"/>
      <c r="V23" s="36"/>
      <c r="W23" s="33"/>
      <c r="X23" s="38"/>
    </row>
    <row r="24" spans="2:24" s="21" customFormat="1" ht="13.8" outlineLevel="1" x14ac:dyDescent="0.25">
      <c r="B24" s="259" t="s">
        <v>49</v>
      </c>
      <c r="C24" s="21" t="s">
        <v>99</v>
      </c>
      <c r="D24" s="28" t="str">
        <f>$E$12&amp;"/rok. jednostka"</f>
        <v>/rok. jednostka</v>
      </c>
      <c r="E24" s="325"/>
      <c r="F24" s="36"/>
      <c r="G24" s="325"/>
      <c r="H24" s="36"/>
      <c r="I24" s="325"/>
      <c r="J24" s="36"/>
      <c r="K24" s="325"/>
      <c r="L24" s="36"/>
      <c r="M24" s="325"/>
      <c r="N24" s="36"/>
      <c r="O24" s="325"/>
      <c r="P24" s="36"/>
      <c r="Q24" s="325"/>
      <c r="R24" s="36"/>
      <c r="S24" s="325"/>
      <c r="T24" s="36"/>
      <c r="U24" s="325"/>
      <c r="V24" s="36"/>
      <c r="W24" s="325"/>
      <c r="X24" s="38"/>
    </row>
    <row r="25" spans="2:24" s="21" customFormat="1" ht="13.8" x14ac:dyDescent="0.25">
      <c r="B25" s="245"/>
      <c r="C25" s="225"/>
      <c r="D25" s="28"/>
      <c r="E25" s="23"/>
      <c r="F25" s="23"/>
      <c r="G25" s="23"/>
      <c r="H25" s="23"/>
      <c r="I25" s="23"/>
      <c r="J25" s="23"/>
      <c r="K25" s="23"/>
      <c r="L25" s="23"/>
      <c r="M25" s="23"/>
      <c r="N25" s="23"/>
      <c r="O25" s="23"/>
      <c r="P25" s="23"/>
      <c r="Q25" s="23"/>
      <c r="R25" s="23"/>
      <c r="S25" s="23"/>
      <c r="T25" s="23"/>
      <c r="U25" s="23"/>
      <c r="V25" s="23"/>
      <c r="W25" s="23"/>
      <c r="X25" s="38"/>
    </row>
    <row r="26" spans="2:24" s="39" customFormat="1" ht="13.8" x14ac:dyDescent="0.2">
      <c r="B26" s="246"/>
      <c r="C26" s="226" t="s">
        <v>100</v>
      </c>
      <c r="D26" s="40"/>
      <c r="E26" s="41"/>
      <c r="F26" s="41"/>
      <c r="G26" s="41"/>
      <c r="H26" s="41"/>
      <c r="I26" s="41"/>
      <c r="J26" s="41"/>
      <c r="K26" s="41"/>
      <c r="L26" s="41"/>
      <c r="M26" s="41"/>
      <c r="N26" s="41"/>
      <c r="O26" s="41"/>
      <c r="P26" s="41"/>
      <c r="Q26" s="41"/>
      <c r="R26" s="41"/>
      <c r="S26" s="41"/>
      <c r="T26" s="41"/>
      <c r="U26" s="41"/>
      <c r="V26" s="41"/>
      <c r="W26" s="41"/>
      <c r="X26" s="42"/>
    </row>
    <row r="27" spans="2:24" s="39" customFormat="1" ht="13.8" x14ac:dyDescent="0.2">
      <c r="B27" s="260" t="s">
        <v>49</v>
      </c>
      <c r="C27" s="242" t="s">
        <v>101</v>
      </c>
      <c r="D27" s="40"/>
      <c r="E27" s="155" t="s">
        <v>204</v>
      </c>
      <c r="F27" s="116"/>
      <c r="G27" s="155" t="s">
        <v>204</v>
      </c>
      <c r="H27" s="116"/>
      <c r="I27" s="155" t="s">
        <v>204</v>
      </c>
      <c r="J27" s="116"/>
      <c r="K27" s="155" t="s">
        <v>204</v>
      </c>
      <c r="L27" s="116"/>
      <c r="M27" s="155" t="s">
        <v>204</v>
      </c>
      <c r="N27" s="116"/>
      <c r="O27" s="155" t="s">
        <v>204</v>
      </c>
      <c r="P27" s="116"/>
      <c r="Q27" s="155" t="s">
        <v>204</v>
      </c>
      <c r="R27" s="116"/>
      <c r="S27" s="155" t="s">
        <v>204</v>
      </c>
      <c r="T27" s="116"/>
      <c r="U27" s="155" t="s">
        <v>204</v>
      </c>
      <c r="V27" s="116"/>
      <c r="W27" s="155" t="s">
        <v>204</v>
      </c>
      <c r="X27" s="42"/>
    </row>
    <row r="28" spans="2:24" s="21" customFormat="1" ht="13.8" outlineLevel="1" x14ac:dyDescent="0.25">
      <c r="B28" s="260" t="s">
        <v>49</v>
      </c>
      <c r="C28" s="227" t="s">
        <v>102</v>
      </c>
      <c r="D28" s="28"/>
      <c r="E28" s="153" t="str">
        <f>IF(E$7&lt;&gt;Dane_referencyjne!$H$15,IF(E$27=Dane_referencyjne!$O$6,IF(SUM(E29:E32)=100,"",Dane_referencyjne!$Q$4),IF(E$27=Dane_referencyjne!$O$5,Dane_referencyjne!$Q$6,"")),"")</f>
        <v/>
      </c>
      <c r="F28" s="23"/>
      <c r="G28" s="153" t="str">
        <f>IF(G$7&lt;&gt;Dane_referencyjne!$H$15,IF(G$27=Dane_referencyjne!$O$6,IF(SUM(G29:G32)=100,"",Dane_referencyjne!$Q$4),IF(G$27=Dane_referencyjne!$O$5,Dane_referencyjne!$Q$6,"")),"")</f>
        <v/>
      </c>
      <c r="H28" s="23"/>
      <c r="I28" s="153" t="str">
        <f>IF(I$7&lt;&gt;Dane_referencyjne!$H$15,IF(I$27=Dane_referencyjne!$O$6,IF(SUM(I29:I32)=100,"",Dane_referencyjne!$Q$4),IF(I$27=Dane_referencyjne!$O$5,Dane_referencyjne!$Q$6,"")),"")</f>
        <v/>
      </c>
      <c r="J28" s="23"/>
      <c r="K28" s="153" t="str">
        <f>IF(K$7&lt;&gt;Dane_referencyjne!$H$15,IF(K$27=Dane_referencyjne!$O$6,IF(SUM(K29:K32)=100,"",Dane_referencyjne!$Q$4),IF(K$27=Dane_referencyjne!$O$5,Dane_referencyjne!$Q$6,"")),"")</f>
        <v/>
      </c>
      <c r="L28" s="23"/>
      <c r="M28" s="153" t="str">
        <f>IF(M$7&lt;&gt;Dane_referencyjne!$H$15,IF(M$27=Dane_referencyjne!$O$6,IF(SUM(M29:M32)=100,"",Dane_referencyjne!$Q$4),IF(M$27=Dane_referencyjne!$O$5,Dane_referencyjne!$Q$6,"")),"")</f>
        <v/>
      </c>
      <c r="N28" s="23"/>
      <c r="O28" s="153" t="str">
        <f>IF(O$7&lt;&gt;Dane_referencyjne!$H$15,IF(O$27=Dane_referencyjne!$O$6,IF(SUM(O29:O32)=100,"",Dane_referencyjne!$Q$4),IF(O$27=Dane_referencyjne!$O$5,Dane_referencyjne!$Q$6,"")),"")</f>
        <v/>
      </c>
      <c r="P28" s="23"/>
      <c r="Q28" s="153" t="str">
        <f>IF(Q$7&lt;&gt;Dane_referencyjne!$H$15,IF(Q$27=Dane_referencyjne!$O$6,IF(SUM(Q29:Q32)=100,"",Dane_referencyjne!$Q$4),IF(Q$27=Dane_referencyjne!$O$5,Dane_referencyjne!$Q$6,"")),"")</f>
        <v/>
      </c>
      <c r="R28" s="23"/>
      <c r="S28" s="153" t="str">
        <f>IF(S$7&lt;&gt;Dane_referencyjne!$H$15,IF(S$27=Dane_referencyjne!$O$6,IF(SUM(S29:S32)=100,"",Dane_referencyjne!$Q$4),IF(S$27=Dane_referencyjne!$O$5,Dane_referencyjne!$Q$6,"")),"")</f>
        <v/>
      </c>
      <c r="T28" s="23"/>
      <c r="U28" s="153" t="str">
        <f>IF(U$7&lt;&gt;Dane_referencyjne!$H$15,IF(U$27=Dane_referencyjne!$O$6,IF(SUM(U29:U32)=100,"",Dane_referencyjne!$Q$4),IF(U$27=Dane_referencyjne!$O$5,Dane_referencyjne!$Q$6,"")),"")</f>
        <v/>
      </c>
      <c r="V28" s="23"/>
      <c r="W28" s="153" t="str">
        <f>IF(W$7&lt;&gt;Dane_referencyjne!$H$15,IF(W$27=Dane_referencyjne!$O$6,IF(SUM(W29:W32)=100,"",Dane_referencyjne!$Q$4),IF(W$27=Dane_referencyjne!$O$5,Dane_referencyjne!$Q$6,"")),"")</f>
        <v/>
      </c>
      <c r="X28" s="38"/>
    </row>
    <row r="29" spans="2:24" s="21" customFormat="1" ht="14.1" customHeight="1" outlineLevel="1" x14ac:dyDescent="0.25">
      <c r="B29" s="247"/>
      <c r="C29" s="228" t="s">
        <v>53</v>
      </c>
      <c r="D29" s="159" t="s">
        <v>1</v>
      </c>
      <c r="E29" s="33"/>
      <c r="F29" s="36"/>
      <c r="G29" s="33"/>
      <c r="H29" s="36"/>
      <c r="I29" s="33"/>
      <c r="J29" s="36"/>
      <c r="K29" s="33"/>
      <c r="L29" s="36"/>
      <c r="M29" s="33"/>
      <c r="N29" s="36"/>
      <c r="O29" s="33"/>
      <c r="P29" s="36"/>
      <c r="Q29" s="33"/>
      <c r="R29" s="36"/>
      <c r="S29" s="33"/>
      <c r="T29" s="36"/>
      <c r="U29" s="33"/>
      <c r="V29" s="36"/>
      <c r="W29" s="33"/>
      <c r="X29" s="38"/>
    </row>
    <row r="30" spans="2:24" s="21" customFormat="1" ht="13.8" outlineLevel="1" x14ac:dyDescent="0.25">
      <c r="B30" s="247"/>
      <c r="C30" s="228" t="s">
        <v>54</v>
      </c>
      <c r="D30" s="159" t="s">
        <v>1</v>
      </c>
      <c r="E30" s="33"/>
      <c r="F30" s="36"/>
      <c r="G30" s="33"/>
      <c r="H30" s="36"/>
      <c r="I30" s="33"/>
      <c r="J30" s="36"/>
      <c r="K30" s="33"/>
      <c r="L30" s="36"/>
      <c r="M30" s="33"/>
      <c r="N30" s="36"/>
      <c r="O30" s="33"/>
      <c r="P30" s="36"/>
      <c r="Q30" s="33"/>
      <c r="R30" s="36"/>
      <c r="S30" s="33"/>
      <c r="T30" s="36"/>
      <c r="U30" s="33"/>
      <c r="V30" s="36"/>
      <c r="W30" s="33"/>
      <c r="X30" s="38"/>
    </row>
    <row r="31" spans="2:24" s="21" customFormat="1" ht="13.8" outlineLevel="1" x14ac:dyDescent="0.25">
      <c r="B31" s="247"/>
      <c r="C31" s="228" t="s">
        <v>57</v>
      </c>
      <c r="D31" s="159" t="s">
        <v>1</v>
      </c>
      <c r="E31" s="33"/>
      <c r="F31" s="36"/>
      <c r="G31" s="33"/>
      <c r="H31" s="36"/>
      <c r="I31" s="33"/>
      <c r="J31" s="36"/>
      <c r="K31" s="33"/>
      <c r="L31" s="36"/>
      <c r="M31" s="33"/>
      <c r="N31" s="36"/>
      <c r="O31" s="33"/>
      <c r="P31" s="36"/>
      <c r="Q31" s="33"/>
      <c r="R31" s="36"/>
      <c r="S31" s="33"/>
      <c r="T31" s="36"/>
      <c r="U31" s="33"/>
      <c r="V31" s="36"/>
      <c r="W31" s="33"/>
      <c r="X31" s="38"/>
    </row>
    <row r="32" spans="2:24" s="21" customFormat="1" ht="13.8" outlineLevel="1" x14ac:dyDescent="0.25">
      <c r="B32" s="247"/>
      <c r="C32" s="228" t="s">
        <v>56</v>
      </c>
      <c r="D32" s="159" t="s">
        <v>1</v>
      </c>
      <c r="E32" s="33"/>
      <c r="F32" s="36"/>
      <c r="G32" s="33"/>
      <c r="H32" s="36"/>
      <c r="I32" s="33"/>
      <c r="J32" s="36"/>
      <c r="K32" s="33"/>
      <c r="L32" s="36"/>
      <c r="M32" s="33"/>
      <c r="N32" s="36"/>
      <c r="O32" s="33"/>
      <c r="P32" s="36"/>
      <c r="Q32" s="33"/>
      <c r="R32" s="36"/>
      <c r="S32" s="33"/>
      <c r="T32" s="36"/>
      <c r="U32" s="33"/>
      <c r="V32" s="36"/>
      <c r="W32" s="33"/>
      <c r="X32" s="38"/>
    </row>
    <row r="33" spans="2:25" s="21" customFormat="1" ht="13.8" x14ac:dyDescent="0.25">
      <c r="B33" s="243"/>
      <c r="D33" s="159"/>
      <c r="E33" s="36"/>
      <c r="F33" s="36"/>
      <c r="G33" s="36"/>
      <c r="H33" s="36"/>
      <c r="I33" s="36"/>
      <c r="J33" s="36"/>
      <c r="K33" s="36"/>
      <c r="L33" s="36"/>
      <c r="M33" s="36"/>
      <c r="N33" s="36"/>
      <c r="O33" s="36"/>
      <c r="P33" s="36"/>
      <c r="Q33" s="36"/>
      <c r="R33" s="36"/>
      <c r="S33" s="36"/>
      <c r="T33" s="36"/>
      <c r="U33" s="36"/>
      <c r="V33" s="36"/>
      <c r="W33" s="36"/>
      <c r="X33" s="29"/>
    </row>
    <row r="34" spans="2:25" s="21" customFormat="1" ht="13.8" outlineLevel="1" x14ac:dyDescent="0.25">
      <c r="B34" s="247"/>
      <c r="C34" s="227" t="s">
        <v>103</v>
      </c>
      <c r="D34" s="159"/>
      <c r="E34" s="154" t="str">
        <f>IF(E$7=Dane_referencyjne!$H$15,IF(E$27=Dane_referencyjne!$O$6,IF(SUM(E35:E36)=100,"",Dane_referencyjne!$Q$4),IF(E$27=Dane_referencyjne!$O$5,Dane_referencyjne!$Q$6,"")),"")</f>
        <v/>
      </c>
      <c r="F34" s="36"/>
      <c r="G34" s="154" t="str">
        <f>IF(G$7=Dane_referencyjne!$H$15,IF(G$27=Dane_referencyjne!$O$6,IF(SUM(G35:G36)=100,"",Dane_referencyjne!$Q$4),IF(G$27=Dane_referencyjne!$O$5,Dane_referencyjne!$Q$6,"")),"")</f>
        <v/>
      </c>
      <c r="H34" s="36"/>
      <c r="I34" s="154" t="str">
        <f>IF(I$7=Dane_referencyjne!$H$15,IF(I$27=Dane_referencyjne!$O$6,IF(SUM(I35:I36)=100,"",Dane_referencyjne!$Q$4),IF(I$27=Dane_referencyjne!$O$5,Dane_referencyjne!$Q$6,"")),"")</f>
        <v/>
      </c>
      <c r="J34" s="36"/>
      <c r="K34" s="154" t="str">
        <f>IF(K$7=Dane_referencyjne!$H$15,IF(K$27=Dane_referencyjne!$O$6,IF(SUM(K35:K36)=100,"",Dane_referencyjne!$Q$4),IF(K$27=Dane_referencyjne!$O$5,Dane_referencyjne!$Q$6,"")),"")</f>
        <v/>
      </c>
      <c r="L34" s="36"/>
      <c r="M34" s="154" t="str">
        <f>IF(M$7=Dane_referencyjne!$H$15,IF(M$27=Dane_referencyjne!$O$6,IF(SUM(M35:M36)=100,"",Dane_referencyjne!$Q$4),IF(M$27=Dane_referencyjne!$O$5,Dane_referencyjne!$Q$6,"")),"")</f>
        <v/>
      </c>
      <c r="N34" s="36"/>
      <c r="O34" s="154" t="str">
        <f>IF(O$7=Dane_referencyjne!$H$15,IF(O$27=Dane_referencyjne!$O$6,IF(SUM(O35:O36)=100,"",Dane_referencyjne!$Q$4),IF(O$27=Dane_referencyjne!$O$5,Dane_referencyjne!$Q$6,"")),"")</f>
        <v/>
      </c>
      <c r="P34" s="36"/>
      <c r="Q34" s="154" t="str">
        <f>IF(Q$7=Dane_referencyjne!$H$15,IF(Q$27=Dane_referencyjne!$O$6,IF(SUM(Q35:Q36)=100,"",Dane_referencyjne!$Q$4),IF(Q$27=Dane_referencyjne!$O$5,Dane_referencyjne!$Q$6,"")),"")</f>
        <v/>
      </c>
      <c r="R34" s="36"/>
      <c r="S34" s="154" t="str">
        <f>IF(S$7=Dane_referencyjne!$H$15,IF(S$27=Dane_referencyjne!$O$6,IF(SUM(S35:S36)=100,"",Dane_referencyjne!$Q$4),Dane_referencyjne!$Q$6),"")</f>
        <v/>
      </c>
      <c r="T34" s="36"/>
      <c r="U34" s="154" t="str">
        <f>IF(U$7=Dane_referencyjne!$H$15,IF(U$27=Dane_referencyjne!$O$6,IF(SUM(U35:U36)=100,"",Dane_referencyjne!$Q$4),IF(U$27=Dane_referencyjne!$O$5,Dane_referencyjne!$Q$6,"")),"")</f>
        <v/>
      </c>
      <c r="V34" s="36"/>
      <c r="W34" s="154" t="str">
        <f>IF(W$7=Dane_referencyjne!$H$15,IF(W$27=Dane_referencyjne!$O$6,IF(SUM(W35:W36)=100,"",Dane_referencyjne!$Q$4),IF(W$27=Dane_referencyjne!$O$5,Dane_referencyjne!$Q$6,"")),"")</f>
        <v/>
      </c>
      <c r="X34" s="38"/>
    </row>
    <row r="35" spans="2:25" s="21" customFormat="1" ht="14.1" customHeight="1" outlineLevel="1" x14ac:dyDescent="0.25">
      <c r="B35" s="247"/>
      <c r="C35" s="228" t="s">
        <v>53</v>
      </c>
      <c r="D35" s="159" t="s">
        <v>1</v>
      </c>
      <c r="E35" s="33"/>
      <c r="F35" s="36"/>
      <c r="G35" s="33"/>
      <c r="H35" s="36"/>
      <c r="I35" s="33"/>
      <c r="J35" s="36"/>
      <c r="K35" s="33"/>
      <c r="L35" s="36"/>
      <c r="M35" s="33"/>
      <c r="N35" s="36"/>
      <c r="O35" s="33"/>
      <c r="P35" s="36"/>
      <c r="Q35" s="33"/>
      <c r="R35" s="36"/>
      <c r="S35" s="33"/>
      <c r="T35" s="36"/>
      <c r="U35" s="33"/>
      <c r="V35" s="36"/>
      <c r="W35" s="33"/>
      <c r="X35" s="38"/>
    </row>
    <row r="36" spans="2:25" s="21" customFormat="1" ht="13.8" outlineLevel="1" x14ac:dyDescent="0.25">
      <c r="B36" s="247"/>
      <c r="C36" s="228" t="s">
        <v>55</v>
      </c>
      <c r="D36" s="159" t="s">
        <v>1</v>
      </c>
      <c r="E36" s="33"/>
      <c r="F36" s="36"/>
      <c r="G36" s="33"/>
      <c r="H36" s="36"/>
      <c r="I36" s="33"/>
      <c r="J36" s="36"/>
      <c r="K36" s="33"/>
      <c r="L36" s="36"/>
      <c r="M36" s="33"/>
      <c r="N36" s="36"/>
      <c r="O36" s="33"/>
      <c r="P36" s="36"/>
      <c r="Q36" s="33"/>
      <c r="R36" s="36"/>
      <c r="S36" s="33"/>
      <c r="T36" s="36"/>
      <c r="U36" s="33"/>
      <c r="V36" s="36"/>
      <c r="W36" s="33"/>
      <c r="X36" s="38"/>
    </row>
    <row r="37" spans="2:25" s="21" customFormat="1" ht="13.8" x14ac:dyDescent="0.25">
      <c r="B37" s="243"/>
      <c r="D37" s="159"/>
      <c r="E37" s="36"/>
      <c r="F37" s="36"/>
      <c r="G37" s="36"/>
      <c r="H37" s="36"/>
      <c r="I37" s="36"/>
      <c r="J37" s="36"/>
      <c r="K37" s="36"/>
      <c r="L37" s="36"/>
      <c r="M37" s="36"/>
      <c r="N37" s="36"/>
      <c r="O37" s="36"/>
      <c r="P37" s="36"/>
      <c r="Q37" s="36"/>
      <c r="R37" s="36"/>
      <c r="S37" s="36"/>
      <c r="T37" s="36"/>
      <c r="U37" s="36"/>
      <c r="V37" s="36"/>
      <c r="W37" s="36"/>
      <c r="X37" s="29"/>
    </row>
    <row r="38" spans="2:25" s="21" customFormat="1" ht="20.100000000000001" customHeight="1" outlineLevel="1" x14ac:dyDescent="0.25">
      <c r="B38" s="244"/>
      <c r="C38" s="224" t="s">
        <v>104</v>
      </c>
      <c r="D38" s="28"/>
      <c r="E38" s="36"/>
      <c r="F38" s="36"/>
      <c r="G38" s="36"/>
      <c r="H38" s="36"/>
      <c r="I38" s="36"/>
      <c r="J38" s="36"/>
      <c r="K38" s="36"/>
      <c r="L38" s="36"/>
      <c r="M38" s="36"/>
      <c r="N38" s="36"/>
      <c r="O38" s="36"/>
      <c r="P38" s="36"/>
      <c r="Q38" s="36"/>
      <c r="R38" s="36"/>
      <c r="S38" s="36"/>
      <c r="T38" s="36"/>
      <c r="U38" s="36"/>
      <c r="V38" s="36"/>
      <c r="W38" s="36"/>
      <c r="X38" s="29"/>
    </row>
    <row r="39" spans="2:25" s="21" customFormat="1" ht="14.1" customHeight="1" outlineLevel="1" x14ac:dyDescent="0.3">
      <c r="B39" s="243"/>
      <c r="C39" s="21" t="s">
        <v>105</v>
      </c>
      <c r="D39" s="43" t="s">
        <v>106</v>
      </c>
      <c r="E39" s="157">
        <f>LOOKUP($E$11,Dane_referencyjne!B5:B33,Dane_referencyjne!F5:F33)</f>
        <v>0</v>
      </c>
      <c r="F39" s="158"/>
      <c r="G39" s="157">
        <f>IF($E39="","",$E39)</f>
        <v>0</v>
      </c>
      <c r="H39" s="158"/>
      <c r="I39" s="157">
        <f>IF($E39="","",$E39)</f>
        <v>0</v>
      </c>
      <c r="J39" s="158"/>
      <c r="K39" s="157">
        <f>IF($E39="","",$E39)</f>
        <v>0</v>
      </c>
      <c r="L39" s="158"/>
      <c r="M39" s="157">
        <f>IF($E39="","",$E39)</f>
        <v>0</v>
      </c>
      <c r="N39" s="158"/>
      <c r="O39" s="157">
        <f>IF($E39="","",$E39)</f>
        <v>0</v>
      </c>
      <c r="P39" s="158"/>
      <c r="Q39" s="157">
        <f>IF($E39="","",$E39)</f>
        <v>0</v>
      </c>
      <c r="R39" s="158"/>
      <c r="S39" s="157">
        <f>IF($E39="","",$E39)</f>
        <v>0</v>
      </c>
      <c r="T39" s="158"/>
      <c r="U39" s="157">
        <f>IF($E39="","",$E39)</f>
        <v>0</v>
      </c>
      <c r="V39" s="158"/>
      <c r="W39" s="157">
        <f>IF($E39="","",$E39)</f>
        <v>0</v>
      </c>
      <c r="X39" s="29"/>
    </row>
    <row r="40" spans="2:25" s="21" customFormat="1" ht="14.1" customHeight="1" outlineLevel="1" x14ac:dyDescent="0.3">
      <c r="B40" s="243"/>
      <c r="C40" s="229" t="s">
        <v>107</v>
      </c>
      <c r="D40" s="43"/>
      <c r="E40" s="36"/>
      <c r="F40" s="34"/>
      <c r="G40" s="36"/>
      <c r="H40" s="34"/>
      <c r="I40" s="36"/>
      <c r="J40" s="34"/>
      <c r="K40" s="36"/>
      <c r="L40" s="34"/>
      <c r="M40" s="36"/>
      <c r="N40" s="34"/>
      <c r="O40" s="36"/>
      <c r="P40" s="34"/>
      <c r="Q40" s="36"/>
      <c r="R40" s="34"/>
      <c r="S40" s="36"/>
      <c r="T40" s="34"/>
      <c r="U40" s="36"/>
      <c r="V40" s="34"/>
      <c r="W40" s="36"/>
      <c r="X40" s="29"/>
    </row>
    <row r="41" spans="2:25" s="21" customFormat="1" ht="14.1" customHeight="1" outlineLevel="1" x14ac:dyDescent="0.3">
      <c r="B41" s="259" t="s">
        <v>49</v>
      </c>
      <c r="C41" s="21" t="s">
        <v>108</v>
      </c>
      <c r="D41" s="287" t="s">
        <v>106</v>
      </c>
      <c r="E41" s="33"/>
      <c r="F41" s="34"/>
      <c r="G41" s="35" t="str">
        <f>IF($E41="","",$E41)</f>
        <v/>
      </c>
      <c r="H41" s="34"/>
      <c r="I41" s="35" t="str">
        <f>IF($E41="","",$E41)</f>
        <v/>
      </c>
      <c r="J41" s="34"/>
      <c r="K41" s="35" t="str">
        <f>IF($E41="","",$E41)</f>
        <v/>
      </c>
      <c r="L41" s="34"/>
      <c r="M41" s="35" t="str">
        <f>IF($E41="","",$E41)</f>
        <v/>
      </c>
      <c r="N41" s="34"/>
      <c r="O41" s="35" t="str">
        <f>IF($E41="","",$E41)</f>
        <v/>
      </c>
      <c r="P41" s="34"/>
      <c r="Q41" s="35" t="str">
        <f>IF($E41="","",$E41)</f>
        <v/>
      </c>
      <c r="R41" s="34"/>
      <c r="S41" s="35" t="str">
        <f>IF($E41="","",$E41)</f>
        <v/>
      </c>
      <c r="T41" s="34"/>
      <c r="U41" s="35" t="str">
        <f>IF($E41="","",$E41)</f>
        <v/>
      </c>
      <c r="V41" s="34"/>
      <c r="W41" s="35" t="str">
        <f>IF($E41="","",$E41)</f>
        <v/>
      </c>
      <c r="X41" s="29"/>
    </row>
    <row r="42" spans="2:25" s="21" customFormat="1" ht="14.1" customHeight="1" outlineLevel="1" x14ac:dyDescent="0.3">
      <c r="B42" s="259" t="s">
        <v>49</v>
      </c>
      <c r="C42" s="21" t="s">
        <v>109</v>
      </c>
      <c r="D42" s="28" t="str">
        <f>$E$12&amp;"/T CO2eq"</f>
        <v>/T CO2eq</v>
      </c>
      <c r="E42" s="33"/>
      <c r="F42" s="34"/>
      <c r="G42" s="197">
        <f>$E42</f>
        <v>0</v>
      </c>
      <c r="H42" s="34"/>
      <c r="I42" s="197">
        <f>$E42</f>
        <v>0</v>
      </c>
      <c r="J42" s="34"/>
      <c r="K42" s="197">
        <f>$E42</f>
        <v>0</v>
      </c>
      <c r="L42" s="34"/>
      <c r="M42" s="197">
        <f>$E42</f>
        <v>0</v>
      </c>
      <c r="N42" s="34"/>
      <c r="O42" s="197">
        <f>$E42</f>
        <v>0</v>
      </c>
      <c r="P42" s="34"/>
      <c r="Q42" s="197">
        <f>$E42</f>
        <v>0</v>
      </c>
      <c r="R42" s="34"/>
      <c r="S42" s="197">
        <f>$E42</f>
        <v>0</v>
      </c>
      <c r="T42" s="34"/>
      <c r="U42" s="197">
        <f>$E42</f>
        <v>0</v>
      </c>
      <c r="V42" s="34"/>
      <c r="W42" s="197">
        <f>$E42</f>
        <v>0</v>
      </c>
      <c r="X42" s="29"/>
    </row>
    <row r="43" spans="2:25" s="21" customFormat="1" ht="13.8" x14ac:dyDescent="0.25">
      <c r="B43" s="248"/>
      <c r="C43" s="230"/>
      <c r="D43" s="44"/>
      <c r="E43" s="45"/>
      <c r="F43" s="45"/>
      <c r="G43" s="45"/>
      <c r="H43" s="45"/>
      <c r="I43" s="45"/>
      <c r="J43" s="45"/>
      <c r="K43" s="45"/>
      <c r="L43" s="45"/>
      <c r="M43" s="45"/>
      <c r="N43" s="45"/>
      <c r="O43" s="45"/>
      <c r="P43" s="45"/>
      <c r="Q43" s="45"/>
      <c r="R43" s="45"/>
      <c r="S43" s="45"/>
      <c r="T43" s="45"/>
      <c r="U43" s="45"/>
      <c r="V43" s="45"/>
      <c r="W43" s="45"/>
      <c r="X43" s="46"/>
    </row>
    <row r="44" spans="2:25" x14ac:dyDescent="0.25">
      <c r="B44" s="249"/>
    </row>
    <row r="45" spans="2:25" s="21" customFormat="1" ht="23.25" customHeight="1" x14ac:dyDescent="0.25">
      <c r="B45" s="47" t="s">
        <v>110</v>
      </c>
      <c r="C45" s="47"/>
      <c r="D45" s="48"/>
      <c r="E45" s="49"/>
      <c r="F45" s="49"/>
      <c r="G45" s="49"/>
      <c r="H45" s="49"/>
      <c r="I45" s="49"/>
      <c r="J45" s="49"/>
      <c r="K45" s="49"/>
      <c r="L45" s="49"/>
      <c r="M45" s="49"/>
      <c r="N45" s="49"/>
      <c r="O45" s="49"/>
      <c r="P45" s="49"/>
      <c r="Q45" s="49"/>
      <c r="R45" s="49"/>
      <c r="S45" s="49"/>
      <c r="T45" s="49"/>
      <c r="U45" s="49"/>
      <c r="V45" s="49"/>
      <c r="W45" s="49"/>
      <c r="X45" s="50"/>
      <c r="Y45" s="51"/>
    </row>
    <row r="46" spans="2:25" s="21" customFormat="1" ht="21.9" customHeight="1" outlineLevel="1" x14ac:dyDescent="0.25">
      <c r="B46" s="261" t="s">
        <v>49</v>
      </c>
      <c r="C46" s="231" t="s">
        <v>111</v>
      </c>
      <c r="D46" s="28"/>
      <c r="E46" s="23"/>
      <c r="F46" s="23"/>
      <c r="G46" s="23"/>
      <c r="H46" s="23"/>
      <c r="I46" s="23"/>
      <c r="J46" s="23"/>
      <c r="K46" s="23"/>
      <c r="L46" s="23"/>
      <c r="M46" s="23"/>
      <c r="N46" s="23"/>
      <c r="O46" s="23"/>
      <c r="P46" s="23"/>
      <c r="Q46" s="23"/>
      <c r="R46" s="23"/>
      <c r="S46" s="23"/>
      <c r="T46" s="23"/>
      <c r="U46" s="23"/>
      <c r="V46" s="23"/>
      <c r="W46" s="23"/>
      <c r="X46" s="53"/>
    </row>
    <row r="47" spans="2:25" s="21" customFormat="1" ht="17.100000000000001" customHeight="1" outlineLevel="1" x14ac:dyDescent="0.25">
      <c r="B47" s="250"/>
      <c r="C47" s="224" t="s">
        <v>112</v>
      </c>
      <c r="D47" s="28"/>
      <c r="E47" s="23"/>
      <c r="F47" s="23"/>
      <c r="G47" s="23"/>
      <c r="H47" s="23"/>
      <c r="I47" s="23"/>
      <c r="J47" s="23"/>
      <c r="K47" s="23"/>
      <c r="L47" s="23"/>
      <c r="M47" s="23"/>
      <c r="N47" s="23"/>
      <c r="O47" s="23"/>
      <c r="P47" s="23"/>
      <c r="Q47" s="23"/>
      <c r="R47" s="23"/>
      <c r="S47" s="23"/>
      <c r="T47" s="23"/>
      <c r="U47" s="23"/>
      <c r="V47" s="23"/>
      <c r="W47" s="23"/>
      <c r="X47" s="53"/>
    </row>
    <row r="48" spans="2:25" s="39" customFormat="1" ht="14.1" customHeight="1" outlineLevel="1" x14ac:dyDescent="0.25">
      <c r="B48" s="271"/>
      <c r="C48" s="39" t="s">
        <v>113</v>
      </c>
      <c r="D48" s="40"/>
      <c r="E48" s="272">
        <f>Arkusz_odpowiedzi_oferenta!E14</f>
        <v>0</v>
      </c>
      <c r="F48" s="273"/>
      <c r="G48" s="272">
        <f>Arkusz_odpowiedzi_oferenta!G14</f>
        <v>0</v>
      </c>
      <c r="H48" s="273"/>
      <c r="I48" s="272">
        <f>Arkusz_odpowiedzi_oferenta!I14</f>
        <v>0</v>
      </c>
      <c r="J48" s="273"/>
      <c r="K48" s="272">
        <f>Arkusz_odpowiedzi_oferenta!K14</f>
        <v>0</v>
      </c>
      <c r="L48" s="273"/>
      <c r="M48" s="272">
        <f>Arkusz_odpowiedzi_oferenta!M14</f>
        <v>0</v>
      </c>
      <c r="N48" s="273"/>
      <c r="O48" s="272">
        <f>Arkusz_odpowiedzi_oferenta!O14</f>
        <v>0</v>
      </c>
      <c r="P48" s="273"/>
      <c r="Q48" s="272">
        <f>Arkusz_odpowiedzi_oferenta!Q14</f>
        <v>0</v>
      </c>
      <c r="R48" s="273"/>
      <c r="S48" s="272">
        <f>Arkusz_odpowiedzi_oferenta!S14</f>
        <v>0</v>
      </c>
      <c r="T48" s="273"/>
      <c r="U48" s="272">
        <f>Arkusz_odpowiedzi_oferenta!U14</f>
        <v>0</v>
      </c>
      <c r="V48" s="273"/>
      <c r="W48" s="272">
        <f>Arkusz_odpowiedzi_oferenta!W14</f>
        <v>0</v>
      </c>
      <c r="X48" s="274"/>
    </row>
    <row r="49" spans="2:24" s="21" customFormat="1" ht="12.9" customHeight="1" outlineLevel="1" x14ac:dyDescent="0.25">
      <c r="B49" s="251"/>
      <c r="C49" s="21" t="s">
        <v>114</v>
      </c>
      <c r="D49" s="28" t="s">
        <v>115</v>
      </c>
      <c r="E49" s="196">
        <f>Arkusz_odpowiedzi_oferenta!E11</f>
        <v>0</v>
      </c>
      <c r="F49" s="36"/>
      <c r="G49" s="196">
        <f>Arkusz_odpowiedzi_oferenta!G11</f>
        <v>0</v>
      </c>
      <c r="H49" s="36"/>
      <c r="I49" s="196">
        <f>Arkusz_odpowiedzi_oferenta!I11</f>
        <v>0</v>
      </c>
      <c r="J49" s="36"/>
      <c r="K49" s="196">
        <f>Arkusz_odpowiedzi_oferenta!K11</f>
        <v>0</v>
      </c>
      <c r="L49" s="36"/>
      <c r="M49" s="196">
        <f>Arkusz_odpowiedzi_oferenta!M11</f>
        <v>0</v>
      </c>
      <c r="N49" s="36"/>
      <c r="O49" s="196">
        <f>Arkusz_odpowiedzi_oferenta!O11</f>
        <v>0</v>
      </c>
      <c r="P49" s="36"/>
      <c r="Q49" s="196">
        <f>Arkusz_odpowiedzi_oferenta!Q11</f>
        <v>0</v>
      </c>
      <c r="R49" s="36"/>
      <c r="S49" s="196">
        <f>Arkusz_odpowiedzi_oferenta!S11</f>
        <v>0</v>
      </c>
      <c r="T49" s="36"/>
      <c r="U49" s="196">
        <f>Arkusz_odpowiedzi_oferenta!U11</f>
        <v>0</v>
      </c>
      <c r="V49" s="36"/>
      <c r="W49" s="196">
        <f>Arkusz_odpowiedzi_oferenta!W11</f>
        <v>0</v>
      </c>
      <c r="X49" s="53"/>
    </row>
    <row r="50" spans="2:24" s="21" customFormat="1" ht="13.8" outlineLevel="1" x14ac:dyDescent="0.25">
      <c r="B50" s="251"/>
      <c r="D50" s="28"/>
      <c r="E50" s="36"/>
      <c r="F50" s="36"/>
      <c r="G50" s="36"/>
      <c r="H50" s="36"/>
      <c r="I50" s="36"/>
      <c r="J50" s="36"/>
      <c r="K50" s="36"/>
      <c r="L50" s="36"/>
      <c r="M50" s="36"/>
      <c r="N50" s="36"/>
      <c r="O50" s="36"/>
      <c r="P50" s="36"/>
      <c r="Q50" s="36"/>
      <c r="R50" s="36"/>
      <c r="S50" s="36"/>
      <c r="T50" s="36"/>
      <c r="U50" s="36"/>
      <c r="V50" s="36"/>
      <c r="W50" s="36"/>
      <c r="X50" s="53"/>
    </row>
    <row r="51" spans="2:24" s="21" customFormat="1" ht="17.100000000000001" customHeight="1" outlineLevel="1" x14ac:dyDescent="0.25">
      <c r="B51" s="250"/>
      <c r="C51" s="224" t="s">
        <v>116</v>
      </c>
      <c r="D51" s="28"/>
      <c r="E51" s="36"/>
      <c r="F51" s="36"/>
      <c r="G51" s="36"/>
      <c r="H51" s="36"/>
      <c r="I51" s="36"/>
      <c r="J51" s="36"/>
      <c r="K51" s="36"/>
      <c r="L51" s="36"/>
      <c r="M51" s="36"/>
      <c r="N51" s="36"/>
      <c r="O51" s="36"/>
      <c r="P51" s="36"/>
      <c r="Q51" s="36"/>
      <c r="R51" s="36"/>
      <c r="S51" s="36"/>
      <c r="T51" s="36"/>
      <c r="U51" s="36"/>
      <c r="V51" s="36"/>
      <c r="W51" s="36"/>
      <c r="X51" s="53"/>
    </row>
    <row r="52" spans="2:24" s="21" customFormat="1" ht="13.8" outlineLevel="1" x14ac:dyDescent="0.25">
      <c r="B52" s="251"/>
      <c r="C52" s="21" t="s">
        <v>302</v>
      </c>
      <c r="D52" s="28" t="str">
        <f>$E$12&amp;"/jednostka"</f>
        <v>/jednostka</v>
      </c>
      <c r="E52" s="197">
        <f>Arkusz_odpowiedzi_oferenta!E19</f>
        <v>0</v>
      </c>
      <c r="F52" s="36"/>
      <c r="G52" s="197">
        <f>Arkusz_odpowiedzi_oferenta!G19</f>
        <v>0</v>
      </c>
      <c r="H52" s="36"/>
      <c r="I52" s="197">
        <f>Arkusz_odpowiedzi_oferenta!I19</f>
        <v>0</v>
      </c>
      <c r="J52" s="36"/>
      <c r="K52" s="197">
        <f>Arkusz_odpowiedzi_oferenta!K19</f>
        <v>0</v>
      </c>
      <c r="L52" s="36"/>
      <c r="M52" s="197">
        <f>Arkusz_odpowiedzi_oferenta!M19</f>
        <v>0</v>
      </c>
      <c r="N52" s="36"/>
      <c r="O52" s="197">
        <f>Arkusz_odpowiedzi_oferenta!O19</f>
        <v>0</v>
      </c>
      <c r="P52" s="36"/>
      <c r="Q52" s="197">
        <f>Arkusz_odpowiedzi_oferenta!Q19</f>
        <v>0</v>
      </c>
      <c r="R52" s="36"/>
      <c r="S52" s="197">
        <f>Arkusz_odpowiedzi_oferenta!S19</f>
        <v>0</v>
      </c>
      <c r="T52" s="36"/>
      <c r="U52" s="197">
        <f>Arkusz_odpowiedzi_oferenta!U19</f>
        <v>0</v>
      </c>
      <c r="V52" s="36"/>
      <c r="W52" s="197">
        <f>Arkusz_odpowiedzi_oferenta!W19</f>
        <v>0</v>
      </c>
      <c r="X52" s="56"/>
    </row>
    <row r="53" spans="2:24" s="21" customFormat="1" ht="13.8" outlineLevel="1" x14ac:dyDescent="0.25">
      <c r="B53" s="251"/>
      <c r="C53" s="21" t="s">
        <v>293</v>
      </c>
      <c r="D53" s="28" t="str">
        <f>$E$12&amp;"/jednostka"</f>
        <v>/jednostka</v>
      </c>
      <c r="E53" s="197">
        <f>Arkusz_odpowiedzi_oferenta!E20</f>
        <v>0</v>
      </c>
      <c r="F53" s="36"/>
      <c r="G53" s="197">
        <f>Arkusz_odpowiedzi_oferenta!G20</f>
        <v>0</v>
      </c>
      <c r="H53" s="36"/>
      <c r="I53" s="197">
        <f>Arkusz_odpowiedzi_oferenta!I20</f>
        <v>0</v>
      </c>
      <c r="J53" s="36"/>
      <c r="K53" s="197">
        <f>Arkusz_odpowiedzi_oferenta!K20</f>
        <v>0</v>
      </c>
      <c r="L53" s="36"/>
      <c r="M53" s="197">
        <f>Arkusz_odpowiedzi_oferenta!M20</f>
        <v>0</v>
      </c>
      <c r="N53" s="36"/>
      <c r="O53" s="197">
        <f>Arkusz_odpowiedzi_oferenta!O20</f>
        <v>0</v>
      </c>
      <c r="P53" s="36"/>
      <c r="Q53" s="197">
        <f>Arkusz_odpowiedzi_oferenta!Q20</f>
        <v>0</v>
      </c>
      <c r="R53" s="36"/>
      <c r="S53" s="197">
        <f>Arkusz_odpowiedzi_oferenta!S20</f>
        <v>0</v>
      </c>
      <c r="T53" s="36"/>
      <c r="U53" s="197">
        <f>Arkusz_odpowiedzi_oferenta!U20</f>
        <v>0</v>
      </c>
      <c r="V53" s="36"/>
      <c r="W53" s="197">
        <f>Arkusz_odpowiedzi_oferenta!W20</f>
        <v>0</v>
      </c>
      <c r="X53" s="53"/>
    </row>
    <row r="54" spans="2:24" s="344" customFormat="1" ht="13.8" outlineLevel="1" x14ac:dyDescent="0.25">
      <c r="B54" s="345"/>
      <c r="C54" s="344" t="s">
        <v>294</v>
      </c>
      <c r="D54" s="37" t="str">
        <f>$E$12&amp;"/rok.jednostka"</f>
        <v>/rok.jednostka</v>
      </c>
      <c r="E54" s="346">
        <f>Arkusz_odpowiedzi_oferenta!E21</f>
        <v>0</v>
      </c>
      <c r="F54" s="347"/>
      <c r="G54" s="346">
        <f>Arkusz_odpowiedzi_oferenta!G21</f>
        <v>0</v>
      </c>
      <c r="H54" s="347"/>
      <c r="I54" s="346">
        <f>Arkusz_odpowiedzi_oferenta!I21</f>
        <v>0</v>
      </c>
      <c r="J54" s="347"/>
      <c r="K54" s="346">
        <f>Arkusz_odpowiedzi_oferenta!K21</f>
        <v>0</v>
      </c>
      <c r="L54" s="347"/>
      <c r="M54" s="346">
        <f>Arkusz_odpowiedzi_oferenta!M21</f>
        <v>0</v>
      </c>
      <c r="N54" s="347"/>
      <c r="O54" s="346">
        <f>Arkusz_odpowiedzi_oferenta!O21</f>
        <v>0</v>
      </c>
      <c r="P54" s="347"/>
      <c r="Q54" s="346">
        <f>Arkusz_odpowiedzi_oferenta!Q21</f>
        <v>0</v>
      </c>
      <c r="R54" s="347"/>
      <c r="S54" s="346">
        <f>Arkusz_odpowiedzi_oferenta!S21</f>
        <v>0</v>
      </c>
      <c r="T54" s="347"/>
      <c r="U54" s="346">
        <f>Arkusz_odpowiedzi_oferenta!U21</f>
        <v>0</v>
      </c>
      <c r="V54" s="347"/>
      <c r="W54" s="346">
        <f>Arkusz_odpowiedzi_oferenta!W21</f>
        <v>0</v>
      </c>
      <c r="X54" s="348"/>
    </row>
    <row r="55" spans="2:24" s="21" customFormat="1" ht="13.8" outlineLevel="1" x14ac:dyDescent="0.25">
      <c r="B55" s="251"/>
      <c r="C55" s="21" t="s">
        <v>295</v>
      </c>
      <c r="D55" s="28" t="str">
        <f>$E$12&amp;"/jednostka"</f>
        <v>/jednostka</v>
      </c>
      <c r="E55" s="197">
        <f>Arkusz_odpowiedzi_oferenta!E22</f>
        <v>0</v>
      </c>
      <c r="F55" s="36"/>
      <c r="G55" s="197">
        <f>Arkusz_odpowiedzi_oferenta!G22</f>
        <v>0</v>
      </c>
      <c r="H55" s="36"/>
      <c r="I55" s="197">
        <f>Arkusz_odpowiedzi_oferenta!I22</f>
        <v>0</v>
      </c>
      <c r="J55" s="36"/>
      <c r="K55" s="197">
        <f>Arkusz_odpowiedzi_oferenta!K22</f>
        <v>0</v>
      </c>
      <c r="L55" s="36"/>
      <c r="M55" s="197">
        <f>Arkusz_odpowiedzi_oferenta!M22</f>
        <v>0</v>
      </c>
      <c r="N55" s="36"/>
      <c r="O55" s="197">
        <f>Arkusz_odpowiedzi_oferenta!O22</f>
        <v>0</v>
      </c>
      <c r="P55" s="36"/>
      <c r="Q55" s="197">
        <f>Arkusz_odpowiedzi_oferenta!Q22</f>
        <v>0</v>
      </c>
      <c r="R55" s="36"/>
      <c r="S55" s="197">
        <f>Arkusz_odpowiedzi_oferenta!S22</f>
        <v>0</v>
      </c>
      <c r="T55" s="36"/>
      <c r="U55" s="197">
        <f>Arkusz_odpowiedzi_oferenta!U22</f>
        <v>0</v>
      </c>
      <c r="V55" s="36"/>
      <c r="W55" s="197">
        <f>Arkusz_odpowiedzi_oferenta!W22</f>
        <v>0</v>
      </c>
      <c r="X55" s="53"/>
    </row>
    <row r="56" spans="2:24" s="21" customFormat="1" ht="13.8" outlineLevel="1" x14ac:dyDescent="0.25">
      <c r="B56" s="251"/>
      <c r="C56" s="22"/>
      <c r="D56" s="28"/>
      <c r="E56" s="36"/>
      <c r="F56" s="36"/>
      <c r="G56" s="36"/>
      <c r="H56" s="36"/>
      <c r="I56" s="36"/>
      <c r="J56" s="36"/>
      <c r="K56" s="36"/>
      <c r="L56" s="36"/>
      <c r="M56" s="36"/>
      <c r="N56" s="36"/>
      <c r="O56" s="36"/>
      <c r="P56" s="36"/>
      <c r="Q56" s="36"/>
      <c r="R56" s="36"/>
      <c r="S56" s="36"/>
      <c r="T56" s="36"/>
      <c r="U56" s="36"/>
      <c r="V56" s="36"/>
      <c r="W56" s="36"/>
      <c r="X56" s="53"/>
    </row>
    <row r="57" spans="2:24" s="21" customFormat="1" ht="13.8" outlineLevel="1" x14ac:dyDescent="0.25">
      <c r="B57" s="250"/>
      <c r="C57" s="224" t="s">
        <v>117</v>
      </c>
      <c r="D57" s="28"/>
      <c r="E57" s="36"/>
      <c r="F57" s="36"/>
      <c r="G57" s="36"/>
      <c r="H57" s="36"/>
      <c r="I57" s="36"/>
      <c r="J57" s="36"/>
      <c r="K57" s="36"/>
      <c r="L57" s="36"/>
      <c r="M57" s="36"/>
      <c r="N57" s="36"/>
      <c r="O57" s="36"/>
      <c r="P57" s="36"/>
      <c r="Q57" s="36"/>
      <c r="R57" s="36"/>
      <c r="S57" s="36"/>
      <c r="T57" s="36"/>
      <c r="U57" s="36"/>
      <c r="V57" s="36"/>
      <c r="W57" s="36"/>
      <c r="X57" s="53"/>
    </row>
    <row r="58" spans="2:24" s="21" customFormat="1" ht="13.8" outlineLevel="1" x14ac:dyDescent="0.25">
      <c r="B58" s="251"/>
      <c r="C58" s="21" t="s">
        <v>118</v>
      </c>
      <c r="D58" s="159" t="s">
        <v>119</v>
      </c>
      <c r="E58" s="197">
        <f>Arkusz_odpowiedzi_oferenta!E25</f>
        <v>0</v>
      </c>
      <c r="F58" s="36"/>
      <c r="G58" s="197">
        <f>Arkusz_odpowiedzi_oferenta!G25</f>
        <v>0</v>
      </c>
      <c r="H58" s="36"/>
      <c r="I58" s="197">
        <f>Arkusz_odpowiedzi_oferenta!I25</f>
        <v>0</v>
      </c>
      <c r="J58" s="36"/>
      <c r="K58" s="197">
        <f>Arkusz_odpowiedzi_oferenta!K25</f>
        <v>0</v>
      </c>
      <c r="L58" s="36"/>
      <c r="M58" s="197">
        <f>Arkusz_odpowiedzi_oferenta!M25</f>
        <v>0</v>
      </c>
      <c r="N58" s="36"/>
      <c r="O58" s="197">
        <f>Arkusz_odpowiedzi_oferenta!O25</f>
        <v>0</v>
      </c>
      <c r="P58" s="36"/>
      <c r="Q58" s="197">
        <f>Arkusz_odpowiedzi_oferenta!Q25</f>
        <v>0</v>
      </c>
      <c r="R58" s="36"/>
      <c r="S58" s="197">
        <f>Arkusz_odpowiedzi_oferenta!S25</f>
        <v>0</v>
      </c>
      <c r="T58" s="36"/>
      <c r="U58" s="197">
        <f>Arkusz_odpowiedzi_oferenta!U25</f>
        <v>0</v>
      </c>
      <c r="V58" s="36"/>
      <c r="W58" s="197">
        <f>Arkusz_odpowiedzi_oferenta!W25</f>
        <v>0</v>
      </c>
      <c r="X58" s="53"/>
    </row>
    <row r="59" spans="2:24" s="21" customFormat="1" ht="13.8" outlineLevel="1" x14ac:dyDescent="0.25">
      <c r="B59" s="251"/>
      <c r="C59" s="229" t="s">
        <v>107</v>
      </c>
      <c r="D59" s="159"/>
      <c r="E59" s="36"/>
      <c r="F59" s="36"/>
      <c r="G59" s="36"/>
      <c r="H59" s="36"/>
      <c r="I59" s="36"/>
      <c r="J59" s="36"/>
      <c r="K59" s="36"/>
      <c r="L59" s="36"/>
      <c r="M59" s="36"/>
      <c r="N59" s="36"/>
      <c r="O59" s="36"/>
      <c r="P59" s="36"/>
      <c r="Q59" s="36"/>
      <c r="R59" s="36"/>
      <c r="S59" s="36"/>
      <c r="T59" s="36"/>
      <c r="U59" s="36"/>
      <c r="V59" s="36"/>
      <c r="W59" s="36"/>
      <c r="X59" s="56"/>
    </row>
    <row r="60" spans="2:24" s="21" customFormat="1" ht="13.8" outlineLevel="1" x14ac:dyDescent="0.25">
      <c r="B60" s="251"/>
      <c r="C60" s="21" t="s">
        <v>120</v>
      </c>
      <c r="D60" s="159" t="s">
        <v>121</v>
      </c>
      <c r="E60" s="197">
        <f>Arkusz_odpowiedzi_oferenta!E27</f>
        <v>0</v>
      </c>
      <c r="F60" s="36"/>
      <c r="G60" s="197">
        <f>Arkusz_odpowiedzi_oferenta!G27</f>
        <v>0</v>
      </c>
      <c r="H60" s="36"/>
      <c r="I60" s="197">
        <f>Arkusz_odpowiedzi_oferenta!I27</f>
        <v>0</v>
      </c>
      <c r="J60" s="36"/>
      <c r="K60" s="197">
        <f>Arkusz_odpowiedzi_oferenta!K27</f>
        <v>0</v>
      </c>
      <c r="L60" s="36"/>
      <c r="M60" s="197">
        <f>Arkusz_odpowiedzi_oferenta!M27</f>
        <v>0</v>
      </c>
      <c r="N60" s="36"/>
      <c r="O60" s="197">
        <f>Arkusz_odpowiedzi_oferenta!O27</f>
        <v>0</v>
      </c>
      <c r="P60" s="36"/>
      <c r="Q60" s="197">
        <f>Arkusz_odpowiedzi_oferenta!Q27</f>
        <v>0</v>
      </c>
      <c r="R60" s="36"/>
      <c r="S60" s="197">
        <f>Arkusz_odpowiedzi_oferenta!S27</f>
        <v>0</v>
      </c>
      <c r="T60" s="36"/>
      <c r="U60" s="197">
        <f>Arkusz_odpowiedzi_oferenta!U27</f>
        <v>0</v>
      </c>
      <c r="V60" s="36"/>
      <c r="W60" s="197">
        <f>Arkusz_odpowiedzi_oferenta!W27</f>
        <v>0</v>
      </c>
      <c r="X60" s="53"/>
    </row>
    <row r="61" spans="2:24" s="21" customFormat="1" ht="13.8" outlineLevel="1" x14ac:dyDescent="0.25">
      <c r="B61" s="251"/>
      <c r="C61" s="21" t="s">
        <v>122</v>
      </c>
      <c r="D61" s="159" t="s">
        <v>121</v>
      </c>
      <c r="E61" s="197">
        <f>Arkusz_odpowiedzi_oferenta!E28</f>
        <v>0</v>
      </c>
      <c r="F61" s="36"/>
      <c r="G61" s="197">
        <f>Arkusz_odpowiedzi_oferenta!G28</f>
        <v>0</v>
      </c>
      <c r="H61" s="36"/>
      <c r="I61" s="197">
        <f>Arkusz_odpowiedzi_oferenta!I28</f>
        <v>0</v>
      </c>
      <c r="J61" s="36"/>
      <c r="K61" s="197">
        <f>Arkusz_odpowiedzi_oferenta!K28</f>
        <v>0</v>
      </c>
      <c r="L61" s="36"/>
      <c r="M61" s="197">
        <f>Arkusz_odpowiedzi_oferenta!M28</f>
        <v>0</v>
      </c>
      <c r="N61" s="36"/>
      <c r="O61" s="197">
        <f>Arkusz_odpowiedzi_oferenta!O28</f>
        <v>0</v>
      </c>
      <c r="P61" s="36"/>
      <c r="Q61" s="197">
        <f>Arkusz_odpowiedzi_oferenta!Q28</f>
        <v>0</v>
      </c>
      <c r="R61" s="36"/>
      <c r="S61" s="197">
        <f>Arkusz_odpowiedzi_oferenta!S28</f>
        <v>0</v>
      </c>
      <c r="T61" s="36"/>
      <c r="U61" s="197">
        <f>Arkusz_odpowiedzi_oferenta!U28</f>
        <v>0</v>
      </c>
      <c r="V61" s="36"/>
      <c r="W61" s="197">
        <f>Arkusz_odpowiedzi_oferenta!W28</f>
        <v>0</v>
      </c>
      <c r="X61" s="53"/>
    </row>
    <row r="62" spans="2:24" s="21" customFormat="1" ht="13.8" outlineLevel="1" x14ac:dyDescent="0.25">
      <c r="B62" s="251"/>
      <c r="C62" s="21" t="s">
        <v>123</v>
      </c>
      <c r="D62" s="159" t="s">
        <v>121</v>
      </c>
      <c r="E62" s="197">
        <f>Arkusz_odpowiedzi_oferenta!E29</f>
        <v>0</v>
      </c>
      <c r="F62" s="36"/>
      <c r="G62" s="197">
        <f>Arkusz_odpowiedzi_oferenta!G29</f>
        <v>0</v>
      </c>
      <c r="H62" s="36"/>
      <c r="I62" s="197">
        <f>Arkusz_odpowiedzi_oferenta!I29</f>
        <v>0</v>
      </c>
      <c r="J62" s="36"/>
      <c r="K62" s="197">
        <f>Arkusz_odpowiedzi_oferenta!K29</f>
        <v>0</v>
      </c>
      <c r="L62" s="36"/>
      <c r="M62" s="197">
        <f>Arkusz_odpowiedzi_oferenta!M29</f>
        <v>0</v>
      </c>
      <c r="N62" s="36"/>
      <c r="O62" s="197">
        <f>Arkusz_odpowiedzi_oferenta!O29</f>
        <v>0</v>
      </c>
      <c r="P62" s="36"/>
      <c r="Q62" s="197">
        <f>Arkusz_odpowiedzi_oferenta!Q29</f>
        <v>0</v>
      </c>
      <c r="R62" s="36"/>
      <c r="S62" s="197">
        <f>Arkusz_odpowiedzi_oferenta!S29</f>
        <v>0</v>
      </c>
      <c r="T62" s="36"/>
      <c r="U62" s="197">
        <f>Arkusz_odpowiedzi_oferenta!U29</f>
        <v>0</v>
      </c>
      <c r="V62" s="36"/>
      <c r="W62" s="197">
        <f>Arkusz_odpowiedzi_oferenta!W29</f>
        <v>0</v>
      </c>
      <c r="X62" s="53"/>
    </row>
    <row r="63" spans="2:24" s="21" customFormat="1" ht="13.8" outlineLevel="1" x14ac:dyDescent="0.25">
      <c r="B63" s="251"/>
      <c r="C63" s="21" t="s">
        <v>124</v>
      </c>
      <c r="D63" s="159" t="s">
        <v>121</v>
      </c>
      <c r="E63" s="197">
        <f>Arkusz_odpowiedzi_oferenta!E30</f>
        <v>0</v>
      </c>
      <c r="F63" s="36"/>
      <c r="G63" s="197">
        <f>Arkusz_odpowiedzi_oferenta!G30</f>
        <v>0</v>
      </c>
      <c r="H63" s="36"/>
      <c r="I63" s="197">
        <f>Arkusz_odpowiedzi_oferenta!I30</f>
        <v>0</v>
      </c>
      <c r="J63" s="36"/>
      <c r="K63" s="197">
        <f>Arkusz_odpowiedzi_oferenta!K30</f>
        <v>0</v>
      </c>
      <c r="L63" s="36"/>
      <c r="M63" s="197">
        <f>Arkusz_odpowiedzi_oferenta!M30</f>
        <v>0</v>
      </c>
      <c r="N63" s="36"/>
      <c r="O63" s="197">
        <f>Arkusz_odpowiedzi_oferenta!O30</f>
        <v>0</v>
      </c>
      <c r="P63" s="36"/>
      <c r="Q63" s="197">
        <f>Arkusz_odpowiedzi_oferenta!Q30</f>
        <v>0</v>
      </c>
      <c r="R63" s="36"/>
      <c r="S63" s="197">
        <f>Arkusz_odpowiedzi_oferenta!S30</f>
        <v>0</v>
      </c>
      <c r="T63" s="36"/>
      <c r="U63" s="197">
        <f>Arkusz_odpowiedzi_oferenta!U30</f>
        <v>0</v>
      </c>
      <c r="V63" s="36"/>
      <c r="W63" s="197">
        <f>Arkusz_odpowiedzi_oferenta!W30</f>
        <v>0</v>
      </c>
      <c r="X63" s="53"/>
    </row>
    <row r="64" spans="2:24" s="21" customFormat="1" ht="13.8" outlineLevel="1" x14ac:dyDescent="0.25">
      <c r="B64" s="251"/>
      <c r="C64" s="22"/>
      <c r="D64" s="159"/>
      <c r="E64" s="36"/>
      <c r="F64" s="36"/>
      <c r="G64" s="36"/>
      <c r="H64" s="36"/>
      <c r="I64" s="36"/>
      <c r="J64" s="36"/>
      <c r="K64" s="36"/>
      <c r="L64" s="36"/>
      <c r="M64" s="36"/>
      <c r="N64" s="36"/>
      <c r="O64" s="36"/>
      <c r="P64" s="36"/>
      <c r="Q64" s="36"/>
      <c r="R64" s="36"/>
      <c r="S64" s="36"/>
      <c r="T64" s="36"/>
      <c r="U64" s="36"/>
      <c r="V64" s="36"/>
      <c r="W64" s="36"/>
      <c r="X64" s="53"/>
    </row>
    <row r="65" spans="2:24" s="21" customFormat="1" ht="13.8" outlineLevel="1" x14ac:dyDescent="0.25">
      <c r="B65" s="250"/>
      <c r="C65" s="224" t="s">
        <v>125</v>
      </c>
      <c r="D65" s="159"/>
      <c r="E65" s="36"/>
      <c r="F65" s="36"/>
      <c r="G65" s="36"/>
      <c r="H65" s="36"/>
      <c r="I65" s="36"/>
      <c r="J65" s="36"/>
      <c r="K65" s="36"/>
      <c r="L65" s="36"/>
      <c r="M65" s="36"/>
      <c r="N65" s="36"/>
      <c r="O65" s="36"/>
      <c r="P65" s="36"/>
      <c r="Q65" s="36"/>
      <c r="R65" s="36"/>
      <c r="S65" s="36"/>
      <c r="T65" s="36"/>
      <c r="U65" s="36"/>
      <c r="V65" s="36"/>
      <c r="W65" s="36"/>
      <c r="X65" s="53"/>
    </row>
    <row r="66" spans="2:24" s="21" customFormat="1" ht="13.8" outlineLevel="1" x14ac:dyDescent="0.25">
      <c r="B66" s="251"/>
      <c r="C66" s="21" t="s">
        <v>298</v>
      </c>
      <c r="D66" s="159" t="s">
        <v>3</v>
      </c>
      <c r="E66" s="197">
        <f>Arkusz_odpowiedzi_oferenta!E33</f>
        <v>0</v>
      </c>
      <c r="F66" s="36"/>
      <c r="G66" s="197">
        <f>Arkusz_odpowiedzi_oferenta!G33</f>
        <v>0</v>
      </c>
      <c r="H66" s="36"/>
      <c r="I66" s="197">
        <f>Arkusz_odpowiedzi_oferenta!I33</f>
        <v>0</v>
      </c>
      <c r="J66" s="36"/>
      <c r="K66" s="197">
        <f>Arkusz_odpowiedzi_oferenta!K33</f>
        <v>0</v>
      </c>
      <c r="L66" s="36"/>
      <c r="M66" s="197">
        <f>Arkusz_odpowiedzi_oferenta!M33</f>
        <v>0</v>
      </c>
      <c r="N66" s="36"/>
      <c r="O66" s="197">
        <f>Arkusz_odpowiedzi_oferenta!O33</f>
        <v>0</v>
      </c>
      <c r="P66" s="36"/>
      <c r="Q66" s="197">
        <f>Arkusz_odpowiedzi_oferenta!Q33</f>
        <v>0</v>
      </c>
      <c r="R66" s="36"/>
      <c r="S66" s="197">
        <f>Arkusz_odpowiedzi_oferenta!S33</f>
        <v>0</v>
      </c>
      <c r="T66" s="36"/>
      <c r="U66" s="197">
        <f>Arkusz_odpowiedzi_oferenta!U33</f>
        <v>0</v>
      </c>
      <c r="V66" s="36"/>
      <c r="W66" s="197">
        <f>Arkusz_odpowiedzi_oferenta!W33</f>
        <v>0</v>
      </c>
      <c r="X66" s="53"/>
    </row>
    <row r="67" spans="2:24" s="21" customFormat="1" ht="13.8" outlineLevel="1" x14ac:dyDescent="0.25">
      <c r="B67" s="251"/>
      <c r="C67" s="229" t="s">
        <v>107</v>
      </c>
      <c r="D67" s="159"/>
      <c r="E67" s="36"/>
      <c r="F67" s="36"/>
      <c r="G67" s="36"/>
      <c r="H67" s="36"/>
      <c r="I67" s="36"/>
      <c r="J67" s="36"/>
      <c r="K67" s="36"/>
      <c r="L67" s="36"/>
      <c r="M67" s="36"/>
      <c r="N67" s="36"/>
      <c r="O67" s="36"/>
      <c r="P67" s="36"/>
      <c r="Q67" s="36"/>
      <c r="R67" s="36"/>
      <c r="S67" s="36"/>
      <c r="T67" s="36"/>
      <c r="U67" s="36"/>
      <c r="V67" s="36"/>
      <c r="W67" s="36"/>
      <c r="X67" s="56"/>
    </row>
    <row r="68" spans="2:24" s="21" customFormat="1" ht="13.8" outlineLevel="1" x14ac:dyDescent="0.25">
      <c r="B68" s="251"/>
      <c r="C68" s="21" t="s">
        <v>120</v>
      </c>
      <c r="D68" s="159" t="s">
        <v>121</v>
      </c>
      <c r="E68" s="197">
        <f>Arkusz_odpowiedzi_oferenta!E35</f>
        <v>0</v>
      </c>
      <c r="F68" s="36"/>
      <c r="G68" s="197">
        <f>Arkusz_odpowiedzi_oferenta!G35</f>
        <v>0</v>
      </c>
      <c r="H68" s="36"/>
      <c r="I68" s="197">
        <f>Arkusz_odpowiedzi_oferenta!I35</f>
        <v>0</v>
      </c>
      <c r="J68" s="36"/>
      <c r="K68" s="197">
        <f>Arkusz_odpowiedzi_oferenta!K35</f>
        <v>0</v>
      </c>
      <c r="L68" s="36"/>
      <c r="M68" s="197">
        <f>Arkusz_odpowiedzi_oferenta!M35</f>
        <v>0</v>
      </c>
      <c r="N68" s="36"/>
      <c r="O68" s="197">
        <f>Arkusz_odpowiedzi_oferenta!O35</f>
        <v>0</v>
      </c>
      <c r="P68" s="36"/>
      <c r="Q68" s="197">
        <f>Arkusz_odpowiedzi_oferenta!Q35</f>
        <v>0</v>
      </c>
      <c r="R68" s="36"/>
      <c r="S68" s="197">
        <f>Arkusz_odpowiedzi_oferenta!S35</f>
        <v>0</v>
      </c>
      <c r="T68" s="36"/>
      <c r="U68" s="197">
        <f>Arkusz_odpowiedzi_oferenta!U35</f>
        <v>0</v>
      </c>
      <c r="V68" s="36"/>
      <c r="W68" s="197">
        <f>Arkusz_odpowiedzi_oferenta!W35</f>
        <v>0</v>
      </c>
      <c r="X68" s="53"/>
    </row>
    <row r="69" spans="2:24" s="21" customFormat="1" ht="13.8" outlineLevel="1" x14ac:dyDescent="0.25">
      <c r="B69" s="251"/>
      <c r="C69" s="21" t="s">
        <v>127</v>
      </c>
      <c r="D69" s="159" t="s">
        <v>121</v>
      </c>
      <c r="E69" s="197">
        <f>Arkusz_odpowiedzi_oferenta!E36</f>
        <v>0</v>
      </c>
      <c r="F69" s="36"/>
      <c r="G69" s="197">
        <f>Arkusz_odpowiedzi_oferenta!G36</f>
        <v>0</v>
      </c>
      <c r="H69" s="36"/>
      <c r="I69" s="197">
        <f>Arkusz_odpowiedzi_oferenta!I36</f>
        <v>0</v>
      </c>
      <c r="J69" s="36"/>
      <c r="K69" s="197">
        <f>Arkusz_odpowiedzi_oferenta!K36</f>
        <v>0</v>
      </c>
      <c r="L69" s="36"/>
      <c r="M69" s="197">
        <f>Arkusz_odpowiedzi_oferenta!M36</f>
        <v>0</v>
      </c>
      <c r="N69" s="36"/>
      <c r="O69" s="197">
        <f>Arkusz_odpowiedzi_oferenta!O36</f>
        <v>0</v>
      </c>
      <c r="P69" s="36"/>
      <c r="Q69" s="197">
        <f>Arkusz_odpowiedzi_oferenta!Q36</f>
        <v>0</v>
      </c>
      <c r="R69" s="36"/>
      <c r="S69" s="197">
        <f>Arkusz_odpowiedzi_oferenta!S36</f>
        <v>0</v>
      </c>
      <c r="T69" s="36"/>
      <c r="U69" s="197">
        <f>Arkusz_odpowiedzi_oferenta!U36</f>
        <v>0</v>
      </c>
      <c r="V69" s="36"/>
      <c r="W69" s="197">
        <f>Arkusz_odpowiedzi_oferenta!W36</f>
        <v>0</v>
      </c>
      <c r="X69" s="53"/>
    </row>
    <row r="70" spans="2:24" s="21" customFormat="1" ht="13.8" outlineLevel="1" x14ac:dyDescent="0.25">
      <c r="B70" s="252"/>
      <c r="C70" s="232"/>
      <c r="D70" s="59"/>
      <c r="E70" s="60"/>
      <c r="F70" s="60"/>
      <c r="G70" s="60"/>
      <c r="H70" s="60"/>
      <c r="I70" s="60"/>
      <c r="J70" s="60"/>
      <c r="K70" s="60"/>
      <c r="L70" s="60"/>
      <c r="M70" s="60"/>
      <c r="N70" s="60"/>
      <c r="O70" s="60"/>
      <c r="P70" s="60"/>
      <c r="Q70" s="60"/>
      <c r="R70" s="60"/>
      <c r="S70" s="60"/>
      <c r="T70" s="60"/>
      <c r="U70" s="60"/>
      <c r="V70" s="60"/>
      <c r="W70" s="60"/>
      <c r="X70" s="61"/>
    </row>
    <row r="71" spans="2:24" s="21" customFormat="1" ht="13.8" x14ac:dyDescent="0.25">
      <c r="B71" s="78"/>
      <c r="C71" s="22"/>
      <c r="D71" s="28"/>
      <c r="E71" s="23"/>
      <c r="F71" s="23"/>
      <c r="G71" s="23"/>
      <c r="H71" s="23"/>
      <c r="I71" s="23"/>
      <c r="J71" s="23"/>
      <c r="K71" s="23"/>
      <c r="L71" s="23"/>
      <c r="M71" s="23"/>
      <c r="N71" s="23"/>
      <c r="O71" s="23"/>
      <c r="P71" s="23"/>
      <c r="Q71" s="23"/>
      <c r="R71" s="23"/>
      <c r="S71" s="23"/>
      <c r="T71" s="23"/>
      <c r="U71" s="23"/>
      <c r="V71" s="23"/>
      <c r="W71" s="23"/>
    </row>
    <row r="72" spans="2:24" s="21" customFormat="1" ht="23.25" customHeight="1" x14ac:dyDescent="0.25">
      <c r="B72" s="62" t="s">
        <v>297</v>
      </c>
      <c r="C72" s="62"/>
      <c r="D72" s="63"/>
      <c r="E72" s="64"/>
      <c r="F72" s="64"/>
      <c r="G72" s="64"/>
      <c r="H72" s="64"/>
      <c r="I72" s="64"/>
      <c r="J72" s="64"/>
      <c r="K72" s="64"/>
      <c r="L72" s="64"/>
      <c r="M72" s="64"/>
      <c r="N72" s="64"/>
      <c r="O72" s="64"/>
      <c r="P72" s="64"/>
      <c r="Q72" s="64"/>
      <c r="R72" s="64"/>
      <c r="S72" s="64"/>
      <c r="T72" s="64"/>
      <c r="U72" s="64"/>
      <c r="V72" s="64"/>
      <c r="W72" s="64"/>
      <c r="X72" s="65"/>
    </row>
    <row r="73" spans="2:24" s="21" customFormat="1" ht="13.8" outlineLevel="1" x14ac:dyDescent="0.25">
      <c r="B73" s="253" t="s">
        <v>289</v>
      </c>
      <c r="C73" s="22"/>
      <c r="D73" s="28"/>
      <c r="E73" s="23"/>
      <c r="F73" s="23"/>
      <c r="G73" s="23"/>
      <c r="H73" s="23"/>
      <c r="I73" s="23"/>
      <c r="J73" s="23"/>
      <c r="K73" s="23"/>
      <c r="L73" s="23"/>
      <c r="M73" s="23"/>
      <c r="N73" s="23"/>
      <c r="O73" s="23"/>
      <c r="P73" s="23"/>
      <c r="Q73" s="23"/>
      <c r="R73" s="23"/>
      <c r="S73" s="23"/>
      <c r="T73" s="23"/>
      <c r="U73" s="23"/>
      <c r="V73" s="23"/>
      <c r="W73" s="23"/>
      <c r="X73" s="66"/>
    </row>
    <row r="74" spans="2:24" s="21" customFormat="1" ht="13.8" outlineLevel="1" x14ac:dyDescent="0.25">
      <c r="B74" s="254"/>
      <c r="C74" s="333" t="s">
        <v>316</v>
      </c>
      <c r="D74" s="28" t="str">
        <f t="shared" ref="D74:D79" si="9">$E$12</f>
        <v/>
      </c>
      <c r="E74" s="67">
        <f>IF(E$52&lt;&gt;0,(E52+E53)*E$49,E55*(1/(1+E15)^E13)*E$49)</f>
        <v>0</v>
      </c>
      <c r="F74" s="23"/>
      <c r="G74" s="67">
        <f>IF(G$52&lt;&gt;0,(G52+G53)*G$49,G55*(1/(1+G15)^G13)*G$49)</f>
        <v>0</v>
      </c>
      <c r="H74" s="23"/>
      <c r="I74" s="67">
        <f>IF(I$52&lt;&gt;0,(I52+I53)*I$49,I55*(1/(1+I15)^I13)*I$49)</f>
        <v>0</v>
      </c>
      <c r="J74" s="23"/>
      <c r="K74" s="67">
        <f>IF(K$52&lt;&gt;0,(K52+K53)*K$49,K55*(1/(1+K15)^K13)*K$49)</f>
        <v>0</v>
      </c>
      <c r="L74" s="23"/>
      <c r="M74" s="67">
        <f>IF(M$52&lt;&gt;0,(M52+M53)*M$49,M55*(1/(1+M15)^M13)*M$49)</f>
        <v>0</v>
      </c>
      <c r="N74" s="23"/>
      <c r="O74" s="67">
        <f>IF(O$52&lt;&gt;0,(O52+O53)*O$49,O55*(1/(1+O15)^O13)*O$49)</f>
        <v>0</v>
      </c>
      <c r="P74" s="23"/>
      <c r="Q74" s="67">
        <f>IF(Q$52&lt;&gt;0,(Q52+Q53)*Q$49,Q55*(1/(1+Q15)^Q13)*Q$49)</f>
        <v>0</v>
      </c>
      <c r="R74" s="23"/>
      <c r="S74" s="67">
        <f>IF(S$52&lt;&gt;0,(S52+S53)*S$49,S55*(1/(1+S15)^S13)*S$49)</f>
        <v>0</v>
      </c>
      <c r="T74" s="23"/>
      <c r="U74" s="67">
        <f>IF(U$52&lt;&gt;0,(U52+U53)*U$49,U55*(1/(1+U15)^U13)*U$49)</f>
        <v>0</v>
      </c>
      <c r="V74" s="23"/>
      <c r="W74" s="67">
        <f>IF(W$52&lt;&gt;0,(W52+W53)*W$49,W55*(1/(1+W15)^W13)*W$49)</f>
        <v>0</v>
      </c>
      <c r="X74" s="66"/>
    </row>
    <row r="75" spans="2:24" s="344" customFormat="1" ht="13.8" outlineLevel="1" x14ac:dyDescent="0.25">
      <c r="B75" s="339"/>
      <c r="C75" s="340" t="s">
        <v>129</v>
      </c>
      <c r="D75" s="37" t="str">
        <f t="shared" si="9"/>
        <v/>
      </c>
      <c r="E75" s="341">
        <f>Obliczenia!E25*E49</f>
        <v>0</v>
      </c>
      <c r="F75" s="342"/>
      <c r="G75" s="341">
        <f>Obliczenia!G25*G49</f>
        <v>0</v>
      </c>
      <c r="H75" s="342"/>
      <c r="I75" s="341">
        <f>Obliczenia!I25*I49</f>
        <v>0</v>
      </c>
      <c r="J75" s="342"/>
      <c r="K75" s="341">
        <f>Obliczenia!K25*K49</f>
        <v>0</v>
      </c>
      <c r="L75" s="342"/>
      <c r="M75" s="341">
        <f>Obliczenia!M25*M49</f>
        <v>0</v>
      </c>
      <c r="N75" s="342"/>
      <c r="O75" s="341">
        <f>Obliczenia!O25*O49</f>
        <v>0</v>
      </c>
      <c r="P75" s="342"/>
      <c r="Q75" s="341">
        <f>Obliczenia!Q25*Q49</f>
        <v>0</v>
      </c>
      <c r="R75" s="342"/>
      <c r="S75" s="341">
        <f>Obliczenia!S25*S49</f>
        <v>0</v>
      </c>
      <c r="T75" s="342"/>
      <c r="U75" s="341">
        <f>Obliczenia!U25*U49</f>
        <v>0</v>
      </c>
      <c r="V75" s="342"/>
      <c r="W75" s="341">
        <f>Obliczenia!W25*W49</f>
        <v>0</v>
      </c>
      <c r="X75" s="343"/>
    </row>
    <row r="76" spans="2:24" s="21" customFormat="1" ht="13.8" outlineLevel="1" x14ac:dyDescent="0.25">
      <c r="B76" s="254"/>
      <c r="C76" s="333" t="s">
        <v>128</v>
      </c>
      <c r="D76" s="28" t="str">
        <f t="shared" si="9"/>
        <v/>
      </c>
      <c r="E76" s="67">
        <f>Obliczenia!E32*E49</f>
        <v>0</v>
      </c>
      <c r="F76" s="23"/>
      <c r="G76" s="67">
        <f>Obliczenia!G32*G49</f>
        <v>0</v>
      </c>
      <c r="H76" s="23"/>
      <c r="I76" s="67">
        <f>Obliczenia!I32*I49</f>
        <v>0</v>
      </c>
      <c r="J76" s="23"/>
      <c r="K76" s="67">
        <f>Obliczenia!K32*K49</f>
        <v>0</v>
      </c>
      <c r="L76" s="23"/>
      <c r="M76" s="67">
        <f>Obliczenia!M32*M49</f>
        <v>0</v>
      </c>
      <c r="N76" s="23"/>
      <c r="O76" s="67">
        <f>Obliczenia!O32*O49</f>
        <v>0</v>
      </c>
      <c r="P76" s="23"/>
      <c r="Q76" s="67">
        <f>Obliczenia!Q32*Q49</f>
        <v>0</v>
      </c>
      <c r="R76" s="23"/>
      <c r="S76" s="67">
        <f>Obliczenia!S32*S49</f>
        <v>0</v>
      </c>
      <c r="T76" s="23"/>
      <c r="U76" s="67">
        <f>Obliczenia!U32*U49</f>
        <v>0</v>
      </c>
      <c r="V76" s="23"/>
      <c r="W76" s="67">
        <f>Obliczenia!W32*W49</f>
        <v>0</v>
      </c>
      <c r="X76" s="66"/>
    </row>
    <row r="77" spans="2:24" s="21" customFormat="1" ht="13.8" outlineLevel="1" x14ac:dyDescent="0.25">
      <c r="B77" s="254"/>
      <c r="C77" s="333" t="s">
        <v>313</v>
      </c>
      <c r="D77" s="28" t="str">
        <f t="shared" si="9"/>
        <v/>
      </c>
      <c r="E77" s="67">
        <f>(E$20+Obliczenia!E39)*E$49</f>
        <v>0</v>
      </c>
      <c r="F77" s="23"/>
      <c r="G77" s="67">
        <f>(G$20+Obliczenia!G39)*G$49</f>
        <v>0</v>
      </c>
      <c r="H77" s="23"/>
      <c r="I77" s="67">
        <f>(I$20+Obliczenia!I39)*I$49</f>
        <v>0</v>
      </c>
      <c r="J77" s="23"/>
      <c r="K77" s="67">
        <f>(K$20+Obliczenia!K39)*K$49</f>
        <v>0</v>
      </c>
      <c r="L77" s="23"/>
      <c r="M77" s="67">
        <f>(M$20+Obliczenia!M39)*M$49</f>
        <v>0</v>
      </c>
      <c r="N77" s="23"/>
      <c r="O77" s="67">
        <f>(O$20+Obliczenia!O39)*O$49</f>
        <v>0</v>
      </c>
      <c r="P77" s="23"/>
      <c r="Q77" s="67">
        <f>(Q$20+Obliczenia!Q39)*Q$49</f>
        <v>0</v>
      </c>
      <c r="R77" s="23"/>
      <c r="S77" s="67">
        <f>(S$20+Obliczenia!S39)*S$49</f>
        <v>0</v>
      </c>
      <c r="T77" s="23"/>
      <c r="U77" s="67">
        <f>(U$20+Obliczenia!U39)*U$49</f>
        <v>0</v>
      </c>
      <c r="V77" s="23"/>
      <c r="W77" s="67">
        <f>(W$20+Obliczenia!W39)*W$49</f>
        <v>0</v>
      </c>
      <c r="X77" s="66"/>
    </row>
    <row r="78" spans="2:24" s="21" customFormat="1" ht="13.8" outlineLevel="1" x14ac:dyDescent="0.25">
      <c r="B78" s="254"/>
      <c r="C78" s="333" t="s">
        <v>296</v>
      </c>
      <c r="D78" s="28" t="str">
        <f t="shared" si="9"/>
        <v/>
      </c>
      <c r="E78" s="67">
        <f>Obliczenia!E46*E49</f>
        <v>0</v>
      </c>
      <c r="F78" s="23"/>
      <c r="G78" s="67">
        <f>Obliczenia!G46*G49</f>
        <v>0</v>
      </c>
      <c r="H78" s="23"/>
      <c r="I78" s="67">
        <f>Obliczenia!I46*I49</f>
        <v>0</v>
      </c>
      <c r="J78" s="23"/>
      <c r="K78" s="67">
        <f>Obliczenia!K46*K49</f>
        <v>0</v>
      </c>
      <c r="L78" s="23"/>
      <c r="M78" s="67">
        <f>Obliczenia!M46*M49</f>
        <v>0</v>
      </c>
      <c r="N78" s="23"/>
      <c r="O78" s="67">
        <f>Obliczenia!O46*O49</f>
        <v>0</v>
      </c>
      <c r="P78" s="23"/>
      <c r="Q78" s="67">
        <f>Obliczenia!Q46*Q49</f>
        <v>0</v>
      </c>
      <c r="R78" s="23"/>
      <c r="S78" s="67">
        <f>Obliczenia!S46*S49</f>
        <v>0</v>
      </c>
      <c r="T78" s="23"/>
      <c r="U78" s="67">
        <f>Obliczenia!U46*U49</f>
        <v>0</v>
      </c>
      <c r="V78" s="23"/>
      <c r="W78" s="67">
        <f>Obliczenia!W46*W49</f>
        <v>0</v>
      </c>
      <c r="X78" s="66"/>
    </row>
    <row r="79" spans="2:24" s="21" customFormat="1" ht="13.8" outlineLevel="1" x14ac:dyDescent="0.25">
      <c r="B79" s="254"/>
      <c r="C79" s="224" t="s">
        <v>309</v>
      </c>
      <c r="D79" s="28" t="str">
        <f t="shared" si="9"/>
        <v/>
      </c>
      <c r="E79" s="67">
        <f>-Obliczenia!E53*E49</f>
        <v>0</v>
      </c>
      <c r="F79" s="23"/>
      <c r="G79" s="67">
        <f>-Obliczenia!G53*G49</f>
        <v>0</v>
      </c>
      <c r="H79" s="23"/>
      <c r="I79" s="67">
        <f>-Obliczenia!I53*I49</f>
        <v>0</v>
      </c>
      <c r="J79" s="23"/>
      <c r="K79" s="67">
        <f>-Obliczenia!K53*K49</f>
        <v>0</v>
      </c>
      <c r="L79" s="23"/>
      <c r="M79" s="67">
        <f>-Obliczenia!M53*M49</f>
        <v>0</v>
      </c>
      <c r="N79" s="23"/>
      <c r="O79" s="67">
        <f>-Obliczenia!O53*O49</f>
        <v>0</v>
      </c>
      <c r="P79" s="23"/>
      <c r="Q79" s="67">
        <f>-Obliczenia!Q53*Q49</f>
        <v>0</v>
      </c>
      <c r="R79" s="23"/>
      <c r="S79" s="67">
        <f>-Obliczenia!S53*S49</f>
        <v>0</v>
      </c>
      <c r="T79" s="23"/>
      <c r="U79" s="67">
        <f>-Obliczenia!U53*U49</f>
        <v>0</v>
      </c>
      <c r="V79" s="23"/>
      <c r="W79" s="67">
        <f>-Obliczenia!W53*W49</f>
        <v>0</v>
      </c>
      <c r="X79" s="66"/>
    </row>
    <row r="80" spans="2:24" s="21" customFormat="1" ht="13.8" outlineLevel="1" x14ac:dyDescent="0.25">
      <c r="B80" s="253"/>
      <c r="C80" s="22"/>
      <c r="D80" s="28"/>
      <c r="E80" s="23"/>
      <c r="F80" s="23"/>
      <c r="G80" s="23"/>
      <c r="H80" s="23"/>
      <c r="I80" s="23"/>
      <c r="J80" s="23"/>
      <c r="K80" s="23"/>
      <c r="L80" s="23"/>
      <c r="M80" s="23"/>
      <c r="N80" s="23"/>
      <c r="O80" s="23"/>
      <c r="P80" s="23"/>
      <c r="Q80" s="23"/>
      <c r="R80" s="23"/>
      <c r="S80" s="23"/>
      <c r="T80" s="23"/>
      <c r="U80" s="23"/>
      <c r="V80" s="23"/>
      <c r="W80" s="23"/>
      <c r="X80" s="66"/>
    </row>
    <row r="81" spans="2:24" s="21" customFormat="1" ht="18.899999999999999" customHeight="1" outlineLevel="1" x14ac:dyDescent="0.25">
      <c r="B81" s="255"/>
      <c r="C81" s="233" t="s">
        <v>314</v>
      </c>
      <c r="D81" s="37" t="str">
        <f>$E$12</f>
        <v/>
      </c>
      <c r="E81" s="68">
        <f>SUM(E$74:E$79)</f>
        <v>0</v>
      </c>
      <c r="F81" s="69"/>
      <c r="G81" s="68">
        <f>SUM(G$74:G$79)</f>
        <v>0</v>
      </c>
      <c r="H81" s="69"/>
      <c r="I81" s="68">
        <f>SUM(I$74:I$79)</f>
        <v>0</v>
      </c>
      <c r="J81" s="69"/>
      <c r="K81" s="68">
        <f>SUM(K$74:K$79)</f>
        <v>0</v>
      </c>
      <c r="L81" s="69"/>
      <c r="M81" s="68">
        <f>SUM(M$74:M$79)</f>
        <v>0</v>
      </c>
      <c r="N81" s="69"/>
      <c r="O81" s="68">
        <f>SUM(O$74:O$79)</f>
        <v>0</v>
      </c>
      <c r="P81" s="69"/>
      <c r="Q81" s="68">
        <f>SUM(Q$74:Q$79)</f>
        <v>0</v>
      </c>
      <c r="R81" s="69"/>
      <c r="S81" s="68">
        <f>SUM(S$74:S$79)</f>
        <v>0</v>
      </c>
      <c r="T81" s="69"/>
      <c r="U81" s="68">
        <f>SUM(U$74:U$79)</f>
        <v>0</v>
      </c>
      <c r="V81" s="69"/>
      <c r="W81" s="68">
        <f>SUM(W$74:W$79)</f>
        <v>0</v>
      </c>
      <c r="X81" s="66"/>
    </row>
    <row r="82" spans="2:24" s="21" customFormat="1" ht="13.8" outlineLevel="1" x14ac:dyDescent="0.25">
      <c r="B82" s="253"/>
      <c r="D82" s="28"/>
      <c r="E82" s="69"/>
      <c r="F82" s="69"/>
      <c r="G82" s="69"/>
      <c r="H82" s="69"/>
      <c r="I82" s="69"/>
      <c r="J82" s="69"/>
      <c r="K82" s="69"/>
      <c r="L82" s="69"/>
      <c r="M82" s="69"/>
      <c r="N82" s="69"/>
      <c r="O82" s="69"/>
      <c r="P82" s="69"/>
      <c r="Q82" s="69"/>
      <c r="R82" s="69"/>
      <c r="S82" s="69"/>
      <c r="T82" s="69"/>
      <c r="U82" s="69"/>
      <c r="V82" s="69"/>
      <c r="W82" s="69"/>
      <c r="X82" s="66"/>
    </row>
    <row r="83" spans="2:24" s="21" customFormat="1" ht="18.899999999999999" customHeight="1" outlineLevel="1" x14ac:dyDescent="0.25">
      <c r="B83" s="256"/>
      <c r="C83" s="234" t="s">
        <v>170</v>
      </c>
      <c r="D83" s="28" t="s">
        <v>3</v>
      </c>
      <c r="E83" s="70">
        <f>SUM(Obliczenia!E$22:E$23)*E$14*E$49</f>
        <v>0</v>
      </c>
      <c r="F83" s="69"/>
      <c r="G83" s="70">
        <f>SUM(Obliczenia!G$22:G$23)*G$14*G$49</f>
        <v>0</v>
      </c>
      <c r="H83" s="69"/>
      <c r="I83" s="70">
        <f>SUM(Obliczenia!I$22:I$23)*I$14*I$49</f>
        <v>0</v>
      </c>
      <c r="J83" s="69"/>
      <c r="K83" s="70">
        <f>SUM(Obliczenia!K$22:K$23)*K$14*K$49</f>
        <v>0</v>
      </c>
      <c r="L83" s="69"/>
      <c r="M83" s="70">
        <f>SUM(Obliczenia!M$22:M$23)*M$14*M$49</f>
        <v>0</v>
      </c>
      <c r="N83" s="69"/>
      <c r="O83" s="70">
        <f>SUM(Obliczenia!O$22:O$23)*O$14*O$49</f>
        <v>0</v>
      </c>
      <c r="P83" s="69"/>
      <c r="Q83" s="70">
        <f>SUM(Obliczenia!Q$22:Q$23)*Q$14*Q$49</f>
        <v>0</v>
      </c>
      <c r="R83" s="69"/>
      <c r="S83" s="70">
        <f>SUM(Obliczenia!S$22:S$23)*S$14*S$49</f>
        <v>0</v>
      </c>
      <c r="T83" s="69"/>
      <c r="U83" s="70">
        <f>SUM(Obliczenia!U$22:U$23)*U$14*U$49</f>
        <v>0</v>
      </c>
      <c r="V83" s="69"/>
      <c r="W83" s="70">
        <f>SUM(Obliczenia!W$22:W$23)*W$14*W$49</f>
        <v>0</v>
      </c>
      <c r="X83" s="66"/>
    </row>
    <row r="84" spans="2:24" s="21" customFormat="1" ht="18" customHeight="1" outlineLevel="1" x14ac:dyDescent="0.25">
      <c r="B84" s="256"/>
      <c r="C84" s="234" t="s">
        <v>315</v>
      </c>
      <c r="D84" s="28" t="s">
        <v>134</v>
      </c>
      <c r="E84" s="283">
        <f>IF(E$41="",E$83*E$39,E$83*E$41)</f>
        <v>0</v>
      </c>
      <c r="F84" s="69"/>
      <c r="G84" s="283">
        <f>IF(G$41="",G$83*G$39,G$83*G$41)</f>
        <v>0</v>
      </c>
      <c r="H84" s="69"/>
      <c r="I84" s="283">
        <f>IF(I$41="",I$83*I$39,I$83*I$41)</f>
        <v>0</v>
      </c>
      <c r="J84" s="69"/>
      <c r="K84" s="283">
        <f>IF(K$41="",K$83*K$39,K$83*K$41)</f>
        <v>0</v>
      </c>
      <c r="L84" s="69"/>
      <c r="M84" s="283">
        <f>IF(M$41="",M$83*M$39,M$83*M$41)</f>
        <v>0</v>
      </c>
      <c r="N84" s="69"/>
      <c r="O84" s="283">
        <f>IF(O$41="",O$83*O$39,O$83*O$41)</f>
        <v>0</v>
      </c>
      <c r="P84" s="69"/>
      <c r="Q84" s="283">
        <f>IF(Q$41="",Q$83*Q$39,Q$83*Q$41)</f>
        <v>0</v>
      </c>
      <c r="R84" s="69"/>
      <c r="S84" s="283">
        <f>IF(S$41="",S$83*S$39,S$83*S$41)</f>
        <v>0</v>
      </c>
      <c r="T84" s="69"/>
      <c r="U84" s="283">
        <f>IF(U$41="",U$83*U$39,U$83*U$41)</f>
        <v>0</v>
      </c>
      <c r="V84" s="69"/>
      <c r="W84" s="283">
        <f>IF(W$41="",W$83*W$39,W$83*W$41)</f>
        <v>0</v>
      </c>
      <c r="X84" s="66"/>
    </row>
    <row r="85" spans="2:24" s="21" customFormat="1" ht="13.8" outlineLevel="1" x14ac:dyDescent="0.25">
      <c r="B85" s="253"/>
      <c r="C85" s="22"/>
      <c r="D85" s="28"/>
      <c r="E85" s="71"/>
      <c r="F85" s="23"/>
      <c r="G85" s="23"/>
      <c r="H85" s="23"/>
      <c r="I85" s="23"/>
      <c r="J85" s="23"/>
      <c r="K85" s="23"/>
      <c r="L85" s="23"/>
      <c r="M85" s="23"/>
      <c r="N85" s="23"/>
      <c r="O85" s="23"/>
      <c r="P85" s="23"/>
      <c r="Q85" s="23"/>
      <c r="R85" s="23"/>
      <c r="S85" s="23"/>
      <c r="T85" s="23"/>
      <c r="U85" s="23"/>
      <c r="V85" s="23"/>
      <c r="W85" s="23"/>
      <c r="X85" s="66"/>
    </row>
    <row r="86" spans="2:24" s="21" customFormat="1" ht="13.8" x14ac:dyDescent="0.25">
      <c r="B86" s="253"/>
      <c r="C86" s="22"/>
      <c r="D86" s="28"/>
      <c r="E86" s="71"/>
      <c r="F86" s="23"/>
      <c r="G86" s="23"/>
      <c r="H86" s="23"/>
      <c r="I86" s="23"/>
      <c r="J86" s="23"/>
      <c r="K86" s="23"/>
      <c r="L86" s="23"/>
      <c r="M86" s="23"/>
      <c r="N86" s="23"/>
      <c r="O86" s="23"/>
      <c r="P86" s="23"/>
      <c r="Q86" s="23"/>
      <c r="R86" s="23"/>
      <c r="S86" s="23"/>
      <c r="T86" s="23"/>
      <c r="U86" s="23"/>
      <c r="V86" s="23"/>
      <c r="W86" s="23"/>
      <c r="X86" s="66"/>
    </row>
    <row r="87" spans="2:24" s="21" customFormat="1" ht="13.8" outlineLevel="1" x14ac:dyDescent="0.25">
      <c r="B87" s="254"/>
      <c r="C87" s="224" t="s">
        <v>299</v>
      </c>
      <c r="D87" s="28" t="str">
        <f>$E$12</f>
        <v/>
      </c>
      <c r="E87" s="67">
        <f t="shared" ref="E87:E92" si="10">SUM(E74:X74)</f>
        <v>0</v>
      </c>
      <c r="F87" s="23"/>
      <c r="G87" s="298"/>
      <c r="H87" s="298"/>
      <c r="I87" s="298"/>
      <c r="J87" s="298"/>
      <c r="K87" s="298"/>
      <c r="L87" s="298"/>
      <c r="M87" s="298"/>
      <c r="N87" s="298"/>
      <c r="O87" s="298"/>
      <c r="P87" s="298"/>
      <c r="Q87" s="298"/>
      <c r="R87" s="298"/>
      <c r="S87" s="298"/>
      <c r="T87" s="298"/>
      <c r="U87" s="298"/>
      <c r="V87" s="298"/>
      <c r="W87" s="298"/>
      <c r="X87" s="66"/>
    </row>
    <row r="88" spans="2:24" s="21" customFormat="1" ht="13.8" outlineLevel="1" x14ac:dyDescent="0.25">
      <c r="B88" s="254"/>
      <c r="C88" s="224" t="s">
        <v>253</v>
      </c>
      <c r="D88" s="28" t="str">
        <f t="shared" ref="D88:D92" si="11">$E$12</f>
        <v/>
      </c>
      <c r="E88" s="67">
        <f t="shared" si="10"/>
        <v>0</v>
      </c>
      <c r="F88" s="23"/>
      <c r="G88" s="298"/>
      <c r="H88" s="298"/>
      <c r="I88" s="298"/>
      <c r="J88" s="298"/>
      <c r="K88" s="298"/>
      <c r="L88" s="298"/>
      <c r="M88" s="298"/>
      <c r="N88" s="298"/>
      <c r="O88" s="298"/>
      <c r="P88" s="298"/>
      <c r="Q88" s="298"/>
      <c r="R88" s="298"/>
      <c r="S88" s="298"/>
      <c r="T88" s="298"/>
      <c r="U88" s="298"/>
      <c r="V88" s="298"/>
      <c r="W88" s="298"/>
      <c r="X88" s="66"/>
    </row>
    <row r="89" spans="2:24" s="21" customFormat="1" ht="13.8" outlineLevel="1" x14ac:dyDescent="0.25">
      <c r="B89" s="254"/>
      <c r="C89" s="224" t="s">
        <v>312</v>
      </c>
      <c r="D89" s="28" t="str">
        <f t="shared" si="11"/>
        <v/>
      </c>
      <c r="E89" s="67">
        <f t="shared" si="10"/>
        <v>0</v>
      </c>
      <c r="F89" s="23"/>
      <c r="G89" s="298"/>
      <c r="H89" s="298"/>
      <c r="I89" s="298"/>
      <c r="J89" s="298"/>
      <c r="K89" s="298"/>
      <c r="L89" s="298"/>
      <c r="M89" s="298"/>
      <c r="N89" s="298"/>
      <c r="O89" s="298"/>
      <c r="P89" s="298"/>
      <c r="Q89" s="298"/>
      <c r="R89" s="298"/>
      <c r="S89" s="298"/>
      <c r="T89" s="298"/>
      <c r="U89" s="298"/>
      <c r="V89" s="298"/>
      <c r="W89" s="298"/>
      <c r="X89" s="66"/>
    </row>
    <row r="90" spans="2:24" s="21" customFormat="1" ht="13.8" outlineLevel="1" x14ac:dyDescent="0.25">
      <c r="B90" s="254"/>
      <c r="C90" s="224" t="s">
        <v>300</v>
      </c>
      <c r="D90" s="28" t="str">
        <f t="shared" si="11"/>
        <v/>
      </c>
      <c r="E90" s="67">
        <f t="shared" si="10"/>
        <v>0</v>
      </c>
      <c r="F90" s="23"/>
      <c r="G90" s="298"/>
      <c r="H90" s="298"/>
      <c r="I90" s="298"/>
      <c r="J90" s="298"/>
      <c r="K90" s="298"/>
      <c r="L90" s="298"/>
      <c r="M90" s="298"/>
      <c r="N90" s="298"/>
      <c r="O90" s="298"/>
      <c r="P90" s="298"/>
      <c r="Q90" s="298"/>
      <c r="R90" s="298"/>
      <c r="S90" s="298"/>
      <c r="T90" s="298"/>
      <c r="U90" s="298"/>
      <c r="V90" s="298"/>
      <c r="W90" s="298"/>
      <c r="X90" s="66"/>
    </row>
    <row r="91" spans="2:24" s="21" customFormat="1" ht="13.8" outlineLevel="1" x14ac:dyDescent="0.25">
      <c r="B91" s="254"/>
      <c r="C91" s="224" t="s">
        <v>260</v>
      </c>
      <c r="D91" s="28" t="str">
        <f t="shared" si="11"/>
        <v/>
      </c>
      <c r="E91" s="67">
        <f t="shared" si="10"/>
        <v>0</v>
      </c>
      <c r="F91" s="23"/>
      <c r="G91" s="298"/>
      <c r="H91" s="298"/>
      <c r="I91" s="298"/>
      <c r="J91" s="298"/>
      <c r="K91" s="298"/>
      <c r="L91" s="298"/>
      <c r="M91" s="298"/>
      <c r="N91" s="298"/>
      <c r="O91" s="298"/>
      <c r="P91" s="298"/>
      <c r="Q91" s="298"/>
      <c r="R91" s="298"/>
      <c r="S91" s="298"/>
      <c r="T91" s="298"/>
      <c r="U91" s="298"/>
      <c r="V91" s="298"/>
      <c r="W91" s="298"/>
      <c r="X91" s="66"/>
    </row>
    <row r="92" spans="2:24" s="21" customFormat="1" ht="13.8" outlineLevel="1" x14ac:dyDescent="0.25">
      <c r="B92" s="254"/>
      <c r="C92" s="224" t="s">
        <v>262</v>
      </c>
      <c r="D92" s="28" t="str">
        <f t="shared" si="11"/>
        <v/>
      </c>
      <c r="E92" s="67">
        <f t="shared" si="10"/>
        <v>0</v>
      </c>
      <c r="F92" s="23"/>
      <c r="G92" s="298"/>
      <c r="H92" s="298"/>
      <c r="I92" s="298"/>
      <c r="J92" s="298"/>
      <c r="K92" s="298"/>
      <c r="L92" s="298"/>
      <c r="M92" s="298"/>
      <c r="N92" s="298"/>
      <c r="O92" s="298"/>
      <c r="P92" s="298"/>
      <c r="Q92" s="298"/>
      <c r="R92" s="298"/>
      <c r="S92" s="298"/>
      <c r="T92" s="298"/>
      <c r="U92" s="298"/>
      <c r="V92" s="298"/>
      <c r="W92" s="298"/>
      <c r="X92" s="66"/>
    </row>
    <row r="93" spans="2:24" s="21" customFormat="1" ht="13.8" outlineLevel="1" x14ac:dyDescent="0.25">
      <c r="B93" s="253"/>
      <c r="C93" s="22"/>
      <c r="D93" s="28"/>
      <c r="E93" s="23"/>
      <c r="F93" s="23"/>
      <c r="G93" s="298"/>
      <c r="H93" s="298"/>
      <c r="I93" s="298"/>
      <c r="J93" s="298"/>
      <c r="K93" s="298"/>
      <c r="L93" s="298"/>
      <c r="M93" s="298"/>
      <c r="N93" s="298"/>
      <c r="O93" s="298"/>
      <c r="P93" s="298"/>
      <c r="Q93" s="298"/>
      <c r="R93" s="298"/>
      <c r="S93" s="298"/>
      <c r="T93" s="298"/>
      <c r="U93" s="298"/>
      <c r="V93" s="298"/>
      <c r="W93" s="298"/>
      <c r="X93" s="66"/>
    </row>
    <row r="94" spans="2:24" s="21" customFormat="1" ht="18.899999999999999" customHeight="1" outlineLevel="1" x14ac:dyDescent="0.25">
      <c r="B94" s="255"/>
      <c r="C94" s="233" t="s">
        <v>131</v>
      </c>
      <c r="D94" s="28" t="str">
        <f>$E$12</f>
        <v/>
      </c>
      <c r="E94" s="299">
        <f>SUM(E81:X81)</f>
        <v>0</v>
      </c>
      <c r="F94" s="23"/>
      <c r="G94" s="300"/>
      <c r="H94" s="300"/>
      <c r="I94" s="300"/>
      <c r="J94" s="300"/>
      <c r="K94" s="300"/>
      <c r="L94" s="300"/>
      <c r="M94" s="300"/>
      <c r="N94" s="300"/>
      <c r="O94" s="300"/>
      <c r="P94" s="300"/>
      <c r="Q94" s="300"/>
      <c r="R94" s="300"/>
      <c r="S94" s="300"/>
      <c r="T94" s="300"/>
      <c r="U94" s="300"/>
      <c r="V94" s="300"/>
      <c r="W94" s="300"/>
      <c r="X94" s="66"/>
    </row>
    <row r="95" spans="2:24" s="21" customFormat="1" ht="13.8" outlineLevel="1" x14ac:dyDescent="0.25">
      <c r="B95" s="253"/>
      <c r="D95" s="28"/>
      <c r="E95" s="69"/>
      <c r="F95" s="23"/>
      <c r="G95" s="300"/>
      <c r="H95" s="300"/>
      <c r="I95" s="300"/>
      <c r="J95" s="300"/>
      <c r="K95" s="300"/>
      <c r="L95" s="300"/>
      <c r="M95" s="300"/>
      <c r="N95" s="300"/>
      <c r="O95" s="300"/>
      <c r="P95" s="300"/>
      <c r="Q95" s="300"/>
      <c r="R95" s="300"/>
      <c r="S95" s="300"/>
      <c r="T95" s="300"/>
      <c r="U95" s="300"/>
      <c r="V95" s="300"/>
      <c r="W95" s="300"/>
      <c r="X95" s="66"/>
    </row>
    <row r="96" spans="2:24" s="21" customFormat="1" ht="18.899999999999999" customHeight="1" outlineLevel="1" x14ac:dyDescent="0.25">
      <c r="B96" s="256"/>
      <c r="C96" s="234" t="s">
        <v>132</v>
      </c>
      <c r="D96" s="28" t="s">
        <v>3</v>
      </c>
      <c r="E96" s="301">
        <f>SUM(E83:X83)</f>
        <v>0</v>
      </c>
      <c r="F96" s="23"/>
      <c r="G96" s="300"/>
      <c r="H96" s="300"/>
      <c r="I96" s="300"/>
      <c r="J96" s="300"/>
      <c r="K96" s="300"/>
      <c r="L96" s="300"/>
      <c r="M96" s="300"/>
      <c r="N96" s="300"/>
      <c r="O96" s="300"/>
      <c r="P96" s="300"/>
      <c r="Q96" s="300"/>
      <c r="R96" s="300"/>
      <c r="S96" s="300"/>
      <c r="T96" s="300"/>
      <c r="U96" s="300"/>
      <c r="V96" s="300"/>
      <c r="W96" s="300"/>
      <c r="X96" s="66"/>
    </row>
    <row r="97" spans="2:24" s="21" customFormat="1" ht="18" customHeight="1" outlineLevel="1" x14ac:dyDescent="0.25">
      <c r="B97" s="256"/>
      <c r="C97" s="234" t="s">
        <v>301</v>
      </c>
      <c r="D97" s="28" t="s">
        <v>4</v>
      </c>
      <c r="E97" s="301">
        <f>SUM(E84:X84)</f>
        <v>0</v>
      </c>
      <c r="F97" s="23"/>
      <c r="G97" s="300"/>
      <c r="H97" s="300"/>
      <c r="I97" s="300"/>
      <c r="J97" s="300"/>
      <c r="K97" s="300"/>
      <c r="L97" s="300"/>
      <c r="M97" s="300"/>
      <c r="N97" s="300"/>
      <c r="O97" s="300"/>
      <c r="P97" s="300"/>
      <c r="Q97" s="300"/>
      <c r="R97" s="300"/>
      <c r="S97" s="300"/>
      <c r="T97" s="300"/>
      <c r="U97" s="300"/>
      <c r="V97" s="300"/>
      <c r="W97" s="300"/>
      <c r="X97" s="66"/>
    </row>
    <row r="98" spans="2:24" ht="14.1" customHeight="1" x14ac:dyDescent="0.25">
      <c r="B98" s="257"/>
      <c r="C98" s="258"/>
      <c r="D98" s="72"/>
      <c r="E98" s="73"/>
      <c r="F98" s="73"/>
      <c r="G98" s="73"/>
      <c r="H98" s="73"/>
      <c r="I98" s="73"/>
      <c r="J98" s="73"/>
      <c r="K98" s="73"/>
      <c r="L98" s="73"/>
      <c r="M98" s="73"/>
      <c r="N98" s="73"/>
      <c r="O98" s="73"/>
      <c r="P98" s="73"/>
      <c r="Q98" s="73"/>
      <c r="R98" s="73"/>
      <c r="S98" s="73"/>
      <c r="T98" s="73"/>
      <c r="U98" s="73"/>
      <c r="V98" s="73"/>
      <c r="W98" s="73"/>
      <c r="X98" s="74"/>
    </row>
  </sheetData>
  <conditionalFormatting sqref="E14">
    <cfRule type="expression" dxfId="138" priority="94">
      <formula>$E$14&gt;10</formula>
    </cfRule>
    <cfRule type="expression" dxfId="137" priority="92">
      <formula>$E$14&lt;$E$13</formula>
    </cfRule>
    <cfRule type="expression" dxfId="136" priority="85">
      <formula>$E$14=""</formula>
    </cfRule>
  </conditionalFormatting>
  <pageMargins left="0.59027777777777801" right="0.59027777777777801" top="0.39374999999999999" bottom="0.78749999999999998" header="0.51180555555555496" footer="0.51180555555555496"/>
  <pageSetup firstPageNumber="0" orientation="portrait" horizontalDpi="300" verticalDpi="300"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374" id="{125F6EE0-1E5D-D946-A282-183074FCCE2A}">
            <xm:f>E$7=Dane_referencyjne!$H$15</xm:f>
            <x14:dxf>
              <font>
                <color auto="1"/>
              </font>
              <fill>
                <patternFill>
                  <bgColor theme="1" tint="0.499984740745262"/>
                </patternFill>
              </fill>
            </x14:dxf>
          </x14:cfRule>
          <xm:sqref>E29:E32 E58 E60:E63 G60:G63 I60:I63 K60:K63 M60:M63 O60:O63 Q60:Q63 S60:S63 U60:U63 W60:W63</xm:sqref>
        </x14:conditionalFormatting>
        <x14:conditionalFormatting xmlns:xm="http://schemas.microsoft.com/office/excel/2006/main">
          <x14:cfRule type="expression" priority="503" id="{4D7268C7-A778-B948-B6DB-C0EDDFDC3D3B}">
            <xm:f>E$27=Dane_referencyjne!$O$5</xm:f>
            <x14:dxf>
              <font>
                <color theme="1"/>
              </font>
              <fill>
                <patternFill>
                  <bgColor theme="1" tint="0.499984740745262"/>
                </patternFill>
              </fill>
            </x14:dxf>
          </x14:cfRule>
          <xm:sqref>E29:E32 G29:G32 I29:I32 K29:K32 M29:M32 O29:O32 U29:U32 E35:E36 W29:W32 Q29:Q32 S29:S32 G35:G36 I35:I36 K35:K36 M35:M36 O35:O36 Q35:Q36 S35:S36 U35:U36 W35:W36</xm:sqref>
        </x14:conditionalFormatting>
        <x14:conditionalFormatting xmlns:xm="http://schemas.microsoft.com/office/excel/2006/main">
          <x14:cfRule type="expression" priority="502" id="{C038A1FB-B64A-AC44-9695-1E881D751E1A}">
            <xm:f>E$7&lt;&gt;Dane_referencyjne!$H$15</xm:f>
            <x14:dxf>
              <font>
                <color theme="1"/>
              </font>
              <fill>
                <patternFill>
                  <bgColor theme="1" tint="0.499984740745262"/>
                </patternFill>
              </fill>
            </x14:dxf>
          </x14:cfRule>
          <xm:sqref>E35:E36 E66 E68:E69</xm:sqref>
        </x14:conditionalFormatting>
        <x14:conditionalFormatting xmlns:xm="http://schemas.microsoft.com/office/excel/2006/main">
          <x14:cfRule type="expression" priority="370" id="{A4EEDF67-EB39-A448-AD36-51D672F52A05}">
            <xm:f>E$27=Dane_referencyjne!$O$6</xm:f>
            <x14:dxf>
              <font>
                <color auto="1"/>
              </font>
              <fill>
                <patternFill>
                  <bgColor theme="1" tint="0.499984740745262"/>
                </patternFill>
              </fill>
            </x14:dxf>
          </x14:cfRule>
          <xm:sqref>E58 E66 G66 I66 K66 M66 O66 Q66 S66 U66 W66</xm:sqref>
        </x14:conditionalFormatting>
        <x14:conditionalFormatting xmlns:xm="http://schemas.microsoft.com/office/excel/2006/main">
          <x14:cfRule type="expression" priority="372" id="{F005B54C-D0FF-2748-90F2-9F16E494835D}">
            <xm:f>E$7=Dane_referencyjne!$H$5</xm:f>
            <x14:dxf>
              <font>
                <color auto="1"/>
              </font>
              <fill>
                <patternFill patternType="solid">
                  <bgColor rgb="FFD9D9D9"/>
                </patternFill>
              </fill>
            </x14:dxf>
          </x14:cfRule>
          <xm:sqref>E66 E68:E69</xm:sqref>
        </x14:conditionalFormatting>
        <x14:conditionalFormatting xmlns:xm="http://schemas.microsoft.com/office/excel/2006/main">
          <x14:cfRule type="expression" priority="373" id="{F9EE2195-9B05-F043-97A1-889A8BC5B91E}">
            <xm:f>E$7=Dane_referencyjne!$H$5</xm:f>
            <x14:dxf>
              <font>
                <color auto="1"/>
              </font>
              <fill>
                <patternFill patternType="none">
                  <bgColor auto="1"/>
                </patternFill>
              </fill>
            </x14:dxf>
          </x14:cfRule>
          <xm:sqref>G29:G32 I29:I32 K29:K32 M29:M32 O29:O32 U29:U32 E29:E32 E35:E36</xm:sqref>
        </x14:conditionalFormatting>
        <x14:conditionalFormatting xmlns:xm="http://schemas.microsoft.com/office/excel/2006/main">
          <x14:cfRule type="expression" priority="161" id="{8EFDB2B2-E3C1-3A4B-801E-4CF7654E7F69}">
            <xm:f>G$7=Dane_referencyjne!$H$15</xm:f>
            <x14:dxf>
              <font>
                <color auto="1"/>
              </font>
              <fill>
                <patternFill>
                  <bgColor theme="1" tint="0.499984740745262"/>
                </patternFill>
              </fill>
            </x14:dxf>
          </x14:cfRule>
          <xm:sqref>G29:G32</xm:sqref>
        </x14:conditionalFormatting>
        <x14:conditionalFormatting xmlns:xm="http://schemas.microsoft.com/office/excel/2006/main">
          <x14:cfRule type="expression" priority="83" id="{0B9ED2FE-BFBE-284F-88D3-33EA73DB13D7}">
            <xm:f>G$7=Dane_referencyjne!$H$5</xm:f>
            <x14:dxf>
              <font>
                <color auto="1"/>
              </font>
              <fill>
                <patternFill patternType="none">
                  <bgColor auto="1"/>
                </patternFill>
              </fill>
            </x14:dxf>
          </x14:cfRule>
          <x14:cfRule type="expression" priority="84" id="{F2D4DD4B-F173-104C-B9FE-CFBEE9E063EA}">
            <xm:f>G$7&lt;&gt;Dane_referencyjne!$H$15</xm:f>
            <x14:dxf>
              <font>
                <color theme="1"/>
              </font>
              <fill>
                <patternFill>
                  <bgColor theme="1" tint="0.499984740745262"/>
                </patternFill>
              </fill>
            </x14:dxf>
          </x14:cfRule>
          <xm:sqref>G35:G36</xm:sqref>
        </x14:conditionalFormatting>
        <x14:conditionalFormatting xmlns:xm="http://schemas.microsoft.com/office/excel/2006/main">
          <x14:cfRule type="expression" priority="211" id="{153BE9AB-B6C3-1444-827D-98306CE0FAAC}">
            <xm:f>G$7=Dane_referencyjne!$H$15</xm:f>
            <x14:dxf>
              <font>
                <color auto="1"/>
              </font>
              <fill>
                <patternFill>
                  <bgColor theme="1" tint="0.499984740745262"/>
                </patternFill>
              </fill>
            </x14:dxf>
          </x14:cfRule>
          <x14:cfRule type="expression" priority="208" id="{EF472028-E4C5-F843-B7AD-E46A16CB8BCE}">
            <xm:f>G$27=Dane_referencyjne!$O$6</xm:f>
            <x14:dxf>
              <font>
                <color auto="1"/>
              </font>
              <fill>
                <patternFill>
                  <bgColor theme="1" tint="0.499984740745262"/>
                </patternFill>
              </fill>
            </x14:dxf>
          </x14:cfRule>
          <xm:sqref>G58</xm:sqref>
        </x14:conditionalFormatting>
        <x14:conditionalFormatting xmlns:xm="http://schemas.microsoft.com/office/excel/2006/main">
          <x14:cfRule type="expression" priority="476" id="{01757A91-B7F6-FE43-AB42-0B837DE04657}">
            <xm:f>G$7=Dane_referencyjne!$H$5</xm:f>
            <x14:dxf>
              <font>
                <color auto="1"/>
              </font>
              <fill>
                <patternFill patternType="solid">
                  <bgColor rgb="FFD9D9D9"/>
                </patternFill>
              </fill>
            </x14:dxf>
          </x14:cfRule>
          <x14:cfRule type="expression" priority="477" id="{DC32134C-ADDD-734E-B691-3061B34226D1}">
            <xm:f>G$7&lt;&gt;Dane_referencyjne!$H$15</xm:f>
            <x14:dxf>
              <font>
                <color theme="1"/>
              </font>
              <fill>
                <patternFill>
                  <bgColor theme="1" tint="0.499984740745262"/>
                </patternFill>
              </fill>
            </x14:dxf>
          </x14:cfRule>
          <xm:sqref>G66 I66 K66 M66 O66 Q66 S66 U66 W66 G68:G69 I68:I69 K68:K69 M68:M69 O68:O69 Q68:Q69 S68:S69 U68:U69 W68:W69</xm:sqref>
        </x14:conditionalFormatting>
        <x14:conditionalFormatting xmlns:xm="http://schemas.microsoft.com/office/excel/2006/main">
          <x14:cfRule type="expression" priority="157" id="{CD1CBE7B-FC25-0546-B392-F1B2BCC3419B}">
            <xm:f>I$7=Dane_referencyjne!$H$15</xm:f>
            <x14:dxf>
              <font>
                <color auto="1"/>
              </font>
              <fill>
                <patternFill>
                  <bgColor theme="1" tint="0.499984740745262"/>
                </patternFill>
              </fill>
            </x14:dxf>
          </x14:cfRule>
          <xm:sqref>I29:I32</xm:sqref>
        </x14:conditionalFormatting>
        <x14:conditionalFormatting xmlns:xm="http://schemas.microsoft.com/office/excel/2006/main">
          <x14:cfRule type="expression" priority="81" id="{9620ED2B-0AFA-1B41-A775-EDA3E188C3E1}">
            <xm:f>I$7&lt;&gt;Dane_referencyjne!$H$15</xm:f>
            <x14:dxf>
              <font>
                <color theme="1"/>
              </font>
              <fill>
                <patternFill>
                  <bgColor theme="1" tint="0.499984740745262"/>
                </patternFill>
              </fill>
            </x14:dxf>
          </x14:cfRule>
          <x14:cfRule type="expression" priority="80" id="{6C997838-BE96-604B-B7CA-659DEC9F2551}">
            <xm:f>I$7=Dane_referencyjne!$H$5</xm:f>
            <x14:dxf>
              <font>
                <color auto="1"/>
              </font>
              <fill>
                <patternFill patternType="none">
                  <bgColor auto="1"/>
                </patternFill>
              </fill>
            </x14:dxf>
          </x14:cfRule>
          <xm:sqref>I35:I36</xm:sqref>
        </x14:conditionalFormatting>
        <x14:conditionalFormatting xmlns:xm="http://schemas.microsoft.com/office/excel/2006/main">
          <x14:cfRule type="expression" priority="200" id="{279685CE-651D-4E47-9D05-38F8E6D2E989}">
            <xm:f>I$27=Dane_referencyjne!$O$6</xm:f>
            <x14:dxf>
              <font>
                <color auto="1"/>
              </font>
              <fill>
                <patternFill>
                  <bgColor theme="1" tint="0.499984740745262"/>
                </patternFill>
              </fill>
            </x14:dxf>
          </x14:cfRule>
          <x14:cfRule type="expression" priority="203" id="{90871AFA-6954-F444-BEAB-80131A781E8A}">
            <xm:f>I$7=Dane_referencyjne!$H$15</xm:f>
            <x14:dxf>
              <font>
                <color auto="1"/>
              </font>
              <fill>
                <patternFill>
                  <bgColor theme="1" tint="0.499984740745262"/>
                </patternFill>
              </fill>
            </x14:dxf>
          </x14:cfRule>
          <xm:sqref>I58</xm:sqref>
        </x14:conditionalFormatting>
        <x14:conditionalFormatting xmlns:xm="http://schemas.microsoft.com/office/excel/2006/main">
          <x14:cfRule type="expression" priority="153" id="{96687473-220C-7843-BC17-35A1C7EDDCF3}">
            <xm:f>K$7=Dane_referencyjne!$H$15</xm:f>
            <x14:dxf>
              <font>
                <color auto="1"/>
              </font>
              <fill>
                <patternFill>
                  <bgColor theme="1" tint="0.499984740745262"/>
                </patternFill>
              </fill>
            </x14:dxf>
          </x14:cfRule>
          <xm:sqref>K29:K32</xm:sqref>
        </x14:conditionalFormatting>
        <x14:conditionalFormatting xmlns:xm="http://schemas.microsoft.com/office/excel/2006/main">
          <x14:cfRule type="expression" priority="76" id="{B706A246-2D0F-0C4F-816F-DF78566AD11A}">
            <xm:f>K$7=Dane_referencyjne!$H$5</xm:f>
            <x14:dxf>
              <font>
                <color auto="1"/>
              </font>
              <fill>
                <patternFill patternType="none">
                  <bgColor auto="1"/>
                </patternFill>
              </fill>
            </x14:dxf>
          </x14:cfRule>
          <x14:cfRule type="expression" priority="77" id="{4E96D810-3F18-6D4D-87F3-3CC125A9E0DC}">
            <xm:f>K$7&lt;&gt;Dane_referencyjne!$H$15</xm:f>
            <x14:dxf>
              <font>
                <color theme="1"/>
              </font>
              <fill>
                <patternFill>
                  <bgColor theme="1" tint="0.499984740745262"/>
                </patternFill>
              </fill>
            </x14:dxf>
          </x14:cfRule>
          <xm:sqref>K35:K36</xm:sqref>
        </x14:conditionalFormatting>
        <x14:conditionalFormatting xmlns:xm="http://schemas.microsoft.com/office/excel/2006/main">
          <x14:cfRule type="expression" priority="199" id="{243B1376-EF34-744F-8545-2C061260F68C}">
            <xm:f>K$7=Dane_referencyjne!$H$15</xm:f>
            <x14:dxf>
              <font>
                <color auto="1"/>
              </font>
              <fill>
                <patternFill>
                  <bgColor theme="1" tint="0.499984740745262"/>
                </patternFill>
              </fill>
            </x14:dxf>
          </x14:cfRule>
          <x14:cfRule type="expression" priority="196" id="{63D44349-7840-E441-B93B-E1C90696BECC}">
            <xm:f>K$27=Dane_referencyjne!$O$6</xm:f>
            <x14:dxf>
              <font>
                <color auto="1"/>
              </font>
              <fill>
                <patternFill>
                  <bgColor theme="1" tint="0.499984740745262"/>
                </patternFill>
              </fill>
            </x14:dxf>
          </x14:cfRule>
          <xm:sqref>K58</xm:sqref>
        </x14:conditionalFormatting>
        <x14:conditionalFormatting xmlns:xm="http://schemas.microsoft.com/office/excel/2006/main">
          <x14:cfRule type="expression" priority="149" id="{DACC99C7-06C9-554C-A795-59CC37F473A2}">
            <xm:f>M$7=Dane_referencyjne!$H$15</xm:f>
            <x14:dxf>
              <font>
                <color auto="1"/>
              </font>
              <fill>
                <patternFill>
                  <bgColor theme="1" tint="0.499984740745262"/>
                </patternFill>
              </fill>
            </x14:dxf>
          </x14:cfRule>
          <xm:sqref>M29:M32</xm:sqref>
        </x14:conditionalFormatting>
        <x14:conditionalFormatting xmlns:xm="http://schemas.microsoft.com/office/excel/2006/main">
          <x14:cfRule type="expression" priority="66" id="{E18FB23E-C1DC-364F-85FB-4F84ADB48FF7}">
            <xm:f>M$7=Dane_referencyjne!$H$5</xm:f>
            <x14:dxf>
              <font>
                <color auto="1"/>
              </font>
              <fill>
                <patternFill patternType="none">
                  <bgColor auto="1"/>
                </patternFill>
              </fill>
            </x14:dxf>
          </x14:cfRule>
          <x14:cfRule type="expression" priority="67" id="{8A8D050E-8BE3-3543-8624-40684CF3E59B}">
            <xm:f>M$7&lt;&gt;Dane_referencyjne!$H$15</xm:f>
            <x14:dxf>
              <font>
                <color theme="1"/>
              </font>
              <fill>
                <patternFill>
                  <bgColor theme="1" tint="0.499984740745262"/>
                </patternFill>
              </fill>
            </x14:dxf>
          </x14:cfRule>
          <x14:cfRule type="expression" priority="71" id="{B640DB99-24C7-5841-A575-470A80E30945}">
            <xm:f>M$7=Dane_referencyjne!$H$5</xm:f>
            <x14:dxf>
              <font>
                <color auto="1"/>
              </font>
              <fill>
                <patternFill patternType="none">
                  <bgColor auto="1"/>
                </patternFill>
              </fill>
            </x14:dxf>
          </x14:cfRule>
          <x14:cfRule type="expression" priority="72" id="{DDF89FC5-C066-A64C-BAB6-81798D784CF6}">
            <xm:f>M$7&lt;&gt;Dane_referencyjne!$H$15</xm:f>
            <x14:dxf>
              <font>
                <color theme="1"/>
              </font>
              <fill>
                <patternFill>
                  <bgColor theme="1" tint="0.499984740745262"/>
                </patternFill>
              </fill>
            </x14:dxf>
          </x14:cfRule>
          <xm:sqref>M35:M36</xm:sqref>
        </x14:conditionalFormatting>
        <x14:conditionalFormatting xmlns:xm="http://schemas.microsoft.com/office/excel/2006/main">
          <x14:cfRule type="expression" priority="195" id="{9F348D24-72CA-3841-B951-ED830BA60E6F}">
            <xm:f>M$7=Dane_referencyjne!$H$15</xm:f>
            <x14:dxf>
              <font>
                <color auto="1"/>
              </font>
              <fill>
                <patternFill>
                  <bgColor theme="1" tint="0.499984740745262"/>
                </patternFill>
              </fill>
            </x14:dxf>
          </x14:cfRule>
          <x14:cfRule type="expression" priority="192" id="{6B8263FC-3041-0641-A6AB-F3E6FD1696F5}">
            <xm:f>M$27=Dane_referencyjne!$O$6</xm:f>
            <x14:dxf>
              <font>
                <color auto="1"/>
              </font>
              <fill>
                <patternFill>
                  <bgColor theme="1" tint="0.499984740745262"/>
                </patternFill>
              </fill>
            </x14:dxf>
          </x14:cfRule>
          <xm:sqref>M58</xm:sqref>
        </x14:conditionalFormatting>
        <x14:conditionalFormatting xmlns:xm="http://schemas.microsoft.com/office/excel/2006/main">
          <x14:cfRule type="expression" priority="145" id="{E7D173F9-378D-DC42-AE86-D211955B786A}">
            <xm:f>O$7=Dane_referencyjne!$H$15</xm:f>
            <x14:dxf>
              <font>
                <color auto="1"/>
              </font>
              <fill>
                <patternFill>
                  <bgColor theme="1" tint="0.499984740745262"/>
                </patternFill>
              </fill>
            </x14:dxf>
          </x14:cfRule>
          <xm:sqref>O29:O32</xm:sqref>
        </x14:conditionalFormatting>
        <x14:conditionalFormatting xmlns:xm="http://schemas.microsoft.com/office/excel/2006/main">
          <x14:cfRule type="expression" priority="56" id="{8EDF8379-43F4-C146-BFBA-DBAD8ACA46D2}">
            <xm:f>O$7&lt;&gt;Dane_referencyjne!$H$15</xm:f>
            <x14:dxf>
              <font>
                <color theme="1"/>
              </font>
              <fill>
                <patternFill>
                  <bgColor theme="1" tint="0.499984740745262"/>
                </patternFill>
              </fill>
            </x14:dxf>
          </x14:cfRule>
          <x14:cfRule type="expression" priority="55" id="{0804FB52-8054-C94F-AE23-36383C9B266C}">
            <xm:f>O$7=Dane_referencyjne!$H$5</xm:f>
            <x14:dxf>
              <font>
                <color auto="1"/>
              </font>
              <fill>
                <patternFill patternType="none">
                  <bgColor auto="1"/>
                </patternFill>
              </fill>
            </x14:dxf>
          </x14:cfRule>
          <x14:cfRule type="expression" priority="60" id="{587E42BB-2865-1B44-81A3-F71176D9D6B6}">
            <xm:f>O$7=Dane_referencyjne!$H$5</xm:f>
            <x14:dxf>
              <font>
                <color auto="1"/>
              </font>
              <fill>
                <patternFill patternType="none">
                  <bgColor auto="1"/>
                </patternFill>
              </fill>
            </x14:dxf>
          </x14:cfRule>
          <x14:cfRule type="expression" priority="61" id="{B5F951FF-EDD5-A244-BEE4-76045130657E}">
            <xm:f>O$7&lt;&gt;Dane_referencyjne!$H$15</xm:f>
            <x14:dxf>
              <font>
                <color theme="1"/>
              </font>
              <fill>
                <patternFill>
                  <bgColor theme="1" tint="0.499984740745262"/>
                </patternFill>
              </fill>
            </x14:dxf>
          </x14:cfRule>
          <xm:sqref>O35:O36</xm:sqref>
        </x14:conditionalFormatting>
        <x14:conditionalFormatting xmlns:xm="http://schemas.microsoft.com/office/excel/2006/main">
          <x14:cfRule type="expression" priority="165" id="{8EF97EF7-1181-3942-AD4A-4D3E47F18D62}">
            <xm:f>O$7=Dane_referencyjne!$H$15</xm:f>
            <x14:dxf>
              <font>
                <color auto="1"/>
              </font>
              <fill>
                <patternFill>
                  <bgColor theme="1" tint="0.499984740745262"/>
                </patternFill>
              </fill>
            </x14:dxf>
          </x14:cfRule>
          <x14:cfRule type="expression" priority="162" id="{23D3B0FE-B2D7-0C40-BDDC-26969F053B35}">
            <xm:f>O$27=Dane_referencyjne!$O$6</xm:f>
            <x14:dxf>
              <font>
                <color auto="1"/>
              </font>
              <fill>
                <patternFill>
                  <bgColor theme="1" tint="0.499984740745262"/>
                </patternFill>
              </fill>
            </x14:dxf>
          </x14:cfRule>
          <xm:sqref>O58</xm:sqref>
        </x14:conditionalFormatting>
        <x14:conditionalFormatting xmlns:xm="http://schemas.microsoft.com/office/excel/2006/main">
          <x14:cfRule type="expression" priority="91" id="{136AD97F-7E04-2849-9A3C-B3F9C63E5A40}">
            <xm:f>Q$7=Dane_referencyjne!$H$15</xm:f>
            <x14:dxf>
              <font>
                <color auto="1"/>
              </font>
              <fill>
                <patternFill>
                  <bgColor theme="1" tint="0.499984740745262"/>
                </patternFill>
              </fill>
            </x14:dxf>
          </x14:cfRule>
          <xm:sqref>Q29:Q32</xm:sqref>
        </x14:conditionalFormatting>
        <x14:conditionalFormatting xmlns:xm="http://schemas.microsoft.com/office/excel/2006/main">
          <x14:cfRule type="expression" priority="43" id="{00F9FD84-ABEB-2842-981B-1E34E9D56BFD}">
            <xm:f>Q$7=Dane_referencyjne!$H$5</xm:f>
            <x14:dxf>
              <font>
                <color auto="1"/>
              </font>
              <fill>
                <patternFill patternType="none">
                  <bgColor auto="1"/>
                </patternFill>
              </fill>
            </x14:dxf>
          </x14:cfRule>
          <x14:cfRule type="expression" priority="44" id="{787941E1-00F9-9142-8CF2-3374395B9FDC}">
            <xm:f>Q$7&lt;&gt;Dane_referencyjne!$H$15</xm:f>
            <x14:dxf>
              <font>
                <color theme="1"/>
              </font>
              <fill>
                <patternFill>
                  <bgColor theme="1" tint="0.499984740745262"/>
                </patternFill>
              </fill>
            </x14:dxf>
          </x14:cfRule>
          <x14:cfRule type="expression" priority="49" id="{F9A475E7-6638-1C49-9F9B-C027AD3D6B59}">
            <xm:f>Q$7&lt;&gt;Dane_referencyjne!$H$15</xm:f>
            <x14:dxf>
              <font>
                <color theme="1"/>
              </font>
              <fill>
                <patternFill>
                  <bgColor theme="1" tint="0.499984740745262"/>
                </patternFill>
              </fill>
            </x14:dxf>
          </x14:cfRule>
          <x14:cfRule type="expression" priority="48" id="{179A6BAB-161D-DB44-B58B-01C09D14F9FE}">
            <xm:f>Q$7=Dane_referencyjne!$H$5</xm:f>
            <x14:dxf>
              <font>
                <color auto="1"/>
              </font>
              <fill>
                <patternFill patternType="none">
                  <bgColor auto="1"/>
                </patternFill>
              </fill>
            </x14:dxf>
          </x14:cfRule>
          <xm:sqref>Q35:Q36</xm:sqref>
        </x14:conditionalFormatting>
        <x14:conditionalFormatting xmlns:xm="http://schemas.microsoft.com/office/excel/2006/main">
          <x14:cfRule type="expression" priority="184" id="{DC1D133B-90E2-D347-B91D-B38BCF75EAD8}">
            <xm:f>Q$27=Dane_referencyjne!$O$6</xm:f>
            <x14:dxf>
              <font>
                <color auto="1"/>
              </font>
              <fill>
                <patternFill>
                  <bgColor theme="1" tint="0.499984740745262"/>
                </patternFill>
              </fill>
            </x14:dxf>
          </x14:cfRule>
          <x14:cfRule type="expression" priority="187" id="{56B99660-6369-BC40-99DB-4EB6A66EE8B6}">
            <xm:f>Q$7=Dane_referencyjne!$H$15</xm:f>
            <x14:dxf>
              <font>
                <color auto="1"/>
              </font>
              <fill>
                <patternFill>
                  <bgColor theme="1" tint="0.499984740745262"/>
                </patternFill>
              </fill>
            </x14:dxf>
          </x14:cfRule>
          <xm:sqref>Q58</xm:sqref>
        </x14:conditionalFormatting>
        <x14:conditionalFormatting xmlns:xm="http://schemas.microsoft.com/office/excel/2006/main">
          <x14:cfRule type="expression" priority="88" id="{6EFE91FF-3137-BD48-8370-DDD3C19441B2}">
            <xm:f>S$7=Dane_referencyjne!$H$15</xm:f>
            <x14:dxf>
              <font>
                <color auto="1"/>
              </font>
              <fill>
                <patternFill>
                  <bgColor theme="1" tint="0.499984740745262"/>
                </patternFill>
              </fill>
            </x14:dxf>
          </x14:cfRule>
          <xm:sqref>S29:S32</xm:sqref>
        </x14:conditionalFormatting>
        <x14:conditionalFormatting xmlns:xm="http://schemas.microsoft.com/office/excel/2006/main">
          <x14:cfRule type="expression" priority="31" id="{C61CE93A-E3AF-6C4C-8BF9-555843248B34}">
            <xm:f>S$7&lt;&gt;Dane_referencyjne!$H$15</xm:f>
            <x14:dxf>
              <font>
                <color theme="1"/>
              </font>
              <fill>
                <patternFill>
                  <bgColor theme="1" tint="0.499984740745262"/>
                </patternFill>
              </fill>
            </x14:dxf>
          </x14:cfRule>
          <x14:cfRule type="expression" priority="35" id="{E320595F-AE6B-A84B-B9D5-EC462A3993D6}">
            <xm:f>S$7=Dane_referencyjne!$H$5</xm:f>
            <x14:dxf>
              <font>
                <color auto="1"/>
              </font>
              <fill>
                <patternFill patternType="none">
                  <bgColor auto="1"/>
                </patternFill>
              </fill>
            </x14:dxf>
          </x14:cfRule>
          <x14:cfRule type="expression" priority="36" id="{11303759-6956-A241-B63F-0512B3406B4F}">
            <xm:f>S$7&lt;&gt;Dane_referencyjne!$H$15</xm:f>
            <x14:dxf>
              <font>
                <color theme="1"/>
              </font>
              <fill>
                <patternFill>
                  <bgColor theme="1" tint="0.499984740745262"/>
                </patternFill>
              </fill>
            </x14:dxf>
          </x14:cfRule>
          <x14:cfRule type="expression" priority="30" id="{9EF65D5E-9A6E-4748-BA14-F911795E94F2}">
            <xm:f>S$7=Dane_referencyjne!$H$5</xm:f>
            <x14:dxf>
              <font>
                <color auto="1"/>
              </font>
              <fill>
                <patternFill patternType="none">
                  <bgColor auto="1"/>
                </patternFill>
              </fill>
            </x14:dxf>
          </x14:cfRule>
          <xm:sqref>S35:S36</xm:sqref>
        </x14:conditionalFormatting>
        <x14:conditionalFormatting xmlns:xm="http://schemas.microsoft.com/office/excel/2006/main">
          <x14:cfRule type="expression" priority="180" id="{A109516D-03D2-A949-A238-C577665C7BEC}">
            <xm:f>S$27=Dane_referencyjne!$O$6</xm:f>
            <x14:dxf>
              <font>
                <color auto="1"/>
              </font>
              <fill>
                <patternFill>
                  <bgColor theme="1" tint="0.499984740745262"/>
                </patternFill>
              </fill>
            </x14:dxf>
          </x14:cfRule>
          <x14:cfRule type="expression" priority="183" id="{D95115BD-1087-2E4B-80FF-61829D345C90}">
            <xm:f>S$7=Dane_referencyjne!$H$15</xm:f>
            <x14:dxf>
              <font>
                <color auto="1"/>
              </font>
              <fill>
                <patternFill>
                  <bgColor theme="1" tint="0.499984740745262"/>
                </patternFill>
              </fill>
            </x14:dxf>
          </x14:cfRule>
          <xm:sqref>S58</xm:sqref>
        </x14:conditionalFormatting>
        <x14:conditionalFormatting xmlns:xm="http://schemas.microsoft.com/office/excel/2006/main">
          <x14:cfRule type="expression" priority="133" id="{98434D0E-FCE1-D24D-984F-7F6426BDE092}">
            <xm:f>U$7=Dane_referencyjne!$H$15</xm:f>
            <x14:dxf>
              <font>
                <color auto="1"/>
              </font>
              <fill>
                <patternFill>
                  <bgColor theme="1" tint="0.499984740745262"/>
                </patternFill>
              </fill>
            </x14:dxf>
          </x14:cfRule>
          <xm:sqref>U29:U32</xm:sqref>
        </x14:conditionalFormatting>
        <x14:conditionalFormatting xmlns:xm="http://schemas.microsoft.com/office/excel/2006/main">
          <x14:cfRule type="expression" priority="22" id="{BFDA7550-10EC-D840-9334-85780BF186E7}">
            <xm:f>U$7&lt;&gt;Dane_referencyjne!$H$15</xm:f>
            <x14:dxf>
              <font>
                <color theme="1"/>
              </font>
              <fill>
                <patternFill>
                  <bgColor theme="1" tint="0.499984740745262"/>
                </patternFill>
              </fill>
            </x14:dxf>
          </x14:cfRule>
          <x14:cfRule type="expression" priority="21" id="{6B70119D-BA38-B042-A50B-F6D55EF29B63}">
            <xm:f>U$7=Dane_referencyjne!$H$5</xm:f>
            <x14:dxf>
              <font>
                <color auto="1"/>
              </font>
              <fill>
                <patternFill patternType="none">
                  <bgColor auto="1"/>
                </patternFill>
              </fill>
            </x14:dxf>
          </x14:cfRule>
          <x14:cfRule type="expression" priority="16" id="{24E9B0DF-3C2F-F448-8167-C2C1401420CB}">
            <xm:f>U$7=Dane_referencyjne!$H$5</xm:f>
            <x14:dxf>
              <font>
                <color auto="1"/>
              </font>
              <fill>
                <patternFill patternType="none">
                  <bgColor auto="1"/>
                </patternFill>
              </fill>
            </x14:dxf>
          </x14:cfRule>
          <x14:cfRule type="expression" priority="17" id="{3CFDBD86-5ACE-A942-92D5-1FC8AB4EE8D3}">
            <xm:f>U$7&lt;&gt;Dane_referencyjne!$H$15</xm:f>
            <x14:dxf>
              <font>
                <color theme="1"/>
              </font>
              <fill>
                <patternFill>
                  <bgColor theme="1" tint="0.499984740745262"/>
                </patternFill>
              </fill>
            </x14:dxf>
          </x14:cfRule>
          <xm:sqref>U35:U36</xm:sqref>
        </x14:conditionalFormatting>
        <x14:conditionalFormatting xmlns:xm="http://schemas.microsoft.com/office/excel/2006/main">
          <x14:cfRule type="expression" priority="179" id="{4D8958C2-F63F-684A-BB41-FEC4A922E9FF}">
            <xm:f>U$7=Dane_referencyjne!$H$15</xm:f>
            <x14:dxf>
              <font>
                <color auto="1"/>
              </font>
              <fill>
                <patternFill>
                  <bgColor theme="1" tint="0.499984740745262"/>
                </patternFill>
              </fill>
            </x14:dxf>
          </x14:cfRule>
          <x14:cfRule type="expression" priority="176" id="{D912B03D-F139-E543-BB1F-DA1B90124D02}">
            <xm:f>U$27=Dane_referencyjne!$O$6</xm:f>
            <x14:dxf>
              <font>
                <color auto="1"/>
              </font>
              <fill>
                <patternFill>
                  <bgColor theme="1" tint="0.499984740745262"/>
                </patternFill>
              </fill>
            </x14:dxf>
          </x14:cfRule>
          <xm:sqref>U58</xm:sqref>
        </x14:conditionalFormatting>
        <x14:conditionalFormatting xmlns:xm="http://schemas.microsoft.com/office/excel/2006/main">
          <x14:cfRule type="expression" priority="129" id="{58FF6314-F6DF-F048-A788-F8FE78A4FBFF}">
            <xm:f>W$7=Dane_referencyjne!$H$15</xm:f>
            <x14:dxf>
              <font>
                <color auto="1"/>
              </font>
              <fill>
                <patternFill>
                  <bgColor theme="1" tint="0.499984740745262"/>
                </patternFill>
              </fill>
            </x14:dxf>
          </x14:cfRule>
          <xm:sqref>W29:W32</xm:sqref>
        </x14:conditionalFormatting>
        <x14:conditionalFormatting xmlns:xm="http://schemas.microsoft.com/office/excel/2006/main">
          <x14:cfRule type="expression" priority="2" id="{2DD6591B-9356-B945-95B6-4E37DB7232ED}">
            <xm:f>W$7&lt;&gt;Dane_referencyjne!$H$15</xm:f>
            <x14:dxf>
              <font>
                <color theme="1"/>
              </font>
              <fill>
                <patternFill>
                  <bgColor theme="1" tint="0.499984740745262"/>
                </patternFill>
              </fill>
            </x14:dxf>
          </x14:cfRule>
          <x14:cfRule type="expression" priority="6" id="{C97F1DB4-FE05-E141-AABD-4B452E802BB2}">
            <xm:f>W$7=Dane_referencyjne!$H$5</xm:f>
            <x14:dxf>
              <font>
                <color auto="1"/>
              </font>
              <fill>
                <patternFill patternType="none">
                  <bgColor auto="1"/>
                </patternFill>
              </fill>
            </x14:dxf>
          </x14:cfRule>
          <x14:cfRule type="expression" priority="7" id="{27E5C999-6BC8-C24D-BBC7-B14468102E05}">
            <xm:f>W$7&lt;&gt;Dane_referencyjne!$H$15</xm:f>
            <x14:dxf>
              <font>
                <color theme="1"/>
              </font>
              <fill>
                <patternFill>
                  <bgColor theme="1" tint="0.499984740745262"/>
                </patternFill>
              </fill>
            </x14:dxf>
          </x14:cfRule>
          <x14:cfRule type="expression" priority="1" id="{B6C142E9-8D4A-6249-896C-E2AF8401C712}">
            <xm:f>W$7=Dane_referencyjne!$H$5</xm:f>
            <x14:dxf>
              <font>
                <color auto="1"/>
              </font>
              <fill>
                <patternFill patternType="none">
                  <bgColor auto="1"/>
                </patternFill>
              </fill>
            </x14:dxf>
          </x14:cfRule>
          <xm:sqref>W35:W36</xm:sqref>
        </x14:conditionalFormatting>
        <x14:conditionalFormatting xmlns:xm="http://schemas.microsoft.com/office/excel/2006/main">
          <x14:cfRule type="expression" priority="172" id="{F2E96B0A-0562-5944-9668-3AE25B3B09EE}">
            <xm:f>W$27=Dane_referencyjne!$O$6</xm:f>
            <x14:dxf>
              <font>
                <color auto="1"/>
              </font>
              <fill>
                <patternFill>
                  <bgColor theme="1" tint="0.499984740745262"/>
                </patternFill>
              </fill>
            </x14:dxf>
          </x14:cfRule>
          <x14:cfRule type="expression" priority="175" id="{FC5E4D19-20DF-3A44-BC98-91793A361A1A}">
            <xm:f>W$7=Dane_referencyjne!$H$15</xm:f>
            <x14:dxf>
              <font>
                <color auto="1"/>
              </font>
              <fill>
                <patternFill>
                  <bgColor theme="1" tint="0.499984740745262"/>
                </patternFill>
              </fill>
            </x14:dxf>
          </x14:cfRule>
          <xm:sqref>W58</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0000000}">
          <x14:formula1>
            <xm:f>Dane_referencyjne!$O$4:$O$6</xm:f>
          </x14:formula1>
          <x14:formula2>
            <xm:f>0</xm:f>
          </x14:formula2>
          <xm:sqref>E27 M27 G27 I27 K27 U27 Q27 W27 S27 O27</xm:sqref>
        </x14:dataValidation>
        <x14:dataValidation type="list" operator="equal" allowBlank="1" showErrorMessage="1" xr:uid="{00000000-0002-0000-0100-000001000000}">
          <x14:formula1>
            <xm:f>Dane_referencyjne!$H$5:$H$15</xm:f>
          </x14:formula1>
          <xm:sqref>E7</xm:sqref>
        </x14:dataValidation>
        <x14:dataValidation type="list" operator="equal" allowBlank="1" showErrorMessage="1" xr:uid="{00000000-0002-0000-0100-000002000000}">
          <x14:formula1>
            <xm:f>Dane_referencyjne!$H$5:$H$16</xm:f>
          </x14:formula1>
          <xm:sqref>G7 I7 K7 M7 O7 Q7 S7 U7 W7</xm:sqref>
        </x14:dataValidation>
        <x14:dataValidation type="list" operator="equal" allowBlank="1" showErrorMessage="1" xr:uid="{00000000-0002-0000-0100-000003000000}">
          <x14:formula1>
            <xm:f>Dane_referencyjne!$B$5:$B$33</xm:f>
          </x14:formula1>
          <x14:formula2>
            <xm:f>0</xm:f>
          </x14:formula2>
          <xm:sqref>E11</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NB38"/>
  <sheetViews>
    <sheetView zoomScaleNormal="100" workbookViewId="0">
      <selection activeCell="C45" sqref="C45"/>
    </sheetView>
  </sheetViews>
  <sheetFormatPr defaultColWidth="8.90625" defaultRowHeight="13.8" outlineLevelCol="1" x14ac:dyDescent="0.25"/>
  <cols>
    <col min="1" max="2" width="3.90625" style="1" customWidth="1"/>
    <col min="3" max="3" width="74.36328125" style="1" customWidth="1"/>
    <col min="4" max="4" width="19.26953125" style="1" customWidth="1"/>
    <col min="5" max="5" width="25.08984375" style="209" customWidth="1"/>
    <col min="6" max="6" width="5.36328125" style="1" customWidth="1"/>
    <col min="7" max="7" width="25.08984375" style="209" customWidth="1"/>
    <col min="8" max="8" width="5.36328125" style="1" customWidth="1" outlineLevel="1"/>
    <col min="9" max="9" width="25.08984375" style="209" customWidth="1" outlineLevel="1"/>
    <col min="10" max="10" width="5.36328125" style="1" customWidth="1" outlineLevel="1"/>
    <col min="11" max="11" width="25.08984375" style="209" customWidth="1" outlineLevel="1"/>
    <col min="12" max="12" width="5.36328125" style="1" customWidth="1" outlineLevel="1"/>
    <col min="13" max="13" width="25.08984375" style="209" customWidth="1" outlineLevel="1"/>
    <col min="14" max="14" width="5.36328125" style="1" customWidth="1" outlineLevel="1"/>
    <col min="15" max="15" width="25.08984375" style="209" customWidth="1" outlineLevel="1"/>
    <col min="16" max="16" width="5.36328125" style="1" customWidth="1" outlineLevel="1"/>
    <col min="17" max="17" width="25.08984375" style="209" customWidth="1" outlineLevel="1"/>
    <col min="18" max="18" width="5.36328125" style="1" customWidth="1" outlineLevel="1"/>
    <col min="19" max="19" width="25.08984375" style="209" customWidth="1" outlineLevel="1"/>
    <col min="20" max="20" width="5.36328125" style="1" customWidth="1" outlineLevel="1"/>
    <col min="21" max="21" width="25.08984375" style="209" customWidth="1" outlineLevel="1"/>
    <col min="22" max="22" width="5.36328125" style="1" customWidth="1" outlineLevel="1"/>
    <col min="23" max="23" width="25.08984375" style="209" customWidth="1" outlineLevel="1"/>
    <col min="24" max="24" width="5" style="1" customWidth="1"/>
    <col min="25" max="25" width="4.453125" style="1" customWidth="1"/>
    <col min="26" max="1042" width="10.6328125" style="1" customWidth="1"/>
  </cols>
  <sheetData>
    <row r="1" spans="1:1042" s="75" customFormat="1" ht="57" customHeight="1" x14ac:dyDescent="0.2">
      <c r="B1" s="76" t="s">
        <v>135</v>
      </c>
      <c r="C1" s="76"/>
      <c r="E1" s="208"/>
      <c r="G1" s="208"/>
      <c r="I1" s="208"/>
      <c r="K1" s="208"/>
      <c r="M1" s="208"/>
      <c r="O1" s="208"/>
      <c r="Q1" s="208"/>
      <c r="S1" s="208"/>
      <c r="U1" s="208"/>
      <c r="W1" s="208"/>
    </row>
    <row r="6" spans="1:1042" ht="15.6" x14ac:dyDescent="0.25">
      <c r="B6" s="237" t="s">
        <v>136</v>
      </c>
      <c r="C6" s="237"/>
      <c r="D6" s="238"/>
      <c r="E6" s="239"/>
      <c r="F6" s="240"/>
      <c r="G6" s="239"/>
      <c r="H6" s="240"/>
      <c r="I6" s="239"/>
      <c r="J6" s="240"/>
      <c r="K6" s="239"/>
      <c r="L6" s="240"/>
      <c r="M6" s="239"/>
      <c r="N6" s="240"/>
      <c r="O6" s="239"/>
      <c r="P6" s="240"/>
      <c r="Q6" s="239"/>
      <c r="R6" s="240"/>
      <c r="S6" s="239"/>
      <c r="T6" s="240"/>
      <c r="U6" s="239"/>
      <c r="V6" s="240"/>
      <c r="W6" s="239"/>
      <c r="X6" s="241"/>
    </row>
    <row r="7" spans="1:1042" x14ac:dyDescent="0.25">
      <c r="B7" s="79"/>
      <c r="C7" s="235"/>
      <c r="D7" s="28"/>
      <c r="E7" s="210"/>
      <c r="F7" s="21"/>
      <c r="G7" s="210"/>
      <c r="H7" s="21"/>
      <c r="I7" s="210"/>
      <c r="J7" s="21"/>
      <c r="K7" s="210"/>
      <c r="L7" s="21"/>
      <c r="M7" s="210"/>
      <c r="N7" s="21"/>
      <c r="O7" s="210"/>
      <c r="P7" s="21"/>
      <c r="Q7" s="210"/>
      <c r="R7" s="21"/>
      <c r="S7" s="210"/>
      <c r="T7" s="21"/>
      <c r="U7" s="210"/>
      <c r="V7" s="21"/>
      <c r="W7" s="210"/>
      <c r="X7" s="80"/>
    </row>
    <row r="8" spans="1:1042" x14ac:dyDescent="0.25">
      <c r="B8" s="79"/>
      <c r="C8" s="224" t="s">
        <v>137</v>
      </c>
      <c r="D8" s="28"/>
      <c r="E8" s="210"/>
      <c r="F8" s="21"/>
      <c r="G8" s="210"/>
      <c r="H8" s="21"/>
      <c r="I8" s="210"/>
      <c r="J8" s="21"/>
      <c r="K8" s="210"/>
      <c r="L8" s="21"/>
      <c r="M8" s="210"/>
      <c r="N8" s="21"/>
      <c r="O8" s="210"/>
      <c r="P8" s="21"/>
      <c r="Q8" s="210"/>
      <c r="R8" s="21"/>
      <c r="S8" s="210"/>
      <c r="T8" s="21"/>
      <c r="U8" s="210"/>
      <c r="V8" s="21"/>
      <c r="W8" s="210"/>
      <c r="X8" s="80"/>
    </row>
    <row r="9" spans="1:1042" ht="14.4" x14ac:dyDescent="0.25">
      <c r="B9" s="81"/>
      <c r="C9" s="21" t="s">
        <v>83</v>
      </c>
      <c r="D9" s="28"/>
      <c r="E9" s="213">
        <f>LCC_Dane_wyjściowe_Wyniki!E6</f>
        <v>0</v>
      </c>
      <c r="F9" s="82"/>
      <c r="G9" s="213">
        <f>LCC_Dane_wyjściowe_Wyniki!G6</f>
        <v>0</v>
      </c>
      <c r="H9" s="82"/>
      <c r="I9" s="213">
        <f>LCC_Dane_wyjściowe_Wyniki!I6</f>
        <v>0</v>
      </c>
      <c r="J9" s="82"/>
      <c r="K9" s="213">
        <f>LCC_Dane_wyjściowe_Wyniki!K6</f>
        <v>0</v>
      </c>
      <c r="L9" s="82"/>
      <c r="M9" s="213">
        <f>LCC_Dane_wyjściowe_Wyniki!M6</f>
        <v>0</v>
      </c>
      <c r="N9" s="82"/>
      <c r="O9" s="213">
        <f>LCC_Dane_wyjściowe_Wyniki!O6</f>
        <v>0</v>
      </c>
      <c r="P9" s="82"/>
      <c r="Q9" s="213">
        <f>LCC_Dane_wyjściowe_Wyniki!Q6</f>
        <v>0</v>
      </c>
      <c r="R9" s="82"/>
      <c r="S9" s="213">
        <f>LCC_Dane_wyjściowe_Wyniki!S6</f>
        <v>0</v>
      </c>
      <c r="T9" s="82"/>
      <c r="U9" s="213">
        <f>LCC_Dane_wyjściowe_Wyniki!U6</f>
        <v>0</v>
      </c>
      <c r="V9" s="82"/>
      <c r="W9" s="213">
        <f>LCC_Dane_wyjściowe_Wyniki!W6</f>
        <v>0</v>
      </c>
      <c r="X9" s="80"/>
    </row>
    <row r="10" spans="1:1042" ht="14.4" x14ac:dyDescent="0.25">
      <c r="B10" s="81"/>
      <c r="C10" s="21" t="s">
        <v>84</v>
      </c>
      <c r="D10" s="28"/>
      <c r="E10" s="213" t="str">
        <f>LCC_Dane_wyjściowe_Wyniki!E7</f>
        <v xml:space="preserve">[KLIKNIJ, ABY WYBRAĆ] </v>
      </c>
      <c r="F10" s="82"/>
      <c r="G10" s="213" t="str">
        <f>LCC_Dane_wyjściowe_Wyniki!G7</f>
        <v xml:space="preserve">[KLIKNIJ, ABY WYBRAĆ] </v>
      </c>
      <c r="H10" s="82"/>
      <c r="I10" s="213" t="str">
        <f>LCC_Dane_wyjściowe_Wyniki!I7</f>
        <v xml:space="preserve">[KLIKNIJ, ABY WYBRAĆ] </v>
      </c>
      <c r="J10" s="82"/>
      <c r="K10" s="213" t="str">
        <f>LCC_Dane_wyjściowe_Wyniki!K7</f>
        <v xml:space="preserve">[KLIKNIJ, ABY WYBRAĆ] </v>
      </c>
      <c r="L10" s="82"/>
      <c r="M10" s="213" t="str">
        <f>LCC_Dane_wyjściowe_Wyniki!M7</f>
        <v xml:space="preserve">[KLIKNIJ, ABY WYBRAĆ] </v>
      </c>
      <c r="N10" s="82"/>
      <c r="O10" s="213" t="str">
        <f>LCC_Dane_wyjściowe_Wyniki!O7</f>
        <v xml:space="preserve">[KLIKNIJ, ABY WYBRAĆ] </v>
      </c>
      <c r="P10" s="82"/>
      <c r="Q10" s="213" t="str">
        <f>LCC_Dane_wyjściowe_Wyniki!Q7</f>
        <v xml:space="preserve">[KLIKNIJ, ABY WYBRAĆ] </v>
      </c>
      <c r="R10" s="82"/>
      <c r="S10" s="213" t="str">
        <f>LCC_Dane_wyjściowe_Wyniki!S7</f>
        <v xml:space="preserve">[KLIKNIJ, ABY WYBRAĆ] </v>
      </c>
      <c r="T10" s="82"/>
      <c r="U10" s="213" t="str">
        <f>LCC_Dane_wyjściowe_Wyniki!U7</f>
        <v xml:space="preserve">[KLIKNIJ, ABY WYBRAĆ] </v>
      </c>
      <c r="V10" s="82"/>
      <c r="W10" s="213" t="str">
        <f>LCC_Dane_wyjściowe_Wyniki!W7</f>
        <v xml:space="preserve">[KLIKNIJ, ABY WYBRAĆ] </v>
      </c>
      <c r="X10" s="80"/>
    </row>
    <row r="11" spans="1:1042" ht="14.4" x14ac:dyDescent="0.25">
      <c r="B11" s="81"/>
      <c r="C11" s="21" t="s">
        <v>114</v>
      </c>
      <c r="D11" s="28" t="s">
        <v>115</v>
      </c>
      <c r="E11" s="213">
        <f>LCC_Dane_wyjściowe_Wyniki!E8</f>
        <v>0</v>
      </c>
      <c r="F11" s="82"/>
      <c r="G11" s="213">
        <f>LCC_Dane_wyjściowe_Wyniki!G8</f>
        <v>0</v>
      </c>
      <c r="H11" s="82"/>
      <c r="I11" s="213">
        <f>LCC_Dane_wyjściowe_Wyniki!I8</f>
        <v>0</v>
      </c>
      <c r="J11" s="82"/>
      <c r="K11" s="213">
        <f>LCC_Dane_wyjściowe_Wyniki!K8</f>
        <v>0</v>
      </c>
      <c r="L11" s="82"/>
      <c r="M11" s="213">
        <f>LCC_Dane_wyjściowe_Wyniki!M8</f>
        <v>0</v>
      </c>
      <c r="N11" s="82"/>
      <c r="O11" s="213">
        <f>LCC_Dane_wyjściowe_Wyniki!O8</f>
        <v>0</v>
      </c>
      <c r="P11" s="82"/>
      <c r="Q11" s="213">
        <f>LCC_Dane_wyjściowe_Wyniki!Q8</f>
        <v>0</v>
      </c>
      <c r="R11" s="82"/>
      <c r="S11" s="213">
        <f>LCC_Dane_wyjściowe_Wyniki!S8</f>
        <v>0</v>
      </c>
      <c r="T11" s="82"/>
      <c r="U11" s="213">
        <f>LCC_Dane_wyjściowe_Wyniki!U8</f>
        <v>0</v>
      </c>
      <c r="V11" s="82"/>
      <c r="W11" s="213">
        <f>LCC_Dane_wyjściowe_Wyniki!W8</f>
        <v>0</v>
      </c>
      <c r="X11" s="80"/>
    </row>
    <row r="12" spans="1:1042" x14ac:dyDescent="0.25">
      <c r="B12" s="79"/>
      <c r="C12" s="224"/>
      <c r="D12" s="28"/>
      <c r="E12" s="210"/>
      <c r="F12" s="21"/>
      <c r="G12" s="210"/>
      <c r="H12" s="21"/>
      <c r="I12" s="210"/>
      <c r="J12" s="21"/>
      <c r="K12" s="210"/>
      <c r="L12" s="21"/>
      <c r="M12" s="210"/>
      <c r="N12" s="21"/>
      <c r="O12" s="210"/>
      <c r="P12" s="21"/>
      <c r="Q12" s="210"/>
      <c r="R12" s="21"/>
      <c r="S12" s="210"/>
      <c r="T12" s="21"/>
      <c r="U12" s="210"/>
      <c r="V12" s="21"/>
      <c r="W12" s="210"/>
      <c r="X12" s="80"/>
    </row>
    <row r="13" spans="1:1042" x14ac:dyDescent="0.25">
      <c r="B13" s="79"/>
      <c r="C13" s="224" t="s">
        <v>138</v>
      </c>
      <c r="D13" s="28"/>
      <c r="E13" s="208"/>
      <c r="F13" s="78"/>
      <c r="G13" s="208"/>
      <c r="H13" s="78"/>
      <c r="I13" s="208"/>
      <c r="J13" s="78"/>
      <c r="K13" s="208"/>
      <c r="L13" s="78"/>
      <c r="M13" s="208"/>
      <c r="N13" s="78"/>
      <c r="O13" s="208"/>
      <c r="P13" s="78"/>
      <c r="Q13" s="208"/>
      <c r="R13" s="78"/>
      <c r="S13" s="208"/>
      <c r="T13" s="78"/>
      <c r="U13" s="208"/>
      <c r="V13" s="78"/>
      <c r="W13" s="208"/>
      <c r="X13" s="80"/>
    </row>
    <row r="14" spans="1:1042" s="221" customFormat="1" x14ac:dyDescent="0.25">
      <c r="A14" s="2"/>
      <c r="B14" s="218"/>
      <c r="C14" s="39" t="s">
        <v>113</v>
      </c>
      <c r="D14" s="40"/>
      <c r="E14" s="219"/>
      <c r="F14" s="116"/>
      <c r="G14" s="219"/>
      <c r="H14" s="116"/>
      <c r="I14" s="219"/>
      <c r="J14" s="116"/>
      <c r="K14" s="219"/>
      <c r="L14" s="116"/>
      <c r="M14" s="219"/>
      <c r="N14" s="116"/>
      <c r="O14" s="219"/>
      <c r="P14" s="116"/>
      <c r="Q14" s="219"/>
      <c r="R14" s="116"/>
      <c r="S14" s="219"/>
      <c r="T14" s="116"/>
      <c r="U14" s="219"/>
      <c r="V14" s="116"/>
      <c r="W14" s="219"/>
      <c r="X14" s="220"/>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c r="IV14" s="2"/>
      <c r="IW14" s="2"/>
      <c r="IX14" s="2"/>
      <c r="IY14" s="2"/>
      <c r="IZ14" s="2"/>
      <c r="JA14" s="2"/>
      <c r="JB14" s="2"/>
      <c r="JC14" s="2"/>
      <c r="JD14" s="2"/>
      <c r="JE14" s="2"/>
      <c r="JF14" s="2"/>
      <c r="JG14" s="2"/>
      <c r="JH14" s="2"/>
      <c r="JI14" s="2"/>
      <c r="JJ14" s="2"/>
      <c r="JK14" s="2"/>
      <c r="JL14" s="2"/>
      <c r="JM14" s="2"/>
      <c r="JN14" s="2"/>
      <c r="JO14" s="2"/>
      <c r="JP14" s="2"/>
      <c r="JQ14" s="2"/>
      <c r="JR14" s="2"/>
      <c r="JS14" s="2"/>
      <c r="JT14" s="2"/>
      <c r="JU14" s="2"/>
      <c r="JV14" s="2"/>
      <c r="JW14" s="2"/>
      <c r="JX14" s="2"/>
      <c r="JY14" s="2"/>
      <c r="JZ14" s="2"/>
      <c r="KA14" s="2"/>
      <c r="KB14" s="2"/>
      <c r="KC14" s="2"/>
      <c r="KD14" s="2"/>
      <c r="KE14" s="2"/>
      <c r="KF14" s="2"/>
      <c r="KG14" s="2"/>
      <c r="KH14" s="2"/>
      <c r="KI14" s="2"/>
      <c r="KJ14" s="2"/>
      <c r="KK14" s="2"/>
      <c r="KL14" s="2"/>
      <c r="KM14" s="2"/>
      <c r="KN14" s="2"/>
      <c r="KO14" s="2"/>
      <c r="KP14" s="2"/>
      <c r="KQ14" s="2"/>
      <c r="KR14" s="2"/>
      <c r="KS14" s="2"/>
      <c r="KT14" s="2"/>
      <c r="KU14" s="2"/>
      <c r="KV14" s="2"/>
      <c r="KW14" s="2"/>
      <c r="KX14" s="2"/>
      <c r="KY14" s="2"/>
      <c r="KZ14" s="2"/>
      <c r="LA14" s="2"/>
      <c r="LB14" s="2"/>
      <c r="LC14" s="2"/>
      <c r="LD14" s="2"/>
      <c r="LE14" s="2"/>
      <c r="LF14" s="2"/>
      <c r="LG14" s="2"/>
      <c r="LH14" s="2"/>
      <c r="LI14" s="2"/>
      <c r="LJ14" s="2"/>
      <c r="LK14" s="2"/>
      <c r="LL14" s="2"/>
      <c r="LM14" s="2"/>
      <c r="LN14" s="2"/>
      <c r="LO14" s="2"/>
      <c r="LP14" s="2"/>
      <c r="LQ14" s="2"/>
      <c r="LR14" s="2"/>
      <c r="LS14" s="2"/>
      <c r="LT14" s="2"/>
      <c r="LU14" s="2"/>
      <c r="LV14" s="2"/>
      <c r="LW14" s="2"/>
      <c r="LX14" s="2"/>
      <c r="LY14" s="2"/>
      <c r="LZ14" s="2"/>
      <c r="MA14" s="2"/>
      <c r="MB14" s="2"/>
      <c r="MC14" s="2"/>
      <c r="MD14" s="2"/>
      <c r="ME14" s="2"/>
      <c r="MF14" s="2"/>
      <c r="MG14" s="2"/>
      <c r="MH14" s="2"/>
      <c r="MI14" s="2"/>
      <c r="MJ14" s="2"/>
      <c r="MK14" s="2"/>
      <c r="ML14" s="2"/>
      <c r="MM14" s="2"/>
      <c r="MN14" s="2"/>
      <c r="MO14" s="2"/>
      <c r="MP14" s="2"/>
      <c r="MQ14" s="2"/>
      <c r="MR14" s="2"/>
      <c r="MS14" s="2"/>
      <c r="MT14" s="2"/>
      <c r="MU14" s="2"/>
      <c r="MV14" s="2"/>
      <c r="MW14" s="2"/>
      <c r="MX14" s="2"/>
      <c r="MY14" s="2"/>
      <c r="MZ14" s="2"/>
      <c r="NA14" s="2"/>
      <c r="NB14" s="2"/>
      <c r="NC14" s="2"/>
      <c r="ND14" s="2"/>
      <c r="NE14" s="2"/>
      <c r="NF14" s="2"/>
      <c r="NG14" s="2"/>
      <c r="NH14" s="2"/>
      <c r="NI14" s="2"/>
      <c r="NJ14" s="2"/>
      <c r="NK14" s="2"/>
      <c r="NL14" s="2"/>
      <c r="NM14" s="2"/>
      <c r="NN14" s="2"/>
      <c r="NO14" s="2"/>
      <c r="NP14" s="2"/>
      <c r="NQ14" s="2"/>
      <c r="NR14" s="2"/>
      <c r="NS14" s="2"/>
      <c r="NT14" s="2"/>
      <c r="NU14" s="2"/>
      <c r="NV14" s="2"/>
      <c r="NW14" s="2"/>
      <c r="NX14" s="2"/>
      <c r="NY14" s="2"/>
      <c r="NZ14" s="2"/>
      <c r="OA14" s="2"/>
      <c r="OB14" s="2"/>
      <c r="OC14" s="2"/>
      <c r="OD14" s="2"/>
      <c r="OE14" s="2"/>
      <c r="OF14" s="2"/>
      <c r="OG14" s="2"/>
      <c r="OH14" s="2"/>
      <c r="OI14" s="2"/>
      <c r="OJ14" s="2"/>
      <c r="OK14" s="2"/>
      <c r="OL14" s="2"/>
      <c r="OM14" s="2"/>
      <c r="ON14" s="2"/>
      <c r="OO14" s="2"/>
      <c r="OP14" s="2"/>
      <c r="OQ14" s="2"/>
      <c r="OR14" s="2"/>
      <c r="OS14" s="2"/>
      <c r="OT14" s="2"/>
      <c r="OU14" s="2"/>
      <c r="OV14" s="2"/>
      <c r="OW14" s="2"/>
      <c r="OX14" s="2"/>
      <c r="OY14" s="2"/>
      <c r="OZ14" s="2"/>
      <c r="PA14" s="2"/>
      <c r="PB14" s="2"/>
      <c r="PC14" s="2"/>
      <c r="PD14" s="2"/>
      <c r="PE14" s="2"/>
      <c r="PF14" s="2"/>
      <c r="PG14" s="2"/>
      <c r="PH14" s="2"/>
      <c r="PI14" s="2"/>
      <c r="PJ14" s="2"/>
      <c r="PK14" s="2"/>
      <c r="PL14" s="2"/>
      <c r="PM14" s="2"/>
      <c r="PN14" s="2"/>
      <c r="PO14" s="2"/>
      <c r="PP14" s="2"/>
      <c r="PQ14" s="2"/>
      <c r="PR14" s="2"/>
      <c r="PS14" s="2"/>
      <c r="PT14" s="2"/>
      <c r="PU14" s="2"/>
      <c r="PV14" s="2"/>
      <c r="PW14" s="2"/>
      <c r="PX14" s="2"/>
      <c r="PY14" s="2"/>
      <c r="PZ14" s="2"/>
      <c r="QA14" s="2"/>
      <c r="QB14" s="2"/>
      <c r="QC14" s="2"/>
      <c r="QD14" s="2"/>
      <c r="QE14" s="2"/>
      <c r="QF14" s="2"/>
      <c r="QG14" s="2"/>
      <c r="QH14" s="2"/>
      <c r="QI14" s="2"/>
      <c r="QJ14" s="2"/>
      <c r="QK14" s="2"/>
      <c r="QL14" s="2"/>
      <c r="QM14" s="2"/>
      <c r="QN14" s="2"/>
      <c r="QO14" s="2"/>
      <c r="QP14" s="2"/>
      <c r="QQ14" s="2"/>
      <c r="QR14" s="2"/>
      <c r="QS14" s="2"/>
      <c r="QT14" s="2"/>
      <c r="QU14" s="2"/>
      <c r="QV14" s="2"/>
      <c r="QW14" s="2"/>
      <c r="QX14" s="2"/>
      <c r="QY14" s="2"/>
      <c r="QZ14" s="2"/>
      <c r="RA14" s="2"/>
      <c r="RB14" s="2"/>
      <c r="RC14" s="2"/>
      <c r="RD14" s="2"/>
      <c r="RE14" s="2"/>
      <c r="RF14" s="2"/>
      <c r="RG14" s="2"/>
      <c r="RH14" s="2"/>
      <c r="RI14" s="2"/>
      <c r="RJ14" s="2"/>
      <c r="RK14" s="2"/>
      <c r="RL14" s="2"/>
      <c r="RM14" s="2"/>
      <c r="RN14" s="2"/>
      <c r="RO14" s="2"/>
      <c r="RP14" s="2"/>
      <c r="RQ14" s="2"/>
      <c r="RR14" s="2"/>
      <c r="RS14" s="2"/>
      <c r="RT14" s="2"/>
      <c r="RU14" s="2"/>
      <c r="RV14" s="2"/>
      <c r="RW14" s="2"/>
      <c r="RX14" s="2"/>
      <c r="RY14" s="2"/>
      <c r="RZ14" s="2"/>
      <c r="SA14" s="2"/>
      <c r="SB14" s="2"/>
      <c r="SC14" s="2"/>
      <c r="SD14" s="2"/>
      <c r="SE14" s="2"/>
      <c r="SF14" s="2"/>
      <c r="SG14" s="2"/>
      <c r="SH14" s="2"/>
      <c r="SI14" s="2"/>
      <c r="SJ14" s="2"/>
      <c r="SK14" s="2"/>
      <c r="SL14" s="2"/>
      <c r="SM14" s="2"/>
      <c r="SN14" s="2"/>
      <c r="SO14" s="2"/>
      <c r="SP14" s="2"/>
      <c r="SQ14" s="2"/>
      <c r="SR14" s="2"/>
      <c r="SS14" s="2"/>
      <c r="ST14" s="2"/>
      <c r="SU14" s="2"/>
      <c r="SV14" s="2"/>
      <c r="SW14" s="2"/>
      <c r="SX14" s="2"/>
      <c r="SY14" s="2"/>
      <c r="SZ14" s="2"/>
      <c r="TA14" s="2"/>
      <c r="TB14" s="2"/>
      <c r="TC14" s="2"/>
      <c r="TD14" s="2"/>
      <c r="TE14" s="2"/>
      <c r="TF14" s="2"/>
      <c r="TG14" s="2"/>
      <c r="TH14" s="2"/>
      <c r="TI14" s="2"/>
      <c r="TJ14" s="2"/>
      <c r="TK14" s="2"/>
      <c r="TL14" s="2"/>
      <c r="TM14" s="2"/>
      <c r="TN14" s="2"/>
      <c r="TO14" s="2"/>
      <c r="TP14" s="2"/>
      <c r="TQ14" s="2"/>
      <c r="TR14" s="2"/>
      <c r="TS14" s="2"/>
      <c r="TT14" s="2"/>
      <c r="TU14" s="2"/>
      <c r="TV14" s="2"/>
      <c r="TW14" s="2"/>
      <c r="TX14" s="2"/>
      <c r="TY14" s="2"/>
      <c r="TZ14" s="2"/>
      <c r="UA14" s="2"/>
      <c r="UB14" s="2"/>
      <c r="UC14" s="2"/>
      <c r="UD14" s="2"/>
      <c r="UE14" s="2"/>
      <c r="UF14" s="2"/>
      <c r="UG14" s="2"/>
      <c r="UH14" s="2"/>
      <c r="UI14" s="2"/>
      <c r="UJ14" s="2"/>
      <c r="UK14" s="2"/>
      <c r="UL14" s="2"/>
      <c r="UM14" s="2"/>
      <c r="UN14" s="2"/>
      <c r="UO14" s="2"/>
      <c r="UP14" s="2"/>
      <c r="UQ14" s="2"/>
      <c r="UR14" s="2"/>
      <c r="US14" s="2"/>
      <c r="UT14" s="2"/>
      <c r="UU14" s="2"/>
      <c r="UV14" s="2"/>
      <c r="UW14" s="2"/>
      <c r="UX14" s="2"/>
      <c r="UY14" s="2"/>
      <c r="UZ14" s="2"/>
      <c r="VA14" s="2"/>
      <c r="VB14" s="2"/>
      <c r="VC14" s="2"/>
      <c r="VD14" s="2"/>
      <c r="VE14" s="2"/>
      <c r="VF14" s="2"/>
      <c r="VG14" s="2"/>
      <c r="VH14" s="2"/>
      <c r="VI14" s="2"/>
      <c r="VJ14" s="2"/>
      <c r="VK14" s="2"/>
      <c r="VL14" s="2"/>
      <c r="VM14" s="2"/>
      <c r="VN14" s="2"/>
      <c r="VO14" s="2"/>
      <c r="VP14" s="2"/>
      <c r="VQ14" s="2"/>
      <c r="VR14" s="2"/>
      <c r="VS14" s="2"/>
      <c r="VT14" s="2"/>
      <c r="VU14" s="2"/>
      <c r="VV14" s="2"/>
      <c r="VW14" s="2"/>
      <c r="VX14" s="2"/>
      <c r="VY14" s="2"/>
      <c r="VZ14" s="2"/>
      <c r="WA14" s="2"/>
      <c r="WB14" s="2"/>
      <c r="WC14" s="2"/>
      <c r="WD14" s="2"/>
      <c r="WE14" s="2"/>
      <c r="WF14" s="2"/>
      <c r="WG14" s="2"/>
      <c r="WH14" s="2"/>
      <c r="WI14" s="2"/>
      <c r="WJ14" s="2"/>
      <c r="WK14" s="2"/>
      <c r="WL14" s="2"/>
      <c r="WM14" s="2"/>
      <c r="WN14" s="2"/>
      <c r="WO14" s="2"/>
      <c r="WP14" s="2"/>
      <c r="WQ14" s="2"/>
      <c r="WR14" s="2"/>
      <c r="WS14" s="2"/>
      <c r="WT14" s="2"/>
      <c r="WU14" s="2"/>
      <c r="WV14" s="2"/>
      <c r="WW14" s="2"/>
      <c r="WX14" s="2"/>
      <c r="WY14" s="2"/>
      <c r="WZ14" s="2"/>
      <c r="XA14" s="2"/>
      <c r="XB14" s="2"/>
      <c r="XC14" s="2"/>
      <c r="XD14" s="2"/>
      <c r="XE14" s="2"/>
      <c r="XF14" s="2"/>
      <c r="XG14" s="2"/>
      <c r="XH14" s="2"/>
      <c r="XI14" s="2"/>
      <c r="XJ14" s="2"/>
      <c r="XK14" s="2"/>
      <c r="XL14" s="2"/>
      <c r="XM14" s="2"/>
      <c r="XN14" s="2"/>
      <c r="XO14" s="2"/>
      <c r="XP14" s="2"/>
      <c r="XQ14" s="2"/>
      <c r="XR14" s="2"/>
      <c r="XS14" s="2"/>
      <c r="XT14" s="2"/>
      <c r="XU14" s="2"/>
      <c r="XV14" s="2"/>
      <c r="XW14" s="2"/>
      <c r="XX14" s="2"/>
      <c r="XY14" s="2"/>
      <c r="XZ14" s="2"/>
      <c r="YA14" s="2"/>
      <c r="YB14" s="2"/>
      <c r="YC14" s="2"/>
      <c r="YD14" s="2"/>
      <c r="YE14" s="2"/>
      <c r="YF14" s="2"/>
      <c r="YG14" s="2"/>
      <c r="YH14" s="2"/>
      <c r="YI14" s="2"/>
      <c r="YJ14" s="2"/>
      <c r="YK14" s="2"/>
      <c r="YL14" s="2"/>
      <c r="YM14" s="2"/>
      <c r="YN14" s="2"/>
      <c r="YO14" s="2"/>
      <c r="YP14" s="2"/>
      <c r="YQ14" s="2"/>
      <c r="YR14" s="2"/>
      <c r="YS14" s="2"/>
      <c r="YT14" s="2"/>
      <c r="YU14" s="2"/>
      <c r="YV14" s="2"/>
      <c r="YW14" s="2"/>
      <c r="YX14" s="2"/>
      <c r="YY14" s="2"/>
      <c r="YZ14" s="2"/>
      <c r="ZA14" s="2"/>
      <c r="ZB14" s="2"/>
      <c r="ZC14" s="2"/>
      <c r="ZD14" s="2"/>
      <c r="ZE14" s="2"/>
      <c r="ZF14" s="2"/>
      <c r="ZG14" s="2"/>
      <c r="ZH14" s="2"/>
      <c r="ZI14" s="2"/>
      <c r="ZJ14" s="2"/>
      <c r="ZK14" s="2"/>
      <c r="ZL14" s="2"/>
      <c r="ZM14" s="2"/>
      <c r="ZN14" s="2"/>
      <c r="ZO14" s="2"/>
      <c r="ZP14" s="2"/>
      <c r="ZQ14" s="2"/>
      <c r="ZR14" s="2"/>
      <c r="ZS14" s="2"/>
      <c r="ZT14" s="2"/>
      <c r="ZU14" s="2"/>
      <c r="ZV14" s="2"/>
      <c r="ZW14" s="2"/>
      <c r="ZX14" s="2"/>
      <c r="ZY14" s="2"/>
      <c r="ZZ14" s="2"/>
      <c r="AAA14" s="2"/>
      <c r="AAB14" s="2"/>
      <c r="AAC14" s="2"/>
      <c r="AAD14" s="2"/>
      <c r="AAE14" s="2"/>
      <c r="AAF14" s="2"/>
      <c r="AAG14" s="2"/>
      <c r="AAH14" s="2"/>
      <c r="AAI14" s="2"/>
      <c r="AAJ14" s="2"/>
      <c r="AAK14" s="2"/>
      <c r="AAL14" s="2"/>
      <c r="AAM14" s="2"/>
      <c r="AAN14" s="2"/>
      <c r="AAO14" s="2"/>
      <c r="AAP14" s="2"/>
      <c r="AAQ14" s="2"/>
      <c r="AAR14" s="2"/>
      <c r="AAS14" s="2"/>
      <c r="AAT14" s="2"/>
      <c r="AAU14" s="2"/>
      <c r="AAV14" s="2"/>
      <c r="AAW14" s="2"/>
      <c r="AAX14" s="2"/>
      <c r="AAY14" s="2"/>
      <c r="AAZ14" s="2"/>
      <c r="ABA14" s="2"/>
      <c r="ABB14" s="2"/>
      <c r="ABC14" s="2"/>
      <c r="ABD14" s="2"/>
      <c r="ABE14" s="2"/>
      <c r="ABF14" s="2"/>
      <c r="ABG14" s="2"/>
      <c r="ABH14" s="2"/>
      <c r="ABI14" s="2"/>
      <c r="ABJ14" s="2"/>
      <c r="ABK14" s="2"/>
      <c r="ABL14" s="2"/>
      <c r="ABM14" s="2"/>
      <c r="ABN14" s="2"/>
      <c r="ABO14" s="2"/>
      <c r="ABP14" s="2"/>
      <c r="ABQ14" s="2"/>
      <c r="ABR14" s="2"/>
      <c r="ABS14" s="2"/>
      <c r="ABT14" s="2"/>
      <c r="ABU14" s="2"/>
      <c r="ABV14" s="2"/>
      <c r="ABW14" s="2"/>
      <c r="ABX14" s="2"/>
      <c r="ABY14" s="2"/>
      <c r="ABZ14" s="2"/>
      <c r="ACA14" s="2"/>
      <c r="ACB14" s="2"/>
      <c r="ACC14" s="2"/>
      <c r="ACD14" s="2"/>
      <c r="ACE14" s="2"/>
      <c r="ACF14" s="2"/>
      <c r="ACG14" s="2"/>
      <c r="ACH14" s="2"/>
      <c r="ACI14" s="2"/>
      <c r="ACJ14" s="2"/>
      <c r="ACK14" s="2"/>
      <c r="ACL14" s="2"/>
      <c r="ACM14" s="2"/>
      <c r="ACN14" s="2"/>
      <c r="ACO14" s="2"/>
      <c r="ACP14" s="2"/>
      <c r="ACQ14" s="2"/>
      <c r="ACR14" s="2"/>
      <c r="ACS14" s="2"/>
      <c r="ACT14" s="2"/>
      <c r="ACU14" s="2"/>
      <c r="ACV14" s="2"/>
      <c r="ACW14" s="2"/>
      <c r="ACX14" s="2"/>
      <c r="ACY14" s="2"/>
      <c r="ACZ14" s="2"/>
      <c r="ADA14" s="2"/>
      <c r="ADB14" s="2"/>
      <c r="ADC14" s="2"/>
      <c r="ADD14" s="2"/>
      <c r="ADE14" s="2"/>
      <c r="ADF14" s="2"/>
      <c r="ADG14" s="2"/>
      <c r="ADH14" s="2"/>
      <c r="ADI14" s="2"/>
      <c r="ADJ14" s="2"/>
      <c r="ADK14" s="2"/>
      <c r="ADL14" s="2"/>
      <c r="ADM14" s="2"/>
      <c r="ADN14" s="2"/>
      <c r="ADO14" s="2"/>
      <c r="ADP14" s="2"/>
      <c r="ADQ14" s="2"/>
      <c r="ADR14" s="2"/>
      <c r="ADS14" s="2"/>
      <c r="ADT14" s="2"/>
      <c r="ADU14" s="2"/>
      <c r="ADV14" s="2"/>
      <c r="ADW14" s="2"/>
      <c r="ADX14" s="2"/>
      <c r="ADY14" s="2"/>
      <c r="ADZ14" s="2"/>
      <c r="AEA14" s="2"/>
      <c r="AEB14" s="2"/>
      <c r="AEC14" s="2"/>
      <c r="AED14" s="2"/>
      <c r="AEE14" s="2"/>
      <c r="AEF14" s="2"/>
      <c r="AEG14" s="2"/>
      <c r="AEH14" s="2"/>
      <c r="AEI14" s="2"/>
      <c r="AEJ14" s="2"/>
      <c r="AEK14" s="2"/>
      <c r="AEL14" s="2"/>
      <c r="AEM14" s="2"/>
      <c r="AEN14" s="2"/>
      <c r="AEO14" s="2"/>
      <c r="AEP14" s="2"/>
      <c r="AEQ14" s="2"/>
      <c r="AER14" s="2"/>
      <c r="AES14" s="2"/>
      <c r="AET14" s="2"/>
      <c r="AEU14" s="2"/>
      <c r="AEV14" s="2"/>
      <c r="AEW14" s="2"/>
      <c r="AEX14" s="2"/>
      <c r="AEY14" s="2"/>
      <c r="AEZ14" s="2"/>
      <c r="AFA14" s="2"/>
      <c r="AFB14" s="2"/>
      <c r="AFC14" s="2"/>
      <c r="AFD14" s="2"/>
      <c r="AFE14" s="2"/>
      <c r="AFF14" s="2"/>
      <c r="AFG14" s="2"/>
      <c r="AFH14" s="2"/>
      <c r="AFI14" s="2"/>
      <c r="AFJ14" s="2"/>
      <c r="AFK14" s="2"/>
      <c r="AFL14" s="2"/>
      <c r="AFM14" s="2"/>
      <c r="AFN14" s="2"/>
      <c r="AFO14" s="2"/>
      <c r="AFP14" s="2"/>
      <c r="AFQ14" s="2"/>
      <c r="AFR14" s="2"/>
      <c r="AFS14" s="2"/>
      <c r="AFT14" s="2"/>
      <c r="AFU14" s="2"/>
      <c r="AFV14" s="2"/>
      <c r="AFW14" s="2"/>
      <c r="AFX14" s="2"/>
      <c r="AFY14" s="2"/>
      <c r="AFZ14" s="2"/>
      <c r="AGA14" s="2"/>
      <c r="AGB14" s="2"/>
      <c r="AGC14" s="2"/>
      <c r="AGD14" s="2"/>
      <c r="AGE14" s="2"/>
      <c r="AGF14" s="2"/>
      <c r="AGG14" s="2"/>
      <c r="AGH14" s="2"/>
      <c r="AGI14" s="2"/>
      <c r="AGJ14" s="2"/>
      <c r="AGK14" s="2"/>
      <c r="AGL14" s="2"/>
      <c r="AGM14" s="2"/>
      <c r="AGN14" s="2"/>
      <c r="AGO14" s="2"/>
      <c r="AGP14" s="2"/>
      <c r="AGQ14" s="2"/>
      <c r="AGR14" s="2"/>
      <c r="AGS14" s="2"/>
      <c r="AGT14" s="2"/>
      <c r="AGU14" s="2"/>
      <c r="AGV14" s="2"/>
      <c r="AGW14" s="2"/>
      <c r="AGX14" s="2"/>
      <c r="AGY14" s="2"/>
      <c r="AGZ14" s="2"/>
      <c r="AHA14" s="2"/>
      <c r="AHB14" s="2"/>
      <c r="AHC14" s="2"/>
      <c r="AHD14" s="2"/>
      <c r="AHE14" s="2"/>
      <c r="AHF14" s="2"/>
      <c r="AHG14" s="2"/>
      <c r="AHH14" s="2"/>
      <c r="AHI14" s="2"/>
      <c r="AHJ14" s="2"/>
      <c r="AHK14" s="2"/>
      <c r="AHL14" s="2"/>
      <c r="AHM14" s="2"/>
      <c r="AHN14" s="2"/>
      <c r="AHO14" s="2"/>
      <c r="AHP14" s="2"/>
      <c r="AHQ14" s="2"/>
      <c r="AHR14" s="2"/>
      <c r="AHS14" s="2"/>
      <c r="AHT14" s="2"/>
      <c r="AHU14" s="2"/>
      <c r="AHV14" s="2"/>
      <c r="AHW14" s="2"/>
      <c r="AHX14" s="2"/>
      <c r="AHY14" s="2"/>
      <c r="AHZ14" s="2"/>
      <c r="AIA14" s="2"/>
      <c r="AIB14" s="2"/>
      <c r="AIC14" s="2"/>
      <c r="AID14" s="2"/>
      <c r="AIE14" s="2"/>
      <c r="AIF14" s="2"/>
      <c r="AIG14" s="2"/>
      <c r="AIH14" s="2"/>
      <c r="AII14" s="2"/>
      <c r="AIJ14" s="2"/>
      <c r="AIK14" s="2"/>
      <c r="AIL14" s="2"/>
      <c r="AIM14" s="2"/>
      <c r="AIN14" s="2"/>
      <c r="AIO14" s="2"/>
      <c r="AIP14" s="2"/>
      <c r="AIQ14" s="2"/>
      <c r="AIR14" s="2"/>
      <c r="AIS14" s="2"/>
      <c r="AIT14" s="2"/>
      <c r="AIU14" s="2"/>
      <c r="AIV14" s="2"/>
      <c r="AIW14" s="2"/>
      <c r="AIX14" s="2"/>
      <c r="AIY14" s="2"/>
      <c r="AIZ14" s="2"/>
      <c r="AJA14" s="2"/>
      <c r="AJB14" s="2"/>
      <c r="AJC14" s="2"/>
      <c r="AJD14" s="2"/>
      <c r="AJE14" s="2"/>
      <c r="AJF14" s="2"/>
      <c r="AJG14" s="2"/>
      <c r="AJH14" s="2"/>
      <c r="AJI14" s="2"/>
      <c r="AJJ14" s="2"/>
      <c r="AJK14" s="2"/>
      <c r="AJL14" s="2"/>
      <c r="AJM14" s="2"/>
      <c r="AJN14" s="2"/>
      <c r="AJO14" s="2"/>
      <c r="AJP14" s="2"/>
      <c r="AJQ14" s="2"/>
      <c r="AJR14" s="2"/>
      <c r="AJS14" s="2"/>
      <c r="AJT14" s="2"/>
      <c r="AJU14" s="2"/>
      <c r="AJV14" s="2"/>
      <c r="AJW14" s="2"/>
      <c r="AJX14" s="2"/>
      <c r="AJY14" s="2"/>
      <c r="AJZ14" s="2"/>
      <c r="AKA14" s="2"/>
      <c r="AKB14" s="2"/>
      <c r="AKC14" s="2"/>
      <c r="AKD14" s="2"/>
      <c r="AKE14" s="2"/>
      <c r="AKF14" s="2"/>
      <c r="AKG14" s="2"/>
      <c r="AKH14" s="2"/>
      <c r="AKI14" s="2"/>
      <c r="AKJ14" s="2"/>
      <c r="AKK14" s="2"/>
      <c r="AKL14" s="2"/>
      <c r="AKM14" s="2"/>
      <c r="AKN14" s="2"/>
      <c r="AKO14" s="2"/>
      <c r="AKP14" s="2"/>
      <c r="AKQ14" s="2"/>
      <c r="AKR14" s="2"/>
      <c r="AKS14" s="2"/>
      <c r="AKT14" s="2"/>
      <c r="AKU14" s="2"/>
      <c r="AKV14" s="2"/>
      <c r="AKW14" s="2"/>
      <c r="AKX14" s="2"/>
      <c r="AKY14" s="2"/>
      <c r="AKZ14" s="2"/>
      <c r="ALA14" s="2"/>
      <c r="ALB14" s="2"/>
      <c r="ALC14" s="2"/>
      <c r="ALD14" s="2"/>
      <c r="ALE14" s="2"/>
      <c r="ALF14" s="2"/>
      <c r="ALG14" s="2"/>
      <c r="ALH14" s="2"/>
      <c r="ALI14" s="2"/>
      <c r="ALJ14" s="2"/>
      <c r="ALK14" s="2"/>
      <c r="ALL14" s="2"/>
      <c r="ALM14" s="2"/>
      <c r="ALN14" s="2"/>
      <c r="ALO14" s="2"/>
      <c r="ALP14" s="2"/>
      <c r="ALQ14" s="2"/>
      <c r="ALR14" s="2"/>
      <c r="ALS14" s="2"/>
      <c r="ALT14" s="2"/>
      <c r="ALU14" s="2"/>
      <c r="ALV14" s="2"/>
      <c r="ALW14" s="2"/>
      <c r="ALX14" s="2"/>
      <c r="ALY14" s="2"/>
      <c r="ALZ14" s="2"/>
      <c r="AMA14" s="2"/>
      <c r="AMB14" s="2"/>
      <c r="AMC14" s="2"/>
      <c r="AMD14" s="2"/>
      <c r="AME14" s="2"/>
      <c r="AMF14" s="2"/>
      <c r="AMG14" s="2"/>
      <c r="AMH14" s="2"/>
      <c r="AMI14" s="2"/>
      <c r="AMJ14" s="2"/>
      <c r="AMK14" s="2"/>
      <c r="AML14" s="2"/>
      <c r="AMM14" s="2"/>
      <c r="AMN14" s="2"/>
      <c r="AMO14" s="2"/>
      <c r="AMP14" s="2"/>
      <c r="AMQ14" s="2"/>
      <c r="AMR14" s="2"/>
      <c r="AMS14" s="2"/>
      <c r="AMT14" s="2"/>
      <c r="AMU14" s="2"/>
      <c r="AMV14" s="2"/>
      <c r="AMW14" s="2"/>
      <c r="AMX14" s="2"/>
      <c r="AMY14" s="2"/>
      <c r="AMZ14" s="2"/>
      <c r="ANA14" s="2"/>
      <c r="ANB14" s="2"/>
    </row>
    <row r="15" spans="1:1042" x14ac:dyDescent="0.25">
      <c r="B15" s="83"/>
      <c r="C15" s="85"/>
      <c r="D15" s="84"/>
      <c r="E15" s="211"/>
      <c r="F15" s="85"/>
      <c r="G15" s="211"/>
      <c r="H15" s="85"/>
      <c r="I15" s="211"/>
      <c r="J15" s="85"/>
      <c r="K15" s="211"/>
      <c r="L15" s="85"/>
      <c r="M15" s="211"/>
      <c r="N15" s="85"/>
      <c r="O15" s="211"/>
      <c r="P15" s="85"/>
      <c r="Q15" s="211"/>
      <c r="R15" s="85"/>
      <c r="S15" s="211"/>
      <c r="T15" s="85"/>
      <c r="U15" s="211"/>
      <c r="V15" s="85"/>
      <c r="W15" s="211"/>
      <c r="X15" s="86"/>
    </row>
    <row r="16" spans="1:1042" ht="15.6" x14ac:dyDescent="0.25">
      <c r="B16" s="236" t="s">
        <v>307</v>
      </c>
      <c r="C16" s="236"/>
      <c r="D16" s="214"/>
      <c r="E16" s="215"/>
      <c r="F16" s="216"/>
      <c r="G16" s="215"/>
      <c r="H16" s="216"/>
      <c r="I16" s="215"/>
      <c r="J16" s="216"/>
      <c r="K16" s="215"/>
      <c r="L16" s="216"/>
      <c r="M16" s="215"/>
      <c r="N16" s="216"/>
      <c r="O16" s="215"/>
      <c r="P16" s="216"/>
      <c r="Q16" s="215"/>
      <c r="R16" s="216"/>
      <c r="S16" s="215"/>
      <c r="T16" s="216"/>
      <c r="U16" s="215"/>
      <c r="V16" s="216"/>
      <c r="W16" s="215"/>
      <c r="X16" s="217"/>
    </row>
    <row r="17" spans="2:24" x14ac:dyDescent="0.25">
      <c r="B17" s="52"/>
      <c r="C17" s="22"/>
      <c r="D17" s="28"/>
      <c r="E17" s="210"/>
      <c r="F17" s="21"/>
      <c r="G17" s="210"/>
      <c r="H17" s="21"/>
      <c r="I17" s="210"/>
      <c r="J17" s="21"/>
      <c r="K17" s="210"/>
      <c r="L17" s="21"/>
      <c r="M17" s="210"/>
      <c r="N17" s="21"/>
      <c r="O17" s="210"/>
      <c r="P17" s="21"/>
      <c r="Q17" s="210"/>
      <c r="R17" s="21"/>
      <c r="S17" s="210"/>
      <c r="T17" s="21"/>
      <c r="U17" s="210"/>
      <c r="V17" s="21"/>
      <c r="W17" s="210"/>
      <c r="X17" s="53"/>
    </row>
    <row r="18" spans="2:24" x14ac:dyDescent="0.25">
      <c r="B18" s="54"/>
      <c r="C18" s="224" t="s">
        <v>116</v>
      </c>
      <c r="D18" s="28"/>
      <c r="E18" s="36"/>
      <c r="F18" s="23"/>
      <c r="G18" s="36"/>
      <c r="H18" s="23"/>
      <c r="I18" s="36"/>
      <c r="J18" s="23"/>
      <c r="K18" s="36"/>
      <c r="L18" s="23"/>
      <c r="M18" s="36"/>
      <c r="N18" s="23"/>
      <c r="O18" s="36"/>
      <c r="P18" s="23"/>
      <c r="Q18" s="36"/>
      <c r="R18" s="23"/>
      <c r="S18" s="36"/>
      <c r="T18" s="23"/>
      <c r="U18" s="36"/>
      <c r="V18" s="23"/>
      <c r="W18" s="36"/>
      <c r="X18" s="53"/>
    </row>
    <row r="19" spans="2:24" x14ac:dyDescent="0.25">
      <c r="B19" s="261" t="s">
        <v>49</v>
      </c>
      <c r="C19" s="21" t="s">
        <v>304</v>
      </c>
      <c r="D19" s="28" t="s">
        <v>139</v>
      </c>
      <c r="E19" s="87"/>
      <c r="F19" s="36"/>
      <c r="G19" s="87"/>
      <c r="H19" s="36"/>
      <c r="I19" s="87"/>
      <c r="J19" s="36"/>
      <c r="K19" s="87"/>
      <c r="L19" s="36"/>
      <c r="M19" s="87"/>
      <c r="N19" s="36"/>
      <c r="O19" s="87"/>
      <c r="P19" s="36"/>
      <c r="Q19" s="87"/>
      <c r="R19" s="36"/>
      <c r="S19" s="87"/>
      <c r="T19" s="36"/>
      <c r="U19" s="87"/>
      <c r="V19" s="36"/>
      <c r="W19" s="87"/>
      <c r="X19" s="56"/>
    </row>
    <row r="20" spans="2:24" x14ac:dyDescent="0.25">
      <c r="B20" s="261" t="s">
        <v>49</v>
      </c>
      <c r="C20" s="21" t="s">
        <v>305</v>
      </c>
      <c r="D20" s="28" t="s">
        <v>139</v>
      </c>
      <c r="E20" s="87"/>
      <c r="F20" s="36"/>
      <c r="G20" s="87"/>
      <c r="H20" s="36"/>
      <c r="I20" s="87"/>
      <c r="J20" s="36"/>
      <c r="K20" s="87"/>
      <c r="L20" s="36"/>
      <c r="M20" s="87"/>
      <c r="N20" s="36"/>
      <c r="O20" s="87"/>
      <c r="P20" s="36"/>
      <c r="Q20" s="87"/>
      <c r="R20" s="36"/>
      <c r="S20" s="87"/>
      <c r="T20" s="36"/>
      <c r="U20" s="87"/>
      <c r="V20" s="36"/>
      <c r="W20" s="87"/>
      <c r="X20" s="53"/>
    </row>
    <row r="21" spans="2:24" x14ac:dyDescent="0.25">
      <c r="B21" s="55"/>
      <c r="C21" s="21" t="s">
        <v>294</v>
      </c>
      <c r="D21" s="28" t="s">
        <v>140</v>
      </c>
      <c r="E21" s="87"/>
      <c r="F21" s="36"/>
      <c r="G21" s="87"/>
      <c r="H21" s="36"/>
      <c r="I21" s="87"/>
      <c r="J21" s="36"/>
      <c r="K21" s="87"/>
      <c r="L21" s="36"/>
      <c r="M21" s="87"/>
      <c r="N21" s="36"/>
      <c r="O21" s="87"/>
      <c r="P21" s="36"/>
      <c r="Q21" s="87"/>
      <c r="R21" s="36"/>
      <c r="S21" s="87"/>
      <c r="T21" s="36"/>
      <c r="U21" s="87"/>
      <c r="V21" s="36"/>
      <c r="W21" s="87"/>
      <c r="X21" s="53"/>
    </row>
    <row r="22" spans="2:24" x14ac:dyDescent="0.25">
      <c r="B22" s="261" t="s">
        <v>49</v>
      </c>
      <c r="C22" s="21" t="s">
        <v>306</v>
      </c>
      <c r="D22" s="28" t="s">
        <v>139</v>
      </c>
      <c r="E22" s="87"/>
      <c r="F22" s="36"/>
      <c r="G22" s="87"/>
      <c r="H22" s="36"/>
      <c r="I22" s="87"/>
      <c r="J22" s="36"/>
      <c r="K22" s="87"/>
      <c r="L22" s="36"/>
      <c r="M22" s="87"/>
      <c r="N22" s="36"/>
      <c r="O22" s="87"/>
      <c r="P22" s="36"/>
      <c r="Q22" s="87"/>
      <c r="R22" s="36"/>
      <c r="S22" s="87"/>
      <c r="T22" s="36"/>
      <c r="U22" s="87"/>
      <c r="V22" s="36"/>
      <c r="W22" s="87"/>
      <c r="X22" s="53"/>
    </row>
    <row r="23" spans="2:24" x14ac:dyDescent="0.25">
      <c r="B23" s="52"/>
      <c r="C23" s="22"/>
      <c r="D23" s="28"/>
      <c r="E23" s="36"/>
      <c r="F23" s="36"/>
      <c r="G23" s="36"/>
      <c r="H23" s="36"/>
      <c r="I23" s="36"/>
      <c r="J23" s="36"/>
      <c r="K23" s="36"/>
      <c r="L23" s="36"/>
      <c r="M23" s="36"/>
      <c r="N23" s="36"/>
      <c r="O23" s="36"/>
      <c r="P23" s="36"/>
      <c r="Q23" s="36"/>
      <c r="R23" s="36"/>
      <c r="S23" s="36"/>
      <c r="T23" s="36"/>
      <c r="U23" s="36"/>
      <c r="V23" s="36"/>
      <c r="W23" s="36"/>
      <c r="X23" s="53"/>
    </row>
    <row r="24" spans="2:24" x14ac:dyDescent="0.25">
      <c r="B24" s="54"/>
      <c r="C24" s="224" t="s">
        <v>117</v>
      </c>
      <c r="D24" s="28"/>
      <c r="E24" s="36"/>
      <c r="F24" s="36"/>
      <c r="G24" s="36"/>
      <c r="H24" s="36"/>
      <c r="I24" s="36"/>
      <c r="J24" s="36"/>
      <c r="K24" s="36"/>
      <c r="L24" s="36"/>
      <c r="M24" s="36"/>
      <c r="N24" s="36"/>
      <c r="O24" s="36"/>
      <c r="P24" s="36"/>
      <c r="Q24" s="36"/>
      <c r="R24" s="36"/>
      <c r="S24" s="36"/>
      <c r="T24" s="36"/>
      <c r="U24" s="36"/>
      <c r="V24" s="36"/>
      <c r="W24" s="36"/>
      <c r="X24" s="53"/>
    </row>
    <row r="25" spans="2:24" x14ac:dyDescent="0.25">
      <c r="B25" s="261" t="s">
        <v>49</v>
      </c>
      <c r="C25" s="21" t="s">
        <v>126</v>
      </c>
      <c r="D25" s="28" t="s">
        <v>119</v>
      </c>
      <c r="E25" s="33"/>
      <c r="F25" s="36"/>
      <c r="G25" s="33"/>
      <c r="H25" s="36"/>
      <c r="I25" s="33"/>
      <c r="J25" s="36"/>
      <c r="K25" s="33"/>
      <c r="L25" s="36"/>
      <c r="M25" s="33"/>
      <c r="N25" s="36"/>
      <c r="O25" s="33"/>
      <c r="P25" s="36"/>
      <c r="Q25" s="33"/>
      <c r="R25" s="36"/>
      <c r="S25" s="33"/>
      <c r="T25" s="36"/>
      <c r="U25" s="33"/>
      <c r="V25" s="36"/>
      <c r="W25" s="33"/>
      <c r="X25" s="53"/>
    </row>
    <row r="26" spans="2:24" x14ac:dyDescent="0.25">
      <c r="B26" s="57"/>
      <c r="C26" s="229" t="s">
        <v>107</v>
      </c>
      <c r="D26" s="28"/>
      <c r="E26" s="160"/>
      <c r="F26" s="36"/>
      <c r="G26" s="160"/>
      <c r="H26" s="36"/>
      <c r="I26" s="160"/>
      <c r="J26" s="36"/>
      <c r="K26" s="160"/>
      <c r="L26" s="36"/>
      <c r="M26" s="160"/>
      <c r="N26" s="36"/>
      <c r="O26" s="160"/>
      <c r="P26" s="36"/>
      <c r="Q26" s="160"/>
      <c r="R26" s="36"/>
      <c r="S26" s="160"/>
      <c r="T26" s="36"/>
      <c r="U26" s="160"/>
      <c r="V26" s="36"/>
      <c r="W26" s="160"/>
      <c r="X26" s="56"/>
    </row>
    <row r="27" spans="2:24" x14ac:dyDescent="0.25">
      <c r="B27" s="55"/>
      <c r="C27" s="21" t="s">
        <v>120</v>
      </c>
      <c r="D27" s="28" t="s">
        <v>2</v>
      </c>
      <c r="E27" s="33"/>
      <c r="F27" s="36"/>
      <c r="G27" s="33"/>
      <c r="H27" s="36"/>
      <c r="I27" s="33"/>
      <c r="J27" s="36"/>
      <c r="K27" s="33"/>
      <c r="L27" s="36"/>
      <c r="M27" s="33"/>
      <c r="N27" s="36"/>
      <c r="O27" s="33"/>
      <c r="P27" s="36"/>
      <c r="Q27" s="33"/>
      <c r="R27" s="36"/>
      <c r="S27" s="33"/>
      <c r="T27" s="36"/>
      <c r="U27" s="33"/>
      <c r="V27" s="36"/>
      <c r="W27" s="33"/>
      <c r="X27" s="53"/>
    </row>
    <row r="28" spans="2:24" x14ac:dyDescent="0.25">
      <c r="B28" s="55"/>
      <c r="C28" s="21" t="s">
        <v>122</v>
      </c>
      <c r="D28" s="28" t="s">
        <v>2</v>
      </c>
      <c r="E28" s="33"/>
      <c r="F28" s="36"/>
      <c r="G28" s="33"/>
      <c r="H28" s="36"/>
      <c r="I28" s="33"/>
      <c r="J28" s="36"/>
      <c r="K28" s="33"/>
      <c r="L28" s="36"/>
      <c r="M28" s="33"/>
      <c r="N28" s="36"/>
      <c r="O28" s="33"/>
      <c r="P28" s="36"/>
      <c r="Q28" s="33"/>
      <c r="R28" s="36"/>
      <c r="S28" s="33"/>
      <c r="T28" s="36"/>
      <c r="U28" s="33"/>
      <c r="V28" s="36"/>
      <c r="W28" s="33"/>
      <c r="X28" s="53"/>
    </row>
    <row r="29" spans="2:24" x14ac:dyDescent="0.25">
      <c r="B29" s="55"/>
      <c r="C29" s="21" t="s">
        <v>123</v>
      </c>
      <c r="D29" s="28" t="s">
        <v>2</v>
      </c>
      <c r="E29" s="33"/>
      <c r="F29" s="36"/>
      <c r="G29" s="33"/>
      <c r="H29" s="36"/>
      <c r="I29" s="33"/>
      <c r="J29" s="36"/>
      <c r="K29" s="33"/>
      <c r="L29" s="36"/>
      <c r="M29" s="33"/>
      <c r="N29" s="36"/>
      <c r="O29" s="33"/>
      <c r="P29" s="36"/>
      <c r="Q29" s="33"/>
      <c r="R29" s="36"/>
      <c r="S29" s="33"/>
      <c r="T29" s="36"/>
      <c r="U29" s="33"/>
      <c r="V29" s="36"/>
      <c r="W29" s="33"/>
      <c r="X29" s="53"/>
    </row>
    <row r="30" spans="2:24" x14ac:dyDescent="0.25">
      <c r="B30" s="55"/>
      <c r="C30" s="21" t="s">
        <v>124</v>
      </c>
      <c r="D30" s="28" t="s">
        <v>2</v>
      </c>
      <c r="E30" s="33"/>
      <c r="F30" s="36"/>
      <c r="G30" s="33"/>
      <c r="H30" s="36"/>
      <c r="I30" s="33"/>
      <c r="J30" s="36"/>
      <c r="K30" s="33"/>
      <c r="L30" s="36"/>
      <c r="M30" s="33"/>
      <c r="N30" s="36"/>
      <c r="O30" s="33"/>
      <c r="P30" s="36"/>
      <c r="Q30" s="33"/>
      <c r="R30" s="36"/>
      <c r="S30" s="33"/>
      <c r="T30" s="36"/>
      <c r="U30" s="33"/>
      <c r="V30" s="36"/>
      <c r="W30" s="33"/>
      <c r="X30" s="53"/>
    </row>
    <row r="31" spans="2:24" x14ac:dyDescent="0.25">
      <c r="B31" s="52"/>
      <c r="C31" s="22"/>
      <c r="D31" s="28"/>
      <c r="E31" s="36"/>
      <c r="F31" s="36"/>
      <c r="G31" s="36"/>
      <c r="H31" s="36"/>
      <c r="I31" s="36"/>
      <c r="J31" s="36"/>
      <c r="K31" s="36"/>
      <c r="L31" s="36"/>
      <c r="M31" s="36"/>
      <c r="N31" s="36"/>
      <c r="O31" s="36"/>
      <c r="P31" s="36"/>
      <c r="Q31" s="36"/>
      <c r="R31" s="36"/>
      <c r="S31" s="36"/>
      <c r="T31" s="36"/>
      <c r="U31" s="36"/>
      <c r="V31" s="36"/>
      <c r="W31" s="36"/>
      <c r="X31" s="53"/>
    </row>
    <row r="32" spans="2:24" x14ac:dyDescent="0.25">
      <c r="B32" s="54"/>
      <c r="C32" s="224" t="s">
        <v>125</v>
      </c>
      <c r="D32" s="28"/>
      <c r="E32" s="36"/>
      <c r="F32" s="36"/>
      <c r="G32" s="36"/>
      <c r="H32" s="36"/>
      <c r="I32" s="36"/>
      <c r="J32" s="36"/>
      <c r="K32" s="36"/>
      <c r="L32" s="36"/>
      <c r="M32" s="36"/>
      <c r="N32" s="36"/>
      <c r="O32" s="36"/>
      <c r="P32" s="36"/>
      <c r="Q32" s="36"/>
      <c r="R32" s="36"/>
      <c r="S32" s="36"/>
      <c r="T32" s="36"/>
      <c r="U32" s="36"/>
      <c r="V32" s="36"/>
      <c r="W32" s="36"/>
      <c r="X32" s="53"/>
    </row>
    <row r="33" spans="2:24" x14ac:dyDescent="0.25">
      <c r="B33" s="261" t="s">
        <v>49</v>
      </c>
      <c r="C33" s="21" t="s">
        <v>126</v>
      </c>
      <c r="D33" s="159" t="s">
        <v>119</v>
      </c>
      <c r="E33" s="33"/>
      <c r="F33" s="36"/>
      <c r="G33" s="33"/>
      <c r="H33" s="36"/>
      <c r="I33" s="33"/>
      <c r="J33" s="36"/>
      <c r="K33" s="33"/>
      <c r="L33" s="36"/>
      <c r="M33" s="33"/>
      <c r="N33" s="36"/>
      <c r="O33" s="33"/>
      <c r="P33" s="36"/>
      <c r="Q33" s="33"/>
      <c r="R33" s="36"/>
      <c r="S33" s="33"/>
      <c r="T33" s="36"/>
      <c r="U33" s="33"/>
      <c r="V33" s="36"/>
      <c r="W33" s="33"/>
      <c r="X33" s="53"/>
    </row>
    <row r="34" spans="2:24" x14ac:dyDescent="0.25">
      <c r="B34" s="57"/>
      <c r="C34" s="229" t="s">
        <v>107</v>
      </c>
      <c r="D34" s="28"/>
      <c r="E34" s="160"/>
      <c r="F34" s="36"/>
      <c r="G34" s="160"/>
      <c r="H34" s="36"/>
      <c r="I34" s="160"/>
      <c r="J34" s="36"/>
      <c r="K34" s="160"/>
      <c r="L34" s="36"/>
      <c r="M34" s="160"/>
      <c r="N34" s="36"/>
      <c r="O34" s="160"/>
      <c r="P34" s="36"/>
      <c r="Q34" s="160"/>
      <c r="R34" s="36"/>
      <c r="S34" s="160"/>
      <c r="T34" s="36"/>
      <c r="U34" s="160"/>
      <c r="V34" s="36"/>
      <c r="W34" s="160"/>
      <c r="X34" s="56"/>
    </row>
    <row r="35" spans="2:24" x14ac:dyDescent="0.25">
      <c r="B35" s="55"/>
      <c r="C35" s="21" t="s">
        <v>120</v>
      </c>
      <c r="D35" s="28" t="s">
        <v>2</v>
      </c>
      <c r="E35" s="33"/>
      <c r="F35" s="36"/>
      <c r="G35" s="33"/>
      <c r="H35" s="36"/>
      <c r="I35" s="33"/>
      <c r="J35" s="36"/>
      <c r="K35" s="33"/>
      <c r="L35" s="36"/>
      <c r="M35" s="33"/>
      <c r="N35" s="36"/>
      <c r="O35" s="33"/>
      <c r="P35" s="36"/>
      <c r="Q35" s="33"/>
      <c r="R35" s="36"/>
      <c r="S35" s="33"/>
      <c r="T35" s="36"/>
      <c r="U35" s="33"/>
      <c r="V35" s="36"/>
      <c r="W35" s="33"/>
      <c r="X35" s="53"/>
    </row>
    <row r="36" spans="2:24" x14ac:dyDescent="0.25">
      <c r="B36" s="55"/>
      <c r="C36" s="21" t="s">
        <v>127</v>
      </c>
      <c r="D36" s="28" t="s">
        <v>2</v>
      </c>
      <c r="E36" s="33"/>
      <c r="F36" s="36"/>
      <c r="G36" s="33"/>
      <c r="H36" s="36"/>
      <c r="I36" s="33"/>
      <c r="J36" s="36"/>
      <c r="K36" s="33"/>
      <c r="L36" s="36"/>
      <c r="M36" s="33"/>
      <c r="N36" s="36"/>
      <c r="O36" s="33"/>
      <c r="P36" s="36"/>
      <c r="Q36" s="33"/>
      <c r="R36" s="36"/>
      <c r="S36" s="33"/>
      <c r="T36" s="36"/>
      <c r="U36" s="33"/>
      <c r="V36" s="36"/>
      <c r="W36" s="33"/>
      <c r="X36" s="53"/>
    </row>
    <row r="37" spans="2:24" x14ac:dyDescent="0.25">
      <c r="B37" s="52"/>
      <c r="C37" s="22"/>
      <c r="D37" s="28"/>
      <c r="E37" s="210"/>
      <c r="F37" s="21"/>
      <c r="G37" s="210"/>
      <c r="H37" s="21"/>
      <c r="I37" s="210"/>
      <c r="J37" s="21"/>
      <c r="K37" s="210"/>
      <c r="L37" s="21"/>
      <c r="M37" s="210"/>
      <c r="N37" s="21"/>
      <c r="O37" s="210"/>
      <c r="P37" s="21"/>
      <c r="Q37" s="210"/>
      <c r="R37" s="21"/>
      <c r="S37" s="210"/>
      <c r="T37" s="21"/>
      <c r="U37" s="210"/>
      <c r="V37" s="21"/>
      <c r="W37" s="210"/>
      <c r="X37" s="53"/>
    </row>
    <row r="38" spans="2:24" x14ac:dyDescent="0.25">
      <c r="B38" s="58"/>
      <c r="C38" s="232"/>
      <c r="D38" s="59"/>
      <c r="E38" s="212"/>
      <c r="F38" s="88"/>
      <c r="G38" s="212"/>
      <c r="H38" s="88"/>
      <c r="I38" s="212"/>
      <c r="J38" s="88"/>
      <c r="K38" s="212"/>
      <c r="L38" s="88"/>
      <c r="M38" s="212"/>
      <c r="N38" s="88"/>
      <c r="O38" s="212"/>
      <c r="P38" s="88"/>
      <c r="Q38" s="212"/>
      <c r="R38" s="88"/>
      <c r="S38" s="212"/>
      <c r="T38" s="88"/>
      <c r="U38" s="212"/>
      <c r="V38" s="88"/>
      <c r="W38" s="212"/>
      <c r="X38" s="61"/>
    </row>
  </sheetData>
  <conditionalFormatting sqref="E22">
    <cfRule type="expression" dxfId="70" priority="124">
      <formula>E$19&lt;&gt;0</formula>
    </cfRule>
  </conditionalFormatting>
  <conditionalFormatting sqref="E27:E30">
    <cfRule type="expression" dxfId="67" priority="126">
      <formula>E$25&lt;&gt;""</formula>
    </cfRule>
  </conditionalFormatting>
  <conditionalFormatting sqref="E35:E36">
    <cfRule type="expression" dxfId="63" priority="130">
      <formula>E$33&lt;&gt;""</formula>
    </cfRule>
  </conditionalFormatting>
  <conditionalFormatting sqref="G22">
    <cfRule type="expression" dxfId="62" priority="4">
      <formula>G$19&lt;&gt;0</formula>
    </cfRule>
  </conditionalFormatting>
  <conditionalFormatting sqref="G27:G30">
    <cfRule type="expression" dxfId="59" priority="118">
      <formula>G$25&lt;&gt;""</formula>
    </cfRule>
  </conditionalFormatting>
  <conditionalFormatting sqref="G35:G36">
    <cfRule type="expression" dxfId="56" priority="45">
      <formula>G$33&lt;&gt;""</formula>
    </cfRule>
  </conditionalFormatting>
  <conditionalFormatting sqref="I22">
    <cfRule type="expression" dxfId="55" priority="1">
      <formula>I$19&lt;&gt;0</formula>
    </cfRule>
  </conditionalFormatting>
  <conditionalFormatting sqref="I27:I30">
    <cfRule type="expression" dxfId="52" priority="110">
      <formula>I$25&lt;&gt;""</formula>
    </cfRule>
  </conditionalFormatting>
  <conditionalFormatting sqref="I35:I36">
    <cfRule type="expression" dxfId="49" priority="41">
      <formula>I$33&lt;&gt;""</formula>
    </cfRule>
  </conditionalFormatting>
  <conditionalFormatting sqref="K22">
    <cfRule type="expression" dxfId="48" priority="100">
      <formula>K$19&lt;&gt;0</formula>
    </cfRule>
  </conditionalFormatting>
  <conditionalFormatting sqref="K27:K30">
    <cfRule type="expression" dxfId="46" priority="102">
      <formula>K$25&lt;&gt;""</formula>
    </cfRule>
  </conditionalFormatting>
  <conditionalFormatting sqref="K35:K36">
    <cfRule type="expression" dxfId="42" priority="37">
      <formula>K$33&lt;&gt;""</formula>
    </cfRule>
  </conditionalFormatting>
  <conditionalFormatting sqref="M22">
    <cfRule type="expression" dxfId="41" priority="92">
      <formula>M$19&lt;&gt;0</formula>
    </cfRule>
  </conditionalFormatting>
  <conditionalFormatting sqref="M27:M30">
    <cfRule type="expression" dxfId="39" priority="94">
      <formula>M$25&lt;&gt;""</formula>
    </cfRule>
  </conditionalFormatting>
  <conditionalFormatting sqref="M35:M36">
    <cfRule type="expression" dxfId="35" priority="33">
      <formula>M$33&lt;&gt;""</formula>
    </cfRule>
  </conditionalFormatting>
  <conditionalFormatting sqref="O22">
    <cfRule type="expression" dxfId="34" priority="84">
      <formula>O$19&lt;&gt;0</formula>
    </cfRule>
  </conditionalFormatting>
  <conditionalFormatting sqref="O27:O30">
    <cfRule type="expression" dxfId="31" priority="86">
      <formula>O$25&lt;&gt;""</formula>
    </cfRule>
  </conditionalFormatting>
  <conditionalFormatting sqref="O35:O36">
    <cfRule type="expression" dxfId="28" priority="29">
      <formula>O$33&lt;&gt;""</formula>
    </cfRule>
  </conditionalFormatting>
  <conditionalFormatting sqref="Q22">
    <cfRule type="expression" dxfId="27" priority="76">
      <formula>Q$19&lt;&gt;0</formula>
    </cfRule>
  </conditionalFormatting>
  <conditionalFormatting sqref="Q27:Q30">
    <cfRule type="expression" dxfId="25" priority="9">
      <formula>Q$25&lt;&gt;""</formula>
    </cfRule>
  </conditionalFormatting>
  <conditionalFormatting sqref="Q35:Q36">
    <cfRule type="expression" dxfId="21" priority="25">
      <formula>Q$33&lt;&gt;""</formula>
    </cfRule>
  </conditionalFormatting>
  <conditionalFormatting sqref="S22">
    <cfRule type="expression" dxfId="20" priority="68">
      <formula>S$19&lt;&gt;0</formula>
    </cfRule>
  </conditionalFormatting>
  <conditionalFormatting sqref="S27:S30">
    <cfRule type="expression" dxfId="17" priority="7">
      <formula>S$25&lt;&gt;""</formula>
    </cfRule>
  </conditionalFormatting>
  <conditionalFormatting sqref="S35:S36">
    <cfRule type="expression" dxfId="14" priority="21">
      <formula>S$33&lt;&gt;""</formula>
    </cfRule>
  </conditionalFormatting>
  <conditionalFormatting sqref="U22">
    <cfRule type="expression" dxfId="13" priority="60">
      <formula>U$19&lt;&gt;0</formula>
    </cfRule>
  </conditionalFormatting>
  <conditionalFormatting sqref="U27:U30">
    <cfRule type="expression" dxfId="11" priority="62">
      <formula>U$25&lt;&gt;""</formula>
    </cfRule>
  </conditionalFormatting>
  <conditionalFormatting sqref="U35:U36">
    <cfRule type="expression" dxfId="7" priority="17">
      <formula>U$33&lt;&gt;""</formula>
    </cfRule>
  </conditionalFormatting>
  <conditionalFormatting sqref="W22">
    <cfRule type="expression" dxfId="6" priority="52">
      <formula>W$19&lt;&gt;0</formula>
    </cfRule>
  </conditionalFormatting>
  <conditionalFormatting sqref="W27:W30">
    <cfRule type="expression" dxfId="4" priority="54">
      <formula>W$25&lt;&gt;""</formula>
    </cfRule>
  </conditionalFormatting>
  <conditionalFormatting sqref="W35:W36">
    <cfRule type="expression" dxfId="0" priority="13">
      <formula>W$33&lt;&gt;""</formula>
    </cfRule>
  </conditionalFormatting>
  <pageMargins left="0.75" right="0.75" top="1" bottom="1" header="0.51180555555555496" footer="0.51180555555555496"/>
  <pageSetup firstPageNumber="0" orientation="portrait" horizontalDpi="300" verticalDpi="300"/>
  <drawing r:id="rId1"/>
  <legacyDrawing r:id="rId2"/>
  <extLst>
    <ext xmlns:x14="http://schemas.microsoft.com/office/spreadsheetml/2009/9/main" uri="{78C0D931-6437-407d-A8EE-F0AAD7539E65}">
      <x14:conditionalFormattings>
        <x14:conditionalFormatting xmlns:xm="http://schemas.microsoft.com/office/excel/2006/main">
          <x14:cfRule type="expression" priority="129" id="{7A95C730-5727-4042-BF0D-DCBC87DA818B}">
            <xm:f>E$10=Dane_referencyjne!$H$15</xm:f>
            <x14:dxf>
              <font>
                <color auto="1"/>
              </font>
              <fill>
                <patternFill>
                  <bgColor theme="1" tint="0.499984740745262"/>
                </patternFill>
              </fill>
            </x14:dxf>
          </x14:cfRule>
          <xm:sqref>E25</xm:sqref>
        </x14:conditionalFormatting>
        <x14:conditionalFormatting xmlns:xm="http://schemas.microsoft.com/office/excel/2006/main">
          <x14:cfRule type="expression" priority="127" id="{02D5B543-0C95-004C-B97B-5C4587139D84}">
            <xm:f>E$10=Dane_referencyjne!$H$15</xm:f>
            <x14:dxf>
              <font>
                <color auto="1"/>
              </font>
              <fill>
                <patternFill>
                  <bgColor theme="1" tint="0.499984740745262"/>
                </patternFill>
              </fill>
            </x14:dxf>
          </x14:cfRule>
          <xm:sqref>E27:E30</xm:sqref>
        </x14:conditionalFormatting>
        <x14:conditionalFormatting xmlns:xm="http://schemas.microsoft.com/office/excel/2006/main">
          <x14:cfRule type="expression" priority="128" id="{01BAF1A0-F2E5-1843-9EAC-945A920C69CF}">
            <xm:f>E$10&lt;&gt;Dane_referencyjne!$H$15</xm:f>
            <x14:dxf>
              <font>
                <color auto="1"/>
              </font>
              <fill>
                <patternFill>
                  <bgColor theme="1" tint="0.499984740745262"/>
                </patternFill>
              </fill>
            </x14:dxf>
          </x14:cfRule>
          <xm:sqref>E33 E35:E36 G35:G36 I35:I36 K35:K36 M35:M36 O35:O36 Q35:Q36 S35:S36 U35:U36 W35:W36</xm:sqref>
        </x14:conditionalFormatting>
        <x14:conditionalFormatting xmlns:xm="http://schemas.microsoft.com/office/excel/2006/main">
          <x14:cfRule type="expression" priority="125" id="{66627F91-7B62-124E-96DF-791FB1E04044}">
            <xm:f>E$10=Dane_referencyjne!$H$5</xm:f>
            <x14:dxf>
              <font>
                <color auto="1"/>
              </font>
              <fill>
                <patternFill patternType="none">
                  <bgColor auto="1"/>
                </patternFill>
              </fill>
            </x14:dxf>
          </x14:cfRule>
          <xm:sqref>E33 E35:E36</xm:sqref>
        </x14:conditionalFormatting>
        <x14:conditionalFormatting xmlns:xm="http://schemas.microsoft.com/office/excel/2006/main">
          <x14:cfRule type="expression" priority="300" id="{9D9778F1-79AF-8A4A-8E91-F6EB5C2ECB3F}">
            <xm:f>LCC_Dane_wyjściowe_Wyniki!E$27=Dane_referencyjne!$O$6</xm:f>
            <x14:dxf>
              <font>
                <color auto="1"/>
              </font>
              <fill>
                <patternFill>
                  <bgColor theme="1" tint="0.499984740745262"/>
                </patternFill>
              </fill>
            </x14:dxf>
          </x14:cfRule>
          <xm:sqref>E33 G33 I33 K33 M33 O33 Q33 S33 U33 W33 E25 G25 I25 K25 M25 O25 Q25 S25 U25 W25</xm:sqref>
        </x14:conditionalFormatting>
        <x14:conditionalFormatting xmlns:xm="http://schemas.microsoft.com/office/excel/2006/main">
          <x14:cfRule type="expression" priority="5" id="{5604F918-2CDE-D74D-8399-51D1547CCB81}">
            <xm:f>G$10=Dane_referencyjne!$H$15</xm:f>
            <x14:dxf>
              <font>
                <color auto="1"/>
              </font>
              <fill>
                <patternFill>
                  <bgColor theme="1" tint="0.499984740745262"/>
                </patternFill>
              </fill>
            </x14:dxf>
          </x14:cfRule>
          <xm:sqref>G25</xm:sqref>
        </x14:conditionalFormatting>
        <x14:conditionalFormatting xmlns:xm="http://schemas.microsoft.com/office/excel/2006/main">
          <x14:cfRule type="expression" priority="119" id="{C07E01C1-C7C4-B948-B52F-013CF5AAABF0}">
            <xm:f>G$10=Dane_referencyjne!$H$15</xm:f>
            <x14:dxf>
              <font>
                <color auto="1"/>
              </font>
              <fill>
                <patternFill>
                  <bgColor theme="1" tint="0.499984740745262"/>
                </patternFill>
              </fill>
            </x14:dxf>
          </x14:cfRule>
          <xm:sqref>G27:G30</xm:sqref>
        </x14:conditionalFormatting>
        <x14:conditionalFormatting xmlns:xm="http://schemas.microsoft.com/office/excel/2006/main">
          <x14:cfRule type="expression" priority="43" id="{80E7BCDB-D3B2-40A4-A20D-D652A499E847}">
            <xm:f>G$10=Dane_referencyjne!$H$5</xm:f>
            <x14:dxf>
              <font>
                <color auto="1"/>
              </font>
              <fill>
                <patternFill patternType="none">
                  <bgColor auto="1"/>
                </patternFill>
              </fill>
            </x14:dxf>
          </x14:cfRule>
          <xm:sqref>G33 G35:G36</xm:sqref>
        </x14:conditionalFormatting>
        <x14:conditionalFormatting xmlns:xm="http://schemas.microsoft.com/office/excel/2006/main">
          <x14:cfRule type="expression" priority="44" id="{82C62857-796F-449E-ADB6-28728169C9D7}">
            <xm:f>G$10&lt;&gt;Dane_referencyjne!$H$15</xm:f>
            <x14:dxf>
              <font>
                <color auto="1"/>
              </font>
              <fill>
                <patternFill>
                  <bgColor theme="1" tint="0.499984740745262"/>
                </patternFill>
              </fill>
            </x14:dxf>
          </x14:cfRule>
          <xm:sqref>G33</xm:sqref>
        </x14:conditionalFormatting>
        <x14:conditionalFormatting xmlns:xm="http://schemas.microsoft.com/office/excel/2006/main">
          <x14:cfRule type="expression" priority="2" id="{5AB3820A-8D67-0A43-88F7-5A318759D38C}">
            <xm:f>I$10=Dane_referencyjne!$H$15</xm:f>
            <x14:dxf>
              <font>
                <color auto="1"/>
              </font>
              <fill>
                <patternFill>
                  <bgColor theme="1" tint="0.499984740745262"/>
                </patternFill>
              </fill>
            </x14:dxf>
          </x14:cfRule>
          <xm:sqref>I25</xm:sqref>
        </x14:conditionalFormatting>
        <x14:conditionalFormatting xmlns:xm="http://schemas.microsoft.com/office/excel/2006/main">
          <x14:cfRule type="expression" priority="111" id="{7FA782E6-846F-A44D-9197-30F11330C077}">
            <xm:f>I$10=Dane_referencyjne!$H$15</xm:f>
            <x14:dxf>
              <font>
                <color auto="1"/>
              </font>
              <fill>
                <patternFill>
                  <bgColor theme="1" tint="0.499984740745262"/>
                </patternFill>
              </fill>
            </x14:dxf>
          </x14:cfRule>
          <xm:sqref>I27:I30</xm:sqref>
        </x14:conditionalFormatting>
        <x14:conditionalFormatting xmlns:xm="http://schemas.microsoft.com/office/excel/2006/main">
          <x14:cfRule type="expression" priority="39" id="{2298F8EF-8C18-4F1D-A26F-5AEB2456B471}">
            <xm:f>I$10=Dane_referencyjne!$H$5</xm:f>
            <x14:dxf>
              <font>
                <color auto="1"/>
              </font>
              <fill>
                <patternFill patternType="none">
                  <bgColor auto="1"/>
                </patternFill>
              </fill>
            </x14:dxf>
          </x14:cfRule>
          <xm:sqref>I33 I35:I36</xm:sqref>
        </x14:conditionalFormatting>
        <x14:conditionalFormatting xmlns:xm="http://schemas.microsoft.com/office/excel/2006/main">
          <x14:cfRule type="expression" priority="40" id="{729B0664-FFA4-4777-952A-252122D79F34}">
            <xm:f>I$10&lt;&gt;Dane_referencyjne!$H$15</xm:f>
            <x14:dxf>
              <font>
                <color auto="1"/>
              </font>
              <fill>
                <patternFill>
                  <bgColor theme="1" tint="0.499984740745262"/>
                </patternFill>
              </fill>
            </x14:dxf>
          </x14:cfRule>
          <xm:sqref>I33</xm:sqref>
        </x14:conditionalFormatting>
        <x14:conditionalFormatting xmlns:xm="http://schemas.microsoft.com/office/excel/2006/main">
          <x14:cfRule type="expression" priority="105" id="{01E6E7AE-C10A-9743-9803-090FD090D6ED}">
            <xm:f>K$10=Dane_referencyjne!$H$15</xm:f>
            <x14:dxf>
              <font>
                <color auto="1"/>
              </font>
              <fill>
                <patternFill>
                  <bgColor theme="1" tint="0.499984740745262"/>
                </patternFill>
              </fill>
            </x14:dxf>
          </x14:cfRule>
          <xm:sqref>K25</xm:sqref>
        </x14:conditionalFormatting>
        <x14:conditionalFormatting xmlns:xm="http://schemas.microsoft.com/office/excel/2006/main">
          <x14:cfRule type="expression" priority="103" id="{ABD82039-5950-6E43-8744-52D5AFF204D6}">
            <xm:f>K$10=Dane_referencyjne!$H$15</xm:f>
            <x14:dxf>
              <font>
                <color auto="1"/>
              </font>
              <fill>
                <patternFill>
                  <bgColor theme="1" tint="0.499984740745262"/>
                </patternFill>
              </fill>
            </x14:dxf>
          </x14:cfRule>
          <xm:sqref>K27:K30</xm:sqref>
        </x14:conditionalFormatting>
        <x14:conditionalFormatting xmlns:xm="http://schemas.microsoft.com/office/excel/2006/main">
          <x14:cfRule type="expression" priority="35" id="{C1E576AF-185D-426F-9F67-C0AE9FBAFB8C}">
            <xm:f>K$10=Dane_referencyjne!$H$5</xm:f>
            <x14:dxf>
              <font>
                <color auto="1"/>
              </font>
              <fill>
                <patternFill patternType="none">
                  <bgColor auto="1"/>
                </patternFill>
              </fill>
            </x14:dxf>
          </x14:cfRule>
          <xm:sqref>K33 K35:K36</xm:sqref>
        </x14:conditionalFormatting>
        <x14:conditionalFormatting xmlns:xm="http://schemas.microsoft.com/office/excel/2006/main">
          <x14:cfRule type="expression" priority="36" id="{E730A4AF-9FFA-4925-A5C5-81CC200AB462}">
            <xm:f>K$10&lt;&gt;Dane_referencyjne!$H$15</xm:f>
            <x14:dxf>
              <font>
                <color auto="1"/>
              </font>
              <fill>
                <patternFill>
                  <bgColor theme="1" tint="0.499984740745262"/>
                </patternFill>
              </fill>
            </x14:dxf>
          </x14:cfRule>
          <xm:sqref>K33</xm:sqref>
        </x14:conditionalFormatting>
        <x14:conditionalFormatting xmlns:xm="http://schemas.microsoft.com/office/excel/2006/main">
          <x14:cfRule type="expression" priority="97" id="{3121732C-65F6-A14D-8F8D-72739C402059}">
            <xm:f>M$10=Dane_referencyjne!$H$15</xm:f>
            <x14:dxf>
              <font>
                <color auto="1"/>
              </font>
              <fill>
                <patternFill>
                  <bgColor theme="1" tint="0.499984740745262"/>
                </patternFill>
              </fill>
            </x14:dxf>
          </x14:cfRule>
          <xm:sqref>M25</xm:sqref>
        </x14:conditionalFormatting>
        <x14:conditionalFormatting xmlns:xm="http://schemas.microsoft.com/office/excel/2006/main">
          <x14:cfRule type="expression" priority="95" id="{0BCCD1A0-9102-9646-8D11-387C752363FA}">
            <xm:f>M$10=Dane_referencyjne!$H$15</xm:f>
            <x14:dxf>
              <font>
                <color auto="1"/>
              </font>
              <fill>
                <patternFill>
                  <bgColor theme="1" tint="0.499984740745262"/>
                </patternFill>
              </fill>
            </x14:dxf>
          </x14:cfRule>
          <xm:sqref>M27:M30</xm:sqref>
        </x14:conditionalFormatting>
        <x14:conditionalFormatting xmlns:xm="http://schemas.microsoft.com/office/excel/2006/main">
          <x14:cfRule type="expression" priority="31" id="{990D73D7-FD1B-4587-93AB-5B2889B4E968}">
            <xm:f>M$10=Dane_referencyjne!$H$5</xm:f>
            <x14:dxf>
              <font>
                <color auto="1"/>
              </font>
              <fill>
                <patternFill patternType="none">
                  <bgColor auto="1"/>
                </patternFill>
              </fill>
            </x14:dxf>
          </x14:cfRule>
          <xm:sqref>M33 M35:M36</xm:sqref>
        </x14:conditionalFormatting>
        <x14:conditionalFormatting xmlns:xm="http://schemas.microsoft.com/office/excel/2006/main">
          <x14:cfRule type="expression" priority="32" id="{3E12D7CA-1675-4D72-9D4F-DFC08F4F016F}">
            <xm:f>M$10&lt;&gt;Dane_referencyjne!$H$15</xm:f>
            <x14:dxf>
              <font>
                <color auto="1"/>
              </font>
              <fill>
                <patternFill>
                  <bgColor theme="1" tint="0.499984740745262"/>
                </patternFill>
              </fill>
            </x14:dxf>
          </x14:cfRule>
          <xm:sqref>M33</xm:sqref>
        </x14:conditionalFormatting>
        <x14:conditionalFormatting xmlns:xm="http://schemas.microsoft.com/office/excel/2006/main">
          <x14:cfRule type="expression" priority="89" id="{E4601D67-CD31-6F43-8125-9B67FAF9CEFB}">
            <xm:f>O$10=Dane_referencyjne!$H$15</xm:f>
            <x14:dxf>
              <font>
                <color auto="1"/>
              </font>
              <fill>
                <patternFill>
                  <bgColor theme="1" tint="0.499984740745262"/>
                </patternFill>
              </fill>
            </x14:dxf>
          </x14:cfRule>
          <xm:sqref>O25</xm:sqref>
        </x14:conditionalFormatting>
        <x14:conditionalFormatting xmlns:xm="http://schemas.microsoft.com/office/excel/2006/main">
          <x14:cfRule type="expression" priority="87" id="{2DDDDDB5-ED94-4843-ABC8-B0B46CF04EB2}">
            <xm:f>O$10=Dane_referencyjne!$H$15</xm:f>
            <x14:dxf>
              <font>
                <color auto="1"/>
              </font>
              <fill>
                <patternFill>
                  <bgColor theme="1" tint="0.499984740745262"/>
                </patternFill>
              </fill>
            </x14:dxf>
          </x14:cfRule>
          <xm:sqref>O27:O30</xm:sqref>
        </x14:conditionalFormatting>
        <x14:conditionalFormatting xmlns:xm="http://schemas.microsoft.com/office/excel/2006/main">
          <x14:cfRule type="expression" priority="27" id="{3DF4A3D7-FFF9-41F9-BCDF-C6A3A754F1DA}">
            <xm:f>O$10=Dane_referencyjne!$H$5</xm:f>
            <x14:dxf>
              <font>
                <color auto="1"/>
              </font>
              <fill>
                <patternFill patternType="none">
                  <bgColor auto="1"/>
                </patternFill>
              </fill>
            </x14:dxf>
          </x14:cfRule>
          <xm:sqref>O33 O35:O36</xm:sqref>
        </x14:conditionalFormatting>
        <x14:conditionalFormatting xmlns:xm="http://schemas.microsoft.com/office/excel/2006/main">
          <x14:cfRule type="expression" priority="28" id="{C6B24BC1-8D49-4B19-B860-223635332631}">
            <xm:f>O$10&lt;&gt;Dane_referencyjne!$H$15</xm:f>
            <x14:dxf>
              <font>
                <color auto="1"/>
              </font>
              <fill>
                <patternFill>
                  <bgColor theme="1" tint="0.499984740745262"/>
                </patternFill>
              </fill>
            </x14:dxf>
          </x14:cfRule>
          <xm:sqref>O33</xm:sqref>
        </x14:conditionalFormatting>
        <x14:conditionalFormatting xmlns:xm="http://schemas.microsoft.com/office/excel/2006/main">
          <x14:cfRule type="expression" priority="81" id="{1B4ED254-6A6F-934F-8121-93839DA65E6F}">
            <xm:f>Q$10=Dane_referencyjne!$H$15</xm:f>
            <x14:dxf>
              <font>
                <color auto="1"/>
              </font>
              <fill>
                <patternFill>
                  <bgColor theme="1" tint="0.499984740745262"/>
                </patternFill>
              </fill>
            </x14:dxf>
          </x14:cfRule>
          <xm:sqref>Q25</xm:sqref>
        </x14:conditionalFormatting>
        <x14:conditionalFormatting xmlns:xm="http://schemas.microsoft.com/office/excel/2006/main">
          <x14:cfRule type="expression" priority="10" id="{CF08FF9C-E8B4-4344-8E49-882FD71E571D}">
            <xm:f>Q$10=Dane_referencyjne!$H$15</xm:f>
            <x14:dxf>
              <font>
                <color auto="1"/>
              </font>
              <fill>
                <patternFill>
                  <bgColor theme="1" tint="0.499984740745262"/>
                </patternFill>
              </fill>
            </x14:dxf>
          </x14:cfRule>
          <xm:sqref>Q27:Q30</xm:sqref>
        </x14:conditionalFormatting>
        <x14:conditionalFormatting xmlns:xm="http://schemas.microsoft.com/office/excel/2006/main">
          <x14:cfRule type="expression" priority="23" id="{6B718816-5138-4682-9053-425B7C6882E2}">
            <xm:f>Q$10=Dane_referencyjne!$H$5</xm:f>
            <x14:dxf>
              <font>
                <color auto="1"/>
              </font>
              <fill>
                <patternFill patternType="none">
                  <bgColor auto="1"/>
                </patternFill>
              </fill>
            </x14:dxf>
          </x14:cfRule>
          <xm:sqref>Q33 Q35:Q36</xm:sqref>
        </x14:conditionalFormatting>
        <x14:conditionalFormatting xmlns:xm="http://schemas.microsoft.com/office/excel/2006/main">
          <x14:cfRule type="expression" priority="24" id="{E75748D8-7807-4447-8A63-19E8EBED1D1E}">
            <xm:f>Q$10&lt;&gt;Dane_referencyjne!$H$15</xm:f>
            <x14:dxf>
              <font>
                <color auto="1"/>
              </font>
              <fill>
                <patternFill>
                  <bgColor theme="1" tint="0.499984740745262"/>
                </patternFill>
              </fill>
            </x14:dxf>
          </x14:cfRule>
          <xm:sqref>Q33</xm:sqref>
        </x14:conditionalFormatting>
        <x14:conditionalFormatting xmlns:xm="http://schemas.microsoft.com/office/excel/2006/main">
          <x14:cfRule type="expression" priority="73" id="{5AFB421E-1487-3749-A2AF-A5920E00F2B0}">
            <xm:f>S$10=Dane_referencyjne!$H$15</xm:f>
            <x14:dxf>
              <font>
                <color auto="1"/>
              </font>
              <fill>
                <patternFill>
                  <bgColor theme="1" tint="0.499984740745262"/>
                </patternFill>
              </fill>
            </x14:dxf>
          </x14:cfRule>
          <xm:sqref>S25</xm:sqref>
        </x14:conditionalFormatting>
        <x14:conditionalFormatting xmlns:xm="http://schemas.microsoft.com/office/excel/2006/main">
          <x14:cfRule type="expression" priority="8" id="{01899696-21D7-2B49-A198-9F49AA148A2B}">
            <xm:f>S$10=Dane_referencyjne!$H$15</xm:f>
            <x14:dxf>
              <font>
                <color auto="1"/>
              </font>
              <fill>
                <patternFill>
                  <bgColor theme="1" tint="0.499984740745262"/>
                </patternFill>
              </fill>
            </x14:dxf>
          </x14:cfRule>
          <xm:sqref>S27:S30</xm:sqref>
        </x14:conditionalFormatting>
        <x14:conditionalFormatting xmlns:xm="http://schemas.microsoft.com/office/excel/2006/main">
          <x14:cfRule type="expression" priority="19" id="{51EEB2EF-C581-4516-B95B-6E0A0486FFFF}">
            <xm:f>S$10=Dane_referencyjne!$H$5</xm:f>
            <x14:dxf>
              <font>
                <color auto="1"/>
              </font>
              <fill>
                <patternFill patternType="none">
                  <bgColor auto="1"/>
                </patternFill>
              </fill>
            </x14:dxf>
          </x14:cfRule>
          <xm:sqref>S33 S35:S36</xm:sqref>
        </x14:conditionalFormatting>
        <x14:conditionalFormatting xmlns:xm="http://schemas.microsoft.com/office/excel/2006/main">
          <x14:cfRule type="expression" priority="20" id="{F70466D4-77EE-4023-A43E-99B628CB4B6B}">
            <xm:f>S$10&lt;&gt;Dane_referencyjne!$H$15</xm:f>
            <x14:dxf>
              <font>
                <color auto="1"/>
              </font>
              <fill>
                <patternFill>
                  <bgColor theme="1" tint="0.499984740745262"/>
                </patternFill>
              </fill>
            </x14:dxf>
          </x14:cfRule>
          <xm:sqref>S33</xm:sqref>
        </x14:conditionalFormatting>
        <x14:conditionalFormatting xmlns:xm="http://schemas.microsoft.com/office/excel/2006/main">
          <x14:cfRule type="expression" priority="65" id="{649FA023-BFEC-1F41-B255-662F0D344296}">
            <xm:f>U$10=Dane_referencyjne!$H$15</xm:f>
            <x14:dxf>
              <font>
                <color auto="1"/>
              </font>
              <fill>
                <patternFill>
                  <bgColor theme="1" tint="0.499984740745262"/>
                </patternFill>
              </fill>
            </x14:dxf>
          </x14:cfRule>
          <xm:sqref>U25</xm:sqref>
        </x14:conditionalFormatting>
        <x14:conditionalFormatting xmlns:xm="http://schemas.microsoft.com/office/excel/2006/main">
          <x14:cfRule type="expression" priority="63" id="{53BBB146-EBB9-C448-9BFB-D81AA11F17D9}">
            <xm:f>U$10=Dane_referencyjne!$H$15</xm:f>
            <x14:dxf>
              <font>
                <color auto="1"/>
              </font>
              <fill>
                <patternFill>
                  <bgColor theme="1" tint="0.499984740745262"/>
                </patternFill>
              </fill>
            </x14:dxf>
          </x14:cfRule>
          <xm:sqref>U27:U30</xm:sqref>
        </x14:conditionalFormatting>
        <x14:conditionalFormatting xmlns:xm="http://schemas.microsoft.com/office/excel/2006/main">
          <x14:cfRule type="expression" priority="15" id="{5F0CF045-7376-42A6-AF8C-88DC53A91D91}">
            <xm:f>U$10=Dane_referencyjne!$H$5</xm:f>
            <x14:dxf>
              <font>
                <color auto="1"/>
              </font>
              <fill>
                <patternFill patternType="none">
                  <bgColor auto="1"/>
                </patternFill>
              </fill>
            </x14:dxf>
          </x14:cfRule>
          <xm:sqref>U33 U35:U36</xm:sqref>
        </x14:conditionalFormatting>
        <x14:conditionalFormatting xmlns:xm="http://schemas.microsoft.com/office/excel/2006/main">
          <x14:cfRule type="expression" priority="16" id="{59E6FDA7-EC28-4E7B-BBE0-93E044D9B3A3}">
            <xm:f>U$10&lt;&gt;Dane_referencyjne!$H$15</xm:f>
            <x14:dxf>
              <font>
                <color auto="1"/>
              </font>
              <fill>
                <patternFill>
                  <bgColor theme="1" tint="0.499984740745262"/>
                </patternFill>
              </fill>
            </x14:dxf>
          </x14:cfRule>
          <xm:sqref>U33</xm:sqref>
        </x14:conditionalFormatting>
        <x14:conditionalFormatting xmlns:xm="http://schemas.microsoft.com/office/excel/2006/main">
          <x14:cfRule type="expression" priority="57" id="{F3DE3979-2208-9146-9D84-B8659735BED1}">
            <xm:f>W$10=Dane_referencyjne!$H$15</xm:f>
            <x14:dxf>
              <font>
                <color auto="1"/>
              </font>
              <fill>
                <patternFill>
                  <bgColor theme="1" tint="0.499984740745262"/>
                </patternFill>
              </fill>
            </x14:dxf>
          </x14:cfRule>
          <xm:sqref>W25</xm:sqref>
        </x14:conditionalFormatting>
        <x14:conditionalFormatting xmlns:xm="http://schemas.microsoft.com/office/excel/2006/main">
          <x14:cfRule type="expression" priority="55" id="{E27EB074-036D-3C45-89F6-C9AC9E0B324D}">
            <xm:f>W$10=Dane_referencyjne!$H$15</xm:f>
            <x14:dxf>
              <font>
                <color auto="1"/>
              </font>
              <fill>
                <patternFill>
                  <bgColor theme="1" tint="0.499984740745262"/>
                </patternFill>
              </fill>
            </x14:dxf>
          </x14:cfRule>
          <xm:sqref>W27:W30</xm:sqref>
        </x14:conditionalFormatting>
        <x14:conditionalFormatting xmlns:xm="http://schemas.microsoft.com/office/excel/2006/main">
          <x14:cfRule type="expression" priority="11" id="{B7C15AC6-2543-4233-84D9-D5EC84C52225}">
            <xm:f>W$10=Dane_referencyjne!$H$5</xm:f>
            <x14:dxf>
              <font>
                <color auto="1"/>
              </font>
              <fill>
                <patternFill patternType="none">
                  <bgColor auto="1"/>
                </patternFill>
              </fill>
            </x14:dxf>
          </x14:cfRule>
          <xm:sqref>W33 W35:W36</xm:sqref>
        </x14:conditionalFormatting>
        <x14:conditionalFormatting xmlns:xm="http://schemas.microsoft.com/office/excel/2006/main">
          <x14:cfRule type="expression" priority="12" id="{3917139A-917F-401A-A3DE-705C980D6B8D}">
            <xm:f>W$10&lt;&gt;Dane_referencyjne!$H$15</xm:f>
            <x14:dxf>
              <font>
                <color auto="1"/>
              </font>
              <fill>
                <patternFill>
                  <bgColor theme="1" tint="0.499984740745262"/>
                </patternFill>
              </fill>
            </x14:dxf>
          </x14:cfRule>
          <xm:sqref>W33</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1"/>
  <dimension ref="B1:X32"/>
  <sheetViews>
    <sheetView workbookViewId="0">
      <selection activeCell="C10" sqref="C10"/>
    </sheetView>
  </sheetViews>
  <sheetFormatPr defaultColWidth="10.90625" defaultRowHeight="12.6" outlineLevelCol="1" x14ac:dyDescent="0.2"/>
  <cols>
    <col min="1" max="1" width="3.6328125" style="222" customWidth="1"/>
    <col min="2" max="2" width="3.36328125" style="222" customWidth="1"/>
    <col min="3" max="3" width="46.08984375" style="222" customWidth="1"/>
    <col min="4" max="4" width="4.36328125" style="222" customWidth="1"/>
    <col min="5" max="5" width="12.90625" style="222" customWidth="1"/>
    <col min="6" max="6" width="4.36328125" style="222" customWidth="1"/>
    <col min="7" max="7" width="12.90625" style="222" customWidth="1"/>
    <col min="8" max="8" width="4.36328125" style="222" customWidth="1" outlineLevel="1"/>
    <col min="9" max="9" width="12.90625" style="222" customWidth="1" outlineLevel="1"/>
    <col min="10" max="10" width="4.36328125" style="222" customWidth="1" outlineLevel="1"/>
    <col min="11" max="11" width="12.90625" style="222" customWidth="1" outlineLevel="1"/>
    <col min="12" max="12" width="4.36328125" style="222" customWidth="1" outlineLevel="1"/>
    <col min="13" max="13" width="12.90625" style="222" customWidth="1" outlineLevel="1"/>
    <col min="14" max="14" width="4.36328125" style="222" customWidth="1" outlineLevel="1"/>
    <col min="15" max="15" width="12.90625" style="222" customWidth="1" outlineLevel="1"/>
    <col min="16" max="16" width="4.36328125" style="222" customWidth="1" outlineLevel="1"/>
    <col min="17" max="17" width="12.90625" style="222" customWidth="1" outlineLevel="1"/>
    <col min="18" max="18" width="4.36328125" style="222" customWidth="1" outlineLevel="1"/>
    <col min="19" max="19" width="12.90625" style="222" customWidth="1" outlineLevel="1"/>
    <col min="20" max="20" width="4.36328125" style="222" customWidth="1" outlineLevel="1"/>
    <col min="21" max="21" width="12.90625" style="222" customWidth="1" outlineLevel="1"/>
    <col min="22" max="22" width="4.36328125" style="222" customWidth="1" outlineLevel="1"/>
    <col min="23" max="23" width="12.90625" style="222" customWidth="1" outlineLevel="1"/>
    <col min="24" max="24" width="4.36328125" style="222" customWidth="1"/>
    <col min="25" max="16384" width="10.90625" style="222"/>
  </cols>
  <sheetData>
    <row r="1" spans="2:24" s="5" customFormat="1" ht="39.9" customHeight="1" x14ac:dyDescent="0.2">
      <c r="B1" s="76" t="s">
        <v>288</v>
      </c>
      <c r="C1" s="90"/>
    </row>
    <row r="3" spans="2:24" s="21" customFormat="1" ht="23.25" customHeight="1" x14ac:dyDescent="0.25">
      <c r="B3" s="62" t="s">
        <v>289</v>
      </c>
      <c r="C3" s="62"/>
      <c r="D3" s="63"/>
      <c r="E3" s="64"/>
      <c r="F3" s="64"/>
      <c r="G3" s="64"/>
      <c r="H3" s="64"/>
      <c r="I3" s="64"/>
      <c r="J3" s="64"/>
      <c r="K3" s="64"/>
      <c r="L3" s="64"/>
      <c r="M3" s="64"/>
      <c r="N3" s="64"/>
      <c r="O3" s="64"/>
      <c r="P3" s="64"/>
      <c r="Q3" s="64"/>
      <c r="R3" s="64"/>
      <c r="S3" s="64"/>
      <c r="T3" s="64"/>
      <c r="U3" s="64"/>
      <c r="V3" s="64"/>
      <c r="W3" s="64"/>
      <c r="X3" s="65"/>
    </row>
    <row r="4" spans="2:24" s="21" customFormat="1" ht="13.8" x14ac:dyDescent="0.25">
      <c r="B4" s="253"/>
      <c r="C4" s="22"/>
      <c r="D4" s="28"/>
      <c r="E4" s="23"/>
      <c r="F4" s="23"/>
      <c r="G4" s="23"/>
      <c r="H4" s="23"/>
      <c r="I4" s="23"/>
      <c r="J4" s="23"/>
      <c r="K4" s="23"/>
      <c r="L4" s="23"/>
      <c r="M4" s="23"/>
      <c r="N4" s="23"/>
      <c r="O4" s="23"/>
      <c r="P4" s="23"/>
      <c r="Q4" s="23"/>
      <c r="R4" s="23"/>
      <c r="S4" s="23"/>
      <c r="T4" s="23"/>
      <c r="U4" s="23"/>
      <c r="V4" s="23"/>
      <c r="W4" s="23"/>
      <c r="X4" s="66"/>
    </row>
    <row r="5" spans="2:24" s="39" customFormat="1" ht="13.8" x14ac:dyDescent="0.25">
      <c r="B5" s="267"/>
      <c r="C5" s="275" t="s">
        <v>141</v>
      </c>
      <c r="D5" s="268"/>
      <c r="E5" s="269">
        <f>Arkusz_odpowiedzi_oferenta!E14</f>
        <v>0</v>
      </c>
      <c r="F5" s="268"/>
      <c r="G5" s="269">
        <f>Arkusz_odpowiedzi_oferenta!G14</f>
        <v>0</v>
      </c>
      <c r="H5" s="268"/>
      <c r="I5" s="269">
        <f>Arkusz_odpowiedzi_oferenta!I14</f>
        <v>0</v>
      </c>
      <c r="J5" s="268"/>
      <c r="K5" s="269">
        <f>Arkusz_odpowiedzi_oferenta!K14</f>
        <v>0</v>
      </c>
      <c r="L5" s="268"/>
      <c r="M5" s="269">
        <f>Arkusz_odpowiedzi_oferenta!M14</f>
        <v>0</v>
      </c>
      <c r="N5" s="268"/>
      <c r="O5" s="269">
        <f>Arkusz_odpowiedzi_oferenta!O14</f>
        <v>0</v>
      </c>
      <c r="P5" s="268"/>
      <c r="Q5" s="269">
        <f>Arkusz_odpowiedzi_oferenta!Q14</f>
        <v>0</v>
      </c>
      <c r="R5" s="268"/>
      <c r="S5" s="269">
        <f>Arkusz_odpowiedzi_oferenta!S14</f>
        <v>0</v>
      </c>
      <c r="T5" s="268"/>
      <c r="U5" s="269">
        <f>Arkusz_odpowiedzi_oferenta!U14</f>
        <v>0</v>
      </c>
      <c r="V5" s="268"/>
      <c r="W5" s="269">
        <f>Arkusz_odpowiedzi_oferenta!W14</f>
        <v>0</v>
      </c>
      <c r="X5" s="270"/>
    </row>
    <row r="6" spans="2:24" s="21" customFormat="1" ht="13.8" x14ac:dyDescent="0.25">
      <c r="B6" s="254"/>
      <c r="C6" s="224" t="s">
        <v>317</v>
      </c>
      <c r="D6" s="28"/>
      <c r="E6" s="263">
        <f>LCC_Dane_wyjściowe_Wyniki!E74+LCC_Dane_wyjściowe_Wyniki!E79</f>
        <v>0</v>
      </c>
      <c r="F6" s="23"/>
      <c r="G6" s="263">
        <f>LCC_Dane_wyjściowe_Wyniki!G74+LCC_Dane_wyjściowe_Wyniki!G79</f>
        <v>0</v>
      </c>
      <c r="H6" s="23"/>
      <c r="I6" s="263">
        <f>LCC_Dane_wyjściowe_Wyniki!I74+LCC_Dane_wyjściowe_Wyniki!I79</f>
        <v>0</v>
      </c>
      <c r="J6" s="23"/>
      <c r="K6" s="263">
        <f>LCC_Dane_wyjściowe_Wyniki!K74+LCC_Dane_wyjściowe_Wyniki!K79</f>
        <v>0</v>
      </c>
      <c r="L6" s="23"/>
      <c r="M6" s="263">
        <f>LCC_Dane_wyjściowe_Wyniki!M74+LCC_Dane_wyjściowe_Wyniki!M79</f>
        <v>0</v>
      </c>
      <c r="N6" s="23"/>
      <c r="O6" s="263">
        <f>LCC_Dane_wyjściowe_Wyniki!O74+LCC_Dane_wyjściowe_Wyniki!O79</f>
        <v>0</v>
      </c>
      <c r="P6" s="23"/>
      <c r="Q6" s="263">
        <f>LCC_Dane_wyjściowe_Wyniki!Q74+LCC_Dane_wyjściowe_Wyniki!Q79</f>
        <v>0</v>
      </c>
      <c r="R6" s="23"/>
      <c r="S6" s="263">
        <f>LCC_Dane_wyjściowe_Wyniki!S74+LCC_Dane_wyjściowe_Wyniki!S79</f>
        <v>0</v>
      </c>
      <c r="T6" s="23"/>
      <c r="U6" s="263">
        <f>LCC_Dane_wyjściowe_Wyniki!U74+LCC_Dane_wyjściowe_Wyniki!U79</f>
        <v>0</v>
      </c>
      <c r="V6" s="23"/>
      <c r="W6" s="263">
        <f>LCC_Dane_wyjściowe_Wyniki!W74+LCC_Dane_wyjściowe_Wyniki!W79</f>
        <v>0</v>
      </c>
      <c r="X6" s="66"/>
    </row>
    <row r="7" spans="2:24" s="21" customFormat="1" ht="13.8" x14ac:dyDescent="0.25">
      <c r="B7" s="254"/>
      <c r="C7" s="224" t="s">
        <v>128</v>
      </c>
      <c r="D7" s="28"/>
      <c r="E7" s="263">
        <f>LCC_Dane_wyjściowe_Wyniki!E75</f>
        <v>0</v>
      </c>
      <c r="F7" s="23"/>
      <c r="G7" s="263">
        <f>LCC_Dane_wyjściowe_Wyniki!G75</f>
        <v>0</v>
      </c>
      <c r="H7" s="23"/>
      <c r="I7" s="263">
        <f>LCC_Dane_wyjściowe_Wyniki!I75</f>
        <v>0</v>
      </c>
      <c r="J7" s="23"/>
      <c r="K7" s="263">
        <f>LCC_Dane_wyjściowe_Wyniki!K75</f>
        <v>0</v>
      </c>
      <c r="L7" s="23"/>
      <c r="M7" s="263">
        <f>LCC_Dane_wyjściowe_Wyniki!M75</f>
        <v>0</v>
      </c>
      <c r="N7" s="23"/>
      <c r="O7" s="263">
        <f>LCC_Dane_wyjściowe_Wyniki!O75</f>
        <v>0</v>
      </c>
      <c r="P7" s="23"/>
      <c r="Q7" s="263">
        <f>LCC_Dane_wyjściowe_Wyniki!Q75</f>
        <v>0</v>
      </c>
      <c r="R7" s="23"/>
      <c r="S7" s="263">
        <f>LCC_Dane_wyjściowe_Wyniki!S75</f>
        <v>0</v>
      </c>
      <c r="T7" s="23"/>
      <c r="U7" s="263">
        <f>LCC_Dane_wyjściowe_Wyniki!U75</f>
        <v>0</v>
      </c>
      <c r="V7" s="23"/>
      <c r="W7" s="263">
        <f>LCC_Dane_wyjściowe_Wyniki!W75</f>
        <v>0</v>
      </c>
      <c r="X7" s="66"/>
    </row>
    <row r="8" spans="2:24" s="21" customFormat="1" ht="13.8" x14ac:dyDescent="0.25">
      <c r="B8" s="254"/>
      <c r="C8" s="224" t="s">
        <v>129</v>
      </c>
      <c r="D8" s="28"/>
      <c r="E8" s="263">
        <f>LCC_Dane_wyjściowe_Wyniki!E76</f>
        <v>0</v>
      </c>
      <c r="F8" s="23"/>
      <c r="G8" s="263">
        <f>LCC_Dane_wyjściowe_Wyniki!G76</f>
        <v>0</v>
      </c>
      <c r="H8" s="23"/>
      <c r="I8" s="263">
        <f>LCC_Dane_wyjściowe_Wyniki!I76</f>
        <v>0</v>
      </c>
      <c r="J8" s="23"/>
      <c r="K8" s="263">
        <f>LCC_Dane_wyjściowe_Wyniki!K76</f>
        <v>0</v>
      </c>
      <c r="L8" s="23"/>
      <c r="M8" s="263">
        <f>LCC_Dane_wyjściowe_Wyniki!M76</f>
        <v>0</v>
      </c>
      <c r="N8" s="23"/>
      <c r="O8" s="263">
        <f>LCC_Dane_wyjściowe_Wyniki!O76</f>
        <v>0</v>
      </c>
      <c r="P8" s="23"/>
      <c r="Q8" s="263">
        <f>LCC_Dane_wyjściowe_Wyniki!Q76</f>
        <v>0</v>
      </c>
      <c r="R8" s="23"/>
      <c r="S8" s="263">
        <f>LCC_Dane_wyjściowe_Wyniki!S76</f>
        <v>0</v>
      </c>
      <c r="T8" s="23"/>
      <c r="U8" s="263">
        <f>LCC_Dane_wyjściowe_Wyniki!U76</f>
        <v>0</v>
      </c>
      <c r="V8" s="23"/>
      <c r="W8" s="263">
        <f>LCC_Dane_wyjściowe_Wyniki!W76</f>
        <v>0</v>
      </c>
      <c r="X8" s="66"/>
    </row>
    <row r="9" spans="2:24" s="21" customFormat="1" ht="13.8" x14ac:dyDescent="0.25">
      <c r="B9" s="254"/>
      <c r="C9" s="224" t="s">
        <v>130</v>
      </c>
      <c r="D9" s="28"/>
      <c r="E9" s="263">
        <f>LCC_Dane_wyjściowe_Wyniki!E77</f>
        <v>0</v>
      </c>
      <c r="F9" s="23"/>
      <c r="G9" s="263">
        <f>LCC_Dane_wyjściowe_Wyniki!G77</f>
        <v>0</v>
      </c>
      <c r="H9" s="23"/>
      <c r="I9" s="263">
        <f>LCC_Dane_wyjściowe_Wyniki!I77</f>
        <v>0</v>
      </c>
      <c r="J9" s="23"/>
      <c r="K9" s="263">
        <f>LCC_Dane_wyjściowe_Wyniki!K77</f>
        <v>0</v>
      </c>
      <c r="L9" s="23"/>
      <c r="M9" s="263">
        <f>LCC_Dane_wyjściowe_Wyniki!M77</f>
        <v>0</v>
      </c>
      <c r="N9" s="23"/>
      <c r="O9" s="263">
        <f>LCC_Dane_wyjściowe_Wyniki!O77</f>
        <v>0</v>
      </c>
      <c r="P9" s="23"/>
      <c r="Q9" s="263">
        <f>LCC_Dane_wyjściowe_Wyniki!Q77</f>
        <v>0</v>
      </c>
      <c r="R9" s="23"/>
      <c r="S9" s="263">
        <f>LCC_Dane_wyjściowe_Wyniki!S77</f>
        <v>0</v>
      </c>
      <c r="T9" s="23"/>
      <c r="U9" s="263">
        <f>LCC_Dane_wyjściowe_Wyniki!U77</f>
        <v>0</v>
      </c>
      <c r="V9" s="23"/>
      <c r="W9" s="263">
        <f>LCC_Dane_wyjściowe_Wyniki!W77</f>
        <v>0</v>
      </c>
      <c r="X9" s="66"/>
    </row>
    <row r="10" spans="2:24" s="21" customFormat="1" ht="13.8" x14ac:dyDescent="0.25">
      <c r="B10" s="254"/>
      <c r="C10" s="224" t="s">
        <v>296</v>
      </c>
      <c r="D10" s="28"/>
      <c r="E10" s="263">
        <f>LCC_Dane_wyjściowe_Wyniki!E78</f>
        <v>0</v>
      </c>
      <c r="F10" s="23"/>
      <c r="G10" s="263">
        <f>LCC_Dane_wyjściowe_Wyniki!G78</f>
        <v>0</v>
      </c>
      <c r="H10" s="23"/>
      <c r="I10" s="263">
        <f>LCC_Dane_wyjściowe_Wyniki!I78</f>
        <v>0</v>
      </c>
      <c r="J10" s="23"/>
      <c r="K10" s="263">
        <f>LCC_Dane_wyjściowe_Wyniki!K78</f>
        <v>0</v>
      </c>
      <c r="L10" s="23"/>
      <c r="M10" s="263">
        <f>LCC_Dane_wyjściowe_Wyniki!M78</f>
        <v>0</v>
      </c>
      <c r="N10" s="23"/>
      <c r="O10" s="263">
        <f>LCC_Dane_wyjściowe_Wyniki!O78</f>
        <v>0</v>
      </c>
      <c r="P10" s="23"/>
      <c r="Q10" s="263">
        <f>LCC_Dane_wyjściowe_Wyniki!Q78</f>
        <v>0</v>
      </c>
      <c r="R10" s="23"/>
      <c r="S10" s="263">
        <f>LCC_Dane_wyjściowe_Wyniki!S78</f>
        <v>0</v>
      </c>
      <c r="T10" s="23"/>
      <c r="U10" s="263">
        <f>LCC_Dane_wyjściowe_Wyniki!U78</f>
        <v>0</v>
      </c>
      <c r="V10" s="23"/>
      <c r="W10" s="263">
        <f>LCC_Dane_wyjściowe_Wyniki!W78</f>
        <v>0</v>
      </c>
      <c r="X10" s="66"/>
    </row>
    <row r="11" spans="2:24" ht="13.8" x14ac:dyDescent="0.25">
      <c r="B11" s="253"/>
      <c r="C11" s="284" t="s">
        <v>142</v>
      </c>
      <c r="E11" s="285">
        <f>SUM(E6:E10)</f>
        <v>0</v>
      </c>
      <c r="G11" s="285">
        <f>SUM(G6:G10)</f>
        <v>0</v>
      </c>
      <c r="I11" s="285">
        <f>SUM(I6:I10)</f>
        <v>0</v>
      </c>
      <c r="K11" s="285">
        <f>SUM(K6:K10)</f>
        <v>0</v>
      </c>
      <c r="M11" s="285">
        <f>SUM(M6:M10)</f>
        <v>0</v>
      </c>
      <c r="O11" s="285">
        <f>SUM(O6:O10)</f>
        <v>0</v>
      </c>
      <c r="Q11" s="285">
        <f>SUM(Q6:Q10)</f>
        <v>0</v>
      </c>
      <c r="S11" s="285">
        <f>SUM(S6:S10)</f>
        <v>0</v>
      </c>
      <c r="U11" s="285">
        <f>SUM(U6:U10)</f>
        <v>0</v>
      </c>
      <c r="W11" s="285">
        <f>SUM(W6:W10)</f>
        <v>0</v>
      </c>
      <c r="X11" s="66"/>
    </row>
    <row r="12" spans="2:24" ht="13.8" x14ac:dyDescent="0.2">
      <c r="B12" s="253"/>
      <c r="X12" s="66"/>
    </row>
    <row r="13" spans="2:24" ht="13.8" x14ac:dyDescent="0.2">
      <c r="B13" s="253"/>
      <c r="X13" s="66"/>
    </row>
    <row r="14" spans="2:24" ht="13.8" x14ac:dyDescent="0.2">
      <c r="B14" s="253"/>
      <c r="X14" s="66"/>
    </row>
    <row r="15" spans="2:24" ht="13.8" x14ac:dyDescent="0.2">
      <c r="B15" s="253"/>
      <c r="X15" s="66"/>
    </row>
    <row r="16" spans="2:24" ht="13.8" x14ac:dyDescent="0.2">
      <c r="B16" s="253"/>
      <c r="X16" s="66"/>
    </row>
    <row r="17" spans="2:24" ht="13.8" x14ac:dyDescent="0.2">
      <c r="B17" s="253"/>
      <c r="X17" s="66"/>
    </row>
    <row r="18" spans="2:24" ht="13.8" x14ac:dyDescent="0.2">
      <c r="B18" s="253"/>
      <c r="X18" s="66"/>
    </row>
    <row r="19" spans="2:24" ht="13.8" x14ac:dyDescent="0.2">
      <c r="B19" s="253"/>
      <c r="X19" s="66"/>
    </row>
    <row r="20" spans="2:24" ht="13.8" x14ac:dyDescent="0.2">
      <c r="B20" s="253"/>
      <c r="X20" s="66"/>
    </row>
    <row r="21" spans="2:24" ht="13.8" x14ac:dyDescent="0.2">
      <c r="B21" s="253"/>
      <c r="X21" s="66"/>
    </row>
    <row r="22" spans="2:24" ht="13.8" x14ac:dyDescent="0.2">
      <c r="B22" s="253"/>
      <c r="X22" s="66"/>
    </row>
    <row r="23" spans="2:24" ht="13.8" x14ac:dyDescent="0.2">
      <c r="B23" s="253"/>
      <c r="X23" s="66"/>
    </row>
    <row r="24" spans="2:24" ht="13.8" x14ac:dyDescent="0.2">
      <c r="B24" s="253"/>
      <c r="X24" s="66"/>
    </row>
    <row r="25" spans="2:24" ht="13.8" x14ac:dyDescent="0.2">
      <c r="B25" s="253"/>
      <c r="X25" s="66"/>
    </row>
    <row r="26" spans="2:24" ht="13.8" x14ac:dyDescent="0.2">
      <c r="B26" s="253"/>
      <c r="X26" s="66"/>
    </row>
    <row r="27" spans="2:24" ht="13.8" x14ac:dyDescent="0.2">
      <c r="B27" s="253"/>
      <c r="X27" s="66"/>
    </row>
    <row r="28" spans="2:24" ht="13.8" x14ac:dyDescent="0.2">
      <c r="B28" s="253"/>
      <c r="X28" s="66"/>
    </row>
    <row r="29" spans="2:24" ht="13.8" x14ac:dyDescent="0.2">
      <c r="B29" s="253"/>
      <c r="X29" s="66"/>
    </row>
    <row r="30" spans="2:24" ht="13.8" x14ac:dyDescent="0.2">
      <c r="B30" s="253"/>
      <c r="X30" s="66"/>
    </row>
    <row r="31" spans="2:24" ht="13.8" x14ac:dyDescent="0.2">
      <c r="B31" s="253"/>
      <c r="X31" s="66"/>
    </row>
    <row r="32" spans="2:24" ht="13.8" x14ac:dyDescent="0.2">
      <c r="B32" s="264"/>
      <c r="C32" s="265"/>
      <c r="D32" s="265"/>
      <c r="E32" s="265"/>
      <c r="F32" s="265"/>
      <c r="G32" s="265"/>
      <c r="H32" s="265"/>
      <c r="I32" s="265"/>
      <c r="J32" s="265"/>
      <c r="K32" s="265"/>
      <c r="L32" s="265"/>
      <c r="M32" s="265"/>
      <c r="N32" s="265"/>
      <c r="O32" s="265"/>
      <c r="P32" s="265"/>
      <c r="Q32" s="265"/>
      <c r="R32" s="265"/>
      <c r="S32" s="265"/>
      <c r="T32" s="265"/>
      <c r="U32" s="265"/>
      <c r="V32" s="265"/>
      <c r="W32" s="265"/>
      <c r="X32" s="266"/>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AMK63"/>
  <sheetViews>
    <sheetView topLeftCell="A16" zoomScaleNormal="100" workbookViewId="0">
      <selection activeCell="B18" sqref="B18"/>
    </sheetView>
  </sheetViews>
  <sheetFormatPr defaultColWidth="8.90625" defaultRowHeight="13.8" x14ac:dyDescent="0.25"/>
  <cols>
    <col min="1" max="1" width="3.90625" style="1" customWidth="1"/>
    <col min="2" max="2" width="25.36328125" style="89" customWidth="1"/>
    <col min="3" max="3" width="100.36328125" style="89" customWidth="1"/>
    <col min="4" max="4" width="100.6328125" style="1" customWidth="1"/>
    <col min="5" max="1025" width="5.6328125" style="1" customWidth="1"/>
  </cols>
  <sheetData>
    <row r="1" spans="2:4" s="5" customFormat="1" ht="39.9" customHeight="1" x14ac:dyDescent="0.2">
      <c r="B1" s="76" t="s">
        <v>143</v>
      </c>
      <c r="C1" s="90"/>
    </row>
    <row r="2" spans="2:4" ht="62.1" customHeight="1" x14ac:dyDescent="0.25">
      <c r="B2" s="202"/>
    </row>
    <row r="3" spans="2:4" s="91" customFormat="1" ht="27.15" customHeight="1" x14ac:dyDescent="0.2">
      <c r="B3" s="92" t="s">
        <v>144</v>
      </c>
      <c r="C3" s="92" t="s">
        <v>145</v>
      </c>
      <c r="D3" s="93" t="s">
        <v>146</v>
      </c>
    </row>
    <row r="4" spans="2:4" s="94" customFormat="1" ht="20.100000000000001" customHeight="1" x14ac:dyDescent="0.2">
      <c r="B4" s="95" t="s">
        <v>147</v>
      </c>
      <c r="C4" s="96"/>
      <c r="D4" s="97"/>
    </row>
    <row r="5" spans="2:4" s="94" customFormat="1" ht="20.100000000000001" customHeight="1" x14ac:dyDescent="0.2">
      <c r="B5" s="98" t="s">
        <v>82</v>
      </c>
      <c r="C5" s="99"/>
      <c r="D5" s="100"/>
    </row>
    <row r="6" spans="2:4" s="94" customFormat="1" ht="69" x14ac:dyDescent="0.2">
      <c r="B6" s="99" t="s">
        <v>83</v>
      </c>
      <c r="C6" s="156" t="s">
        <v>148</v>
      </c>
      <c r="D6" s="100"/>
    </row>
    <row r="7" spans="2:4" s="94" customFormat="1" ht="27.6" x14ac:dyDescent="0.2">
      <c r="B7" s="99" t="s">
        <v>84</v>
      </c>
      <c r="C7" s="156" t="s">
        <v>149</v>
      </c>
      <c r="D7" s="100"/>
    </row>
    <row r="8" spans="2:4" s="94" customFormat="1" ht="27.6" x14ac:dyDescent="0.2">
      <c r="B8" s="99" t="s">
        <v>85</v>
      </c>
      <c r="C8" s="99" t="s">
        <v>150</v>
      </c>
      <c r="D8" s="100"/>
    </row>
    <row r="9" spans="2:4" s="94" customFormat="1" ht="20.100000000000001" customHeight="1" x14ac:dyDescent="0.2">
      <c r="B9" s="98" t="s">
        <v>151</v>
      </c>
      <c r="C9" s="99"/>
      <c r="D9" s="100"/>
    </row>
    <row r="10" spans="2:4" s="94" customFormat="1" ht="27.6" x14ac:dyDescent="0.2">
      <c r="B10" s="99" t="s">
        <v>86</v>
      </c>
      <c r="C10" s="99" t="s">
        <v>152</v>
      </c>
      <c r="D10" s="100"/>
    </row>
    <row r="11" spans="2:4" s="94" customFormat="1" x14ac:dyDescent="0.2">
      <c r="B11" s="99" t="s">
        <v>87</v>
      </c>
      <c r="C11" s="99" t="s">
        <v>153</v>
      </c>
      <c r="D11" s="100"/>
    </row>
    <row r="12" spans="2:4" s="94" customFormat="1" ht="41.4" x14ac:dyDescent="0.2">
      <c r="B12" s="99" t="s">
        <v>154</v>
      </c>
      <c r="C12" s="99" t="s">
        <v>155</v>
      </c>
      <c r="D12" s="100"/>
    </row>
    <row r="13" spans="2:4" s="94" customFormat="1" ht="198" customHeight="1" x14ac:dyDescent="0.2">
      <c r="B13" s="99" t="s">
        <v>89</v>
      </c>
      <c r="C13" s="295" t="s">
        <v>156</v>
      </c>
      <c r="D13" s="198"/>
    </row>
    <row r="14" spans="2:4" s="94" customFormat="1" ht="203.25" customHeight="1" x14ac:dyDescent="0.2">
      <c r="B14" s="99" t="s">
        <v>157</v>
      </c>
      <c r="C14" s="99" t="s">
        <v>158</v>
      </c>
      <c r="D14" s="99" t="s">
        <v>267</v>
      </c>
    </row>
    <row r="15" spans="2:4" s="94" customFormat="1" ht="96.6" x14ac:dyDescent="0.2">
      <c r="B15" s="99" t="s">
        <v>159</v>
      </c>
      <c r="C15" s="99" t="s">
        <v>160</v>
      </c>
      <c r="D15" s="100"/>
    </row>
    <row r="16" spans="2:4" s="94" customFormat="1" ht="118.2" customHeight="1" x14ac:dyDescent="0.2">
      <c r="B16" s="296" t="s">
        <v>92</v>
      </c>
      <c r="C16" s="297" t="s">
        <v>161</v>
      </c>
      <c r="D16" s="100"/>
    </row>
    <row r="17" spans="2:4" s="94" customFormat="1" ht="20.100000000000001" customHeight="1" x14ac:dyDescent="0.2">
      <c r="B17" s="98" t="s">
        <v>162</v>
      </c>
      <c r="C17" s="99"/>
      <c r="D17" s="100"/>
    </row>
    <row r="18" spans="2:4" s="94" customFormat="1" ht="41.4" x14ac:dyDescent="0.2">
      <c r="B18" s="149" t="s">
        <v>94</v>
      </c>
      <c r="C18" s="149" t="s">
        <v>163</v>
      </c>
      <c r="D18" s="100"/>
    </row>
    <row r="19" spans="2:4" s="94" customFormat="1" ht="58.35" customHeight="1" x14ac:dyDescent="0.2">
      <c r="B19" s="99" t="s">
        <v>95</v>
      </c>
      <c r="C19" s="99" t="s">
        <v>164</v>
      </c>
      <c r="D19" s="100"/>
    </row>
    <row r="20" spans="2:4" s="94" customFormat="1" ht="33" customHeight="1" x14ac:dyDescent="0.2">
      <c r="B20" s="99" t="s">
        <v>165</v>
      </c>
      <c r="C20" s="99" t="s">
        <v>166</v>
      </c>
      <c r="D20" s="100"/>
    </row>
    <row r="21" spans="2:4" s="94" customFormat="1" ht="27.6" x14ac:dyDescent="0.2">
      <c r="B21" s="149" t="s">
        <v>167</v>
      </c>
      <c r="C21" s="149" t="s">
        <v>168</v>
      </c>
      <c r="D21" s="100"/>
    </row>
    <row r="22" spans="2:4" s="94" customFormat="1" ht="27.6" x14ac:dyDescent="0.2">
      <c r="B22" s="99" t="s">
        <v>99</v>
      </c>
      <c r="C22" s="156" t="s">
        <v>169</v>
      </c>
      <c r="D22" s="100"/>
    </row>
    <row r="23" spans="2:4" s="94" customFormat="1" ht="20.100000000000001" customHeight="1" x14ac:dyDescent="0.2">
      <c r="B23" s="98" t="s">
        <v>100</v>
      </c>
      <c r="C23" s="99"/>
      <c r="D23" s="100"/>
    </row>
    <row r="24" spans="2:4" s="94" customFormat="1" ht="248.1" customHeight="1" x14ac:dyDescent="0.2">
      <c r="B24" s="99" t="s">
        <v>170</v>
      </c>
      <c r="C24" s="99" t="s">
        <v>250</v>
      </c>
      <c r="D24" s="100"/>
    </row>
    <row r="25" spans="2:4" s="94" customFormat="1" ht="138" x14ac:dyDescent="0.2">
      <c r="B25" s="101" t="s">
        <v>171</v>
      </c>
      <c r="C25" s="149" t="s">
        <v>251</v>
      </c>
      <c r="D25" s="100"/>
    </row>
    <row r="26" spans="2:4" s="94" customFormat="1" ht="20.100000000000001" customHeight="1" x14ac:dyDescent="0.2">
      <c r="B26" s="98" t="s">
        <v>172</v>
      </c>
      <c r="C26" s="99"/>
      <c r="D26" s="100"/>
    </row>
    <row r="27" spans="2:4" s="94" customFormat="1" ht="82.8" x14ac:dyDescent="0.2">
      <c r="B27" s="99" t="s">
        <v>105</v>
      </c>
      <c r="C27" s="99" t="s">
        <v>173</v>
      </c>
      <c r="D27" s="100"/>
    </row>
    <row r="28" spans="2:4" s="94" customFormat="1" ht="41.4" x14ac:dyDescent="0.2">
      <c r="B28" s="99" t="s">
        <v>174</v>
      </c>
      <c r="C28" s="99" t="s">
        <v>175</v>
      </c>
      <c r="D28" s="100"/>
    </row>
    <row r="29" spans="2:4" s="94" customFormat="1" ht="110.4" x14ac:dyDescent="0.2">
      <c r="B29" s="99" t="s">
        <v>109</v>
      </c>
      <c r="C29" s="149" t="s">
        <v>176</v>
      </c>
      <c r="D29" s="100"/>
    </row>
    <row r="30" spans="2:4" s="94" customFormat="1" x14ac:dyDescent="0.2">
      <c r="B30" s="99"/>
      <c r="C30" s="99"/>
      <c r="D30" s="100"/>
    </row>
    <row r="31" spans="2:4" s="94" customFormat="1" ht="20.100000000000001" customHeight="1" x14ac:dyDescent="0.2">
      <c r="B31" s="102" t="s">
        <v>177</v>
      </c>
      <c r="C31" s="103"/>
      <c r="D31" s="104"/>
    </row>
    <row r="32" spans="2:4" s="94" customFormat="1" ht="20.100000000000001" customHeight="1" x14ac:dyDescent="0.2">
      <c r="B32" s="105" t="s">
        <v>112</v>
      </c>
      <c r="C32" s="99"/>
      <c r="D32" s="100"/>
    </row>
    <row r="33" spans="2:4" s="94" customFormat="1" x14ac:dyDescent="0.2">
      <c r="B33" s="99" t="s">
        <v>113</v>
      </c>
      <c r="C33" s="99" t="s">
        <v>178</v>
      </c>
      <c r="D33" s="100"/>
    </row>
    <row r="34" spans="2:4" s="94" customFormat="1" ht="27.6" x14ac:dyDescent="0.2">
      <c r="B34" s="99" t="s">
        <v>114</v>
      </c>
      <c r="C34" s="99" t="s">
        <v>179</v>
      </c>
      <c r="D34" s="100"/>
    </row>
    <row r="35" spans="2:4" s="21" customFormat="1" ht="20.100000000000001" customHeight="1" x14ac:dyDescent="0.2">
      <c r="B35" s="98" t="s">
        <v>116</v>
      </c>
      <c r="C35" s="106"/>
      <c r="D35" s="107"/>
    </row>
    <row r="36" spans="2:4" s="94" customFormat="1" ht="27.6" x14ac:dyDescent="0.2">
      <c r="B36" s="99" t="s">
        <v>180</v>
      </c>
      <c r="C36" s="156" t="s">
        <v>181</v>
      </c>
      <c r="D36" s="100"/>
    </row>
    <row r="37" spans="2:4" s="94" customFormat="1" ht="41.4" x14ac:dyDescent="0.2">
      <c r="B37" s="99" t="s">
        <v>182</v>
      </c>
      <c r="C37" s="99" t="s">
        <v>183</v>
      </c>
      <c r="D37" s="100"/>
    </row>
    <row r="38" spans="2:4" s="94" customFormat="1" ht="41.4" x14ac:dyDescent="0.2">
      <c r="B38" s="99" t="s">
        <v>184</v>
      </c>
      <c r="C38" s="99" t="s">
        <v>185</v>
      </c>
      <c r="D38" s="100"/>
    </row>
    <row r="39" spans="2:4" s="94" customFormat="1" ht="27.6" x14ac:dyDescent="0.2">
      <c r="B39" s="99" t="s">
        <v>186</v>
      </c>
      <c r="C39" s="99" t="s">
        <v>187</v>
      </c>
      <c r="D39" s="100"/>
    </row>
    <row r="40" spans="2:4" s="94" customFormat="1" x14ac:dyDescent="0.2">
      <c r="B40" s="98" t="s">
        <v>188</v>
      </c>
      <c r="C40" s="99"/>
      <c r="D40" s="100"/>
    </row>
    <row r="41" spans="2:4" s="94" customFormat="1" ht="96.6" x14ac:dyDescent="0.2">
      <c r="B41" s="99" t="s">
        <v>189</v>
      </c>
      <c r="C41" s="99" t="s">
        <v>190</v>
      </c>
      <c r="D41"/>
    </row>
    <row r="42" spans="2:4" s="94" customFormat="1" x14ac:dyDescent="0.2">
      <c r="B42" s="99"/>
      <c r="C42" s="99"/>
      <c r="D42" s="100"/>
    </row>
    <row r="43" spans="2:4" s="94" customFormat="1" ht="20.100000000000001" customHeight="1" x14ac:dyDescent="0.2">
      <c r="B43" s="302" t="s">
        <v>308</v>
      </c>
      <c r="C43" s="108"/>
      <c r="D43" s="109"/>
    </row>
    <row r="44" spans="2:4" s="94" customFormat="1" ht="89.7" customHeight="1" x14ac:dyDescent="0.2">
      <c r="B44" s="110" t="s">
        <v>191</v>
      </c>
      <c r="C44" s="99" t="s">
        <v>192</v>
      </c>
      <c r="D44" s="100"/>
    </row>
    <row r="45" spans="2:4" s="94" customFormat="1" ht="102" customHeight="1" x14ac:dyDescent="0.2">
      <c r="B45" s="110" t="s">
        <v>128</v>
      </c>
      <c r="C45" s="99" t="s">
        <v>193</v>
      </c>
      <c r="D45" s="100"/>
    </row>
    <row r="46" spans="2:4" s="94" customFormat="1" ht="146.4" customHeight="1" x14ac:dyDescent="0.2">
      <c r="B46" s="110" t="s">
        <v>129</v>
      </c>
      <c r="C46" s="99" t="s">
        <v>194</v>
      </c>
      <c r="D46" s="100"/>
    </row>
    <row r="47" spans="2:4" s="94" customFormat="1" ht="54.9" customHeight="1" x14ac:dyDescent="0.2">
      <c r="B47" s="110" t="s">
        <v>130</v>
      </c>
      <c r="C47" s="156" t="s">
        <v>195</v>
      </c>
      <c r="D47" s="100"/>
    </row>
    <row r="48" spans="2:4" s="94" customFormat="1" ht="55.2" x14ac:dyDescent="0.2">
      <c r="B48" s="110" t="s">
        <v>296</v>
      </c>
      <c r="C48" s="156" t="s">
        <v>196</v>
      </c>
      <c r="D48" s="100"/>
    </row>
    <row r="49" spans="2:4" s="94" customFormat="1" ht="72" customHeight="1" x14ac:dyDescent="0.2">
      <c r="B49" s="110" t="s">
        <v>309</v>
      </c>
      <c r="C49" s="99" t="s">
        <v>197</v>
      </c>
      <c r="D49" s="100"/>
    </row>
    <row r="50" spans="2:4" s="94" customFormat="1" ht="54" customHeight="1" x14ac:dyDescent="0.2">
      <c r="B50" s="110" t="s">
        <v>131</v>
      </c>
      <c r="C50" s="99" t="s">
        <v>198</v>
      </c>
      <c r="D50" s="100"/>
    </row>
    <row r="51" spans="2:4" s="94" customFormat="1" x14ac:dyDescent="0.2">
      <c r="B51" s="110" t="s">
        <v>132</v>
      </c>
      <c r="C51" s="99" t="s">
        <v>199</v>
      </c>
      <c r="D51" s="100"/>
    </row>
    <row r="52" spans="2:4" s="94" customFormat="1" ht="38.85" customHeight="1" x14ac:dyDescent="0.2">
      <c r="B52" s="110" t="s">
        <v>133</v>
      </c>
      <c r="C52" s="99" t="s">
        <v>200</v>
      </c>
      <c r="D52" s="100"/>
    </row>
    <row r="54" spans="2:4" s="94" customFormat="1" ht="20.100000000000001" customHeight="1" x14ac:dyDescent="0.2">
      <c r="B54" s="303" t="s">
        <v>252</v>
      </c>
      <c r="C54" s="108"/>
      <c r="D54" s="109"/>
    </row>
    <row r="55" spans="2:4" s="94" customFormat="1" ht="27.6" x14ac:dyDescent="0.2">
      <c r="B55" s="304" t="s">
        <v>310</v>
      </c>
      <c r="C55" s="99" t="s">
        <v>255</v>
      </c>
      <c r="D55" s="100"/>
    </row>
    <row r="56" spans="2:4" s="94" customFormat="1" ht="27.6" x14ac:dyDescent="0.2">
      <c r="B56" s="304" t="s">
        <v>253</v>
      </c>
      <c r="C56" s="99" t="s">
        <v>256</v>
      </c>
      <c r="D56" s="100"/>
    </row>
    <row r="57" spans="2:4" s="94" customFormat="1" ht="27.6" x14ac:dyDescent="0.2">
      <c r="B57" s="304" t="s">
        <v>254</v>
      </c>
      <c r="C57" s="156" t="s">
        <v>257</v>
      </c>
      <c r="D57" s="100"/>
    </row>
    <row r="58" spans="2:4" s="94" customFormat="1" ht="28.2" customHeight="1" x14ac:dyDescent="0.2">
      <c r="B58" s="305" t="s">
        <v>258</v>
      </c>
      <c r="C58" s="306" t="s">
        <v>259</v>
      </c>
      <c r="D58" s="100"/>
    </row>
    <row r="59" spans="2:4" s="94" customFormat="1" ht="27.6" x14ac:dyDescent="0.2">
      <c r="B59" s="304" t="s">
        <v>260</v>
      </c>
      <c r="C59" s="99" t="s">
        <v>261</v>
      </c>
      <c r="D59" s="100"/>
    </row>
    <row r="60" spans="2:4" s="94" customFormat="1" x14ac:dyDescent="0.2">
      <c r="B60" s="304" t="s">
        <v>262</v>
      </c>
      <c r="C60" s="99" t="s">
        <v>263</v>
      </c>
      <c r="D60" s="100"/>
    </row>
    <row r="61" spans="2:4" s="94" customFormat="1" ht="27.6" x14ac:dyDescent="0.2">
      <c r="B61" s="304" t="s">
        <v>131</v>
      </c>
      <c r="C61" s="99" t="s">
        <v>264</v>
      </c>
      <c r="D61" s="100"/>
    </row>
    <row r="62" spans="2:4" s="94" customFormat="1" ht="27.6" x14ac:dyDescent="0.2">
      <c r="B62" s="304" t="s">
        <v>132</v>
      </c>
      <c r="C62" s="99" t="s">
        <v>265</v>
      </c>
      <c r="D62" s="100"/>
    </row>
    <row r="63" spans="2:4" s="94" customFormat="1" ht="27.6" x14ac:dyDescent="0.2">
      <c r="B63" s="304" t="s">
        <v>133</v>
      </c>
      <c r="C63" s="99" t="s">
        <v>266</v>
      </c>
      <c r="D63" s="100"/>
    </row>
  </sheetData>
  <pageMargins left="0.7" right="0.7" top="0.75" bottom="0.75" header="0.51180555555555496" footer="0.51180555555555496"/>
  <pageSetup paperSize="9" firstPageNumber="0" orientation="portrait" horizontalDpi="300" verticalDpi="30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AMK35"/>
  <sheetViews>
    <sheetView zoomScaleNormal="100" workbookViewId="0">
      <selection activeCell="E3" sqref="E3"/>
    </sheetView>
  </sheetViews>
  <sheetFormatPr defaultColWidth="8.90625" defaultRowHeight="13.8" x14ac:dyDescent="0.25"/>
  <cols>
    <col min="1" max="1" width="3.90625" style="1" customWidth="1"/>
    <col min="2" max="2" width="19.6328125" style="1" customWidth="1"/>
    <col min="3" max="3" width="14" style="1" customWidth="1"/>
    <col min="4" max="4" width="5.36328125" style="1" customWidth="1"/>
    <col min="5" max="5" width="17.6328125" style="1" customWidth="1"/>
    <col min="6" max="6" width="21.08984375" style="1" customWidth="1"/>
    <col min="7" max="7" width="5" style="1" customWidth="1"/>
    <col min="8" max="8" width="26.453125" style="1" customWidth="1"/>
    <col min="9" max="9" width="12.08984375" style="1" bestFit="1" customWidth="1"/>
    <col min="10" max="10" width="17" style="1" bestFit="1" customWidth="1"/>
    <col min="11" max="13" width="10.6328125" style="1" customWidth="1"/>
    <col min="14" max="14" width="5.08984375" style="1" customWidth="1"/>
    <col min="15" max="15" width="91.36328125" style="1" customWidth="1"/>
    <col min="16" max="16" width="5.08984375" style="1" customWidth="1"/>
    <col min="17" max="17" width="26.08984375" style="1" customWidth="1"/>
    <col min="18" max="1025" width="10.6328125" style="1" customWidth="1"/>
  </cols>
  <sheetData>
    <row r="1" spans="2:17" ht="45.15" customHeight="1" x14ac:dyDescent="0.25">
      <c r="B1" s="76" t="s">
        <v>201</v>
      </c>
      <c r="C1" s="75"/>
      <c r="D1" s="75"/>
      <c r="E1" s="77"/>
      <c r="F1" s="75"/>
      <c r="G1" s="75"/>
      <c r="H1" s="75"/>
      <c r="I1" s="75"/>
      <c r="J1" s="75"/>
      <c r="K1" s="75"/>
      <c r="L1" s="75"/>
      <c r="M1" s="75"/>
      <c r="P1" s="75"/>
    </row>
    <row r="2" spans="2:17" ht="59.25" customHeight="1" x14ac:dyDescent="0.25">
      <c r="B2" s="77"/>
      <c r="C2" s="75"/>
      <c r="D2" s="75"/>
      <c r="E2" s="77"/>
      <c r="F2" s="75"/>
      <c r="G2" s="75"/>
      <c r="H2" s="75"/>
      <c r="I2" s="75"/>
      <c r="J2" s="75"/>
      <c r="K2" s="75"/>
      <c r="L2" s="75"/>
      <c r="M2" s="75"/>
      <c r="P2" s="75"/>
    </row>
    <row r="3" spans="2:17" s="75" customFormat="1" ht="38.1" customHeight="1" x14ac:dyDescent="0.2">
      <c r="B3" s="170" t="s">
        <v>87</v>
      </c>
      <c r="C3" s="171"/>
      <c r="D3" s="111"/>
      <c r="E3" s="162" t="s">
        <v>231</v>
      </c>
      <c r="F3" s="163"/>
      <c r="G3" s="111"/>
      <c r="H3" s="179" t="s">
        <v>233</v>
      </c>
      <c r="I3" s="180"/>
      <c r="J3" s="180"/>
      <c r="K3" s="180"/>
      <c r="L3" s="180"/>
      <c r="M3" s="180"/>
      <c r="O3" s="191" t="s">
        <v>241</v>
      </c>
      <c r="P3" s="111"/>
      <c r="Q3" s="177" t="s">
        <v>244</v>
      </c>
    </row>
    <row r="4" spans="2:17" ht="46.8" x14ac:dyDescent="0.25">
      <c r="B4" s="172" t="s">
        <v>202</v>
      </c>
      <c r="C4" s="173" t="s">
        <v>203</v>
      </c>
      <c r="E4" s="164" t="s">
        <v>202</v>
      </c>
      <c r="F4" s="165" t="s">
        <v>47</v>
      </c>
      <c r="H4" s="181" t="s">
        <v>52</v>
      </c>
      <c r="I4" s="182" t="s">
        <v>53</v>
      </c>
      <c r="J4" s="337" t="s">
        <v>54</v>
      </c>
      <c r="K4" s="337" t="s">
        <v>57</v>
      </c>
      <c r="L4" s="338" t="s">
        <v>56</v>
      </c>
      <c r="M4" s="182" t="s">
        <v>55</v>
      </c>
      <c r="O4" s="192" t="s">
        <v>204</v>
      </c>
      <c r="Q4" s="178" t="s">
        <v>245</v>
      </c>
    </row>
    <row r="5" spans="2:17" ht="15.6" x14ac:dyDescent="0.25">
      <c r="B5" s="174" t="s">
        <v>204</v>
      </c>
      <c r="C5" s="175" t="str">
        <f>""</f>
        <v/>
      </c>
      <c r="E5" s="166"/>
      <c r="F5" s="168"/>
      <c r="H5" s="184" t="s">
        <v>204</v>
      </c>
      <c r="I5" s="182"/>
      <c r="J5" s="183"/>
      <c r="K5" s="183"/>
      <c r="L5" s="182"/>
      <c r="M5" s="182"/>
      <c r="O5" s="193" t="s">
        <v>242</v>
      </c>
      <c r="Q5" s="178" t="s">
        <v>246</v>
      </c>
    </row>
    <row r="6" spans="2:17" x14ac:dyDescent="0.25">
      <c r="B6" s="175" t="s">
        <v>5</v>
      </c>
      <c r="C6" s="173" t="s">
        <v>6</v>
      </c>
      <c r="E6" s="167" t="s">
        <v>5</v>
      </c>
      <c r="F6" s="168">
        <v>0.31959599999999999</v>
      </c>
      <c r="H6" s="293" t="s">
        <v>234</v>
      </c>
      <c r="I6" s="186">
        <v>45</v>
      </c>
      <c r="J6" s="186">
        <v>5</v>
      </c>
      <c r="K6" s="186">
        <v>15</v>
      </c>
      <c r="L6" s="186">
        <v>35</v>
      </c>
      <c r="M6" s="187"/>
      <c r="O6" s="193" t="s">
        <v>243</v>
      </c>
      <c r="Q6" s="178" t="s">
        <v>247</v>
      </c>
    </row>
    <row r="7" spans="2:17" x14ac:dyDescent="0.25">
      <c r="B7" s="175" t="s">
        <v>205</v>
      </c>
      <c r="C7" s="173" t="s">
        <v>6</v>
      </c>
      <c r="E7" s="167" t="s">
        <v>0</v>
      </c>
      <c r="F7" s="168">
        <v>0.240734</v>
      </c>
      <c r="H7" s="293" t="s">
        <v>235</v>
      </c>
      <c r="I7" s="186">
        <v>45</v>
      </c>
      <c r="J7" s="186">
        <v>5</v>
      </c>
      <c r="K7" s="186">
        <v>15</v>
      </c>
      <c r="L7" s="186">
        <v>35</v>
      </c>
      <c r="M7" s="187"/>
      <c r="O7" s="185"/>
      <c r="Q7" s="276"/>
    </row>
    <row r="8" spans="2:17" x14ac:dyDescent="0.25">
      <c r="B8" s="175" t="s">
        <v>206</v>
      </c>
      <c r="C8" s="173" t="s">
        <v>8</v>
      </c>
      <c r="E8" s="167" t="s">
        <v>7</v>
      </c>
      <c r="F8" s="168">
        <v>0.73860099999999995</v>
      </c>
      <c r="H8" s="293" t="s">
        <v>236</v>
      </c>
      <c r="I8" s="186">
        <v>45</v>
      </c>
      <c r="J8" s="186">
        <v>5</v>
      </c>
      <c r="K8" s="186">
        <v>15</v>
      </c>
      <c r="L8" s="186">
        <v>35</v>
      </c>
      <c r="M8" s="187"/>
    </row>
    <row r="9" spans="2:17" x14ac:dyDescent="0.25">
      <c r="B9" s="175" t="s">
        <v>207</v>
      </c>
      <c r="C9" s="173" t="s">
        <v>51</v>
      </c>
      <c r="E9" s="167" t="s">
        <v>50</v>
      </c>
      <c r="F9" s="168">
        <v>0.51847799999999999</v>
      </c>
      <c r="H9" s="293" t="s">
        <v>237</v>
      </c>
      <c r="I9" s="186">
        <v>25</v>
      </c>
      <c r="J9" s="186">
        <v>35</v>
      </c>
      <c r="K9" s="186">
        <v>10</v>
      </c>
      <c r="L9" s="186">
        <v>30</v>
      </c>
      <c r="M9" s="187"/>
    </row>
    <row r="10" spans="2:17" x14ac:dyDescent="0.25">
      <c r="B10" s="175" t="s">
        <v>208</v>
      </c>
      <c r="C10" s="173" t="s">
        <v>10</v>
      </c>
      <c r="E10" s="167" t="s">
        <v>9</v>
      </c>
      <c r="F10" s="168">
        <v>0.87287000000000003</v>
      </c>
      <c r="H10" s="293" t="s">
        <v>238</v>
      </c>
      <c r="I10" s="186">
        <v>25</v>
      </c>
      <c r="J10" s="186">
        <v>35</v>
      </c>
      <c r="K10" s="186">
        <v>10</v>
      </c>
      <c r="L10" s="186">
        <v>30</v>
      </c>
      <c r="M10" s="187"/>
    </row>
    <row r="11" spans="2:17" x14ac:dyDescent="0.25">
      <c r="B11" s="175" t="s">
        <v>209</v>
      </c>
      <c r="C11" s="173" t="s">
        <v>12</v>
      </c>
      <c r="E11" s="167" t="s">
        <v>11</v>
      </c>
      <c r="F11" s="168">
        <v>0.70172800000000002</v>
      </c>
      <c r="H11" s="294" t="s">
        <v>239</v>
      </c>
      <c r="I11" s="186">
        <v>25</v>
      </c>
      <c r="J11" s="186">
        <v>35</v>
      </c>
      <c r="K11" s="186">
        <v>10</v>
      </c>
      <c r="L11" s="186">
        <v>30</v>
      </c>
      <c r="M11" s="187"/>
    </row>
    <row r="12" spans="2:17" x14ac:dyDescent="0.25">
      <c r="B12" s="175" t="s">
        <v>210</v>
      </c>
      <c r="C12" s="173" t="s">
        <v>14</v>
      </c>
      <c r="E12" s="167" t="s">
        <v>13</v>
      </c>
      <c r="F12" s="168">
        <v>0.30386099999999999</v>
      </c>
      <c r="H12" s="293" t="s">
        <v>240</v>
      </c>
      <c r="I12" s="186">
        <v>25</v>
      </c>
      <c r="J12" s="186">
        <v>35</v>
      </c>
      <c r="K12" s="186">
        <v>10</v>
      </c>
      <c r="L12" s="186">
        <v>30</v>
      </c>
      <c r="M12" s="187"/>
    </row>
    <row r="13" spans="2:17" x14ac:dyDescent="0.25">
      <c r="B13" s="175" t="s">
        <v>15</v>
      </c>
      <c r="C13" s="173" t="s">
        <v>16</v>
      </c>
      <c r="E13" s="167" t="s">
        <v>15</v>
      </c>
      <c r="F13" s="168">
        <v>1.2595799999999999</v>
      </c>
      <c r="H13" s="293" t="s">
        <v>48</v>
      </c>
      <c r="I13" s="186">
        <v>25</v>
      </c>
      <c r="J13" s="186">
        <v>35</v>
      </c>
      <c r="K13" s="186">
        <v>10</v>
      </c>
      <c r="L13" s="186">
        <v>30</v>
      </c>
      <c r="M13" s="187"/>
    </row>
    <row r="14" spans="2:17" x14ac:dyDescent="0.25">
      <c r="B14" s="175" t="s">
        <v>211</v>
      </c>
      <c r="C14" s="173" t="s">
        <v>6</v>
      </c>
      <c r="E14" s="167" t="s">
        <v>17</v>
      </c>
      <c r="F14" s="168">
        <v>0.223638</v>
      </c>
      <c r="H14" s="185"/>
      <c r="I14" s="187"/>
      <c r="J14" s="188"/>
      <c r="K14" s="188"/>
      <c r="L14" s="187"/>
      <c r="M14" s="187"/>
    </row>
    <row r="15" spans="2:17" x14ac:dyDescent="0.25">
      <c r="B15" s="175" t="s">
        <v>212</v>
      </c>
      <c r="C15" s="173" t="s">
        <v>6</v>
      </c>
      <c r="E15" s="167" t="s">
        <v>18</v>
      </c>
      <c r="F15" s="168">
        <v>9.3328700000000001E-2</v>
      </c>
      <c r="H15" s="185" t="s">
        <v>20</v>
      </c>
      <c r="I15" s="186">
        <v>65</v>
      </c>
      <c r="J15" s="188"/>
      <c r="K15" s="188"/>
      <c r="L15" s="187"/>
      <c r="M15" s="186">
        <v>35</v>
      </c>
    </row>
    <row r="16" spans="2:17" x14ac:dyDescent="0.25">
      <c r="B16" s="175" t="s">
        <v>213</v>
      </c>
      <c r="C16" s="173" t="s">
        <v>6</v>
      </c>
      <c r="E16" s="167" t="s">
        <v>19</v>
      </c>
      <c r="F16" s="168">
        <v>0.59731400000000001</v>
      </c>
      <c r="H16" s="185"/>
      <c r="I16" s="190"/>
      <c r="J16" s="189"/>
      <c r="K16" s="189"/>
      <c r="L16" s="190"/>
      <c r="M16" s="190"/>
    </row>
    <row r="17" spans="2:11" x14ac:dyDescent="0.25">
      <c r="B17" s="175" t="s">
        <v>214</v>
      </c>
      <c r="C17" s="173" t="s">
        <v>6</v>
      </c>
      <c r="E17" s="167" t="s">
        <v>21</v>
      </c>
      <c r="F17" s="168">
        <v>1.0277099999999999</v>
      </c>
      <c r="J17" s="112"/>
      <c r="K17" s="112"/>
    </row>
    <row r="18" spans="2:11" x14ac:dyDescent="0.25">
      <c r="B18" s="175" t="s">
        <v>215</v>
      </c>
      <c r="C18" s="173" t="s">
        <v>23</v>
      </c>
      <c r="E18" s="167" t="s">
        <v>22</v>
      </c>
      <c r="F18" s="168">
        <v>0.464196</v>
      </c>
    </row>
    <row r="19" spans="2:11" x14ac:dyDescent="0.25">
      <c r="B19" s="175" t="s">
        <v>216</v>
      </c>
      <c r="C19" s="173" t="s">
        <v>6</v>
      </c>
      <c r="E19" s="167" t="s">
        <v>24</v>
      </c>
      <c r="F19" s="168">
        <v>0.59075299999999997</v>
      </c>
    </row>
    <row r="20" spans="2:11" x14ac:dyDescent="0.25">
      <c r="B20" s="175" t="s">
        <v>217</v>
      </c>
      <c r="C20" s="173" t="s">
        <v>6</v>
      </c>
      <c r="E20" s="167" t="s">
        <v>25</v>
      </c>
      <c r="F20" s="168">
        <v>0.48377999999999999</v>
      </c>
    </row>
    <row r="21" spans="2:11" x14ac:dyDescent="0.25">
      <c r="B21" s="175" t="s">
        <v>218</v>
      </c>
      <c r="C21" s="173" t="s">
        <v>27</v>
      </c>
      <c r="E21" s="167" t="s">
        <v>26</v>
      </c>
      <c r="F21" s="168">
        <v>0.62026999999999999</v>
      </c>
    </row>
    <row r="22" spans="2:11" x14ac:dyDescent="0.25">
      <c r="B22" s="175" t="s">
        <v>219</v>
      </c>
      <c r="C22" s="173" t="s">
        <v>29</v>
      </c>
      <c r="E22" s="167" t="s">
        <v>28</v>
      </c>
      <c r="F22" s="168">
        <v>0.61447300000000005</v>
      </c>
    </row>
    <row r="23" spans="2:11" x14ac:dyDescent="0.25">
      <c r="B23" s="175" t="s">
        <v>220</v>
      </c>
      <c r="C23" s="173" t="s">
        <v>6</v>
      </c>
      <c r="E23" s="167" t="s">
        <v>30</v>
      </c>
      <c r="F23" s="168">
        <v>0.53059900000000004</v>
      </c>
    </row>
    <row r="24" spans="2:11" x14ac:dyDescent="0.25">
      <c r="B24" s="175" t="s">
        <v>221</v>
      </c>
      <c r="C24" s="173" t="s">
        <v>6</v>
      </c>
      <c r="E24" s="167" t="s">
        <v>31</v>
      </c>
      <c r="F24" s="168">
        <v>1.1279300000000001</v>
      </c>
    </row>
    <row r="25" spans="2:11" x14ac:dyDescent="0.25">
      <c r="B25" s="175" t="s">
        <v>222</v>
      </c>
      <c r="C25" s="173" t="s">
        <v>6</v>
      </c>
      <c r="E25" s="167" t="s">
        <v>32</v>
      </c>
      <c r="F25" s="168">
        <v>0.50785899999999995</v>
      </c>
    </row>
    <row r="26" spans="2:11" x14ac:dyDescent="0.25">
      <c r="B26" s="175" t="s">
        <v>223</v>
      </c>
      <c r="C26" s="173" t="s">
        <v>34</v>
      </c>
      <c r="E26" s="167" t="s">
        <v>33</v>
      </c>
      <c r="F26" s="168">
        <v>1.0022899999999999</v>
      </c>
    </row>
    <row r="27" spans="2:11" x14ac:dyDescent="0.25">
      <c r="B27" s="175" t="s">
        <v>224</v>
      </c>
      <c r="C27" s="173" t="s">
        <v>6</v>
      </c>
      <c r="E27" s="167" t="s">
        <v>35</v>
      </c>
      <c r="F27" s="168">
        <v>0.48464400000000002</v>
      </c>
    </row>
    <row r="28" spans="2:11" x14ac:dyDescent="0.25">
      <c r="B28" s="175" t="s">
        <v>225</v>
      </c>
      <c r="C28" s="173" t="s">
        <v>37</v>
      </c>
      <c r="E28" s="167" t="s">
        <v>36</v>
      </c>
      <c r="F28" s="168">
        <v>0.58941200000000005</v>
      </c>
    </row>
    <row r="29" spans="2:11" x14ac:dyDescent="0.25">
      <c r="B29" s="175" t="s">
        <v>226</v>
      </c>
      <c r="C29" s="173" t="s">
        <v>6</v>
      </c>
      <c r="E29" s="167" t="s">
        <v>38</v>
      </c>
      <c r="F29" s="168">
        <v>0.463314</v>
      </c>
    </row>
    <row r="30" spans="2:11" x14ac:dyDescent="0.25">
      <c r="B30" s="175" t="s">
        <v>227</v>
      </c>
      <c r="C30" s="173" t="s">
        <v>6</v>
      </c>
      <c r="E30" s="167" t="s">
        <v>39</v>
      </c>
      <c r="F30" s="168">
        <v>0.43709700000000001</v>
      </c>
    </row>
    <row r="31" spans="2:11" x14ac:dyDescent="0.25">
      <c r="B31" s="175" t="s">
        <v>228</v>
      </c>
      <c r="C31" s="173" t="s">
        <v>6</v>
      </c>
      <c r="E31" s="167" t="s">
        <v>40</v>
      </c>
      <c r="F31" s="168">
        <v>0.41000199999999998</v>
      </c>
    </row>
    <row r="32" spans="2:11" x14ac:dyDescent="0.25">
      <c r="B32" s="175" t="s">
        <v>229</v>
      </c>
      <c r="C32" s="173" t="s">
        <v>42</v>
      </c>
      <c r="E32" s="167" t="s">
        <v>41</v>
      </c>
      <c r="F32" s="168">
        <v>4.1712100000000002E-2</v>
      </c>
    </row>
    <row r="33" spans="2:6" x14ac:dyDescent="0.25">
      <c r="B33" s="175" t="s">
        <v>230</v>
      </c>
      <c r="C33" s="173" t="s">
        <v>44</v>
      </c>
      <c r="E33" s="167" t="s">
        <v>43</v>
      </c>
      <c r="F33" s="168">
        <v>0.55086800000000002</v>
      </c>
    </row>
    <row r="34" spans="2:6" x14ac:dyDescent="0.25">
      <c r="B34" s="176"/>
      <c r="C34" s="176"/>
      <c r="E34" s="169"/>
      <c r="F34" s="169"/>
    </row>
    <row r="35" spans="2:6" ht="96.9" customHeight="1" x14ac:dyDescent="0.25">
      <c r="E35" s="349" t="s">
        <v>232</v>
      </c>
      <c r="F35" s="350"/>
    </row>
  </sheetData>
  <mergeCells count="1">
    <mergeCell ref="E35:F35"/>
  </mergeCells>
  <pageMargins left="0.75" right="0.75" top="1" bottom="1" header="0.51180555555555496" footer="0.51180555555555496"/>
  <pageSetup firstPageNumber="0"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1:AMJ56"/>
  <sheetViews>
    <sheetView tabSelected="1" topLeftCell="A4" zoomScaleNormal="100" workbookViewId="0">
      <selection activeCell="I54" sqref="I54"/>
    </sheetView>
  </sheetViews>
  <sheetFormatPr defaultColWidth="8.90625" defaultRowHeight="13.8" x14ac:dyDescent="0.25"/>
  <cols>
    <col min="1" max="1" width="4" style="222" customWidth="1"/>
    <col min="2" max="2" width="3.90625" style="1" customWidth="1"/>
    <col min="3" max="3" width="38.453125" style="78" customWidth="1"/>
    <col min="4" max="4" width="15.08984375" style="78" customWidth="1"/>
    <col min="5" max="5" width="15.6328125" style="78" customWidth="1"/>
    <col min="6" max="6" width="4.90625" style="78" customWidth="1"/>
    <col min="7" max="7" width="16.453125" style="78" customWidth="1"/>
    <col min="8" max="8" width="4.90625" style="78" customWidth="1"/>
    <col min="9" max="9" width="15.36328125" style="78" customWidth="1"/>
    <col min="10" max="10" width="4.90625" style="78" customWidth="1"/>
    <col min="11" max="11" width="15.36328125" style="78" customWidth="1"/>
    <col min="12" max="12" width="4.90625" style="78" customWidth="1"/>
    <col min="13" max="13" width="15.36328125" style="78" customWidth="1"/>
    <col min="14" max="14" width="4.90625" style="78" customWidth="1"/>
    <col min="15" max="15" width="15.36328125" style="78" customWidth="1"/>
    <col min="16" max="16" width="4.90625" style="78" customWidth="1"/>
    <col min="17" max="17" width="15.36328125" style="78" customWidth="1"/>
    <col min="18" max="18" width="4.90625" style="78" customWidth="1"/>
    <col min="19" max="19" width="15.36328125" style="78" customWidth="1"/>
    <col min="20" max="20" width="4.90625" style="78" customWidth="1"/>
    <col min="21" max="21" width="15.36328125" style="78" customWidth="1"/>
    <col min="22" max="22" width="4.90625" style="78" customWidth="1"/>
    <col min="23" max="23" width="15.36328125" style="78" customWidth="1"/>
    <col min="24" max="1024" width="10.6328125" style="1" customWidth="1"/>
  </cols>
  <sheetData>
    <row r="1" spans="1:23" s="75" customFormat="1" ht="45.15" customHeight="1" x14ac:dyDescent="0.2">
      <c r="A1" s="288"/>
      <c r="C1" s="76" t="s">
        <v>268</v>
      </c>
      <c r="D1" s="76"/>
      <c r="E1" s="77"/>
      <c r="F1" s="113"/>
      <c r="G1" s="113"/>
      <c r="H1" s="113"/>
      <c r="I1" s="113"/>
      <c r="J1" s="113"/>
      <c r="K1" s="113"/>
      <c r="L1" s="113"/>
      <c r="M1" s="113"/>
      <c r="N1" s="113"/>
      <c r="O1" s="113"/>
      <c r="P1" s="113"/>
      <c r="Q1" s="113"/>
      <c r="R1" s="113"/>
      <c r="S1" s="113"/>
      <c r="T1" s="113"/>
      <c r="U1" s="113"/>
      <c r="V1" s="113"/>
      <c r="W1" s="113"/>
    </row>
    <row r="2" spans="1:23" ht="48.9" customHeight="1" x14ac:dyDescent="0.25">
      <c r="C2" s="77"/>
      <c r="D2" s="75"/>
      <c r="E2" s="75"/>
      <c r="F2" s="77"/>
      <c r="G2" s="75"/>
      <c r="H2" s="75"/>
      <c r="I2" s="75"/>
      <c r="J2" s="75"/>
      <c r="K2" s="75"/>
      <c r="L2" s="75"/>
      <c r="M2" s="75"/>
      <c r="N2" s="75"/>
      <c r="O2" s="75"/>
      <c r="P2" s="75"/>
      <c r="Q2" s="75"/>
      <c r="R2" s="75"/>
      <c r="S2" s="75"/>
      <c r="T2" s="75"/>
      <c r="U2" s="75"/>
      <c r="V2" s="75"/>
      <c r="W2" s="75"/>
    </row>
    <row r="3" spans="1:23" ht="19.2" x14ac:dyDescent="0.25">
      <c r="C3" s="114" t="s">
        <v>269</v>
      </c>
      <c r="D3" s="114"/>
      <c r="E3" s="114"/>
      <c r="F3" s="203"/>
      <c r="G3" s="203"/>
      <c r="H3" s="203"/>
      <c r="I3" s="203"/>
      <c r="J3" s="204"/>
      <c r="K3" s="203"/>
      <c r="L3" s="204"/>
      <c r="M3" s="203"/>
      <c r="N3" s="204"/>
      <c r="O3" s="203"/>
      <c r="P3" s="204"/>
      <c r="Q3" s="203"/>
      <c r="R3" s="204"/>
      <c r="S3" s="203"/>
      <c r="T3" s="204"/>
      <c r="U3" s="203"/>
      <c r="V3" s="204"/>
      <c r="W3" s="203"/>
    </row>
    <row r="4" spans="1:23" x14ac:dyDescent="0.25">
      <c r="C4" s="115"/>
      <c r="D4" s="115"/>
      <c r="E4" s="115"/>
      <c r="F4" s="205"/>
      <c r="G4" s="205"/>
      <c r="H4" s="205"/>
      <c r="I4" s="205"/>
      <c r="J4" s="205"/>
      <c r="K4" s="205"/>
      <c r="L4" s="205"/>
      <c r="M4" s="205"/>
      <c r="N4" s="205"/>
      <c r="O4" s="205"/>
      <c r="P4" s="205"/>
      <c r="Q4" s="205"/>
      <c r="R4" s="205"/>
      <c r="S4" s="205"/>
      <c r="T4" s="205"/>
      <c r="U4" s="205"/>
      <c r="V4" s="205"/>
      <c r="W4" s="205"/>
    </row>
    <row r="5" spans="1:23" s="116" customFormat="1" x14ac:dyDescent="0.2">
      <c r="A5" s="289"/>
      <c r="C5" s="321" t="s">
        <v>311</v>
      </c>
      <c r="D5" s="321"/>
      <c r="E5" s="117">
        <f>IF(LCC_Dane_wyjściowe_Wyniki!E15&lt;&gt;0,(1/LCC_Dane_wyjściowe_Wyniki!E15)*(1-(1/(1+LCC_Dane_wyjściowe_Wyniki!E15))^LCC_Dane_wyjściowe_Wyniki!E14),LCC_Dane_wyjściowe_Wyniki!E14)</f>
        <v>0</v>
      </c>
      <c r="F5" s="206"/>
      <c r="G5" s="206"/>
      <c r="H5" s="206"/>
      <c r="I5" s="206"/>
      <c r="J5" s="206"/>
      <c r="K5" s="206"/>
      <c r="L5" s="206"/>
      <c r="M5" s="206"/>
      <c r="N5" s="206"/>
      <c r="O5" s="206"/>
      <c r="P5" s="206"/>
      <c r="Q5" s="206"/>
      <c r="R5" s="206"/>
      <c r="S5" s="206"/>
      <c r="T5" s="206"/>
      <c r="U5" s="206"/>
      <c r="V5" s="206"/>
      <c r="W5" s="206"/>
    </row>
    <row r="6" spans="1:23" x14ac:dyDescent="0.25">
      <c r="C6" s="321" t="s">
        <v>291</v>
      </c>
      <c r="D6" s="321"/>
      <c r="E6" s="117">
        <f>IF(LCC_Dane_wyjściowe_Wyniki!E15=LCC_Dane_wyjściowe_Wyniki!E17,LCC_Dane_wyjściowe_Wyniki!E14,(1/(LCC_Dane_wyjściowe_Wyniki!E15-LCC_Dane_wyjściowe_Wyniki!E17))*(1-((1+LCC_Dane_wyjściowe_Wyniki!E17)/(1+LCC_Dane_wyjściowe_Wyniki!E15))^LCC_Dane_wyjściowe_Wyniki!E14))</f>
        <v>0</v>
      </c>
      <c r="F6" s="207"/>
      <c r="G6" s="207"/>
      <c r="H6" s="207"/>
      <c r="I6" s="207"/>
      <c r="J6" s="207"/>
      <c r="K6" s="207"/>
      <c r="L6" s="207"/>
      <c r="M6" s="207"/>
      <c r="N6" s="207"/>
      <c r="O6" s="207"/>
      <c r="P6" s="207"/>
      <c r="Q6" s="207"/>
      <c r="R6" s="207"/>
      <c r="S6" s="207"/>
      <c r="T6" s="207"/>
      <c r="U6" s="207"/>
      <c r="V6" s="207"/>
      <c r="W6" s="207"/>
    </row>
    <row r="7" spans="1:23" x14ac:dyDescent="0.25">
      <c r="C7" s="321" t="s">
        <v>292</v>
      </c>
      <c r="D7" s="321"/>
      <c r="E7" s="117">
        <f>IF(LCC_Dane_wyjściowe_Wyniki!E15&lt;&gt;0,(1/LCC_Dane_wyjściowe_Wyniki!E15)*(1-(1/(1+LCC_Dane_wyjściowe_Wyniki!E15))^LCC_Dane_wyjściowe_Wyniki!E13),LCC_Dane_wyjściowe_Wyniki!E13)</f>
        <v>0</v>
      </c>
      <c r="F7" s="207"/>
      <c r="G7" s="207"/>
      <c r="H7" s="207"/>
      <c r="I7" s="207"/>
      <c r="J7" s="207"/>
      <c r="K7" s="207"/>
      <c r="L7" s="207"/>
      <c r="M7" s="207"/>
      <c r="N7" s="207"/>
      <c r="O7" s="207"/>
      <c r="P7" s="207"/>
      <c r="Q7" s="207"/>
      <c r="R7" s="207"/>
      <c r="S7" s="207"/>
      <c r="T7" s="207"/>
      <c r="U7" s="207"/>
      <c r="V7" s="207"/>
      <c r="W7" s="207"/>
    </row>
    <row r="8" spans="1:23" s="118" customFormat="1" ht="13.2" x14ac:dyDescent="0.2">
      <c r="A8" s="290"/>
      <c r="C8" s="115"/>
      <c r="D8" s="115"/>
      <c r="E8" s="115"/>
      <c r="F8" s="205"/>
      <c r="G8" s="205"/>
      <c r="H8" s="205"/>
      <c r="I8" s="205"/>
      <c r="J8" s="205"/>
      <c r="K8" s="205"/>
      <c r="L8" s="205"/>
      <c r="M8" s="205"/>
      <c r="N8" s="205"/>
      <c r="O8" s="205"/>
      <c r="P8" s="205"/>
      <c r="Q8" s="205"/>
      <c r="R8" s="205"/>
      <c r="S8" s="205"/>
      <c r="T8" s="205"/>
      <c r="U8" s="205"/>
      <c r="V8" s="205"/>
      <c r="W8" s="205"/>
    </row>
    <row r="9" spans="1:23" s="118" customFormat="1" x14ac:dyDescent="0.2">
      <c r="A9" s="290"/>
      <c r="C9" s="78"/>
      <c r="D9" s="78"/>
      <c r="E9" s="78"/>
      <c r="F9" s="78"/>
      <c r="G9" s="78"/>
      <c r="H9" s="78"/>
      <c r="I9" s="78"/>
      <c r="J9" s="78"/>
      <c r="K9" s="78"/>
      <c r="L9" s="78"/>
      <c r="M9" s="78"/>
      <c r="N9" s="78"/>
      <c r="O9" s="78"/>
      <c r="P9" s="78"/>
      <c r="Q9" s="78"/>
      <c r="R9" s="78"/>
      <c r="S9" s="78"/>
      <c r="T9" s="78"/>
      <c r="U9" s="78"/>
      <c r="V9" s="78"/>
      <c r="W9" s="78"/>
    </row>
    <row r="10" spans="1:23" s="118" customFormat="1" ht="19.2" x14ac:dyDescent="0.2">
      <c r="A10" s="290"/>
      <c r="C10" s="119" t="s">
        <v>270</v>
      </c>
      <c r="D10" s="307"/>
      <c r="E10" s="308"/>
      <c r="F10" s="308"/>
      <c r="G10" s="308"/>
      <c r="H10" s="308"/>
      <c r="I10" s="308"/>
      <c r="J10" s="308"/>
      <c r="K10" s="308"/>
      <c r="L10" s="308"/>
      <c r="M10" s="308"/>
      <c r="N10" s="308"/>
      <c r="O10" s="308"/>
      <c r="P10" s="308"/>
      <c r="Q10" s="308"/>
      <c r="R10" s="308"/>
      <c r="S10" s="308"/>
      <c r="T10" s="308"/>
      <c r="U10" s="308"/>
      <c r="V10" s="308"/>
      <c r="W10" s="308"/>
    </row>
    <row r="11" spans="1:23" x14ac:dyDescent="0.25">
      <c r="C11" s="309"/>
      <c r="D11" s="309"/>
      <c r="E11" s="309"/>
      <c r="F11" s="309"/>
      <c r="G11" s="309"/>
      <c r="H11" s="309"/>
      <c r="I11" s="309"/>
      <c r="J11" s="309"/>
      <c r="K11" s="309"/>
      <c r="L11" s="309"/>
      <c r="M11" s="309"/>
      <c r="N11" s="309"/>
      <c r="O11" s="309"/>
      <c r="P11" s="309"/>
      <c r="Q11" s="309"/>
      <c r="R11" s="309"/>
      <c r="S11" s="309"/>
      <c r="T11" s="309"/>
      <c r="U11" s="309"/>
      <c r="V11" s="309"/>
      <c r="W11" s="309"/>
    </row>
    <row r="12" spans="1:23" s="116" customFormat="1" x14ac:dyDescent="0.2">
      <c r="A12" s="289"/>
      <c r="C12" s="310"/>
      <c r="D12" s="310"/>
      <c r="E12" s="311">
        <f>LCC_Dane_wyjściowe_Wyniki!E$6</f>
        <v>0</v>
      </c>
      <c r="F12" s="311"/>
      <c r="G12" s="311">
        <f>LCC_Dane_wyjściowe_Wyniki!G$6</f>
        <v>0</v>
      </c>
      <c r="H12" s="311"/>
      <c r="I12" s="311">
        <f>LCC_Dane_wyjściowe_Wyniki!I$6</f>
        <v>0</v>
      </c>
      <c r="J12" s="311"/>
      <c r="K12" s="311">
        <f>LCC_Dane_wyjściowe_Wyniki!K$6</f>
        <v>0</v>
      </c>
      <c r="L12" s="311"/>
      <c r="M12" s="311">
        <f>LCC_Dane_wyjściowe_Wyniki!M$6</f>
        <v>0</v>
      </c>
      <c r="N12" s="311"/>
      <c r="O12" s="311">
        <f>LCC_Dane_wyjściowe_Wyniki!O$6</f>
        <v>0</v>
      </c>
      <c r="P12" s="311"/>
      <c r="Q12" s="311">
        <f>LCC_Dane_wyjściowe_Wyniki!Q$6</f>
        <v>0</v>
      </c>
      <c r="R12" s="311"/>
      <c r="S12" s="311">
        <f>LCC_Dane_wyjściowe_Wyniki!S$6</f>
        <v>0</v>
      </c>
      <c r="T12" s="311"/>
      <c r="U12" s="311">
        <f>LCC_Dane_wyjściowe_Wyniki!U$6</f>
        <v>0</v>
      </c>
      <c r="V12" s="311"/>
      <c r="W12" s="311">
        <f>LCC_Dane_wyjściowe_Wyniki!W$6</f>
        <v>0</v>
      </c>
    </row>
    <row r="13" spans="1:23" s="116" customFormat="1" x14ac:dyDescent="0.2">
      <c r="A13" s="289"/>
      <c r="C13" s="312" t="s">
        <v>271</v>
      </c>
      <c r="D13" s="310"/>
      <c r="E13" s="313"/>
      <c r="F13" s="313"/>
      <c r="G13" s="313"/>
      <c r="H13" s="311"/>
      <c r="I13" s="313"/>
      <c r="J13" s="311"/>
      <c r="K13" s="313"/>
      <c r="L13" s="311"/>
      <c r="M13" s="313"/>
      <c r="N13" s="311"/>
      <c r="O13" s="313"/>
      <c r="P13" s="311"/>
      <c r="Q13" s="313"/>
      <c r="R13" s="311"/>
      <c r="S13" s="313"/>
      <c r="T13" s="311"/>
      <c r="U13" s="313"/>
      <c r="V13" s="311"/>
      <c r="W13" s="313"/>
    </row>
    <row r="14" spans="1:23" x14ac:dyDescent="0.25">
      <c r="C14" s="314" t="str">
        <f>Dane_referencyjne!I4</f>
        <v xml:space="preserve">Wyłączony </v>
      </c>
      <c r="D14" s="314"/>
      <c r="E14" s="315">
        <f>IF(LCC_Dane_wyjściowe_Wyniki!E$7&lt;&gt;Dane_referencyjne!$H$15,IF(LCC_Dane_wyjściowe_Wyniki!E$27=Dane_referencyjne!$O$5,INDEX(Dane_referencyjne!$I$6:$I$13,MATCH(LCC_Dane_wyjściowe_Wyniki!E$7,Dane_referencyjne!$H$6:$H$13)),IF(LCC_Dane_wyjściowe_Wyniki!E$27=Dane_referencyjne!$O$6,LCC_Dane_wyjściowe_Wyniki!E29,0)),0)</f>
        <v>0</v>
      </c>
      <c r="F14" s="315"/>
      <c r="G14" s="315">
        <f>IF(LCC_Dane_wyjściowe_Wyniki!G$7&lt;&gt;Dane_referencyjne!$H$15,IF(LCC_Dane_wyjściowe_Wyniki!G$27=Dane_referencyjne!$O$5,INDEX(Dane_referencyjne!$I$6:$I$13,MATCH(LCC_Dane_wyjściowe_Wyniki!G$7,Dane_referencyjne!$H$6:$H$13)),IF(LCC_Dane_wyjściowe_Wyniki!G$27=Dane_referencyjne!$O$6,LCC_Dane_wyjściowe_Wyniki!G29,0)),0)</f>
        <v>0</v>
      </c>
      <c r="H14" s="316"/>
      <c r="I14" s="315">
        <f>IF(LCC_Dane_wyjściowe_Wyniki!I$7&lt;&gt;Dane_referencyjne!$H$15,IF(LCC_Dane_wyjściowe_Wyniki!I$27=Dane_referencyjne!$O$5,INDEX(Dane_referencyjne!$I$6:$I$13,MATCH(LCC_Dane_wyjściowe_Wyniki!I$7,Dane_referencyjne!$H$6:$H$13)),IF(LCC_Dane_wyjściowe_Wyniki!I$27=Dane_referencyjne!$O$6,LCC_Dane_wyjściowe_Wyniki!I29,0)),0)</f>
        <v>0</v>
      </c>
      <c r="J14" s="316"/>
      <c r="K14" s="315">
        <f>IF(LCC_Dane_wyjściowe_Wyniki!K$7&lt;&gt;Dane_referencyjne!$H$15,IF(LCC_Dane_wyjściowe_Wyniki!K$27=Dane_referencyjne!$O$5,INDEX(Dane_referencyjne!$I$6:$I$13,MATCH(LCC_Dane_wyjściowe_Wyniki!K$7,Dane_referencyjne!$H$6:$H$13)),IF(LCC_Dane_wyjściowe_Wyniki!K$27=Dane_referencyjne!$O$6,LCC_Dane_wyjściowe_Wyniki!K29,0)),0)</f>
        <v>0</v>
      </c>
      <c r="L14" s="316"/>
      <c r="M14" s="315">
        <f>IF(LCC_Dane_wyjściowe_Wyniki!M$7&lt;&gt;Dane_referencyjne!$H$15,IF(LCC_Dane_wyjściowe_Wyniki!M$27=Dane_referencyjne!$O$5,INDEX(Dane_referencyjne!$I$6:$I$13,MATCH(LCC_Dane_wyjściowe_Wyniki!M$7,Dane_referencyjne!$H$6:$H$13)),IF(LCC_Dane_wyjściowe_Wyniki!M$27=Dane_referencyjne!$O$6,LCC_Dane_wyjściowe_Wyniki!M29,0)),0)</f>
        <v>0</v>
      </c>
      <c r="N14" s="316"/>
      <c r="O14" s="315">
        <f>IF(LCC_Dane_wyjściowe_Wyniki!O$7&lt;&gt;Dane_referencyjne!$H$15,IF(LCC_Dane_wyjściowe_Wyniki!O$27=Dane_referencyjne!$O$5,INDEX(Dane_referencyjne!$I$6:$I$13,MATCH(LCC_Dane_wyjściowe_Wyniki!O$7,Dane_referencyjne!$H$6:$H$13)),IF(LCC_Dane_wyjściowe_Wyniki!O$27=Dane_referencyjne!$O$6,LCC_Dane_wyjściowe_Wyniki!O29,0)),0)</f>
        <v>0</v>
      </c>
      <c r="P14" s="316"/>
      <c r="Q14" s="315">
        <f>IF(LCC_Dane_wyjściowe_Wyniki!Q$7&lt;&gt;Dane_referencyjne!$H$15,IF(LCC_Dane_wyjściowe_Wyniki!Q$27=Dane_referencyjne!$O$5,INDEX(Dane_referencyjne!$I$6:$I$13,MATCH(LCC_Dane_wyjściowe_Wyniki!Q$7,Dane_referencyjne!$H$6:$H$13)),IF(LCC_Dane_wyjściowe_Wyniki!Q$27=Dane_referencyjne!$O$6,LCC_Dane_wyjściowe_Wyniki!Q29,0)),0)</f>
        <v>0</v>
      </c>
      <c r="R14" s="316"/>
      <c r="S14" s="315">
        <f>IF(LCC_Dane_wyjściowe_Wyniki!S$7&lt;&gt;Dane_referencyjne!$H$15,IF(LCC_Dane_wyjściowe_Wyniki!S$27=Dane_referencyjne!$O$5,INDEX(Dane_referencyjne!$I$6:$I$13,MATCH(LCC_Dane_wyjściowe_Wyniki!S$7,Dane_referencyjne!$H$6:$H$13)),IF(LCC_Dane_wyjściowe_Wyniki!S$27=Dane_referencyjne!$O$6,LCC_Dane_wyjściowe_Wyniki!S29,0)),0)</f>
        <v>0</v>
      </c>
      <c r="T14" s="316"/>
      <c r="U14" s="315">
        <f>IF(LCC_Dane_wyjściowe_Wyniki!U$7&lt;&gt;Dane_referencyjne!$H$15,IF(LCC_Dane_wyjściowe_Wyniki!U$27=Dane_referencyjne!$O$5,INDEX(Dane_referencyjne!$I$6:$I$13,MATCH(LCC_Dane_wyjściowe_Wyniki!U$7,Dane_referencyjne!$H$6:$H$13)),IF(LCC_Dane_wyjściowe_Wyniki!U$27=Dane_referencyjne!$O$6,LCC_Dane_wyjściowe_Wyniki!U29,0)),0)</f>
        <v>0</v>
      </c>
      <c r="V14" s="316"/>
      <c r="W14" s="315">
        <f>IF(LCC_Dane_wyjściowe_Wyniki!W$7&lt;&gt;Dane_referencyjne!$H$15,IF(LCC_Dane_wyjściowe_Wyniki!W$27=Dane_referencyjne!$O$5,INDEX(Dane_referencyjne!$I$6:$I$13,MATCH(LCC_Dane_wyjściowe_Wyniki!W$7,Dane_referencyjne!$H$6:$H$13)),IF(LCC_Dane_wyjściowe_Wyniki!W$27=Dane_referencyjne!$O$6,LCC_Dane_wyjściowe_Wyniki!W29,0)),0)</f>
        <v>0</v>
      </c>
    </row>
    <row r="15" spans="1:23" x14ac:dyDescent="0.25">
      <c r="C15" s="317" t="str">
        <f>Dane_referencyjne!J4</f>
        <v>W trybie uśpienia</v>
      </c>
      <c r="D15" s="317"/>
      <c r="E15" s="315">
        <f>IF(LCC_Dane_wyjściowe_Wyniki!E$7&lt;&gt;Dane_referencyjne!$H$15,IF(LCC_Dane_wyjściowe_Wyniki!E$27=Dane_referencyjne!$O$5,INDEX(Dane_referencyjne!$J$6:$J$13,MATCH(LCC_Dane_wyjściowe_Wyniki!E$7,Dane_referencyjne!$H$6:$H$13)),IF(LCC_Dane_wyjściowe_Wyniki!E$27=Dane_referencyjne!$O$6,LCC_Dane_wyjściowe_Wyniki!E30,0)),0)</f>
        <v>0</v>
      </c>
      <c r="F15" s="315"/>
      <c r="G15" s="315">
        <f>IF(LCC_Dane_wyjściowe_Wyniki!G$7&lt;&gt;Dane_referencyjne!$H$15,IF(LCC_Dane_wyjściowe_Wyniki!G$27=Dane_referencyjne!$O$5,INDEX(Dane_referencyjne!$J$6:$J$13,MATCH(LCC_Dane_wyjściowe_Wyniki!G$7,Dane_referencyjne!$H$6:$H$13)),IF(LCC_Dane_wyjściowe_Wyniki!G$27=Dane_referencyjne!$O$6,LCC_Dane_wyjściowe_Wyniki!G30,0)),0)</f>
        <v>0</v>
      </c>
      <c r="H15" s="316"/>
      <c r="I15" s="315">
        <f>IF(LCC_Dane_wyjściowe_Wyniki!I$7&lt;&gt;Dane_referencyjne!$H$15,IF(LCC_Dane_wyjściowe_Wyniki!I$27=Dane_referencyjne!$O$5,INDEX(Dane_referencyjne!$J$6:$J$13,MATCH(LCC_Dane_wyjściowe_Wyniki!I$7,Dane_referencyjne!$H$6:$H$13)),IF(LCC_Dane_wyjściowe_Wyniki!I$27=Dane_referencyjne!$O$6,LCC_Dane_wyjściowe_Wyniki!I30,0)),0)</f>
        <v>0</v>
      </c>
      <c r="J15" s="316"/>
      <c r="K15" s="315">
        <f>IF(LCC_Dane_wyjściowe_Wyniki!K$7&lt;&gt;Dane_referencyjne!$H$15,IF(LCC_Dane_wyjściowe_Wyniki!K$27=Dane_referencyjne!$O$5,INDEX(Dane_referencyjne!$J$6:$J$13,MATCH(LCC_Dane_wyjściowe_Wyniki!K$7,Dane_referencyjne!$H$6:$H$13)),IF(LCC_Dane_wyjściowe_Wyniki!K$27=Dane_referencyjne!$O$6,LCC_Dane_wyjściowe_Wyniki!K30,0)),0)</f>
        <v>0</v>
      </c>
      <c r="L15" s="316"/>
      <c r="M15" s="315">
        <f>IF(LCC_Dane_wyjściowe_Wyniki!M$7&lt;&gt;Dane_referencyjne!$H$15,IF(LCC_Dane_wyjściowe_Wyniki!M$27=Dane_referencyjne!$O$5,INDEX(Dane_referencyjne!$J$6:$J$13,MATCH(LCC_Dane_wyjściowe_Wyniki!M$7,Dane_referencyjne!$H$6:$H$13)),IF(LCC_Dane_wyjściowe_Wyniki!M$27=Dane_referencyjne!$O$6,LCC_Dane_wyjściowe_Wyniki!M30,0)),0)</f>
        <v>0</v>
      </c>
      <c r="N15" s="316"/>
      <c r="O15" s="315">
        <f>IF(LCC_Dane_wyjściowe_Wyniki!O$7&lt;&gt;Dane_referencyjne!$H$15,IF(LCC_Dane_wyjściowe_Wyniki!O$27=Dane_referencyjne!$O$5,INDEX(Dane_referencyjne!$J$6:$J$13,MATCH(LCC_Dane_wyjściowe_Wyniki!O$7,Dane_referencyjne!$H$6:$H$13)),IF(LCC_Dane_wyjściowe_Wyniki!O$27=Dane_referencyjne!$O$6,LCC_Dane_wyjściowe_Wyniki!O30,0)),0)</f>
        <v>0</v>
      </c>
      <c r="P15" s="316"/>
      <c r="Q15" s="315">
        <f>IF(LCC_Dane_wyjściowe_Wyniki!Q$7&lt;&gt;Dane_referencyjne!$H$15,IF(LCC_Dane_wyjściowe_Wyniki!Q$27=Dane_referencyjne!$O$5,INDEX(Dane_referencyjne!$J$6:$J$13,MATCH(LCC_Dane_wyjściowe_Wyniki!Q$7,Dane_referencyjne!$H$6:$H$13)),IF(LCC_Dane_wyjściowe_Wyniki!Q$27=Dane_referencyjne!$O$6,LCC_Dane_wyjściowe_Wyniki!Q30,0)),0)</f>
        <v>0</v>
      </c>
      <c r="R15" s="316"/>
      <c r="S15" s="315">
        <f>IF(LCC_Dane_wyjściowe_Wyniki!S$7&lt;&gt;Dane_referencyjne!$H$15,IF(LCC_Dane_wyjściowe_Wyniki!S$27=Dane_referencyjne!$O$5,INDEX(Dane_referencyjne!$J$6:$J$13,MATCH(LCC_Dane_wyjściowe_Wyniki!S$7,Dane_referencyjne!$H$6:$H$13)),IF(LCC_Dane_wyjściowe_Wyniki!S$27=Dane_referencyjne!$O$6,LCC_Dane_wyjściowe_Wyniki!S30,0)),0)</f>
        <v>0</v>
      </c>
      <c r="T15" s="316"/>
      <c r="U15" s="315">
        <f>IF(LCC_Dane_wyjściowe_Wyniki!U$7&lt;&gt;Dane_referencyjne!$H$15,IF(LCC_Dane_wyjściowe_Wyniki!U$27=Dane_referencyjne!$O$5,INDEX(Dane_referencyjne!$J$6:$J$13,MATCH(LCC_Dane_wyjściowe_Wyniki!U$7,Dane_referencyjne!$H$6:$H$13)),IF(LCC_Dane_wyjściowe_Wyniki!U$27=Dane_referencyjne!$O$6,LCC_Dane_wyjściowe_Wyniki!U30,0)),0)</f>
        <v>0</v>
      </c>
      <c r="V15" s="316"/>
      <c r="W15" s="315">
        <f>IF(LCC_Dane_wyjściowe_Wyniki!W$7&lt;&gt;Dane_referencyjne!$H$15,IF(LCC_Dane_wyjściowe_Wyniki!W$27=Dane_referencyjne!$O$5,INDEX(Dane_referencyjne!$J$6:$J$13,MATCH(LCC_Dane_wyjściowe_Wyniki!W$7,Dane_referencyjne!$H$6:$H$13)),IF(LCC_Dane_wyjściowe_Wyniki!W$27=Dane_referencyjne!$O$6,LCC_Dane_wyjściowe_Wyniki!W30,0)),0)</f>
        <v>0</v>
      </c>
    </row>
    <row r="16" spans="1:23" x14ac:dyDescent="0.25">
      <c r="C16" s="317" t="str">
        <f>Dane_referencyjne!K4</f>
        <v>Tryb długiego czuwania</v>
      </c>
      <c r="D16" s="317"/>
      <c r="E16" s="315">
        <f>IF(LCC_Dane_wyjściowe_Wyniki!E$7&lt;&gt;Dane_referencyjne!$H$15,IF(LCC_Dane_wyjściowe_Wyniki!E$27=Dane_referencyjne!$O$5,INDEX(Dane_referencyjne!$K$6:$K$13,MATCH(LCC_Dane_wyjściowe_Wyniki!E$7,Dane_referencyjne!$H$6:$H$13)),IF(LCC_Dane_wyjściowe_Wyniki!E$27=Dane_referencyjne!$O$6,LCC_Dane_wyjściowe_Wyniki!E31,0)),0)</f>
        <v>0</v>
      </c>
      <c r="F16" s="315"/>
      <c r="G16" s="315">
        <f>IF(LCC_Dane_wyjściowe_Wyniki!G$7&lt;&gt;Dane_referencyjne!$H$15,IF(LCC_Dane_wyjściowe_Wyniki!G$27=Dane_referencyjne!$O$5,INDEX(Dane_referencyjne!$K$6:$K$13,MATCH(LCC_Dane_wyjściowe_Wyniki!G$7,Dane_referencyjne!$H$6:$H$13)),IF(LCC_Dane_wyjściowe_Wyniki!G$27=Dane_referencyjne!$O$6,LCC_Dane_wyjściowe_Wyniki!G31,0)),0)</f>
        <v>0</v>
      </c>
      <c r="H16" s="316"/>
      <c r="I16" s="315">
        <f>IF(LCC_Dane_wyjściowe_Wyniki!I$7&lt;&gt;Dane_referencyjne!$H$15,IF(LCC_Dane_wyjściowe_Wyniki!I$27=Dane_referencyjne!$O$5,INDEX(Dane_referencyjne!$K$6:$K$13,MATCH(LCC_Dane_wyjściowe_Wyniki!I$7,Dane_referencyjne!$H$6:$H$13)),IF(LCC_Dane_wyjściowe_Wyniki!I$27=Dane_referencyjne!$O$6,LCC_Dane_wyjściowe_Wyniki!I31,0)),0)</f>
        <v>0</v>
      </c>
      <c r="J16" s="316"/>
      <c r="K16" s="315">
        <f>IF(LCC_Dane_wyjściowe_Wyniki!K$7&lt;&gt;Dane_referencyjne!$H$15,IF(LCC_Dane_wyjściowe_Wyniki!K$27=Dane_referencyjne!$O$5,INDEX(Dane_referencyjne!$K$6:$K$13,MATCH(LCC_Dane_wyjściowe_Wyniki!K$7,Dane_referencyjne!$H$6:$H$13)),IF(LCC_Dane_wyjściowe_Wyniki!K$27=Dane_referencyjne!$O$6,LCC_Dane_wyjściowe_Wyniki!K31,0)),0)</f>
        <v>0</v>
      </c>
      <c r="L16" s="316"/>
      <c r="M16" s="315">
        <f>IF(LCC_Dane_wyjściowe_Wyniki!M$7&lt;&gt;Dane_referencyjne!$H$15,IF(LCC_Dane_wyjściowe_Wyniki!M$27=Dane_referencyjne!$O$5,INDEX(Dane_referencyjne!$K$6:$K$13,MATCH(LCC_Dane_wyjściowe_Wyniki!M$7,Dane_referencyjne!$H$6:$H$13)),IF(LCC_Dane_wyjściowe_Wyniki!M$27=Dane_referencyjne!$O$6,LCC_Dane_wyjściowe_Wyniki!M31,0)),0)</f>
        <v>0</v>
      </c>
      <c r="N16" s="316"/>
      <c r="O16" s="315">
        <f>IF(LCC_Dane_wyjściowe_Wyniki!O$7&lt;&gt;Dane_referencyjne!$H$15,IF(LCC_Dane_wyjściowe_Wyniki!O$27=Dane_referencyjne!$O$5,INDEX(Dane_referencyjne!$K$6:$K$13,MATCH(LCC_Dane_wyjściowe_Wyniki!O$7,Dane_referencyjne!$H$6:$H$13)),IF(LCC_Dane_wyjściowe_Wyniki!O$27=Dane_referencyjne!$O$6,LCC_Dane_wyjściowe_Wyniki!O31,0)),0)</f>
        <v>0</v>
      </c>
      <c r="P16" s="316"/>
      <c r="Q16" s="315">
        <f>IF(LCC_Dane_wyjściowe_Wyniki!Q$7&lt;&gt;Dane_referencyjne!$H$15,IF(LCC_Dane_wyjściowe_Wyniki!Q$27=Dane_referencyjne!$O$5,INDEX(Dane_referencyjne!$K$6:$K$13,MATCH(LCC_Dane_wyjściowe_Wyniki!Q$7,Dane_referencyjne!$H$6:$H$13)),IF(LCC_Dane_wyjściowe_Wyniki!Q$27=Dane_referencyjne!$O$6,LCC_Dane_wyjściowe_Wyniki!Q31,0)),0)</f>
        <v>0</v>
      </c>
      <c r="R16" s="316"/>
      <c r="S16" s="315">
        <f>IF(LCC_Dane_wyjściowe_Wyniki!S$7&lt;&gt;Dane_referencyjne!$H$15,IF(LCC_Dane_wyjściowe_Wyniki!S$27=Dane_referencyjne!$O$5,INDEX(Dane_referencyjne!$K$6:$K$13,MATCH(LCC_Dane_wyjściowe_Wyniki!S$7,Dane_referencyjne!$H$6:$H$13)),IF(LCC_Dane_wyjściowe_Wyniki!S$27=Dane_referencyjne!$O$6,LCC_Dane_wyjściowe_Wyniki!S31,0)),0)</f>
        <v>0</v>
      </c>
      <c r="T16" s="316"/>
      <c r="U16" s="315">
        <f>IF(LCC_Dane_wyjściowe_Wyniki!U$7&lt;&gt;Dane_referencyjne!$H$15,IF(LCC_Dane_wyjściowe_Wyniki!U$27=Dane_referencyjne!$O$5,INDEX(Dane_referencyjne!$K$6:$K$13,MATCH(LCC_Dane_wyjściowe_Wyniki!U$7,Dane_referencyjne!$H$6:$H$13)),IF(LCC_Dane_wyjściowe_Wyniki!U$27=Dane_referencyjne!$O$6,LCC_Dane_wyjściowe_Wyniki!U31,0)),0)</f>
        <v>0</v>
      </c>
      <c r="V16" s="316"/>
      <c r="W16" s="315">
        <f>IF(LCC_Dane_wyjściowe_Wyniki!W$7&lt;&gt;Dane_referencyjne!$H$15,IF(LCC_Dane_wyjściowe_Wyniki!W$27=Dane_referencyjne!$O$5,INDEX(Dane_referencyjne!$K$6:$K$13,MATCH(LCC_Dane_wyjściowe_Wyniki!W$7,Dane_referencyjne!$H$6:$H$13)),IF(LCC_Dane_wyjściowe_Wyniki!W$27=Dane_referencyjne!$O$6,LCC_Dane_wyjściowe_Wyniki!W31,0)),0)</f>
        <v>0</v>
      </c>
    </row>
    <row r="17" spans="1:23" x14ac:dyDescent="0.25">
      <c r="C17" s="317" t="str">
        <f>Dane_referencyjne!L4</f>
        <v>Tryb krótkiego czuwania</v>
      </c>
      <c r="D17" s="317"/>
      <c r="E17" s="315">
        <f>IF(LCC_Dane_wyjściowe_Wyniki!E$7&lt;&gt;Dane_referencyjne!$H$15,IF(LCC_Dane_wyjściowe_Wyniki!E$27=Dane_referencyjne!$O$5,INDEX(Dane_referencyjne!$L$6:$L$13,MATCH(LCC_Dane_wyjściowe_Wyniki!E$7,Dane_referencyjne!$H$6:$H$13)),IF(LCC_Dane_wyjściowe_Wyniki!E$27=Dane_referencyjne!$O$6,LCC_Dane_wyjściowe_Wyniki!E$32,0)),0)</f>
        <v>0</v>
      </c>
      <c r="F17" s="315"/>
      <c r="G17" s="315">
        <f>IF(LCC_Dane_wyjściowe_Wyniki!G$7&lt;&gt;Dane_referencyjne!$H$15,IF(LCC_Dane_wyjściowe_Wyniki!G$27=Dane_referencyjne!$O$5,INDEX(Dane_referencyjne!$L$6:$L$13,MATCH(LCC_Dane_wyjściowe_Wyniki!G$7,Dane_referencyjne!$H$6:$H$13)),IF(LCC_Dane_wyjściowe_Wyniki!G$27=Dane_referencyjne!$O$6,LCC_Dane_wyjściowe_Wyniki!G$32,0)),0)</f>
        <v>0</v>
      </c>
      <c r="H17" s="316"/>
      <c r="I17" s="315">
        <f>IF(LCC_Dane_wyjściowe_Wyniki!I$7&lt;&gt;Dane_referencyjne!$H$15,IF(LCC_Dane_wyjściowe_Wyniki!I$27=Dane_referencyjne!$O$5,INDEX(Dane_referencyjne!$L$6:$L$13,MATCH(LCC_Dane_wyjściowe_Wyniki!I$7,Dane_referencyjne!$H$6:$H$13)),IF(LCC_Dane_wyjściowe_Wyniki!I$27=Dane_referencyjne!$O$6,LCC_Dane_wyjściowe_Wyniki!I$32,0)),0)</f>
        <v>0</v>
      </c>
      <c r="J17" s="316"/>
      <c r="K17" s="315">
        <f>IF(LCC_Dane_wyjściowe_Wyniki!K$7&lt;&gt;Dane_referencyjne!$H$15,IF(LCC_Dane_wyjściowe_Wyniki!K$27=Dane_referencyjne!$O$5,INDEX(Dane_referencyjne!$L$6:$L$13,MATCH(LCC_Dane_wyjściowe_Wyniki!K$7,Dane_referencyjne!$H$6:$H$13)),IF(LCC_Dane_wyjściowe_Wyniki!K$27=Dane_referencyjne!$O$6,LCC_Dane_wyjściowe_Wyniki!K$32,0)),0)</f>
        <v>0</v>
      </c>
      <c r="L17" s="316"/>
      <c r="M17" s="315">
        <f>IF(LCC_Dane_wyjściowe_Wyniki!M$7&lt;&gt;Dane_referencyjne!$H$15,IF(LCC_Dane_wyjściowe_Wyniki!M$27=Dane_referencyjne!$O$5,INDEX(Dane_referencyjne!$L$6:$L$13,MATCH(LCC_Dane_wyjściowe_Wyniki!M$7,Dane_referencyjne!$H$6:$H$13)),IF(LCC_Dane_wyjściowe_Wyniki!M$27=Dane_referencyjne!$O$6,LCC_Dane_wyjściowe_Wyniki!M$32,0)),0)</f>
        <v>0</v>
      </c>
      <c r="N17" s="316"/>
      <c r="O17" s="315">
        <f>IF(LCC_Dane_wyjściowe_Wyniki!O$7&lt;&gt;Dane_referencyjne!$H$15,IF(LCC_Dane_wyjściowe_Wyniki!O$27=Dane_referencyjne!$O$5,INDEX(Dane_referencyjne!$L$6:$L$13,MATCH(LCC_Dane_wyjściowe_Wyniki!O$7,Dane_referencyjne!$H$6:$H$13)),IF(LCC_Dane_wyjściowe_Wyniki!O$27=Dane_referencyjne!$O$6,LCC_Dane_wyjściowe_Wyniki!O$32,0)),0)</f>
        <v>0</v>
      </c>
      <c r="P17" s="316"/>
      <c r="Q17" s="315">
        <f>IF(LCC_Dane_wyjściowe_Wyniki!Q$7&lt;&gt;Dane_referencyjne!$H$15,IF(LCC_Dane_wyjściowe_Wyniki!Q$27=Dane_referencyjne!$O$5,INDEX(Dane_referencyjne!$L$6:$L$13,MATCH(LCC_Dane_wyjściowe_Wyniki!Q$7,Dane_referencyjne!$H$6:$H$13)),IF(LCC_Dane_wyjściowe_Wyniki!Q$27=Dane_referencyjne!$O$6,LCC_Dane_wyjściowe_Wyniki!Q$32,0)),0)</f>
        <v>0</v>
      </c>
      <c r="R17" s="316"/>
      <c r="S17" s="315">
        <f>IF(LCC_Dane_wyjściowe_Wyniki!S$7&lt;&gt;Dane_referencyjne!$H$15,IF(LCC_Dane_wyjściowe_Wyniki!S$27=Dane_referencyjne!$O$5,INDEX(Dane_referencyjne!$L$6:$L$13,MATCH(LCC_Dane_wyjściowe_Wyniki!S$7,Dane_referencyjne!$H$6:$H$13)),IF(LCC_Dane_wyjściowe_Wyniki!S$27=Dane_referencyjne!$O$6,LCC_Dane_wyjściowe_Wyniki!S$32,0)),0)</f>
        <v>0</v>
      </c>
      <c r="T17" s="316"/>
      <c r="U17" s="315">
        <f>IF(LCC_Dane_wyjściowe_Wyniki!U$7&lt;&gt;Dane_referencyjne!$H$15,IF(LCC_Dane_wyjściowe_Wyniki!U$27=Dane_referencyjne!$O$5,INDEX(Dane_referencyjne!$L$6:$L$13,MATCH(LCC_Dane_wyjściowe_Wyniki!U$7,Dane_referencyjne!$H$6:$H$13)),IF(LCC_Dane_wyjściowe_Wyniki!U$27=Dane_referencyjne!$O$6,LCC_Dane_wyjściowe_Wyniki!U$32,0)),0)</f>
        <v>0</v>
      </c>
      <c r="V17" s="316"/>
      <c r="W17" s="315">
        <f>IF(LCC_Dane_wyjściowe_Wyniki!W$7&lt;&gt;Dane_referencyjne!$H$15,IF(LCC_Dane_wyjściowe_Wyniki!W$27=Dane_referencyjne!$O$5,INDEX(Dane_referencyjne!$L$6:$L$13,MATCH(LCC_Dane_wyjściowe_Wyniki!W$7,Dane_referencyjne!$H$6:$H$13)),IF(LCC_Dane_wyjściowe_Wyniki!W$27=Dane_referencyjne!$O$6,LCC_Dane_wyjściowe_Wyniki!W$32,0)),0)</f>
        <v>0</v>
      </c>
    </row>
    <row r="18" spans="1:23" s="116" customFormat="1" x14ac:dyDescent="0.2">
      <c r="A18" s="289"/>
      <c r="C18" s="312" t="s">
        <v>20</v>
      </c>
      <c r="D18" s="310"/>
      <c r="E18" s="313"/>
      <c r="F18" s="313"/>
      <c r="G18" s="313"/>
      <c r="H18" s="311"/>
      <c r="I18" s="313"/>
      <c r="J18" s="311"/>
      <c r="K18" s="313"/>
      <c r="L18" s="311"/>
      <c r="M18" s="313"/>
      <c r="N18" s="311"/>
      <c r="O18" s="313"/>
      <c r="P18" s="311"/>
      <c r="Q18" s="313"/>
      <c r="R18" s="311"/>
      <c r="S18" s="313"/>
      <c r="T18" s="311"/>
      <c r="U18" s="313"/>
      <c r="V18" s="311"/>
      <c r="W18" s="313"/>
    </row>
    <row r="19" spans="1:23" x14ac:dyDescent="0.25">
      <c r="C19" s="314" t="s">
        <v>53</v>
      </c>
      <c r="D19" s="314"/>
      <c r="E19" s="315">
        <f>IF(LCC_Dane_wyjściowe_Wyniki!E$7=Dane_referencyjne!$H$15,IF(LCC_Dane_wyjściowe_Wyniki!E$27=Dane_referencyjne!$O$5,Dane_referencyjne!$I$15,IF(LCC_Dane_wyjściowe_Wyniki!E$27=Dane_referencyjne!$O$6,LCC_Dane_wyjściowe_Wyniki!E$35,0)),0)</f>
        <v>0</v>
      </c>
      <c r="F19" s="315"/>
      <c r="G19" s="315">
        <f>IF(LCC_Dane_wyjściowe_Wyniki!G$7=Dane_referencyjne!$H$15,IF(LCC_Dane_wyjściowe_Wyniki!G$27=Dane_referencyjne!$O$5,Dane_referencyjne!$I$15,IF(LCC_Dane_wyjściowe_Wyniki!G$27=Dane_referencyjne!$O$6,LCC_Dane_wyjściowe_Wyniki!G$35,0)),0)</f>
        <v>0</v>
      </c>
      <c r="H19" s="316"/>
      <c r="I19" s="315">
        <f>IF(LCC_Dane_wyjściowe_Wyniki!I$7=Dane_referencyjne!$H$15,IF(LCC_Dane_wyjściowe_Wyniki!I$27=Dane_referencyjne!$O$5,Dane_referencyjne!$I$15,IF(LCC_Dane_wyjściowe_Wyniki!I$27=Dane_referencyjne!$O$6,LCC_Dane_wyjściowe_Wyniki!I$35,0)),0)</f>
        <v>0</v>
      </c>
      <c r="J19" s="316"/>
      <c r="K19" s="315">
        <f>IF(LCC_Dane_wyjściowe_Wyniki!K$7=Dane_referencyjne!$H$15,IF(LCC_Dane_wyjściowe_Wyniki!K$27=Dane_referencyjne!$O$5,Dane_referencyjne!$I$15,IF(LCC_Dane_wyjściowe_Wyniki!K$27=Dane_referencyjne!$O$6,LCC_Dane_wyjściowe_Wyniki!K$35,0)),0)</f>
        <v>0</v>
      </c>
      <c r="L19" s="316"/>
      <c r="M19" s="315">
        <f>IF(LCC_Dane_wyjściowe_Wyniki!M$7=Dane_referencyjne!$H$15,IF(LCC_Dane_wyjściowe_Wyniki!M$27=Dane_referencyjne!$O$5,Dane_referencyjne!$I$15,IF(LCC_Dane_wyjściowe_Wyniki!M$27=Dane_referencyjne!$O$6,LCC_Dane_wyjściowe_Wyniki!M$35,0)),0)</f>
        <v>0</v>
      </c>
      <c r="N19" s="316"/>
      <c r="O19" s="315">
        <f>IF(LCC_Dane_wyjściowe_Wyniki!O$7=Dane_referencyjne!$H$15,IF(LCC_Dane_wyjściowe_Wyniki!O$27=Dane_referencyjne!$O$5,Dane_referencyjne!$I$15,IF(LCC_Dane_wyjściowe_Wyniki!O$27=Dane_referencyjne!$O$6,LCC_Dane_wyjściowe_Wyniki!O$35,0)),0)</f>
        <v>0</v>
      </c>
      <c r="P19" s="316"/>
      <c r="Q19" s="315">
        <f>IF(LCC_Dane_wyjściowe_Wyniki!Q$7=Dane_referencyjne!$H$15,IF(LCC_Dane_wyjściowe_Wyniki!Q$27=Dane_referencyjne!$O$5,Dane_referencyjne!$I$15,IF(LCC_Dane_wyjściowe_Wyniki!Q$27=Dane_referencyjne!$O$6,LCC_Dane_wyjściowe_Wyniki!Q$35,0)),0)</f>
        <v>0</v>
      </c>
      <c r="R19" s="316"/>
      <c r="S19" s="315">
        <f>IF(LCC_Dane_wyjściowe_Wyniki!S$7=Dane_referencyjne!$H$15,IF(LCC_Dane_wyjściowe_Wyniki!S$27=Dane_referencyjne!$O$5,Dane_referencyjne!$I$15,IF(LCC_Dane_wyjściowe_Wyniki!S$27=Dane_referencyjne!$O$6,LCC_Dane_wyjściowe_Wyniki!S$35,0)),0)</f>
        <v>0</v>
      </c>
      <c r="T19" s="316"/>
      <c r="U19" s="315">
        <f>IF(LCC_Dane_wyjściowe_Wyniki!U$7=Dane_referencyjne!$H$15,IF(LCC_Dane_wyjściowe_Wyniki!U$27=Dane_referencyjne!$O$5,Dane_referencyjne!$I$15,IF(LCC_Dane_wyjściowe_Wyniki!U$27=Dane_referencyjne!$O$6,LCC_Dane_wyjściowe_Wyniki!U$35,0)),0)</f>
        <v>0</v>
      </c>
      <c r="V19" s="316"/>
      <c r="W19" s="315">
        <f>IF(LCC_Dane_wyjściowe_Wyniki!W$7=Dane_referencyjne!$H$15,IF(LCC_Dane_wyjściowe_Wyniki!W$27=Dane_referencyjne!$O$5,Dane_referencyjne!$I$15,IF(LCC_Dane_wyjściowe_Wyniki!W$27=Dane_referencyjne!$O$6,LCC_Dane_wyjściowe_Wyniki!W$35,0)),0)</f>
        <v>0</v>
      </c>
    </row>
    <row r="20" spans="1:23" x14ac:dyDescent="0.25">
      <c r="C20" s="317" t="str">
        <f>Dane_referencyjne!M4</f>
        <v xml:space="preserve">Włączony </v>
      </c>
      <c r="D20" s="317"/>
      <c r="E20" s="315">
        <f>IF(LCC_Dane_wyjściowe_Wyniki!E$7=Dane_referencyjne!$H$15,IF(LCC_Dane_wyjściowe_Wyniki!E$27=Dane_referencyjne!$O$5,Dane_referencyjne!$M$15,IF(LCC_Dane_wyjściowe_Wyniki!E$27=Dane_referencyjne!$O$6,LCC_Dane_wyjściowe_Wyniki!E$36,0)),0)</f>
        <v>0</v>
      </c>
      <c r="F20" s="315"/>
      <c r="G20" s="315">
        <f>IF(LCC_Dane_wyjściowe_Wyniki!G$7=Dane_referencyjne!$H$15,IF(LCC_Dane_wyjściowe_Wyniki!G$27=Dane_referencyjne!$O$5,Dane_referencyjne!$M$15,IF(LCC_Dane_wyjściowe_Wyniki!G$27=Dane_referencyjne!$O$6,LCC_Dane_wyjściowe_Wyniki!G$36,0)),0)</f>
        <v>0</v>
      </c>
      <c r="H20" s="316"/>
      <c r="I20" s="315">
        <f>IF(LCC_Dane_wyjściowe_Wyniki!I$7=Dane_referencyjne!$H$15,IF(LCC_Dane_wyjściowe_Wyniki!I$27=Dane_referencyjne!$O$5,Dane_referencyjne!$M$15,IF(LCC_Dane_wyjściowe_Wyniki!I$27=Dane_referencyjne!$O$6,LCC_Dane_wyjściowe_Wyniki!I$36,0)),0)</f>
        <v>0</v>
      </c>
      <c r="J20" s="316"/>
      <c r="K20" s="315">
        <f>IF(LCC_Dane_wyjściowe_Wyniki!K$7=Dane_referencyjne!$H$15,IF(LCC_Dane_wyjściowe_Wyniki!K$27=Dane_referencyjne!$O$5,Dane_referencyjne!$M$15,IF(LCC_Dane_wyjściowe_Wyniki!K$27=Dane_referencyjne!$O$6,LCC_Dane_wyjściowe_Wyniki!K$36,0)),0)</f>
        <v>0</v>
      </c>
      <c r="L20" s="316"/>
      <c r="M20" s="315">
        <f>IF(LCC_Dane_wyjściowe_Wyniki!M$7=Dane_referencyjne!$H$15,IF(LCC_Dane_wyjściowe_Wyniki!M$27=Dane_referencyjne!$O$5,Dane_referencyjne!$M$15,IF(LCC_Dane_wyjściowe_Wyniki!M$27=Dane_referencyjne!$O$6,LCC_Dane_wyjściowe_Wyniki!M$36,0)),0)</f>
        <v>0</v>
      </c>
      <c r="N20" s="316"/>
      <c r="O20" s="315">
        <f>IF(LCC_Dane_wyjściowe_Wyniki!O$7=Dane_referencyjne!$H$15,IF(LCC_Dane_wyjściowe_Wyniki!O$27=Dane_referencyjne!$O$5,Dane_referencyjne!$M$15,IF(LCC_Dane_wyjściowe_Wyniki!O$27=Dane_referencyjne!$O$6,LCC_Dane_wyjściowe_Wyniki!O$36,0)),0)</f>
        <v>0</v>
      </c>
      <c r="P20" s="316"/>
      <c r="Q20" s="315">
        <f>IF(LCC_Dane_wyjściowe_Wyniki!Q$7=Dane_referencyjne!$H$15,IF(LCC_Dane_wyjściowe_Wyniki!Q$27=Dane_referencyjne!$O$5,Dane_referencyjne!$M$15,IF(LCC_Dane_wyjściowe_Wyniki!Q$27=Dane_referencyjne!$O$6,LCC_Dane_wyjściowe_Wyniki!Q$36,0)),0)</f>
        <v>0</v>
      </c>
      <c r="R20" s="316"/>
      <c r="S20" s="315">
        <f>IF(LCC_Dane_wyjściowe_Wyniki!S$7=Dane_referencyjne!$H$15,IF(LCC_Dane_wyjściowe_Wyniki!S$27=Dane_referencyjne!$O$5,Dane_referencyjne!$M$15,IF(LCC_Dane_wyjściowe_Wyniki!S$27=Dane_referencyjne!$O$6,LCC_Dane_wyjściowe_Wyniki!S$36,0)),0)</f>
        <v>0</v>
      </c>
      <c r="T20" s="316"/>
      <c r="U20" s="315">
        <f>IF(LCC_Dane_wyjściowe_Wyniki!U$7=Dane_referencyjne!$H$15,IF(LCC_Dane_wyjściowe_Wyniki!U$27=Dane_referencyjne!$O$5,Dane_referencyjne!$M$15,IF(LCC_Dane_wyjściowe_Wyniki!U$27=Dane_referencyjne!$O$6,LCC_Dane_wyjściowe_Wyniki!U$36,0)),0)</f>
        <v>0</v>
      </c>
      <c r="V20" s="316"/>
      <c r="W20" s="315">
        <f>IF(LCC_Dane_wyjściowe_Wyniki!W$7=Dane_referencyjne!$H$15,IF(LCC_Dane_wyjściowe_Wyniki!W$27=Dane_referencyjne!$O$5,Dane_referencyjne!$M$15,IF(LCC_Dane_wyjściowe_Wyniki!W$27=Dane_referencyjne!$O$6,LCC_Dane_wyjściowe_Wyniki!W$36,0)),0)</f>
        <v>0</v>
      </c>
    </row>
    <row r="21" spans="1:23" x14ac:dyDescent="0.25">
      <c r="C21" s="317"/>
      <c r="D21" s="317"/>
      <c r="E21" s="315"/>
      <c r="F21" s="315"/>
      <c r="G21" s="315"/>
      <c r="H21" s="317"/>
      <c r="I21" s="315"/>
      <c r="J21" s="317"/>
      <c r="K21" s="315"/>
      <c r="L21" s="317"/>
      <c r="M21" s="315"/>
      <c r="N21" s="317"/>
      <c r="O21" s="315"/>
      <c r="P21" s="317"/>
      <c r="Q21" s="315"/>
      <c r="R21" s="317"/>
      <c r="S21" s="315"/>
      <c r="T21" s="317"/>
      <c r="U21" s="315"/>
      <c r="V21" s="317"/>
      <c r="W21" s="315"/>
    </row>
    <row r="22" spans="1:23" x14ac:dyDescent="0.25">
      <c r="C22" s="318" t="s">
        <v>272</v>
      </c>
      <c r="D22" s="322" t="s">
        <v>119</v>
      </c>
      <c r="E22" s="319">
        <f>IF(LCC_Dane_wyjściowe_Wyniki!E$58&lt;&gt;0,LCC_Dane_wyjściowe_Wyniki!E$58,24*365/1000*(LCC_Dane_wyjściowe_Wyniki!E$60*E$14/100+LCC_Dane_wyjściowe_Wyniki!E$61*E$15/100+LCC_Dane_wyjściowe_Wyniki!E$62*E$16/100+LCC_Dane_wyjściowe_Wyniki!E$63*E$17/100))</f>
        <v>0</v>
      </c>
      <c r="F22" s="319"/>
      <c r="G22" s="319">
        <f>IF(LCC_Dane_wyjściowe_Wyniki!G$58&lt;&gt;0,LCC_Dane_wyjściowe_Wyniki!G$58,24*365/1000*(LCC_Dane_wyjściowe_Wyniki!G$60*G$14/100+LCC_Dane_wyjściowe_Wyniki!G$61*G$15/100+LCC_Dane_wyjściowe_Wyniki!G$62*G$16/100+LCC_Dane_wyjściowe_Wyniki!G$63*G$17/100))</f>
        <v>0</v>
      </c>
      <c r="H22" s="320"/>
      <c r="I22" s="319">
        <f>IF(LCC_Dane_wyjściowe_Wyniki!I$58&lt;&gt;0,LCC_Dane_wyjściowe_Wyniki!I$58,24*365/1000*(LCC_Dane_wyjściowe_Wyniki!I$60*I$14/100+LCC_Dane_wyjściowe_Wyniki!I$61*I$15/100+LCC_Dane_wyjściowe_Wyniki!I$62*I$16/100+LCC_Dane_wyjściowe_Wyniki!I$63*I$17/100))</f>
        <v>0</v>
      </c>
      <c r="J22" s="320"/>
      <c r="K22" s="319">
        <f>IF(LCC_Dane_wyjściowe_Wyniki!K$58&lt;&gt;0,LCC_Dane_wyjściowe_Wyniki!K$58,24*365/1000*(LCC_Dane_wyjściowe_Wyniki!K$60*K$14/100+LCC_Dane_wyjściowe_Wyniki!K$61*K$15/100+LCC_Dane_wyjściowe_Wyniki!K$62*K$16/100+LCC_Dane_wyjściowe_Wyniki!K$63*K$17/100))</f>
        <v>0</v>
      </c>
      <c r="L22" s="320"/>
      <c r="M22" s="319">
        <f>IF(LCC_Dane_wyjściowe_Wyniki!M$58&lt;&gt;0,LCC_Dane_wyjściowe_Wyniki!M$58,24*365/1000*(LCC_Dane_wyjściowe_Wyniki!M$60*M$14/100+LCC_Dane_wyjściowe_Wyniki!M$61*M$15/100+LCC_Dane_wyjściowe_Wyniki!M$62*M$16/100+LCC_Dane_wyjściowe_Wyniki!M$63*M$17/100))</f>
        <v>0</v>
      </c>
      <c r="N22" s="320"/>
      <c r="O22" s="319">
        <f>IF(LCC_Dane_wyjściowe_Wyniki!O$58&lt;&gt;0,LCC_Dane_wyjściowe_Wyniki!O$58,24*365/1000*(LCC_Dane_wyjściowe_Wyniki!O$60*O$14/100+LCC_Dane_wyjściowe_Wyniki!O$61*O$15/100+LCC_Dane_wyjściowe_Wyniki!O$62*O$16/100+LCC_Dane_wyjściowe_Wyniki!O$63*O$17/100))</f>
        <v>0</v>
      </c>
      <c r="P22" s="320"/>
      <c r="Q22" s="319">
        <f>IF(LCC_Dane_wyjściowe_Wyniki!Q$58&lt;&gt;0,LCC_Dane_wyjściowe_Wyniki!Q$58,24*365/1000*(LCC_Dane_wyjściowe_Wyniki!Q$60*Q$14/100+LCC_Dane_wyjściowe_Wyniki!Q$61*Q$15/100+LCC_Dane_wyjściowe_Wyniki!Q$62*Q$16/100+LCC_Dane_wyjściowe_Wyniki!Q$63*Q$17/100))</f>
        <v>0</v>
      </c>
      <c r="R22" s="320"/>
      <c r="S22" s="319">
        <f>IF(LCC_Dane_wyjściowe_Wyniki!S$58&lt;&gt;0,LCC_Dane_wyjściowe_Wyniki!S$58,24*365/1000*(LCC_Dane_wyjściowe_Wyniki!S$60*S$14/100+LCC_Dane_wyjściowe_Wyniki!S$61*S$15/100+LCC_Dane_wyjściowe_Wyniki!S$62*S$16/100+LCC_Dane_wyjściowe_Wyniki!S$63*S$17/100))</f>
        <v>0</v>
      </c>
      <c r="T22" s="320"/>
      <c r="U22" s="319">
        <f>IF(LCC_Dane_wyjściowe_Wyniki!U$58&lt;&gt;0,LCC_Dane_wyjściowe_Wyniki!U$58,24*365/1000*(LCC_Dane_wyjściowe_Wyniki!U$60*U$14/100+LCC_Dane_wyjściowe_Wyniki!U$61*U$15/100+LCC_Dane_wyjściowe_Wyniki!U$62*U$16/100+LCC_Dane_wyjściowe_Wyniki!U$63*U$17/100))</f>
        <v>0</v>
      </c>
      <c r="V22" s="320"/>
      <c r="W22" s="319">
        <f>IF(LCC_Dane_wyjściowe_Wyniki!W$58&lt;&gt;0,LCC_Dane_wyjściowe_Wyniki!W$58,24*365/1000*(LCC_Dane_wyjściowe_Wyniki!W$60*W$14/100+LCC_Dane_wyjściowe_Wyniki!W$61*W$15/100+LCC_Dane_wyjściowe_Wyniki!W$62*W$16/100+LCC_Dane_wyjściowe_Wyniki!W$63*W$17/100))</f>
        <v>0</v>
      </c>
    </row>
    <row r="23" spans="1:23" x14ac:dyDescent="0.25">
      <c r="C23" s="318" t="s">
        <v>273</v>
      </c>
      <c r="D23" s="322" t="s">
        <v>119</v>
      </c>
      <c r="E23" s="319">
        <f>IF(LCC_Dane_wyjściowe_Wyniki!E$66&lt;&gt;0,LCC_Dane_wyjściowe_Wyniki!E$66,24*365/1000*(LCC_Dane_wyjściowe_Wyniki!E$68*E$19/100+LCC_Dane_wyjściowe_Wyniki!E$69*E$20/100))</f>
        <v>0</v>
      </c>
      <c r="F23" s="319"/>
      <c r="G23" s="319">
        <f>IF(LCC_Dane_wyjściowe_Wyniki!G$66&lt;&gt;0,LCC_Dane_wyjściowe_Wyniki!G$66,24*365/1000*(LCC_Dane_wyjściowe_Wyniki!G$68*G$19/100+LCC_Dane_wyjściowe_Wyniki!G$69*G$20/100))</f>
        <v>0</v>
      </c>
      <c r="H23" s="320"/>
      <c r="I23" s="319">
        <f>IF(LCC_Dane_wyjściowe_Wyniki!I$66&lt;&gt;0,LCC_Dane_wyjściowe_Wyniki!I$66,24*365/1000*(LCC_Dane_wyjściowe_Wyniki!I$68*I$19/100+LCC_Dane_wyjściowe_Wyniki!I$69*I$20/100))</f>
        <v>0</v>
      </c>
      <c r="J23" s="320"/>
      <c r="K23" s="319">
        <f>IF(LCC_Dane_wyjściowe_Wyniki!K$66&lt;&gt;0,LCC_Dane_wyjściowe_Wyniki!K$66,24*365/1000*(LCC_Dane_wyjściowe_Wyniki!K$68*K$19/100+LCC_Dane_wyjściowe_Wyniki!K$69*K$20/100))</f>
        <v>0</v>
      </c>
      <c r="L23" s="320"/>
      <c r="M23" s="319">
        <f>IF(LCC_Dane_wyjściowe_Wyniki!M$66&lt;&gt;0,LCC_Dane_wyjściowe_Wyniki!M$66,24*365/1000*(LCC_Dane_wyjściowe_Wyniki!M$68*M$19/100+LCC_Dane_wyjściowe_Wyniki!M$69*M$20/100))</f>
        <v>0</v>
      </c>
      <c r="N23" s="320"/>
      <c r="O23" s="319">
        <f>IF(LCC_Dane_wyjściowe_Wyniki!O$66&lt;&gt;0,LCC_Dane_wyjściowe_Wyniki!O$66,24*365/1000*(LCC_Dane_wyjściowe_Wyniki!O$68*O$19/100+LCC_Dane_wyjściowe_Wyniki!O$69*O$20/100))</f>
        <v>0</v>
      </c>
      <c r="P23" s="320"/>
      <c r="Q23" s="319">
        <f>IF(LCC_Dane_wyjściowe_Wyniki!Q$66&lt;&gt;0,LCC_Dane_wyjściowe_Wyniki!Q$66,24*365/1000*(LCC_Dane_wyjściowe_Wyniki!Q$68*Q$19/100+LCC_Dane_wyjściowe_Wyniki!Q$69*Q$20/100))</f>
        <v>0</v>
      </c>
      <c r="R23" s="320"/>
      <c r="S23" s="319">
        <f>IF(LCC_Dane_wyjściowe_Wyniki!S$66&lt;&gt;0,LCC_Dane_wyjściowe_Wyniki!S$66,24*365/1000*(LCC_Dane_wyjściowe_Wyniki!S$68*S$19/100+LCC_Dane_wyjściowe_Wyniki!S$69*S$20/100))</f>
        <v>0</v>
      </c>
      <c r="T23" s="320"/>
      <c r="U23" s="319">
        <f>IF(LCC_Dane_wyjściowe_Wyniki!U$66&lt;&gt;0,LCC_Dane_wyjściowe_Wyniki!U$66,24*365/1000*(LCC_Dane_wyjściowe_Wyniki!U$68*U$19/100+LCC_Dane_wyjściowe_Wyniki!U$69*U$20/100))</f>
        <v>0</v>
      </c>
      <c r="V23" s="320"/>
      <c r="W23" s="319">
        <f>IF(LCC_Dane_wyjściowe_Wyniki!W$66&lt;&gt;0,LCC_Dane_wyjściowe_Wyniki!W$66,24*365/1000*(LCC_Dane_wyjściowe_Wyniki!W$68*W$19/100+LCC_Dane_wyjściowe_Wyniki!W$69*W$20/100))</f>
        <v>0</v>
      </c>
    </row>
    <row r="24" spans="1:23" ht="30" customHeight="1" x14ac:dyDescent="0.25">
      <c r="C24" s="323" t="s">
        <v>274</v>
      </c>
      <c r="D24" s="120" t="str">
        <f>LCC_Dane_wyjściowe_Wyniki!E$12&amp;"/rok.jednostka"</f>
        <v>/rok.jednostka</v>
      </c>
      <c r="E24" s="121">
        <f>SUM(E22:E23)*LCC_Dane_wyjściowe_Wyniki!E16</f>
        <v>0</v>
      </c>
      <c r="F24" s="121"/>
      <c r="G24" s="121">
        <f>SUM(G22:G23)*LCC_Dane_wyjściowe_Wyniki!G16</f>
        <v>0</v>
      </c>
      <c r="H24" s="121"/>
      <c r="I24" s="121">
        <f>SUM(I22:I23)*LCC_Dane_wyjściowe_Wyniki!I16</f>
        <v>0</v>
      </c>
      <c r="J24" s="121"/>
      <c r="K24" s="121">
        <f>SUM(K22:K23)*LCC_Dane_wyjściowe_Wyniki!K16</f>
        <v>0</v>
      </c>
      <c r="L24" s="121"/>
      <c r="M24" s="121">
        <f>SUM(M22:M23)*LCC_Dane_wyjściowe_Wyniki!M16</f>
        <v>0</v>
      </c>
      <c r="N24" s="121"/>
      <c r="O24" s="121">
        <f>SUM(O22:O23)*LCC_Dane_wyjściowe_Wyniki!O16</f>
        <v>0</v>
      </c>
      <c r="P24" s="121"/>
      <c r="Q24" s="121">
        <f>SUM(Q22:Q23)*LCC_Dane_wyjściowe_Wyniki!Q16</f>
        <v>0</v>
      </c>
      <c r="R24" s="121"/>
      <c r="S24" s="121">
        <f>SUM(S22:S23)*LCC_Dane_wyjściowe_Wyniki!S16</f>
        <v>0</v>
      </c>
      <c r="T24" s="121"/>
      <c r="U24" s="121">
        <f>SUM(U22:U23)*LCC_Dane_wyjściowe_Wyniki!U16</f>
        <v>0</v>
      </c>
      <c r="V24" s="121"/>
      <c r="W24" s="121">
        <f>SUM(W22:W23)*LCC_Dane_wyjściowe_Wyniki!W16</f>
        <v>0</v>
      </c>
    </row>
    <row r="25" spans="1:23" s="118" customFormat="1" ht="30" customHeight="1" x14ac:dyDescent="0.2">
      <c r="A25" s="290"/>
      <c r="C25" s="324" t="s">
        <v>277</v>
      </c>
      <c r="D25" s="120" t="str">
        <f>LCC_Dane_wyjściowe_Wyniki!E$12&amp;"/jednostka"</f>
        <v>/jednostka</v>
      </c>
      <c r="E25" s="121">
        <f>E24*$E$6</f>
        <v>0</v>
      </c>
      <c r="F25" s="121"/>
      <c r="G25" s="121">
        <f>G24*$E$6</f>
        <v>0</v>
      </c>
      <c r="H25" s="121"/>
      <c r="I25" s="121">
        <f>I24*$E$6</f>
        <v>0</v>
      </c>
      <c r="J25" s="121"/>
      <c r="K25" s="121">
        <f>K24*$E$6</f>
        <v>0</v>
      </c>
      <c r="L25" s="121"/>
      <c r="M25" s="121">
        <f>M24*$E$6</f>
        <v>0</v>
      </c>
      <c r="N25" s="121"/>
      <c r="O25" s="121">
        <f>O24*$E$6</f>
        <v>0</v>
      </c>
      <c r="P25" s="121"/>
      <c r="Q25" s="121">
        <f>Q24*$E$6</f>
        <v>0</v>
      </c>
      <c r="R25" s="121"/>
      <c r="S25" s="121">
        <f>S24*$E$6</f>
        <v>0</v>
      </c>
      <c r="T25" s="121"/>
      <c r="U25" s="121">
        <f>U24*$E$6</f>
        <v>0</v>
      </c>
      <c r="V25" s="121"/>
      <c r="W25" s="121">
        <f>W24*$E$6</f>
        <v>0</v>
      </c>
    </row>
    <row r="26" spans="1:23" s="118" customFormat="1" x14ac:dyDescent="0.2">
      <c r="A26" s="290"/>
      <c r="C26" s="194"/>
      <c r="D26" s="120"/>
      <c r="E26" s="120"/>
      <c r="F26" s="120"/>
      <c r="G26" s="120"/>
      <c r="H26" s="120"/>
      <c r="I26" s="120"/>
      <c r="J26" s="120"/>
      <c r="K26" s="120"/>
      <c r="L26" s="120"/>
      <c r="M26" s="120"/>
      <c r="N26" s="120"/>
      <c r="O26" s="120"/>
      <c r="P26" s="120"/>
      <c r="Q26" s="120"/>
      <c r="R26" s="120"/>
      <c r="S26" s="120"/>
      <c r="T26" s="120"/>
      <c r="U26" s="120"/>
      <c r="V26" s="120"/>
      <c r="W26" s="120"/>
    </row>
    <row r="28" spans="1:23" s="118" customFormat="1" ht="19.2" x14ac:dyDescent="0.2">
      <c r="A28" s="290"/>
      <c r="C28" s="122" t="s">
        <v>275</v>
      </c>
      <c r="D28" s="122"/>
      <c r="E28" s="123"/>
      <c r="F28" s="123"/>
      <c r="G28" s="123"/>
      <c r="H28" s="123"/>
      <c r="I28" s="123"/>
      <c r="J28" s="123"/>
      <c r="K28" s="123"/>
      <c r="L28" s="123"/>
      <c r="M28" s="123"/>
      <c r="N28" s="123"/>
      <c r="O28" s="123"/>
      <c r="P28" s="123"/>
      <c r="Q28" s="123"/>
      <c r="R28" s="123"/>
      <c r="S28" s="123"/>
      <c r="T28" s="123"/>
      <c r="U28" s="123"/>
      <c r="V28" s="123"/>
      <c r="W28" s="123"/>
    </row>
    <row r="29" spans="1:23" s="118" customFormat="1" x14ac:dyDescent="0.2">
      <c r="A29" s="290"/>
      <c r="C29" s="123"/>
      <c r="D29" s="123"/>
      <c r="E29" s="123"/>
      <c r="F29" s="123"/>
      <c r="G29" s="123"/>
      <c r="H29" s="123"/>
      <c r="I29" s="123"/>
      <c r="J29" s="123"/>
      <c r="K29" s="123"/>
      <c r="L29" s="123"/>
      <c r="M29" s="123"/>
      <c r="N29" s="123"/>
      <c r="O29" s="123"/>
      <c r="P29" s="123"/>
      <c r="Q29" s="123"/>
      <c r="R29" s="123"/>
      <c r="S29" s="123"/>
      <c r="T29" s="123"/>
      <c r="U29" s="123"/>
      <c r="V29" s="123"/>
      <c r="W29" s="123"/>
    </row>
    <row r="30" spans="1:23" s="124" customFormat="1" x14ac:dyDescent="0.2">
      <c r="A30" s="292"/>
      <c r="C30" s="125"/>
      <c r="D30" s="127"/>
      <c r="E30" s="126">
        <f>LCC_Dane_wyjściowe_Wyniki!E$6</f>
        <v>0</v>
      </c>
      <c r="F30" s="126"/>
      <c r="G30" s="126">
        <f>LCC_Dane_wyjściowe_Wyniki!G$6</f>
        <v>0</v>
      </c>
      <c r="H30" s="126"/>
      <c r="I30" s="126">
        <f>LCC_Dane_wyjściowe_Wyniki!I$6</f>
        <v>0</v>
      </c>
      <c r="J30" s="126"/>
      <c r="K30" s="126">
        <f>LCC_Dane_wyjściowe_Wyniki!K$6</f>
        <v>0</v>
      </c>
      <c r="L30" s="126"/>
      <c r="M30" s="126">
        <f>LCC_Dane_wyjściowe_Wyniki!M$6</f>
        <v>0</v>
      </c>
      <c r="N30" s="126"/>
      <c r="O30" s="126">
        <f>LCC_Dane_wyjściowe_Wyniki!O$6</f>
        <v>0</v>
      </c>
      <c r="P30" s="126"/>
      <c r="Q30" s="126">
        <f>LCC_Dane_wyjściowe_Wyniki!Q$6</f>
        <v>0</v>
      </c>
      <c r="R30" s="126"/>
      <c r="S30" s="126">
        <f>LCC_Dane_wyjściowe_Wyniki!S$6</f>
        <v>0</v>
      </c>
      <c r="T30" s="126"/>
      <c r="U30" s="126">
        <f>LCC_Dane_wyjściowe_Wyniki!U$6</f>
        <v>0</v>
      </c>
      <c r="V30" s="126"/>
      <c r="W30" s="126">
        <f>LCC_Dane_wyjściowe_Wyniki!W$6</f>
        <v>0</v>
      </c>
    </row>
    <row r="31" spans="1:23" s="118" customFormat="1" ht="30" customHeight="1" x14ac:dyDescent="0.2">
      <c r="A31" s="290"/>
      <c r="C31" s="331" t="s">
        <v>276</v>
      </c>
      <c r="D31" s="127" t="str">
        <f>LCC_Dane_wyjściowe_Wyniki!E$12&amp;"/rok.jednostka"</f>
        <v>/rok.jednostka</v>
      </c>
      <c r="E31" s="128">
        <f>LCC_Dane_wyjściowe_Wyniki!E54</f>
        <v>0</v>
      </c>
      <c r="F31" s="128"/>
      <c r="G31" s="128">
        <f>LCC_Dane_wyjściowe_Wyniki!G54</f>
        <v>0</v>
      </c>
      <c r="H31" s="128"/>
      <c r="I31" s="128">
        <f>LCC_Dane_wyjściowe_Wyniki!I54</f>
        <v>0</v>
      </c>
      <c r="J31" s="128"/>
      <c r="K31" s="128">
        <f>LCC_Dane_wyjściowe_Wyniki!K54</f>
        <v>0</v>
      </c>
      <c r="L31" s="128"/>
      <c r="M31" s="128">
        <f>LCC_Dane_wyjściowe_Wyniki!M54</f>
        <v>0</v>
      </c>
      <c r="N31" s="128"/>
      <c r="O31" s="128">
        <f>LCC_Dane_wyjściowe_Wyniki!O54</f>
        <v>0</v>
      </c>
      <c r="P31" s="128"/>
      <c r="Q31" s="128">
        <f>LCC_Dane_wyjściowe_Wyniki!Q54</f>
        <v>0</v>
      </c>
      <c r="R31" s="128"/>
      <c r="S31" s="128">
        <f>LCC_Dane_wyjściowe_Wyniki!S54</f>
        <v>0</v>
      </c>
      <c r="T31" s="128"/>
      <c r="U31" s="128">
        <f>LCC_Dane_wyjściowe_Wyniki!U54</f>
        <v>0</v>
      </c>
      <c r="V31" s="128"/>
      <c r="W31" s="128">
        <f>LCC_Dane_wyjściowe_Wyniki!W54</f>
        <v>0</v>
      </c>
    </row>
    <row r="32" spans="1:23" s="118" customFormat="1" ht="30" customHeight="1" x14ac:dyDescent="0.2">
      <c r="A32" s="290"/>
      <c r="C32" s="331" t="s">
        <v>278</v>
      </c>
      <c r="D32" s="127" t="str">
        <f>LCC_Dane_wyjściowe_Wyniki!E$12&amp;"/jednostka"</f>
        <v>/jednostka</v>
      </c>
      <c r="E32" s="128">
        <f>E31*$E$7</f>
        <v>0</v>
      </c>
      <c r="F32" s="128"/>
      <c r="G32" s="128">
        <f>G31*$E$7</f>
        <v>0</v>
      </c>
      <c r="H32" s="128"/>
      <c r="I32" s="128">
        <f>I31*$E$7</f>
        <v>0</v>
      </c>
      <c r="J32" s="128"/>
      <c r="K32" s="128">
        <f>K31*$E$7</f>
        <v>0</v>
      </c>
      <c r="L32" s="128"/>
      <c r="M32" s="128">
        <f>M31*$E$7</f>
        <v>0</v>
      </c>
      <c r="N32" s="128"/>
      <c r="O32" s="128">
        <f>O31*$E$7</f>
        <v>0</v>
      </c>
      <c r="P32" s="128"/>
      <c r="Q32" s="128">
        <f>Q31*$E$7</f>
        <v>0</v>
      </c>
      <c r="R32" s="128"/>
      <c r="S32" s="128">
        <f>S31*$E$7</f>
        <v>0</v>
      </c>
      <c r="T32" s="128"/>
      <c r="U32" s="128">
        <f>U31*$E$7</f>
        <v>0</v>
      </c>
      <c r="V32" s="128"/>
      <c r="W32" s="128">
        <f>W31*$E$7</f>
        <v>0</v>
      </c>
    </row>
    <row r="33" spans="1:1024" s="118" customFormat="1" x14ac:dyDescent="0.2">
      <c r="A33" s="290"/>
      <c r="C33" s="127"/>
      <c r="D33" s="127"/>
      <c r="E33" s="127"/>
      <c r="F33" s="127"/>
      <c r="G33" s="127"/>
      <c r="H33" s="127"/>
      <c r="I33" s="127"/>
      <c r="J33" s="127"/>
      <c r="K33" s="127"/>
      <c r="L33" s="127"/>
      <c r="M33" s="127"/>
      <c r="N33" s="127"/>
      <c r="O33" s="127"/>
      <c r="P33" s="127"/>
      <c r="Q33" s="127"/>
      <c r="R33" s="127"/>
      <c r="S33" s="127"/>
      <c r="T33" s="127"/>
      <c r="U33" s="127"/>
      <c r="V33" s="127"/>
      <c r="W33" s="127"/>
    </row>
    <row r="35" spans="1:1024" ht="19.2" x14ac:dyDescent="0.25">
      <c r="C35" s="129" t="s">
        <v>279</v>
      </c>
      <c r="D35" s="129"/>
      <c r="E35" s="130"/>
      <c r="F35" s="130"/>
      <c r="G35" s="130"/>
      <c r="H35" s="130"/>
      <c r="I35" s="130"/>
      <c r="J35" s="130"/>
      <c r="K35" s="130"/>
      <c r="L35" s="130"/>
      <c r="M35" s="130"/>
      <c r="N35" s="130"/>
      <c r="O35" s="130"/>
      <c r="P35" s="130"/>
      <c r="Q35" s="130"/>
      <c r="R35" s="130"/>
      <c r="S35" s="130"/>
      <c r="T35" s="130"/>
      <c r="U35" s="130"/>
      <c r="V35" s="130"/>
      <c r="W35" s="130"/>
    </row>
    <row r="36" spans="1:1024" x14ac:dyDescent="0.25">
      <c r="C36" s="131"/>
      <c r="D36" s="131"/>
      <c r="E36" s="130"/>
      <c r="F36" s="130"/>
      <c r="G36" s="130"/>
      <c r="H36" s="130"/>
      <c r="I36" s="130"/>
      <c r="J36" s="130"/>
      <c r="K36" s="130"/>
      <c r="L36" s="130"/>
      <c r="M36" s="130"/>
      <c r="N36" s="130"/>
      <c r="O36" s="130"/>
      <c r="P36" s="130"/>
      <c r="Q36" s="130"/>
      <c r="R36" s="130"/>
      <c r="S36" s="130"/>
      <c r="T36" s="130"/>
      <c r="U36" s="130"/>
      <c r="V36" s="130"/>
      <c r="W36" s="130"/>
    </row>
    <row r="37" spans="1:1024" s="116" customFormat="1" x14ac:dyDescent="0.2">
      <c r="A37" s="289"/>
      <c r="C37" s="132"/>
      <c r="D37" s="132"/>
      <c r="E37" s="133">
        <f>LCC_Dane_wyjściowe_Wyniki!E$6</f>
        <v>0</v>
      </c>
      <c r="F37" s="133"/>
      <c r="G37" s="133">
        <f>LCC_Dane_wyjściowe_Wyniki!G$6</f>
        <v>0</v>
      </c>
      <c r="H37" s="133"/>
      <c r="I37" s="133">
        <f>LCC_Dane_wyjściowe_Wyniki!I$6</f>
        <v>0</v>
      </c>
      <c r="J37" s="133"/>
      <c r="K37" s="133">
        <f>LCC_Dane_wyjściowe_Wyniki!K$6</f>
        <v>0</v>
      </c>
      <c r="L37" s="133"/>
      <c r="M37" s="133">
        <f>LCC_Dane_wyjściowe_Wyniki!M$6</f>
        <v>0</v>
      </c>
      <c r="N37" s="133"/>
      <c r="O37" s="133">
        <f>LCC_Dane_wyjściowe_Wyniki!O$6</f>
        <v>0</v>
      </c>
      <c r="P37" s="133"/>
      <c r="Q37" s="133">
        <f>LCC_Dane_wyjściowe_Wyniki!Q$6</f>
        <v>0</v>
      </c>
      <c r="R37" s="133"/>
      <c r="S37" s="133">
        <f>LCC_Dane_wyjściowe_Wyniki!S$6</f>
        <v>0</v>
      </c>
      <c r="T37" s="133"/>
      <c r="U37" s="133">
        <f>LCC_Dane_wyjściowe_Wyniki!U$6</f>
        <v>0</v>
      </c>
      <c r="V37" s="133"/>
      <c r="W37" s="133">
        <f>LCC_Dane_wyjściowe_Wyniki!W$6</f>
        <v>0</v>
      </c>
    </row>
    <row r="38" spans="1:1024" ht="30" customHeight="1" x14ac:dyDescent="0.25">
      <c r="C38" s="328" t="s">
        <v>280</v>
      </c>
      <c r="D38" s="330" t="str">
        <f>LCC_Dane_wyjściowe_Wyniki!E$12&amp;"/rok.jednostka"</f>
        <v>/rok.jednostka</v>
      </c>
      <c r="E38" s="134">
        <f>SUM(LCC_Dane_wyjściowe_Wyniki!E$21,LCC_Dane_wyjściowe_Wyniki!E$22,LCC_Dane_wyjściowe_Wyniki!E$23)</f>
        <v>0</v>
      </c>
      <c r="F38" s="134"/>
      <c r="G38" s="134">
        <f>SUM(LCC_Dane_wyjściowe_Wyniki!G$21,LCC_Dane_wyjściowe_Wyniki!G$22,LCC_Dane_wyjściowe_Wyniki!G$23)</f>
        <v>0</v>
      </c>
      <c r="H38" s="130"/>
      <c r="I38" s="134">
        <f>SUM(LCC_Dane_wyjściowe_Wyniki!I$21,LCC_Dane_wyjściowe_Wyniki!I$22,LCC_Dane_wyjściowe_Wyniki!I$23)</f>
        <v>0</v>
      </c>
      <c r="J38" s="130"/>
      <c r="K38" s="134">
        <f>SUM(LCC_Dane_wyjściowe_Wyniki!K$21,LCC_Dane_wyjściowe_Wyniki!K$22,LCC_Dane_wyjściowe_Wyniki!K$23)</f>
        <v>0</v>
      </c>
      <c r="L38" s="130"/>
      <c r="M38" s="134">
        <f>SUM(LCC_Dane_wyjściowe_Wyniki!M$21,LCC_Dane_wyjściowe_Wyniki!M$22,LCC_Dane_wyjściowe_Wyniki!M$23)</f>
        <v>0</v>
      </c>
      <c r="N38" s="130"/>
      <c r="O38" s="134">
        <f>SUM(LCC_Dane_wyjściowe_Wyniki!O$21,LCC_Dane_wyjściowe_Wyniki!O$22,LCC_Dane_wyjściowe_Wyniki!O$23)</f>
        <v>0</v>
      </c>
      <c r="P38" s="130"/>
      <c r="Q38" s="134">
        <f>SUM(LCC_Dane_wyjściowe_Wyniki!Q$21,LCC_Dane_wyjściowe_Wyniki!Q$22,LCC_Dane_wyjściowe_Wyniki!Q$23)</f>
        <v>0</v>
      </c>
      <c r="R38" s="130"/>
      <c r="S38" s="134">
        <f>SUM(LCC_Dane_wyjściowe_Wyniki!S$21,LCC_Dane_wyjściowe_Wyniki!S$22,LCC_Dane_wyjściowe_Wyniki!S$23)</f>
        <v>0</v>
      </c>
      <c r="T38" s="130"/>
      <c r="U38" s="134">
        <f>SUM(LCC_Dane_wyjściowe_Wyniki!U$21,LCC_Dane_wyjściowe_Wyniki!U$22,LCC_Dane_wyjściowe_Wyniki!U$23)</f>
        <v>0</v>
      </c>
      <c r="V38" s="130"/>
      <c r="W38" s="134">
        <f>SUM(LCC_Dane_wyjściowe_Wyniki!W$21,LCC_Dane_wyjściowe_Wyniki!W$22,LCC_Dane_wyjściowe_Wyniki!W$23)</f>
        <v>0</v>
      </c>
    </row>
    <row r="39" spans="1:1024" ht="30" customHeight="1" x14ac:dyDescent="0.25">
      <c r="C39" s="329" t="s">
        <v>283</v>
      </c>
      <c r="D39" s="330" t="str">
        <f>LCC_Dane_wyjściowe_Wyniki!E$12&amp;"/jednostka"</f>
        <v>/jednostka</v>
      </c>
      <c r="E39" s="134">
        <f>E38*$E$5</f>
        <v>0</v>
      </c>
      <c r="F39" s="134"/>
      <c r="G39" s="134">
        <f>G38*$E$5</f>
        <v>0</v>
      </c>
      <c r="H39" s="130"/>
      <c r="I39" s="134">
        <f>I38*$E$5</f>
        <v>0</v>
      </c>
      <c r="J39" s="130"/>
      <c r="K39" s="134">
        <f>K38*$E$5</f>
        <v>0</v>
      </c>
      <c r="L39" s="130"/>
      <c r="M39" s="134">
        <f>M38*$E$5</f>
        <v>0</v>
      </c>
      <c r="N39" s="130"/>
      <c r="O39" s="134">
        <f>O38*$E$5</f>
        <v>0</v>
      </c>
      <c r="P39" s="130"/>
      <c r="Q39" s="134">
        <f>Q38*$E$5</f>
        <v>0</v>
      </c>
      <c r="R39" s="130"/>
      <c r="S39" s="134">
        <f>S38*$E$5</f>
        <v>0</v>
      </c>
      <c r="T39" s="130"/>
      <c r="U39" s="134">
        <f>U38*$E$5</f>
        <v>0</v>
      </c>
      <c r="V39" s="130"/>
      <c r="W39" s="134">
        <f>W38*$E$5</f>
        <v>0</v>
      </c>
    </row>
    <row r="40" spans="1:1024" x14ac:dyDescent="0.25">
      <c r="C40" s="130"/>
      <c r="D40" s="130"/>
      <c r="E40" s="130"/>
      <c r="F40" s="130"/>
      <c r="G40" s="130"/>
      <c r="H40" s="130"/>
      <c r="I40" s="130"/>
      <c r="J40" s="130"/>
      <c r="K40" s="130"/>
      <c r="L40" s="130"/>
      <c r="M40" s="130"/>
      <c r="N40" s="130"/>
      <c r="O40" s="130"/>
      <c r="P40" s="130"/>
      <c r="Q40" s="130"/>
      <c r="R40" s="130"/>
      <c r="S40" s="130"/>
      <c r="T40" s="130"/>
      <c r="U40" s="130"/>
      <c r="V40" s="130"/>
      <c r="W40" s="130"/>
    </row>
    <row r="42" spans="1:1024" ht="19.2" x14ac:dyDescent="0.25">
      <c r="C42" s="143" t="s">
        <v>281</v>
      </c>
      <c r="D42" s="143"/>
      <c r="E42" s="144"/>
      <c r="F42" s="144"/>
      <c r="G42" s="144"/>
      <c r="H42" s="144"/>
      <c r="I42" s="144"/>
      <c r="J42" s="144"/>
      <c r="K42" s="144"/>
      <c r="L42" s="144"/>
      <c r="M42" s="144"/>
      <c r="N42" s="144"/>
      <c r="O42" s="144"/>
      <c r="P42" s="144"/>
      <c r="Q42" s="144"/>
      <c r="R42" s="144"/>
      <c r="S42" s="144"/>
      <c r="T42" s="144"/>
      <c r="U42" s="144"/>
      <c r="V42" s="144"/>
      <c r="W42" s="144"/>
    </row>
    <row r="43" spans="1:1024" x14ac:dyDescent="0.25">
      <c r="C43" s="145"/>
      <c r="D43" s="145"/>
      <c r="E43" s="145"/>
      <c r="F43" s="145"/>
      <c r="G43" s="145"/>
      <c r="H43" s="145"/>
      <c r="I43" s="145"/>
      <c r="J43" s="145"/>
      <c r="K43" s="145"/>
      <c r="L43" s="145"/>
      <c r="M43" s="145"/>
      <c r="N43" s="145"/>
      <c r="O43" s="145"/>
      <c r="P43" s="145"/>
      <c r="Q43" s="145"/>
      <c r="R43" s="145"/>
      <c r="S43" s="145"/>
      <c r="T43" s="145"/>
      <c r="U43" s="145"/>
      <c r="V43" s="145"/>
      <c r="W43" s="145"/>
    </row>
    <row r="44" spans="1:1024" s="282" customFormat="1" x14ac:dyDescent="0.2">
      <c r="A44" s="291"/>
      <c r="B44" s="281"/>
      <c r="C44" s="146"/>
      <c r="D44" s="146"/>
      <c r="E44" s="147">
        <f>LCC_Dane_wyjściowe_Wyniki!E$6</f>
        <v>0</v>
      </c>
      <c r="F44" s="147"/>
      <c r="G44" s="147">
        <f>LCC_Dane_wyjściowe_Wyniki!G$6</f>
        <v>0</v>
      </c>
      <c r="H44" s="147"/>
      <c r="I44" s="147">
        <f>LCC_Dane_wyjściowe_Wyniki!I$6</f>
        <v>0</v>
      </c>
      <c r="J44" s="147"/>
      <c r="K44" s="147">
        <f>LCC_Dane_wyjściowe_Wyniki!K$6</f>
        <v>0</v>
      </c>
      <c r="L44" s="147"/>
      <c r="M44" s="147">
        <f>LCC_Dane_wyjściowe_Wyniki!M$6</f>
        <v>0</v>
      </c>
      <c r="N44" s="147"/>
      <c r="O44" s="147">
        <f>LCC_Dane_wyjściowe_Wyniki!O$6</f>
        <v>0</v>
      </c>
      <c r="P44" s="147"/>
      <c r="Q44" s="147">
        <f>LCC_Dane_wyjściowe_Wyniki!Q$6</f>
        <v>0</v>
      </c>
      <c r="R44" s="147"/>
      <c r="S44" s="147">
        <f>LCC_Dane_wyjściowe_Wyniki!S$6</f>
        <v>0</v>
      </c>
      <c r="T44" s="147"/>
      <c r="U44" s="147">
        <f>LCC_Dane_wyjściowe_Wyniki!U$6</f>
        <v>0</v>
      </c>
      <c r="V44" s="147"/>
      <c r="W44" s="147">
        <f>LCC_Dane_wyjściowe_Wyniki!W$6</f>
        <v>0</v>
      </c>
      <c r="X44" s="281"/>
      <c r="Y44" s="281"/>
      <c r="Z44" s="281"/>
      <c r="AA44" s="281"/>
      <c r="AB44" s="281"/>
      <c r="AC44" s="281"/>
      <c r="AD44" s="281"/>
      <c r="AE44" s="281"/>
      <c r="AF44" s="281"/>
      <c r="AG44" s="281"/>
      <c r="AH44" s="281"/>
      <c r="AI44" s="281"/>
      <c r="AJ44" s="281"/>
      <c r="AK44" s="281"/>
      <c r="AL44" s="281"/>
      <c r="AM44" s="281"/>
      <c r="AN44" s="281"/>
      <c r="AO44" s="281"/>
      <c r="AP44" s="281"/>
      <c r="AQ44" s="281"/>
      <c r="AR44" s="281"/>
      <c r="AS44" s="281"/>
      <c r="AT44" s="281"/>
      <c r="AU44" s="281"/>
      <c r="AV44" s="281"/>
      <c r="AW44" s="281"/>
      <c r="AX44" s="281"/>
      <c r="AY44" s="281"/>
      <c r="AZ44" s="281"/>
      <c r="BA44" s="281"/>
      <c r="BB44" s="281"/>
      <c r="BC44" s="281"/>
      <c r="BD44" s="281"/>
      <c r="BE44" s="281"/>
      <c r="BF44" s="281"/>
      <c r="BG44" s="281"/>
      <c r="BH44" s="281"/>
      <c r="BI44" s="281"/>
      <c r="BJ44" s="281"/>
      <c r="BK44" s="281"/>
      <c r="BL44" s="281"/>
      <c r="BM44" s="281"/>
      <c r="BN44" s="281"/>
      <c r="BO44" s="281"/>
      <c r="BP44" s="281"/>
      <c r="BQ44" s="281"/>
      <c r="BR44" s="281"/>
      <c r="BS44" s="281"/>
      <c r="BT44" s="281"/>
      <c r="BU44" s="281"/>
      <c r="BV44" s="281"/>
      <c r="BW44" s="281"/>
      <c r="BX44" s="281"/>
      <c r="BY44" s="281"/>
      <c r="BZ44" s="281"/>
      <c r="CA44" s="281"/>
      <c r="CB44" s="281"/>
      <c r="CC44" s="281"/>
      <c r="CD44" s="281"/>
      <c r="CE44" s="281"/>
      <c r="CF44" s="281"/>
      <c r="CG44" s="281"/>
      <c r="CH44" s="281"/>
      <c r="CI44" s="281"/>
      <c r="CJ44" s="281"/>
      <c r="CK44" s="281"/>
      <c r="CL44" s="281"/>
      <c r="CM44" s="281"/>
      <c r="CN44" s="281"/>
      <c r="CO44" s="281"/>
      <c r="CP44" s="281"/>
      <c r="CQ44" s="281"/>
      <c r="CR44" s="281"/>
      <c r="CS44" s="281"/>
      <c r="CT44" s="281"/>
      <c r="CU44" s="281"/>
      <c r="CV44" s="281"/>
      <c r="CW44" s="281"/>
      <c r="CX44" s="281"/>
      <c r="CY44" s="281"/>
      <c r="CZ44" s="281"/>
      <c r="DA44" s="281"/>
      <c r="DB44" s="281"/>
      <c r="DC44" s="281"/>
      <c r="DD44" s="281"/>
      <c r="DE44" s="281"/>
      <c r="DF44" s="281"/>
      <c r="DG44" s="281"/>
      <c r="DH44" s="281"/>
      <c r="DI44" s="281"/>
      <c r="DJ44" s="281"/>
      <c r="DK44" s="281"/>
      <c r="DL44" s="281"/>
      <c r="DM44" s="281"/>
      <c r="DN44" s="281"/>
      <c r="DO44" s="281"/>
      <c r="DP44" s="281"/>
      <c r="DQ44" s="281"/>
      <c r="DR44" s="281"/>
      <c r="DS44" s="281"/>
      <c r="DT44" s="281"/>
      <c r="DU44" s="281"/>
      <c r="DV44" s="281"/>
      <c r="DW44" s="281"/>
      <c r="DX44" s="281"/>
      <c r="DY44" s="281"/>
      <c r="DZ44" s="281"/>
      <c r="EA44" s="281"/>
      <c r="EB44" s="281"/>
      <c r="EC44" s="281"/>
      <c r="ED44" s="281"/>
      <c r="EE44" s="281"/>
      <c r="EF44" s="281"/>
      <c r="EG44" s="281"/>
      <c r="EH44" s="281"/>
      <c r="EI44" s="281"/>
      <c r="EJ44" s="281"/>
      <c r="EK44" s="281"/>
      <c r="EL44" s="281"/>
      <c r="EM44" s="281"/>
      <c r="EN44" s="281"/>
      <c r="EO44" s="281"/>
      <c r="EP44" s="281"/>
      <c r="EQ44" s="281"/>
      <c r="ER44" s="281"/>
      <c r="ES44" s="281"/>
      <c r="ET44" s="281"/>
      <c r="EU44" s="281"/>
      <c r="EV44" s="281"/>
      <c r="EW44" s="281"/>
      <c r="EX44" s="281"/>
      <c r="EY44" s="281"/>
      <c r="EZ44" s="281"/>
      <c r="FA44" s="281"/>
      <c r="FB44" s="281"/>
      <c r="FC44" s="281"/>
      <c r="FD44" s="281"/>
      <c r="FE44" s="281"/>
      <c r="FF44" s="281"/>
      <c r="FG44" s="281"/>
      <c r="FH44" s="281"/>
      <c r="FI44" s="281"/>
      <c r="FJ44" s="281"/>
      <c r="FK44" s="281"/>
      <c r="FL44" s="281"/>
      <c r="FM44" s="281"/>
      <c r="FN44" s="281"/>
      <c r="FO44" s="281"/>
      <c r="FP44" s="281"/>
      <c r="FQ44" s="281"/>
      <c r="FR44" s="281"/>
      <c r="FS44" s="281"/>
      <c r="FT44" s="281"/>
      <c r="FU44" s="281"/>
      <c r="FV44" s="281"/>
      <c r="FW44" s="281"/>
      <c r="FX44" s="281"/>
      <c r="FY44" s="281"/>
      <c r="FZ44" s="281"/>
      <c r="GA44" s="281"/>
      <c r="GB44" s="281"/>
      <c r="GC44" s="281"/>
      <c r="GD44" s="281"/>
      <c r="GE44" s="281"/>
      <c r="GF44" s="281"/>
      <c r="GG44" s="281"/>
      <c r="GH44" s="281"/>
      <c r="GI44" s="281"/>
      <c r="GJ44" s="281"/>
      <c r="GK44" s="281"/>
      <c r="GL44" s="281"/>
      <c r="GM44" s="281"/>
      <c r="GN44" s="281"/>
      <c r="GO44" s="281"/>
      <c r="GP44" s="281"/>
      <c r="GQ44" s="281"/>
      <c r="GR44" s="281"/>
      <c r="GS44" s="281"/>
      <c r="GT44" s="281"/>
      <c r="GU44" s="281"/>
      <c r="GV44" s="281"/>
      <c r="GW44" s="281"/>
      <c r="GX44" s="281"/>
      <c r="GY44" s="281"/>
      <c r="GZ44" s="281"/>
      <c r="HA44" s="281"/>
      <c r="HB44" s="281"/>
      <c r="HC44" s="281"/>
      <c r="HD44" s="281"/>
      <c r="HE44" s="281"/>
      <c r="HF44" s="281"/>
      <c r="HG44" s="281"/>
      <c r="HH44" s="281"/>
      <c r="HI44" s="281"/>
      <c r="HJ44" s="281"/>
      <c r="HK44" s="281"/>
      <c r="HL44" s="281"/>
      <c r="HM44" s="281"/>
      <c r="HN44" s="281"/>
      <c r="HO44" s="281"/>
      <c r="HP44" s="281"/>
      <c r="HQ44" s="281"/>
      <c r="HR44" s="281"/>
      <c r="HS44" s="281"/>
      <c r="HT44" s="281"/>
      <c r="HU44" s="281"/>
      <c r="HV44" s="281"/>
      <c r="HW44" s="281"/>
      <c r="HX44" s="281"/>
      <c r="HY44" s="281"/>
      <c r="HZ44" s="281"/>
      <c r="IA44" s="281"/>
      <c r="IB44" s="281"/>
      <c r="IC44" s="281"/>
      <c r="ID44" s="281"/>
      <c r="IE44" s="281"/>
      <c r="IF44" s="281"/>
      <c r="IG44" s="281"/>
      <c r="IH44" s="281"/>
      <c r="II44" s="281"/>
      <c r="IJ44" s="281"/>
      <c r="IK44" s="281"/>
      <c r="IL44" s="281"/>
      <c r="IM44" s="281"/>
      <c r="IN44" s="281"/>
      <c r="IO44" s="281"/>
      <c r="IP44" s="281"/>
      <c r="IQ44" s="281"/>
      <c r="IR44" s="281"/>
      <c r="IS44" s="281"/>
      <c r="IT44" s="281"/>
      <c r="IU44" s="281"/>
      <c r="IV44" s="281"/>
      <c r="IW44" s="281"/>
      <c r="IX44" s="281"/>
      <c r="IY44" s="281"/>
      <c r="IZ44" s="281"/>
      <c r="JA44" s="281"/>
      <c r="JB44" s="281"/>
      <c r="JC44" s="281"/>
      <c r="JD44" s="281"/>
      <c r="JE44" s="281"/>
      <c r="JF44" s="281"/>
      <c r="JG44" s="281"/>
      <c r="JH44" s="281"/>
      <c r="JI44" s="281"/>
      <c r="JJ44" s="281"/>
      <c r="JK44" s="281"/>
      <c r="JL44" s="281"/>
      <c r="JM44" s="281"/>
      <c r="JN44" s="281"/>
      <c r="JO44" s="281"/>
      <c r="JP44" s="281"/>
      <c r="JQ44" s="281"/>
      <c r="JR44" s="281"/>
      <c r="JS44" s="281"/>
      <c r="JT44" s="281"/>
      <c r="JU44" s="281"/>
      <c r="JV44" s="281"/>
      <c r="JW44" s="281"/>
      <c r="JX44" s="281"/>
      <c r="JY44" s="281"/>
      <c r="JZ44" s="281"/>
      <c r="KA44" s="281"/>
      <c r="KB44" s="281"/>
      <c r="KC44" s="281"/>
      <c r="KD44" s="281"/>
      <c r="KE44" s="281"/>
      <c r="KF44" s="281"/>
      <c r="KG44" s="281"/>
      <c r="KH44" s="281"/>
      <c r="KI44" s="281"/>
      <c r="KJ44" s="281"/>
      <c r="KK44" s="281"/>
      <c r="KL44" s="281"/>
      <c r="KM44" s="281"/>
      <c r="KN44" s="281"/>
      <c r="KO44" s="281"/>
      <c r="KP44" s="281"/>
      <c r="KQ44" s="281"/>
      <c r="KR44" s="281"/>
      <c r="KS44" s="281"/>
      <c r="KT44" s="281"/>
      <c r="KU44" s="281"/>
      <c r="KV44" s="281"/>
      <c r="KW44" s="281"/>
      <c r="KX44" s="281"/>
      <c r="KY44" s="281"/>
      <c r="KZ44" s="281"/>
      <c r="LA44" s="281"/>
      <c r="LB44" s="281"/>
      <c r="LC44" s="281"/>
      <c r="LD44" s="281"/>
      <c r="LE44" s="281"/>
      <c r="LF44" s="281"/>
      <c r="LG44" s="281"/>
      <c r="LH44" s="281"/>
      <c r="LI44" s="281"/>
      <c r="LJ44" s="281"/>
      <c r="LK44" s="281"/>
      <c r="LL44" s="281"/>
      <c r="LM44" s="281"/>
      <c r="LN44" s="281"/>
      <c r="LO44" s="281"/>
      <c r="LP44" s="281"/>
      <c r="LQ44" s="281"/>
      <c r="LR44" s="281"/>
      <c r="LS44" s="281"/>
      <c r="LT44" s="281"/>
      <c r="LU44" s="281"/>
      <c r="LV44" s="281"/>
      <c r="LW44" s="281"/>
      <c r="LX44" s="281"/>
      <c r="LY44" s="281"/>
      <c r="LZ44" s="281"/>
      <c r="MA44" s="281"/>
      <c r="MB44" s="281"/>
      <c r="MC44" s="281"/>
      <c r="MD44" s="281"/>
      <c r="ME44" s="281"/>
      <c r="MF44" s="281"/>
      <c r="MG44" s="281"/>
      <c r="MH44" s="281"/>
      <c r="MI44" s="281"/>
      <c r="MJ44" s="281"/>
      <c r="MK44" s="281"/>
      <c r="ML44" s="281"/>
      <c r="MM44" s="281"/>
      <c r="MN44" s="281"/>
      <c r="MO44" s="281"/>
      <c r="MP44" s="281"/>
      <c r="MQ44" s="281"/>
      <c r="MR44" s="281"/>
      <c r="MS44" s="281"/>
      <c r="MT44" s="281"/>
      <c r="MU44" s="281"/>
      <c r="MV44" s="281"/>
      <c r="MW44" s="281"/>
      <c r="MX44" s="281"/>
      <c r="MY44" s="281"/>
      <c r="MZ44" s="281"/>
      <c r="NA44" s="281"/>
      <c r="NB44" s="281"/>
      <c r="NC44" s="281"/>
      <c r="ND44" s="281"/>
      <c r="NE44" s="281"/>
      <c r="NF44" s="281"/>
      <c r="NG44" s="281"/>
      <c r="NH44" s="281"/>
      <c r="NI44" s="281"/>
      <c r="NJ44" s="281"/>
      <c r="NK44" s="281"/>
      <c r="NL44" s="281"/>
      <c r="NM44" s="281"/>
      <c r="NN44" s="281"/>
      <c r="NO44" s="281"/>
      <c r="NP44" s="281"/>
      <c r="NQ44" s="281"/>
      <c r="NR44" s="281"/>
      <c r="NS44" s="281"/>
      <c r="NT44" s="281"/>
      <c r="NU44" s="281"/>
      <c r="NV44" s="281"/>
      <c r="NW44" s="281"/>
      <c r="NX44" s="281"/>
      <c r="NY44" s="281"/>
      <c r="NZ44" s="281"/>
      <c r="OA44" s="281"/>
      <c r="OB44" s="281"/>
      <c r="OC44" s="281"/>
      <c r="OD44" s="281"/>
      <c r="OE44" s="281"/>
      <c r="OF44" s="281"/>
      <c r="OG44" s="281"/>
      <c r="OH44" s="281"/>
      <c r="OI44" s="281"/>
      <c r="OJ44" s="281"/>
      <c r="OK44" s="281"/>
      <c r="OL44" s="281"/>
      <c r="OM44" s="281"/>
      <c r="ON44" s="281"/>
      <c r="OO44" s="281"/>
      <c r="OP44" s="281"/>
      <c r="OQ44" s="281"/>
      <c r="OR44" s="281"/>
      <c r="OS44" s="281"/>
      <c r="OT44" s="281"/>
      <c r="OU44" s="281"/>
      <c r="OV44" s="281"/>
      <c r="OW44" s="281"/>
      <c r="OX44" s="281"/>
      <c r="OY44" s="281"/>
      <c r="OZ44" s="281"/>
      <c r="PA44" s="281"/>
      <c r="PB44" s="281"/>
      <c r="PC44" s="281"/>
      <c r="PD44" s="281"/>
      <c r="PE44" s="281"/>
      <c r="PF44" s="281"/>
      <c r="PG44" s="281"/>
      <c r="PH44" s="281"/>
      <c r="PI44" s="281"/>
      <c r="PJ44" s="281"/>
      <c r="PK44" s="281"/>
      <c r="PL44" s="281"/>
      <c r="PM44" s="281"/>
      <c r="PN44" s="281"/>
      <c r="PO44" s="281"/>
      <c r="PP44" s="281"/>
      <c r="PQ44" s="281"/>
      <c r="PR44" s="281"/>
      <c r="PS44" s="281"/>
      <c r="PT44" s="281"/>
      <c r="PU44" s="281"/>
      <c r="PV44" s="281"/>
      <c r="PW44" s="281"/>
      <c r="PX44" s="281"/>
      <c r="PY44" s="281"/>
      <c r="PZ44" s="281"/>
      <c r="QA44" s="281"/>
      <c r="QB44" s="281"/>
      <c r="QC44" s="281"/>
      <c r="QD44" s="281"/>
      <c r="QE44" s="281"/>
      <c r="QF44" s="281"/>
      <c r="QG44" s="281"/>
      <c r="QH44" s="281"/>
      <c r="QI44" s="281"/>
      <c r="QJ44" s="281"/>
      <c r="QK44" s="281"/>
      <c r="QL44" s="281"/>
      <c r="QM44" s="281"/>
      <c r="QN44" s="281"/>
      <c r="QO44" s="281"/>
      <c r="QP44" s="281"/>
      <c r="QQ44" s="281"/>
      <c r="QR44" s="281"/>
      <c r="QS44" s="281"/>
      <c r="QT44" s="281"/>
      <c r="QU44" s="281"/>
      <c r="QV44" s="281"/>
      <c r="QW44" s="281"/>
      <c r="QX44" s="281"/>
      <c r="QY44" s="281"/>
      <c r="QZ44" s="281"/>
      <c r="RA44" s="281"/>
      <c r="RB44" s="281"/>
      <c r="RC44" s="281"/>
      <c r="RD44" s="281"/>
      <c r="RE44" s="281"/>
      <c r="RF44" s="281"/>
      <c r="RG44" s="281"/>
      <c r="RH44" s="281"/>
      <c r="RI44" s="281"/>
      <c r="RJ44" s="281"/>
      <c r="RK44" s="281"/>
      <c r="RL44" s="281"/>
      <c r="RM44" s="281"/>
      <c r="RN44" s="281"/>
      <c r="RO44" s="281"/>
      <c r="RP44" s="281"/>
      <c r="RQ44" s="281"/>
      <c r="RR44" s="281"/>
      <c r="RS44" s="281"/>
      <c r="RT44" s="281"/>
      <c r="RU44" s="281"/>
      <c r="RV44" s="281"/>
      <c r="RW44" s="281"/>
      <c r="RX44" s="281"/>
      <c r="RY44" s="281"/>
      <c r="RZ44" s="281"/>
      <c r="SA44" s="281"/>
      <c r="SB44" s="281"/>
      <c r="SC44" s="281"/>
      <c r="SD44" s="281"/>
      <c r="SE44" s="281"/>
      <c r="SF44" s="281"/>
      <c r="SG44" s="281"/>
      <c r="SH44" s="281"/>
      <c r="SI44" s="281"/>
      <c r="SJ44" s="281"/>
      <c r="SK44" s="281"/>
      <c r="SL44" s="281"/>
      <c r="SM44" s="281"/>
      <c r="SN44" s="281"/>
      <c r="SO44" s="281"/>
      <c r="SP44" s="281"/>
      <c r="SQ44" s="281"/>
      <c r="SR44" s="281"/>
      <c r="SS44" s="281"/>
      <c r="ST44" s="281"/>
      <c r="SU44" s="281"/>
      <c r="SV44" s="281"/>
      <c r="SW44" s="281"/>
      <c r="SX44" s="281"/>
      <c r="SY44" s="281"/>
      <c r="SZ44" s="281"/>
      <c r="TA44" s="281"/>
      <c r="TB44" s="281"/>
      <c r="TC44" s="281"/>
      <c r="TD44" s="281"/>
      <c r="TE44" s="281"/>
      <c r="TF44" s="281"/>
      <c r="TG44" s="281"/>
      <c r="TH44" s="281"/>
      <c r="TI44" s="281"/>
      <c r="TJ44" s="281"/>
      <c r="TK44" s="281"/>
      <c r="TL44" s="281"/>
      <c r="TM44" s="281"/>
      <c r="TN44" s="281"/>
      <c r="TO44" s="281"/>
      <c r="TP44" s="281"/>
      <c r="TQ44" s="281"/>
      <c r="TR44" s="281"/>
      <c r="TS44" s="281"/>
      <c r="TT44" s="281"/>
      <c r="TU44" s="281"/>
      <c r="TV44" s="281"/>
      <c r="TW44" s="281"/>
      <c r="TX44" s="281"/>
      <c r="TY44" s="281"/>
      <c r="TZ44" s="281"/>
      <c r="UA44" s="281"/>
      <c r="UB44" s="281"/>
      <c r="UC44" s="281"/>
      <c r="UD44" s="281"/>
      <c r="UE44" s="281"/>
      <c r="UF44" s="281"/>
      <c r="UG44" s="281"/>
      <c r="UH44" s="281"/>
      <c r="UI44" s="281"/>
      <c r="UJ44" s="281"/>
      <c r="UK44" s="281"/>
      <c r="UL44" s="281"/>
      <c r="UM44" s="281"/>
      <c r="UN44" s="281"/>
      <c r="UO44" s="281"/>
      <c r="UP44" s="281"/>
      <c r="UQ44" s="281"/>
      <c r="UR44" s="281"/>
      <c r="US44" s="281"/>
      <c r="UT44" s="281"/>
      <c r="UU44" s="281"/>
      <c r="UV44" s="281"/>
      <c r="UW44" s="281"/>
      <c r="UX44" s="281"/>
      <c r="UY44" s="281"/>
      <c r="UZ44" s="281"/>
      <c r="VA44" s="281"/>
      <c r="VB44" s="281"/>
      <c r="VC44" s="281"/>
      <c r="VD44" s="281"/>
      <c r="VE44" s="281"/>
      <c r="VF44" s="281"/>
      <c r="VG44" s="281"/>
      <c r="VH44" s="281"/>
      <c r="VI44" s="281"/>
      <c r="VJ44" s="281"/>
      <c r="VK44" s="281"/>
      <c r="VL44" s="281"/>
      <c r="VM44" s="281"/>
      <c r="VN44" s="281"/>
      <c r="VO44" s="281"/>
      <c r="VP44" s="281"/>
      <c r="VQ44" s="281"/>
      <c r="VR44" s="281"/>
      <c r="VS44" s="281"/>
      <c r="VT44" s="281"/>
      <c r="VU44" s="281"/>
      <c r="VV44" s="281"/>
      <c r="VW44" s="281"/>
      <c r="VX44" s="281"/>
      <c r="VY44" s="281"/>
      <c r="VZ44" s="281"/>
      <c r="WA44" s="281"/>
      <c r="WB44" s="281"/>
      <c r="WC44" s="281"/>
      <c r="WD44" s="281"/>
      <c r="WE44" s="281"/>
      <c r="WF44" s="281"/>
      <c r="WG44" s="281"/>
      <c r="WH44" s="281"/>
      <c r="WI44" s="281"/>
      <c r="WJ44" s="281"/>
      <c r="WK44" s="281"/>
      <c r="WL44" s="281"/>
      <c r="WM44" s="281"/>
      <c r="WN44" s="281"/>
      <c r="WO44" s="281"/>
      <c r="WP44" s="281"/>
      <c r="WQ44" s="281"/>
      <c r="WR44" s="281"/>
      <c r="WS44" s="281"/>
      <c r="WT44" s="281"/>
      <c r="WU44" s="281"/>
      <c r="WV44" s="281"/>
      <c r="WW44" s="281"/>
      <c r="WX44" s="281"/>
      <c r="WY44" s="281"/>
      <c r="WZ44" s="281"/>
      <c r="XA44" s="281"/>
      <c r="XB44" s="281"/>
      <c r="XC44" s="281"/>
      <c r="XD44" s="281"/>
      <c r="XE44" s="281"/>
      <c r="XF44" s="281"/>
      <c r="XG44" s="281"/>
      <c r="XH44" s="281"/>
      <c r="XI44" s="281"/>
      <c r="XJ44" s="281"/>
      <c r="XK44" s="281"/>
      <c r="XL44" s="281"/>
      <c r="XM44" s="281"/>
      <c r="XN44" s="281"/>
      <c r="XO44" s="281"/>
      <c r="XP44" s="281"/>
      <c r="XQ44" s="281"/>
      <c r="XR44" s="281"/>
      <c r="XS44" s="281"/>
      <c r="XT44" s="281"/>
      <c r="XU44" s="281"/>
      <c r="XV44" s="281"/>
      <c r="XW44" s="281"/>
      <c r="XX44" s="281"/>
      <c r="XY44" s="281"/>
      <c r="XZ44" s="281"/>
      <c r="YA44" s="281"/>
      <c r="YB44" s="281"/>
      <c r="YC44" s="281"/>
      <c r="YD44" s="281"/>
      <c r="YE44" s="281"/>
      <c r="YF44" s="281"/>
      <c r="YG44" s="281"/>
      <c r="YH44" s="281"/>
      <c r="YI44" s="281"/>
      <c r="YJ44" s="281"/>
      <c r="YK44" s="281"/>
      <c r="YL44" s="281"/>
      <c r="YM44" s="281"/>
      <c r="YN44" s="281"/>
      <c r="YO44" s="281"/>
      <c r="YP44" s="281"/>
      <c r="YQ44" s="281"/>
      <c r="YR44" s="281"/>
      <c r="YS44" s="281"/>
      <c r="YT44" s="281"/>
      <c r="YU44" s="281"/>
      <c r="YV44" s="281"/>
      <c r="YW44" s="281"/>
      <c r="YX44" s="281"/>
      <c r="YY44" s="281"/>
      <c r="YZ44" s="281"/>
      <c r="ZA44" s="281"/>
      <c r="ZB44" s="281"/>
      <c r="ZC44" s="281"/>
      <c r="ZD44" s="281"/>
      <c r="ZE44" s="281"/>
      <c r="ZF44" s="281"/>
      <c r="ZG44" s="281"/>
      <c r="ZH44" s="281"/>
      <c r="ZI44" s="281"/>
      <c r="ZJ44" s="281"/>
      <c r="ZK44" s="281"/>
      <c r="ZL44" s="281"/>
      <c r="ZM44" s="281"/>
      <c r="ZN44" s="281"/>
      <c r="ZO44" s="281"/>
      <c r="ZP44" s="281"/>
      <c r="ZQ44" s="281"/>
      <c r="ZR44" s="281"/>
      <c r="ZS44" s="281"/>
      <c r="ZT44" s="281"/>
      <c r="ZU44" s="281"/>
      <c r="ZV44" s="281"/>
      <c r="ZW44" s="281"/>
      <c r="ZX44" s="281"/>
      <c r="ZY44" s="281"/>
      <c r="ZZ44" s="281"/>
      <c r="AAA44" s="281"/>
      <c r="AAB44" s="281"/>
      <c r="AAC44" s="281"/>
      <c r="AAD44" s="281"/>
      <c r="AAE44" s="281"/>
      <c r="AAF44" s="281"/>
      <c r="AAG44" s="281"/>
      <c r="AAH44" s="281"/>
      <c r="AAI44" s="281"/>
      <c r="AAJ44" s="281"/>
      <c r="AAK44" s="281"/>
      <c r="AAL44" s="281"/>
      <c r="AAM44" s="281"/>
      <c r="AAN44" s="281"/>
      <c r="AAO44" s="281"/>
      <c r="AAP44" s="281"/>
      <c r="AAQ44" s="281"/>
      <c r="AAR44" s="281"/>
      <c r="AAS44" s="281"/>
      <c r="AAT44" s="281"/>
      <c r="AAU44" s="281"/>
      <c r="AAV44" s="281"/>
      <c r="AAW44" s="281"/>
      <c r="AAX44" s="281"/>
      <c r="AAY44" s="281"/>
      <c r="AAZ44" s="281"/>
      <c r="ABA44" s="281"/>
      <c r="ABB44" s="281"/>
      <c r="ABC44" s="281"/>
      <c r="ABD44" s="281"/>
      <c r="ABE44" s="281"/>
      <c r="ABF44" s="281"/>
      <c r="ABG44" s="281"/>
      <c r="ABH44" s="281"/>
      <c r="ABI44" s="281"/>
      <c r="ABJ44" s="281"/>
      <c r="ABK44" s="281"/>
      <c r="ABL44" s="281"/>
      <c r="ABM44" s="281"/>
      <c r="ABN44" s="281"/>
      <c r="ABO44" s="281"/>
      <c r="ABP44" s="281"/>
      <c r="ABQ44" s="281"/>
      <c r="ABR44" s="281"/>
      <c r="ABS44" s="281"/>
      <c r="ABT44" s="281"/>
      <c r="ABU44" s="281"/>
      <c r="ABV44" s="281"/>
      <c r="ABW44" s="281"/>
      <c r="ABX44" s="281"/>
      <c r="ABY44" s="281"/>
      <c r="ABZ44" s="281"/>
      <c r="ACA44" s="281"/>
      <c r="ACB44" s="281"/>
      <c r="ACC44" s="281"/>
      <c r="ACD44" s="281"/>
      <c r="ACE44" s="281"/>
      <c r="ACF44" s="281"/>
      <c r="ACG44" s="281"/>
      <c r="ACH44" s="281"/>
      <c r="ACI44" s="281"/>
      <c r="ACJ44" s="281"/>
      <c r="ACK44" s="281"/>
      <c r="ACL44" s="281"/>
      <c r="ACM44" s="281"/>
      <c r="ACN44" s="281"/>
      <c r="ACO44" s="281"/>
      <c r="ACP44" s="281"/>
      <c r="ACQ44" s="281"/>
      <c r="ACR44" s="281"/>
      <c r="ACS44" s="281"/>
      <c r="ACT44" s="281"/>
      <c r="ACU44" s="281"/>
      <c r="ACV44" s="281"/>
      <c r="ACW44" s="281"/>
      <c r="ACX44" s="281"/>
      <c r="ACY44" s="281"/>
      <c r="ACZ44" s="281"/>
      <c r="ADA44" s="281"/>
      <c r="ADB44" s="281"/>
      <c r="ADC44" s="281"/>
      <c r="ADD44" s="281"/>
      <c r="ADE44" s="281"/>
      <c r="ADF44" s="281"/>
      <c r="ADG44" s="281"/>
      <c r="ADH44" s="281"/>
      <c r="ADI44" s="281"/>
      <c r="ADJ44" s="281"/>
      <c r="ADK44" s="281"/>
      <c r="ADL44" s="281"/>
      <c r="ADM44" s="281"/>
      <c r="ADN44" s="281"/>
      <c r="ADO44" s="281"/>
      <c r="ADP44" s="281"/>
      <c r="ADQ44" s="281"/>
      <c r="ADR44" s="281"/>
      <c r="ADS44" s="281"/>
      <c r="ADT44" s="281"/>
      <c r="ADU44" s="281"/>
      <c r="ADV44" s="281"/>
      <c r="ADW44" s="281"/>
      <c r="ADX44" s="281"/>
      <c r="ADY44" s="281"/>
      <c r="ADZ44" s="281"/>
      <c r="AEA44" s="281"/>
      <c r="AEB44" s="281"/>
      <c r="AEC44" s="281"/>
      <c r="AED44" s="281"/>
      <c r="AEE44" s="281"/>
      <c r="AEF44" s="281"/>
      <c r="AEG44" s="281"/>
      <c r="AEH44" s="281"/>
      <c r="AEI44" s="281"/>
      <c r="AEJ44" s="281"/>
      <c r="AEK44" s="281"/>
      <c r="AEL44" s="281"/>
      <c r="AEM44" s="281"/>
      <c r="AEN44" s="281"/>
      <c r="AEO44" s="281"/>
      <c r="AEP44" s="281"/>
      <c r="AEQ44" s="281"/>
      <c r="AER44" s="281"/>
      <c r="AES44" s="281"/>
      <c r="AET44" s="281"/>
      <c r="AEU44" s="281"/>
      <c r="AEV44" s="281"/>
      <c r="AEW44" s="281"/>
      <c r="AEX44" s="281"/>
      <c r="AEY44" s="281"/>
      <c r="AEZ44" s="281"/>
      <c r="AFA44" s="281"/>
      <c r="AFB44" s="281"/>
      <c r="AFC44" s="281"/>
      <c r="AFD44" s="281"/>
      <c r="AFE44" s="281"/>
      <c r="AFF44" s="281"/>
      <c r="AFG44" s="281"/>
      <c r="AFH44" s="281"/>
      <c r="AFI44" s="281"/>
      <c r="AFJ44" s="281"/>
      <c r="AFK44" s="281"/>
      <c r="AFL44" s="281"/>
      <c r="AFM44" s="281"/>
      <c r="AFN44" s="281"/>
      <c r="AFO44" s="281"/>
      <c r="AFP44" s="281"/>
      <c r="AFQ44" s="281"/>
      <c r="AFR44" s="281"/>
      <c r="AFS44" s="281"/>
      <c r="AFT44" s="281"/>
      <c r="AFU44" s="281"/>
      <c r="AFV44" s="281"/>
      <c r="AFW44" s="281"/>
      <c r="AFX44" s="281"/>
      <c r="AFY44" s="281"/>
      <c r="AFZ44" s="281"/>
      <c r="AGA44" s="281"/>
      <c r="AGB44" s="281"/>
      <c r="AGC44" s="281"/>
      <c r="AGD44" s="281"/>
      <c r="AGE44" s="281"/>
      <c r="AGF44" s="281"/>
      <c r="AGG44" s="281"/>
      <c r="AGH44" s="281"/>
      <c r="AGI44" s="281"/>
      <c r="AGJ44" s="281"/>
      <c r="AGK44" s="281"/>
      <c r="AGL44" s="281"/>
      <c r="AGM44" s="281"/>
      <c r="AGN44" s="281"/>
      <c r="AGO44" s="281"/>
      <c r="AGP44" s="281"/>
      <c r="AGQ44" s="281"/>
      <c r="AGR44" s="281"/>
      <c r="AGS44" s="281"/>
      <c r="AGT44" s="281"/>
      <c r="AGU44" s="281"/>
      <c r="AGV44" s="281"/>
      <c r="AGW44" s="281"/>
      <c r="AGX44" s="281"/>
      <c r="AGY44" s="281"/>
      <c r="AGZ44" s="281"/>
      <c r="AHA44" s="281"/>
      <c r="AHB44" s="281"/>
      <c r="AHC44" s="281"/>
      <c r="AHD44" s="281"/>
      <c r="AHE44" s="281"/>
      <c r="AHF44" s="281"/>
      <c r="AHG44" s="281"/>
      <c r="AHH44" s="281"/>
      <c r="AHI44" s="281"/>
      <c r="AHJ44" s="281"/>
      <c r="AHK44" s="281"/>
      <c r="AHL44" s="281"/>
      <c r="AHM44" s="281"/>
      <c r="AHN44" s="281"/>
      <c r="AHO44" s="281"/>
      <c r="AHP44" s="281"/>
      <c r="AHQ44" s="281"/>
      <c r="AHR44" s="281"/>
      <c r="AHS44" s="281"/>
      <c r="AHT44" s="281"/>
      <c r="AHU44" s="281"/>
      <c r="AHV44" s="281"/>
      <c r="AHW44" s="281"/>
      <c r="AHX44" s="281"/>
      <c r="AHY44" s="281"/>
      <c r="AHZ44" s="281"/>
      <c r="AIA44" s="281"/>
      <c r="AIB44" s="281"/>
      <c r="AIC44" s="281"/>
      <c r="AID44" s="281"/>
      <c r="AIE44" s="281"/>
      <c r="AIF44" s="281"/>
      <c r="AIG44" s="281"/>
      <c r="AIH44" s="281"/>
      <c r="AII44" s="281"/>
      <c r="AIJ44" s="281"/>
      <c r="AIK44" s="281"/>
      <c r="AIL44" s="281"/>
      <c r="AIM44" s="281"/>
      <c r="AIN44" s="281"/>
      <c r="AIO44" s="281"/>
      <c r="AIP44" s="281"/>
      <c r="AIQ44" s="281"/>
      <c r="AIR44" s="281"/>
      <c r="AIS44" s="281"/>
      <c r="AIT44" s="281"/>
      <c r="AIU44" s="281"/>
      <c r="AIV44" s="281"/>
      <c r="AIW44" s="281"/>
      <c r="AIX44" s="281"/>
      <c r="AIY44" s="281"/>
      <c r="AIZ44" s="281"/>
      <c r="AJA44" s="281"/>
      <c r="AJB44" s="281"/>
      <c r="AJC44" s="281"/>
      <c r="AJD44" s="281"/>
      <c r="AJE44" s="281"/>
      <c r="AJF44" s="281"/>
      <c r="AJG44" s="281"/>
      <c r="AJH44" s="281"/>
      <c r="AJI44" s="281"/>
      <c r="AJJ44" s="281"/>
      <c r="AJK44" s="281"/>
      <c r="AJL44" s="281"/>
      <c r="AJM44" s="281"/>
      <c r="AJN44" s="281"/>
      <c r="AJO44" s="281"/>
      <c r="AJP44" s="281"/>
      <c r="AJQ44" s="281"/>
      <c r="AJR44" s="281"/>
      <c r="AJS44" s="281"/>
      <c r="AJT44" s="281"/>
      <c r="AJU44" s="281"/>
      <c r="AJV44" s="281"/>
      <c r="AJW44" s="281"/>
      <c r="AJX44" s="281"/>
      <c r="AJY44" s="281"/>
      <c r="AJZ44" s="281"/>
      <c r="AKA44" s="281"/>
      <c r="AKB44" s="281"/>
      <c r="AKC44" s="281"/>
      <c r="AKD44" s="281"/>
      <c r="AKE44" s="281"/>
      <c r="AKF44" s="281"/>
      <c r="AKG44" s="281"/>
      <c r="AKH44" s="281"/>
      <c r="AKI44" s="281"/>
      <c r="AKJ44" s="281"/>
      <c r="AKK44" s="281"/>
      <c r="AKL44" s="281"/>
      <c r="AKM44" s="281"/>
      <c r="AKN44" s="281"/>
      <c r="AKO44" s="281"/>
      <c r="AKP44" s="281"/>
      <c r="AKQ44" s="281"/>
      <c r="AKR44" s="281"/>
      <c r="AKS44" s="281"/>
      <c r="AKT44" s="281"/>
      <c r="AKU44" s="281"/>
      <c r="AKV44" s="281"/>
      <c r="AKW44" s="281"/>
      <c r="AKX44" s="281"/>
      <c r="AKY44" s="281"/>
      <c r="AKZ44" s="281"/>
      <c r="ALA44" s="281"/>
      <c r="ALB44" s="281"/>
      <c r="ALC44" s="281"/>
      <c r="ALD44" s="281"/>
      <c r="ALE44" s="281"/>
      <c r="ALF44" s="281"/>
      <c r="ALG44" s="281"/>
      <c r="ALH44" s="281"/>
      <c r="ALI44" s="281"/>
      <c r="ALJ44" s="281"/>
      <c r="ALK44" s="281"/>
      <c r="ALL44" s="281"/>
      <c r="ALM44" s="281"/>
      <c r="ALN44" s="281"/>
      <c r="ALO44" s="281"/>
      <c r="ALP44" s="281"/>
      <c r="ALQ44" s="281"/>
      <c r="ALR44" s="281"/>
      <c r="ALS44" s="281"/>
      <c r="ALT44" s="281"/>
      <c r="ALU44" s="281"/>
      <c r="ALV44" s="281"/>
      <c r="ALW44" s="281"/>
      <c r="ALX44" s="281"/>
      <c r="ALY44" s="281"/>
      <c r="ALZ44" s="281"/>
      <c r="AMA44" s="281"/>
      <c r="AMB44" s="281"/>
      <c r="AMC44" s="281"/>
      <c r="AMD44" s="281"/>
      <c r="AME44" s="281"/>
      <c r="AMF44" s="281"/>
      <c r="AMG44" s="281"/>
      <c r="AMH44" s="281"/>
      <c r="AMI44" s="281"/>
      <c r="AMJ44" s="281"/>
    </row>
    <row r="45" spans="1:1024" ht="30" customHeight="1" x14ac:dyDescent="0.25">
      <c r="C45" s="326" t="s">
        <v>282</v>
      </c>
      <c r="D45" s="161" t="str">
        <f>LCC_Dane_wyjściowe_Wyniki!E$12&amp;"/rok.jednostka"</f>
        <v>/rok.jednostka</v>
      </c>
      <c r="E45" s="148">
        <f>IF(LCC_Dane_wyjściowe_Wyniki!E41="",SUM(E22:E23)*LCC_Dane_wyjściowe_Wyniki!E39*LCC_Dane_wyjściowe_Wyniki!E42*1/1000,SUM(E22:E23)*LCC_Dane_wyjściowe_Wyniki!E41*LCC_Dane_wyjściowe_Wyniki!E42*1/1000)</f>
        <v>0</v>
      </c>
      <c r="F45" s="148"/>
      <c r="G45" s="148">
        <f>IF(LCC_Dane_wyjściowe_Wyniki!G41="",SUM(G22:G23)*LCC_Dane_wyjściowe_Wyniki!G39*LCC_Dane_wyjściowe_Wyniki!G42*1/1000,SUM(G22:G23)*LCC_Dane_wyjściowe_Wyniki!G41*LCC_Dane_wyjściowe_Wyniki!G42*1/1000)</f>
        <v>0</v>
      </c>
      <c r="H45" s="145"/>
      <c r="I45" s="148">
        <f>IF(LCC_Dane_wyjściowe_Wyniki!I41="",SUM(I22:I23)*LCC_Dane_wyjściowe_Wyniki!I39*LCC_Dane_wyjściowe_Wyniki!I42*1/1000,SUM(I22:I23)*LCC_Dane_wyjściowe_Wyniki!I41*LCC_Dane_wyjściowe_Wyniki!I42*1/1000)</f>
        <v>0</v>
      </c>
      <c r="J45" s="145"/>
      <c r="K45" s="148">
        <f>IF(LCC_Dane_wyjściowe_Wyniki!K41="",SUM(K22:K23)*LCC_Dane_wyjściowe_Wyniki!K39*LCC_Dane_wyjściowe_Wyniki!K42*1/1000,SUM(K22:K23)*LCC_Dane_wyjściowe_Wyniki!K41*LCC_Dane_wyjściowe_Wyniki!K42*1/1000)</f>
        <v>0</v>
      </c>
      <c r="L45" s="145"/>
      <c r="M45" s="148">
        <f>IF(LCC_Dane_wyjściowe_Wyniki!M41="",SUM(M22:M23)*LCC_Dane_wyjściowe_Wyniki!M39*LCC_Dane_wyjściowe_Wyniki!M42*1/1000,SUM(M22:M23)*LCC_Dane_wyjściowe_Wyniki!M41*LCC_Dane_wyjściowe_Wyniki!M42*1/1000)</f>
        <v>0</v>
      </c>
      <c r="N45" s="145"/>
      <c r="O45" s="148">
        <f>IF(LCC_Dane_wyjściowe_Wyniki!O41="",SUM(O22:O23)*LCC_Dane_wyjściowe_Wyniki!O39*LCC_Dane_wyjściowe_Wyniki!O42*1/1000,SUM(O22:O23)*LCC_Dane_wyjściowe_Wyniki!O41*LCC_Dane_wyjściowe_Wyniki!O42*1/1000)</f>
        <v>0</v>
      </c>
      <c r="P45" s="145"/>
      <c r="Q45" s="148">
        <f>IF(LCC_Dane_wyjściowe_Wyniki!Q41="",SUM(Q22:Q23)*LCC_Dane_wyjściowe_Wyniki!Q39*LCC_Dane_wyjściowe_Wyniki!Q42*1/1000,SUM(Q22:Q23)*LCC_Dane_wyjściowe_Wyniki!Q41*LCC_Dane_wyjściowe_Wyniki!Q42*1/1000)</f>
        <v>0</v>
      </c>
      <c r="R45" s="145"/>
      <c r="S45" s="148">
        <f>IF(LCC_Dane_wyjściowe_Wyniki!S41="",SUM(S22:S23)*LCC_Dane_wyjściowe_Wyniki!S39*LCC_Dane_wyjściowe_Wyniki!S42*1/1000,SUM(S22:S23)*LCC_Dane_wyjściowe_Wyniki!S41*LCC_Dane_wyjściowe_Wyniki!S42*1/1000)</f>
        <v>0</v>
      </c>
      <c r="T45" s="145"/>
      <c r="U45" s="148">
        <f>IF(LCC_Dane_wyjściowe_Wyniki!U41="",SUM(U22:U23)*LCC_Dane_wyjściowe_Wyniki!U39*LCC_Dane_wyjściowe_Wyniki!U42*1/1000,SUM(U22:U23)*LCC_Dane_wyjściowe_Wyniki!U41*LCC_Dane_wyjściowe_Wyniki!U42*1/1000)</f>
        <v>0</v>
      </c>
      <c r="V45" s="145"/>
      <c r="W45" s="148">
        <f>IF(LCC_Dane_wyjściowe_Wyniki!W41="",SUM(W22:W23)*LCC_Dane_wyjściowe_Wyniki!W39*LCC_Dane_wyjściowe_Wyniki!W42*1/1000,SUM(W22:W23)*LCC_Dane_wyjściowe_Wyniki!W41*LCC_Dane_wyjściowe_Wyniki!W42*1/1000)</f>
        <v>0</v>
      </c>
    </row>
    <row r="46" spans="1:1024" ht="30" customHeight="1" x14ac:dyDescent="0.25">
      <c r="C46" s="327" t="s">
        <v>284</v>
      </c>
      <c r="D46" s="161" t="str">
        <f>LCC_Dane_wyjściowe_Wyniki!E$12&amp;"/jednostka"</f>
        <v>/jednostka</v>
      </c>
      <c r="E46" s="148">
        <f>E45*$E$5</f>
        <v>0</v>
      </c>
      <c r="F46" s="148"/>
      <c r="G46" s="148">
        <f>G45*$E$5</f>
        <v>0</v>
      </c>
      <c r="H46" s="145"/>
      <c r="I46" s="148">
        <f>I45*$E$5</f>
        <v>0</v>
      </c>
      <c r="J46" s="145"/>
      <c r="K46" s="148">
        <f>K45*$E$5</f>
        <v>0</v>
      </c>
      <c r="L46" s="145"/>
      <c r="M46" s="148">
        <f>M45*$E$5</f>
        <v>0</v>
      </c>
      <c r="N46" s="145"/>
      <c r="O46" s="148">
        <f>O45*$E$5</f>
        <v>0</v>
      </c>
      <c r="P46" s="145"/>
      <c r="Q46" s="148">
        <f>Q45*$E$5</f>
        <v>0</v>
      </c>
      <c r="R46" s="145"/>
      <c r="S46" s="148">
        <f>S45*$E$5</f>
        <v>0</v>
      </c>
      <c r="T46" s="145"/>
      <c r="U46" s="148">
        <f>U45*$E$5</f>
        <v>0</v>
      </c>
      <c r="V46" s="145"/>
      <c r="W46" s="148">
        <f>W45*$E$5</f>
        <v>0</v>
      </c>
    </row>
    <row r="47" spans="1:1024" x14ac:dyDescent="0.25">
      <c r="C47" s="144"/>
      <c r="D47" s="144"/>
      <c r="E47" s="145"/>
      <c r="F47" s="145"/>
      <c r="G47" s="145"/>
      <c r="H47" s="145"/>
      <c r="I47" s="145"/>
      <c r="J47" s="145"/>
      <c r="K47" s="145"/>
      <c r="L47" s="145"/>
      <c r="M47" s="145"/>
      <c r="N47" s="145"/>
      <c r="O47" s="145"/>
      <c r="P47" s="145"/>
      <c r="Q47" s="145"/>
      <c r="R47" s="145"/>
      <c r="S47" s="145"/>
      <c r="T47" s="145"/>
      <c r="U47" s="145"/>
      <c r="V47" s="145"/>
      <c r="W47" s="145"/>
    </row>
    <row r="49" spans="1:23" ht="19.2" x14ac:dyDescent="0.25">
      <c r="C49" s="137" t="s">
        <v>285</v>
      </c>
      <c r="D49" s="137"/>
      <c r="E49" s="138"/>
      <c r="F49" s="138"/>
      <c r="G49" s="138"/>
      <c r="H49" s="138"/>
      <c r="I49" s="138"/>
      <c r="J49" s="138"/>
      <c r="K49" s="138"/>
      <c r="L49" s="138"/>
      <c r="M49" s="138"/>
      <c r="N49" s="138"/>
      <c r="O49" s="138"/>
      <c r="P49" s="138"/>
      <c r="Q49" s="138"/>
      <c r="R49" s="138"/>
      <c r="S49" s="138"/>
      <c r="T49" s="138"/>
      <c r="U49" s="138"/>
      <c r="V49" s="138"/>
      <c r="W49" s="138"/>
    </row>
    <row r="50" spans="1:23" x14ac:dyDescent="0.25">
      <c r="C50" s="139"/>
      <c r="D50" s="139"/>
      <c r="E50" s="139"/>
      <c r="F50" s="139"/>
      <c r="G50" s="139"/>
      <c r="H50" s="139"/>
      <c r="I50" s="139"/>
      <c r="J50" s="139"/>
      <c r="K50" s="139"/>
      <c r="L50" s="139"/>
      <c r="M50" s="139"/>
      <c r="N50" s="139"/>
      <c r="O50" s="139"/>
      <c r="P50" s="139"/>
      <c r="Q50" s="139"/>
      <c r="R50" s="139"/>
      <c r="S50" s="139"/>
      <c r="T50" s="139"/>
      <c r="U50" s="139"/>
      <c r="V50" s="139"/>
      <c r="W50" s="139"/>
    </row>
    <row r="51" spans="1:23" s="116" customFormat="1" x14ac:dyDescent="0.2">
      <c r="A51" s="289"/>
      <c r="C51" s="140"/>
      <c r="D51" s="140"/>
      <c r="E51" s="141">
        <f>LCC_Dane_wyjściowe_Wyniki!E$6</f>
        <v>0</v>
      </c>
      <c r="F51" s="141"/>
      <c r="G51" s="141">
        <f>LCC_Dane_wyjściowe_Wyniki!G$6</f>
        <v>0</v>
      </c>
      <c r="H51" s="141"/>
      <c r="I51" s="141">
        <f>LCC_Dane_wyjściowe_Wyniki!I$6</f>
        <v>0</v>
      </c>
      <c r="J51" s="141"/>
      <c r="K51" s="141">
        <f>LCC_Dane_wyjściowe_Wyniki!K$6</f>
        <v>0</v>
      </c>
      <c r="L51" s="141"/>
      <c r="M51" s="141">
        <f>LCC_Dane_wyjściowe_Wyniki!M$6</f>
        <v>0</v>
      </c>
      <c r="N51" s="141"/>
      <c r="O51" s="141">
        <f>LCC_Dane_wyjściowe_Wyniki!O$6</f>
        <v>0</v>
      </c>
      <c r="P51" s="141"/>
      <c r="Q51" s="141">
        <f>LCC_Dane_wyjściowe_Wyniki!Q$6</f>
        <v>0</v>
      </c>
      <c r="R51" s="141"/>
      <c r="S51" s="141">
        <f>LCC_Dane_wyjściowe_Wyniki!S$6</f>
        <v>0</v>
      </c>
      <c r="T51" s="141"/>
      <c r="U51" s="141">
        <f>LCC_Dane_wyjściowe_Wyniki!U$6</f>
        <v>0</v>
      </c>
      <c r="V51" s="141"/>
      <c r="W51" s="141">
        <f>LCC_Dane_wyjściowe_Wyniki!W$6</f>
        <v>0</v>
      </c>
    </row>
    <row r="52" spans="1:23" ht="35.1" customHeight="1" x14ac:dyDescent="0.25">
      <c r="C52" s="332" t="s">
        <v>286</v>
      </c>
      <c r="D52" s="335" t="str">
        <f>LCC_Dane_wyjściowe_Wyniki!E$12&amp;"/jednostka"</f>
        <v>/jednostka</v>
      </c>
      <c r="E52" s="142">
        <f>LCC_Dane_wyjściowe_Wyniki!E52</f>
        <v>0</v>
      </c>
      <c r="F52" s="142"/>
      <c r="G52" s="142">
        <f>LCC_Dane_wyjściowe_Wyniki!G52</f>
        <v>0</v>
      </c>
      <c r="H52" s="139"/>
      <c r="I52" s="142">
        <f>LCC_Dane_wyjściowe_Wyniki!I52</f>
        <v>0</v>
      </c>
      <c r="J52" s="139"/>
      <c r="K52" s="142">
        <f>LCC_Dane_wyjściowe_Wyniki!K52</f>
        <v>0</v>
      </c>
      <c r="L52" s="139"/>
      <c r="M52" s="142">
        <f>LCC_Dane_wyjściowe_Wyniki!M52</f>
        <v>0</v>
      </c>
      <c r="N52" s="139"/>
      <c r="O52" s="142">
        <f>LCC_Dane_wyjściowe_Wyniki!O52</f>
        <v>0</v>
      </c>
      <c r="P52" s="139"/>
      <c r="Q52" s="142">
        <f>LCC_Dane_wyjściowe_Wyniki!Q52</f>
        <v>0</v>
      </c>
      <c r="R52" s="139"/>
      <c r="S52" s="142">
        <f>LCC_Dane_wyjściowe_Wyniki!S52</f>
        <v>0</v>
      </c>
      <c r="T52" s="139"/>
      <c r="U52" s="142">
        <f>LCC_Dane_wyjściowe_Wyniki!U52</f>
        <v>0</v>
      </c>
      <c r="V52" s="139"/>
      <c r="W52" s="142">
        <f>LCC_Dane_wyjściowe_Wyniki!W52</f>
        <v>0</v>
      </c>
    </row>
    <row r="53" spans="1:23" ht="35.1" customHeight="1" x14ac:dyDescent="0.25">
      <c r="C53" s="332" t="s">
        <v>287</v>
      </c>
      <c r="D53" s="335" t="str">
        <f>LCC_Dane_wyjściowe_Wyniki!E$12&amp;"/jednostka"</f>
        <v>/jednostka</v>
      </c>
      <c r="E53" s="142">
        <f>IF(LCC_Dane_wyjściowe_Wyniki!E24="",0,IF(E52-(E52*LCC_Dane_wyjściowe_Wyniki!E24*LCC_Dane_wyjściowe_Wyniki!E14)&lt;0,0,(E52-(E52*LCC_Dane_wyjściowe_Wyniki!E24*LCC_Dane_wyjściowe_Wyniki!E14))*(1/(1+LCC_Dane_wyjściowe_Wyniki!E15)^LCC_Dane_wyjściowe_Wyniki!E14)))</f>
        <v>0</v>
      </c>
      <c r="F53" s="142"/>
      <c r="G53" s="142">
        <f>IF(LCC_Dane_wyjściowe_Wyniki!G24="",0,IF(G52-(G52*LCC_Dane_wyjściowe_Wyniki!G24*LCC_Dane_wyjściowe_Wyniki!G14)&lt;0,0,(G52-(G52*LCC_Dane_wyjściowe_Wyniki!G24*LCC_Dane_wyjściowe_Wyniki!G14))*(1/(1+LCC_Dane_wyjściowe_Wyniki!G15)^LCC_Dane_wyjściowe_Wyniki!G14)))</f>
        <v>0</v>
      </c>
      <c r="H53" s="139"/>
      <c r="I53" s="142">
        <f>IF(LCC_Dane_wyjściowe_Wyniki!I24="",0,IF(I52-(I52*LCC_Dane_wyjściowe_Wyniki!I24*LCC_Dane_wyjściowe_Wyniki!I14)&lt;0,0,(I52-(I52*LCC_Dane_wyjściowe_Wyniki!I24*LCC_Dane_wyjściowe_Wyniki!I14))*(1/(1+LCC_Dane_wyjściowe_Wyniki!I15)^LCC_Dane_wyjściowe_Wyniki!I14)))</f>
        <v>0</v>
      </c>
      <c r="J53" s="139"/>
      <c r="K53" s="142">
        <f>IF(LCC_Dane_wyjściowe_Wyniki!K24="",0,IF(K52-(K52*LCC_Dane_wyjściowe_Wyniki!K24*LCC_Dane_wyjściowe_Wyniki!K14)&lt;0,0,(K52-(K52*LCC_Dane_wyjściowe_Wyniki!K24*LCC_Dane_wyjściowe_Wyniki!K14))*(1/(1+LCC_Dane_wyjściowe_Wyniki!K15)^LCC_Dane_wyjściowe_Wyniki!K14)))</f>
        <v>0</v>
      </c>
      <c r="L53" s="139"/>
      <c r="M53" s="142">
        <f>IF(LCC_Dane_wyjściowe_Wyniki!M24="",0,IF(M52-(M52*LCC_Dane_wyjściowe_Wyniki!M24*LCC_Dane_wyjściowe_Wyniki!M14)&lt;0,0,(M52-(M52*LCC_Dane_wyjściowe_Wyniki!M24*LCC_Dane_wyjściowe_Wyniki!M14))*(1/(1+LCC_Dane_wyjściowe_Wyniki!M15)^LCC_Dane_wyjściowe_Wyniki!M14)))</f>
        <v>0</v>
      </c>
      <c r="N53" s="139"/>
      <c r="O53" s="142">
        <f>IF(LCC_Dane_wyjściowe_Wyniki!O24="",0,IF(O52-(O52*LCC_Dane_wyjściowe_Wyniki!O24*LCC_Dane_wyjściowe_Wyniki!O14)&lt;0,0,(O52-(O52*LCC_Dane_wyjściowe_Wyniki!O24*LCC_Dane_wyjściowe_Wyniki!O14))*(1/(1+LCC_Dane_wyjściowe_Wyniki!O15)^LCC_Dane_wyjściowe_Wyniki!O14)))</f>
        <v>0</v>
      </c>
      <c r="P53" s="139"/>
      <c r="Q53" s="142">
        <f>IF(LCC_Dane_wyjściowe_Wyniki!Q24="",0,IF(Q52-(Q52*LCC_Dane_wyjściowe_Wyniki!Q24*LCC_Dane_wyjściowe_Wyniki!Q14)&lt;0,0,(Q52-(Q52*LCC_Dane_wyjściowe_Wyniki!Q24*LCC_Dane_wyjściowe_Wyniki!Q14))*(1/(1+LCC_Dane_wyjściowe_Wyniki!Q15)^LCC_Dane_wyjściowe_Wyniki!Q14)))</f>
        <v>0</v>
      </c>
      <c r="R53" s="139"/>
      <c r="S53" s="142">
        <f>IF(LCC_Dane_wyjściowe_Wyniki!S24="",0,IF(S52-(S52*LCC_Dane_wyjściowe_Wyniki!S24*LCC_Dane_wyjściowe_Wyniki!S14)&lt;0,0,(S52-(S52*LCC_Dane_wyjściowe_Wyniki!S24*LCC_Dane_wyjściowe_Wyniki!S14))*(1/(1+LCC_Dane_wyjściowe_Wyniki!S15)^LCC_Dane_wyjściowe_Wyniki!S14)))</f>
        <v>0</v>
      </c>
      <c r="T53" s="139"/>
      <c r="U53" s="142">
        <f>IF(LCC_Dane_wyjściowe_Wyniki!U24="",0,IF(U52-(U52*LCC_Dane_wyjściowe_Wyniki!U24*LCC_Dane_wyjściowe_Wyniki!U14)&lt;0,0,(U52-(U52*LCC_Dane_wyjściowe_Wyniki!U24*LCC_Dane_wyjściowe_Wyniki!U14))*(1/(1+LCC_Dane_wyjściowe_Wyniki!U15)^LCC_Dane_wyjściowe_Wyniki!U14)))</f>
        <v>0</v>
      </c>
      <c r="V53" s="139"/>
      <c r="W53" s="142">
        <f>IF(LCC_Dane_wyjściowe_Wyniki!W24="",0,IF(W52-(W52*LCC_Dane_wyjściowe_Wyniki!W24*LCC_Dane_wyjściowe_Wyniki!W14)&lt;0,0,(W52-(W52*LCC_Dane_wyjściowe_Wyniki!W24*LCC_Dane_wyjściowe_Wyniki!W14))*(1/(1+LCC_Dane_wyjściowe_Wyniki!W15)^LCC_Dane_wyjściowe_Wyniki!W14)))</f>
        <v>0</v>
      </c>
    </row>
    <row r="54" spans="1:23" x14ac:dyDescent="0.25">
      <c r="C54" s="138"/>
      <c r="D54" s="138"/>
      <c r="E54" s="139"/>
      <c r="F54" s="139"/>
      <c r="G54" s="139"/>
      <c r="H54" s="139"/>
      <c r="I54" s="139"/>
      <c r="J54" s="139"/>
      <c r="K54" s="139"/>
      <c r="L54" s="139"/>
      <c r="M54" s="139"/>
      <c r="N54" s="139"/>
      <c r="O54" s="139"/>
      <c r="P54" s="139"/>
      <c r="Q54" s="139"/>
      <c r="R54" s="139"/>
      <c r="S54" s="139"/>
      <c r="T54" s="139"/>
      <c r="U54" s="139"/>
      <c r="V54" s="139"/>
      <c r="W54" s="139"/>
    </row>
    <row r="56" spans="1:23" x14ac:dyDescent="0.25">
      <c r="E56" s="210"/>
    </row>
  </sheetData>
  <pageMargins left="0.75" right="0.75" top="1" bottom="1" header="0.51180555555555496" footer="0.51180555555555496"/>
  <pageSetup firstPageNumber="0" orientation="portrait" horizontalDpi="300" verticalDpi="300"/>
  <drawing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Arkusze</vt:lpstr>
      </vt:variant>
      <vt:variant>
        <vt:i4>7</vt:i4>
      </vt:variant>
    </vt:vector>
  </HeadingPairs>
  <TitlesOfParts>
    <vt:vector size="7" baseType="lpstr">
      <vt:lpstr>Wprowadzenie</vt:lpstr>
      <vt:lpstr>LCC_Dane_wyjściowe_Wyniki</vt:lpstr>
      <vt:lpstr>Arkusz_odpowiedzi_oferenta</vt:lpstr>
      <vt:lpstr>Wyniki_graficzne</vt:lpstr>
      <vt:lpstr>Definicje_Wzory</vt:lpstr>
      <vt:lpstr>Dane_referencyjne</vt:lpstr>
      <vt:lpstr>Obliczenia</vt:lpstr>
    </vt:vector>
  </TitlesOfParts>
  <Company>Ecoinstitut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Aure Adell</dc:creator>
  <cp:lastModifiedBy>Skowron Marcin</cp:lastModifiedBy>
  <cp:revision>3</cp:revision>
  <cp:lastPrinted>2017-08-24T14:30:16Z</cp:lastPrinted>
  <dcterms:created xsi:type="dcterms:W3CDTF">2017-08-22T13:37:17Z</dcterms:created>
  <dcterms:modified xsi:type="dcterms:W3CDTF">2023-06-28T11:22:19Z</dcterms:modified>
  <dc:language>en-GB</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Ecoinstitut</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