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28800" windowHeight="11835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6" i="1" l="1"/>
  <c r="U66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93" i="1"/>
  <c r="W17" i="1" l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6" i="1"/>
  <c r="T36" i="1"/>
  <c r="W31" i="1"/>
  <c r="T31" i="1"/>
  <c r="W27" i="1"/>
  <c r="T27" i="1"/>
  <c r="T23" i="1"/>
  <c r="T19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37" i="1" l="1"/>
  <c r="W19" i="1"/>
  <c r="W42" i="1"/>
  <c r="W24" i="1"/>
  <c r="N16" i="1"/>
  <c r="O16" i="1"/>
  <c r="P16" i="1"/>
  <c r="H16" i="1"/>
  <c r="I16" i="1"/>
  <c r="J16" i="1"/>
  <c r="K16" i="1"/>
  <c r="L16" i="1"/>
  <c r="K93" i="1" l="1"/>
  <c r="N93" i="1"/>
  <c r="I93" i="1"/>
  <c r="O93" i="1"/>
  <c r="J93" i="1"/>
  <c r="P93" i="1"/>
  <c r="G38" i="1" l="1"/>
  <c r="F38" i="1"/>
  <c r="T93" i="1" l="1"/>
  <c r="F39" i="1" l="1"/>
  <c r="F50" i="1"/>
  <c r="G50" i="1"/>
  <c r="M50" i="1" l="1"/>
  <c r="M16" i="1" s="1"/>
  <c r="F37" i="1"/>
  <c r="G39" i="1"/>
  <c r="G37" i="1"/>
  <c r="F23" i="1"/>
  <c r="F61" i="1"/>
  <c r="F45" i="1"/>
  <c r="F49" i="1"/>
  <c r="G62" i="1"/>
  <c r="G29" i="1"/>
  <c r="G43" i="1"/>
  <c r="G55" i="1"/>
  <c r="F25" i="1"/>
  <c r="F21" i="1"/>
  <c r="G19" i="1"/>
  <c r="G28" i="1"/>
  <c r="F22" i="1"/>
  <c r="G56" i="1"/>
  <c r="G20" i="1"/>
  <c r="M93" i="1" l="1"/>
  <c r="G61" i="1"/>
  <c r="F62" i="1"/>
  <c r="G64" i="1"/>
  <c r="F65" i="1"/>
  <c r="F63" i="1"/>
  <c r="F40" i="1"/>
  <c r="F44" i="1"/>
  <c r="G59" i="1"/>
  <c r="F27" i="1"/>
  <c r="G49" i="1"/>
  <c r="G33" i="1"/>
  <c r="G32" i="1"/>
  <c r="G23" i="1"/>
  <c r="G34" i="1"/>
  <c r="G51" i="1"/>
  <c r="G31" i="1"/>
  <c r="F48" i="1"/>
  <c r="G36" i="1"/>
  <c r="G57" i="1"/>
  <c r="G26" i="1"/>
  <c r="F56" i="1"/>
  <c r="F28" i="1"/>
  <c r="F55" i="1"/>
  <c r="F43" i="1"/>
  <c r="F29" i="1"/>
  <c r="G45" i="1"/>
  <c r="F46" i="1"/>
  <c r="F19" i="1"/>
  <c r="G42" i="1"/>
  <c r="G30" i="1"/>
  <c r="G53" i="1"/>
  <c r="G17" i="1"/>
  <c r="G44" i="1"/>
  <c r="F26" i="1"/>
  <c r="F64" i="1"/>
  <c r="F59" i="1"/>
  <c r="F57" i="1"/>
  <c r="G40" i="1"/>
  <c r="G21" i="1"/>
  <c r="G27" i="1"/>
  <c r="G48" i="1"/>
  <c r="F36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52" i="1"/>
  <c r="F34" i="1"/>
  <c r="F17" i="1"/>
  <c r="L93" i="1" l="1"/>
  <c r="G24" i="1"/>
  <c r="F54" i="1"/>
  <c r="H93" i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16" i="1" l="1"/>
  <c r="F16" i="1"/>
  <c r="G93" i="1" l="1"/>
  <c r="F93" i="1"/>
  <c r="I13" i="1"/>
</calcChain>
</file>

<file path=xl/sharedStrings.xml><?xml version="1.0" encoding="utf-8"?>
<sst xmlns="http://schemas.openxmlformats.org/spreadsheetml/2006/main" count="126" uniqueCount="125">
  <si>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</si>
  <si>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</si>
  <si>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</si>
  <si>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</si>
  <si>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</si>
  <si>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</si>
  <si>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</si>
  <si>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</si>
  <si>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</si>
  <si>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</si>
  <si>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</si>
  <si>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</si>
  <si>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</si>
  <si>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</si>
  <si>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</si>
  <si>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</si>
  <si>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</si>
  <si>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</si>
  <si>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</si>
  <si>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</si>
  <si>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</si>
  <si>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</si>
  <si>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</si>
  <si>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</si>
  <si>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</si>
  <si>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</si>
  <si>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</si>
  <si>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</si>
  <si>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</si>
  <si>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</si>
  <si>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</si>
  <si>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</si>
  <si>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</si>
  <si>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</si>
  <si>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</si>
  <si>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</si>
  <si>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</si>
  <si>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</si>
  <si>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</si>
  <si>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</si>
  <si>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</si>
  <si>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</si>
  <si>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</si>
  <si>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</si>
  <si>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</si>
  <si>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</si>
  <si>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</si>
  <si>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</si>
  <si>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</si>
  <si>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</si>
  <si>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</si>
  <si>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</si>
  <si>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</si>
  <si>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</si>
  <si>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</si>
  <si>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</si>
  <si>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</si>
  <si>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</si>
  <si>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</si>
  <si>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</si>
  <si>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</si>
  <si>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</si>
  <si>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</si>
  <si>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</si>
  <si>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</si>
  <si>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</si>
  <si>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</si>
  <si>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</si>
  <si>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ŚDS Reszel I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</si>
  <si>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</si>
  <si>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</si>
  <si>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</si>
  <si>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</si>
  <si>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</si>
  <si>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</si>
  <si>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</si>
  <si>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</si>
  <si>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</si>
  <si>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</si>
  <si>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</si>
  <si>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</si>
  <si>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</si>
  <si>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</si>
  <si>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</si>
  <si>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</si>
  <si>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</si>
  <si>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</si>
  <si>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</si>
  <si>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</si>
  <si>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</si>
  <si>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</si>
  <si>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</si>
  <si>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</si>
  <si>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</si>
  <si>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</si>
  <si>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</si>
  <si>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</si>
  <si>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</si>
  <si>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</si>
  <si>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</si>
  <si>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</si>
  <si>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</si>
  <si>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</si>
  <si>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</si>
  <si>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</si>
  <si>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</si>
  <si>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</si>
  <si>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</si>
  <si>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</si>
  <si>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</si>
  <si>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</si>
  <si>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</si>
  <si>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</si>
  <si>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</si>
  <si>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</si>
  <si>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</si>
  <si>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gminy do lokalizacji</t>
  </si>
  <si>
    <t>UM WIELBARK</t>
  </si>
  <si>
    <t>Marcinkowo</t>
  </si>
  <si>
    <t>Nowe Miasto Lub</t>
  </si>
  <si>
    <t>ŚDs Nowe Miasto Lubwaskie</t>
  </si>
  <si>
    <t xml:space="preserve">13.4.1.6 Wsparcie kobiet w ciąży i rodzin w zakresie dostępu do instrumentów polityki na rzecz rodziny
</t>
  </si>
  <si>
    <t>Plan po zmianach</t>
  </si>
  <si>
    <t>Zwiekszenie po  decyzji Wojewody nr FK 46/2019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</si>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</sst>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37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0" fillId="0" borderId="0" xfId="0"/>
    <xf numFmtId="4" fontId="12" fillId="6" borderId="15" xfId="0" applyNumberFormat="1" applyFont="1" applyFill="1" applyBorder="1"/>
    <xf numFmtId="0" fontId="6" fillId="6" borderId="15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4" fontId="0" fillId="6" borderId="16" xfId="0" applyNumberFormat="1" applyFill="1" applyBorder="1"/>
    <xf numFmtId="4" fontId="5" fillId="6" borderId="16" xfId="0" applyNumberFormat="1" applyFont="1" applyFill="1" applyBorder="1"/>
    <xf numFmtId="4" fontId="5" fillId="6" borderId="44" xfId="0" applyNumberFormat="1" applyFont="1" applyFill="1" applyBorder="1"/>
    <xf numFmtId="3" fontId="5" fillId="6" borderId="16" xfId="0" applyNumberFormat="1" applyFont="1" applyFill="1" applyBorder="1"/>
    <xf numFmtId="165" fontId="6" fillId="11" borderId="24" xfId="0" applyNumberFormat="1" applyFont="1" applyFill="1" applyBorder="1" applyAlignment="1" applyProtection="1">
      <alignment horizontal="center" vertical="center" wrapText="1"/>
    </xf>
    <xf numFmtId="165" fontId="6" fillId="11" borderId="45" xfId="0" applyNumberFormat="1" applyFont="1" applyFill="1" applyBorder="1" applyAlignment="1" applyProtection="1">
      <alignment horizontal="center" vertical="center" wrapText="1"/>
    </xf>
    <xf numFmtId="3" fontId="0" fillId="6" borderId="24" xfId="0" applyNumberFormat="1" applyFill="1" applyBorder="1"/>
    <xf numFmtId="4" fontId="12" fillId="6" borderId="0" xfId="0" applyNumberFormat="1" applyFont="1" applyFill="1" applyBorder="1"/>
    <xf numFmtId="0" fontId="6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4" fontId="0" fillId="6" borderId="0" xfId="0" applyNumberFormat="1" applyFill="1" applyBorder="1"/>
    <xf numFmtId="0" fontId="3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0" borderId="0" xfId="0" applyFill="1" applyBorder="1"/>
    <xf numFmtId="165" fontId="0" fillId="6" borderId="0" xfId="0" applyNumberForma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0" fillId="6" borderId="45" xfId="0" applyFill="1" applyBorder="1"/>
    <xf numFmtId="0" fontId="0" fillId="6" borderId="44" xfId="0" applyFill="1" applyBorder="1"/>
    <xf numFmtId="4" fontId="0" fillId="6" borderId="0" xfId="0" applyNumberFormat="1" applyFont="1" applyFill="1" applyBorder="1"/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 applyProtection="1">
      <alignment horizontal="left" vertical="center" wrapText="1"/>
    </xf>
    <xf numFmtId="0" fontId="3" fillId="6" borderId="36" xfId="0" applyFont="1" applyFill="1" applyBorder="1" applyAlignment="1" applyProtection="1"/>
    <xf numFmtId="0" fontId="3" fillId="6" borderId="42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left" vertical="center" wrapText="1"/>
    </xf>
    <xf numFmtId="0" fontId="3" fillId="6" borderId="0" xfId="0" applyFont="1" applyFill="1" applyBorder="1" applyAlignment="1" applyProtection="1"/>
    <xf numFmtId="0" fontId="3" fillId="6" borderId="0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38" xfId="0" applyFont="1" applyFill="1" applyBorder="1" applyAlignment="1" applyProtection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0" fontId="0" fillId="0" borderId="18" xfId="0" applyFont="1" applyBorder="1" applyAlignment="1" applyProtection="1"/>
    <xf numFmtId="0" fontId="0" fillId="0" borderId="8" xfId="0" applyFont="1" applyBorder="1" applyAlignment="1" applyProtection="1"/>
    <xf numFmtId="0" fontId="0" fillId="0" borderId="0" xfId="0"/>
    <xf numFmtId="0" fontId="0" fillId="0" borderId="0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0" fillId="0" borderId="26" xfId="0" applyFont="1" applyBorder="1" applyAlignment="1" applyProtection="1"/>
    <xf numFmtId="0" fontId="0" fillId="0" borderId="29" xfId="0" applyFont="1" applyBorder="1" applyAlignment="1" applyProtection="1"/>
    <xf numFmtId="0" fontId="0" fillId="0" borderId="4" xfId="0" applyFont="1" applyBorder="1" applyAlignment="1" applyProtection="1"/>
    <xf numFmtId="0" fontId="0" fillId="0" borderId="28" xfId="0" applyFont="1" applyBorder="1" applyAlignment="1" applyProtection="1"/>
    <xf numFmtId="0" fontId="3" fillId="0" borderId="20" xfId="0" applyFont="1" applyFill="1" applyBorder="1" applyAlignment="1" applyProtection="1"/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7" xfId="0" applyFont="1" applyBorder="1" applyAlignment="1" applyProtection="1"/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70" zoomScaleNormal="70" workbookViewId="0">
      <pane xSplit="5" ySplit="16" topLeftCell="U54" activePane="bottomRight" state="frozen"/>
      <selection pane="topRight" activeCell="F1" sqref="F1"/>
      <selection pane="bottomLeft" activeCell="A17" sqref="A17"/>
      <selection pane="bottomRight" activeCell="AB67" sqref="AB67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2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0" hidden="1" customWidth="1"/>
    <col min="19" max="19" width="20.140625" style="40" hidden="1" customWidth="1"/>
    <col min="20" max="20" width="15.85546875" style="40" hidden="1" customWidth="1"/>
    <col min="21" max="22" width="25.85546875" style="40" customWidth="1"/>
    <col min="23" max="23" width="21" style="40" hidden="1" customWidth="1"/>
    <col min="24" max="24" width="9.140625" style="40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64" t="s">
        <v>0</v>
      </c>
      <c r="B1" s="150"/>
      <c r="C1" s="150"/>
      <c r="D1" s="150"/>
      <c r="E1" s="150"/>
    </row>
    <row r="2" spans="1:53" ht="37.5" customHeight="1" x14ac:dyDescent="0.2">
      <c r="A2" s="165" t="s">
        <v>1</v>
      </c>
      <c r="B2" s="159"/>
      <c r="C2" s="159"/>
      <c r="D2" s="159"/>
      <c r="E2" s="159"/>
    </row>
    <row r="3" spans="1:53" ht="13.5" customHeight="1" x14ac:dyDescent="0.2">
      <c r="A3" s="166" t="s">
        <v>2</v>
      </c>
      <c r="B3" s="153"/>
      <c r="C3" s="153"/>
      <c r="D3" s="167"/>
      <c r="E3" s="168"/>
    </row>
    <row r="4" spans="1:53" ht="34.5" hidden="1" customHeight="1" x14ac:dyDescent="0.2">
      <c r="A4" s="1" t="s">
        <v>3</v>
      </c>
      <c r="B4" s="169" t="s">
        <v>4</v>
      </c>
      <c r="C4" s="153"/>
      <c r="D4" s="152"/>
      <c r="E4" s="153"/>
    </row>
    <row r="5" spans="1:53" ht="52.5" hidden="1" customHeight="1" x14ac:dyDescent="0.2">
      <c r="A5" s="1" t="s">
        <v>5</v>
      </c>
      <c r="B5" s="169" t="s">
        <v>6</v>
      </c>
      <c r="C5" s="153"/>
      <c r="D5" s="152"/>
      <c r="E5" s="153"/>
    </row>
    <row r="6" spans="1:53" ht="17.25" hidden="1" customHeight="1" x14ac:dyDescent="0.2">
      <c r="A6" s="1" t="s">
        <v>7</v>
      </c>
      <c r="B6" s="170" t="s">
        <v>8</v>
      </c>
      <c r="C6" s="153"/>
      <c r="D6" s="152"/>
      <c r="E6" s="153"/>
    </row>
    <row r="7" spans="1:53" ht="17.25" hidden="1" customHeight="1" x14ac:dyDescent="0.2">
      <c r="A7" s="1" t="s">
        <v>9</v>
      </c>
      <c r="B7" s="170" t="s">
        <v>10</v>
      </c>
      <c r="C7" s="153"/>
      <c r="D7" s="152"/>
      <c r="E7" s="153"/>
    </row>
    <row r="8" spans="1:53" ht="57.75" hidden="1" customHeight="1" x14ac:dyDescent="0.2">
      <c r="A8" s="2" t="s">
        <v>11</v>
      </c>
      <c r="B8" s="171" t="s">
        <v>12</v>
      </c>
      <c r="C8" s="168"/>
      <c r="D8" s="152"/>
      <c r="E8" s="153"/>
    </row>
    <row r="9" spans="1:53" ht="17.25" hidden="1" customHeight="1" x14ac:dyDescent="0.2">
      <c r="A9" s="3" t="s">
        <v>13</v>
      </c>
      <c r="B9" s="172" t="s">
        <v>10</v>
      </c>
      <c r="C9" s="156"/>
      <c r="D9" s="155"/>
      <c r="E9" s="156"/>
    </row>
    <row r="10" spans="1:53" ht="18" customHeight="1" x14ac:dyDescent="0.2">
      <c r="M10" s="29"/>
    </row>
    <row r="11" spans="1:53" ht="30" customHeight="1" thickBot="1" x14ac:dyDescent="0.25">
      <c r="A11" s="176"/>
      <c r="B11" s="153"/>
      <c r="C11" s="153"/>
      <c r="D11" s="153"/>
      <c r="E11" s="153"/>
      <c r="G11" s="31" t="s">
        <v>107</v>
      </c>
      <c r="H11" s="31"/>
      <c r="N11" s="112" t="s">
        <v>110</v>
      </c>
      <c r="O11" s="112"/>
      <c r="P11" s="112"/>
      <c r="Q11" s="5"/>
    </row>
    <row r="12" spans="1:53" ht="17.45" customHeight="1" thickTop="1" x14ac:dyDescent="0.2">
      <c r="A12" s="177" t="s">
        <v>14</v>
      </c>
      <c r="B12" s="151"/>
      <c r="C12" s="149" t="s">
        <v>15</v>
      </c>
      <c r="D12" s="150"/>
      <c r="E12" s="151"/>
      <c r="F12" t="s">
        <v>105</v>
      </c>
      <c r="G12" t="s">
        <v>106</v>
      </c>
      <c r="N12" s="113"/>
      <c r="O12" s="113"/>
      <c r="P12" s="113"/>
      <c r="Q12" s="5"/>
    </row>
    <row r="13" spans="1:53" s="4" customFormat="1" ht="72.75" customHeight="1" thickBot="1" x14ac:dyDescent="0.25">
      <c r="A13" s="178"/>
      <c r="B13" s="179"/>
      <c r="C13" s="152"/>
      <c r="D13" s="153"/>
      <c r="E13" s="154"/>
      <c r="F13" s="23" t="s">
        <v>100</v>
      </c>
      <c r="G13" s="23" t="s">
        <v>101</v>
      </c>
      <c r="H13" s="23"/>
      <c r="I13" s="18">
        <f>I16+I66</f>
        <v>0</v>
      </c>
      <c r="J13" s="15"/>
      <c r="K13" s="15"/>
      <c r="L13" s="23" t="s">
        <v>109</v>
      </c>
      <c r="M13" s="53" t="s">
        <v>108</v>
      </c>
      <c r="N13" s="50" t="s">
        <v>111</v>
      </c>
      <c r="O13" s="41" t="s">
        <v>112</v>
      </c>
      <c r="P13" s="56" t="s">
        <v>113</v>
      </c>
      <c r="Q13" s="51" t="s">
        <v>114</v>
      </c>
      <c r="R13" s="64" t="s">
        <v>16</v>
      </c>
      <c r="S13" s="62" t="s">
        <v>115</v>
      </c>
      <c r="T13" s="65"/>
      <c r="U13" s="110" t="s">
        <v>121</v>
      </c>
      <c r="V13" s="111"/>
      <c r="W13" s="62" t="s">
        <v>116</v>
      </c>
      <c r="X13" s="62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</row>
    <row r="14" spans="1:53" ht="52.5" hidden="1" customHeight="1" x14ac:dyDescent="0.2">
      <c r="A14" s="180"/>
      <c r="B14" s="157"/>
      <c r="C14" s="155"/>
      <c r="D14" s="156"/>
      <c r="E14" s="157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57"/>
    </row>
    <row r="15" spans="1:53" ht="17.25" hidden="1" customHeight="1" x14ac:dyDescent="0.2">
      <c r="A15" s="181"/>
      <c r="B15" s="160"/>
      <c r="C15" s="158"/>
      <c r="D15" s="159"/>
      <c r="E15" s="16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57"/>
    </row>
    <row r="16" spans="1:53" s="6" customFormat="1" ht="77.25" customHeight="1" thickTop="1" x14ac:dyDescent="0.2">
      <c r="A16" s="173" t="s">
        <v>17</v>
      </c>
      <c r="B16" s="174"/>
      <c r="C16" s="174"/>
      <c r="D16" s="175"/>
      <c r="E16" s="68">
        <v>1</v>
      </c>
      <c r="F16" s="30" t="e">
        <f t="shared" ref="F16:P16" si="0">SUM(F17:F65)</f>
        <v>#REF!</v>
      </c>
      <c r="G16" s="30" t="e">
        <f t="shared" si="0"/>
        <v>#REF!</v>
      </c>
      <c r="H16" s="30">
        <f t="shared" si="0"/>
        <v>0</v>
      </c>
      <c r="I16" s="30">
        <f t="shared" si="0"/>
        <v>0</v>
      </c>
      <c r="J16" s="30">
        <f t="shared" si="0"/>
        <v>0</v>
      </c>
      <c r="K16" s="30">
        <f t="shared" si="0"/>
        <v>0</v>
      </c>
      <c r="L16" s="30">
        <f t="shared" si="0"/>
        <v>228705</v>
      </c>
      <c r="M16" s="30" t="e">
        <f t="shared" si="0"/>
        <v>#REF!</v>
      </c>
      <c r="N16" s="30">
        <f t="shared" si="0"/>
        <v>1500240</v>
      </c>
      <c r="O16" s="30">
        <f t="shared" si="0"/>
        <v>793440</v>
      </c>
      <c r="P16" s="58">
        <f t="shared" si="0"/>
        <v>706800</v>
      </c>
      <c r="Q16" s="30"/>
      <c r="R16" s="63"/>
      <c r="S16" s="63"/>
      <c r="T16" s="63"/>
      <c r="U16" s="87" t="s">
        <v>123</v>
      </c>
      <c r="V16" s="63" t="s">
        <v>122</v>
      </c>
      <c r="W16" s="63"/>
      <c r="X16" s="63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</row>
    <row r="17" spans="1:53" ht="35.1" customHeight="1" x14ac:dyDescent="0.25">
      <c r="A17" s="132" t="s">
        <v>18</v>
      </c>
      <c r="B17" s="133"/>
      <c r="C17" s="134" t="s">
        <v>19</v>
      </c>
      <c r="D17" s="133"/>
      <c r="E17" s="27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28"/>
      <c r="J17" s="28"/>
      <c r="K17" s="28"/>
      <c r="L17" s="40"/>
      <c r="M17" s="40"/>
      <c r="N17" s="46">
        <v>18240</v>
      </c>
      <c r="O17" s="46">
        <v>9880</v>
      </c>
      <c r="P17" s="59">
        <v>8360</v>
      </c>
      <c r="Q17" s="60">
        <v>55</v>
      </c>
      <c r="R17" s="40">
        <v>0</v>
      </c>
      <c r="S17" s="61">
        <f>R17+Q17</f>
        <v>55</v>
      </c>
      <c r="T17" s="40" t="e">
        <f>S17=#REF!</f>
        <v>#REF!</v>
      </c>
      <c r="U17" s="49">
        <v>8343</v>
      </c>
      <c r="V17" s="49">
        <v>18211</v>
      </c>
      <c r="W17" s="40">
        <f>U17</f>
        <v>8343</v>
      </c>
    </row>
    <row r="18" spans="1:53" ht="35.1" customHeight="1" x14ac:dyDescent="0.25">
      <c r="A18" s="132" t="s">
        <v>20</v>
      </c>
      <c r="B18" s="133"/>
      <c r="C18" s="134" t="s">
        <v>21</v>
      </c>
      <c r="D18" s="133"/>
      <c r="E18" s="27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28"/>
      <c r="J18" s="28"/>
      <c r="K18" s="28"/>
      <c r="L18" s="40"/>
      <c r="M18" s="40"/>
      <c r="N18" s="46">
        <v>12540</v>
      </c>
      <c r="O18" s="46">
        <v>6460</v>
      </c>
      <c r="P18" s="59">
        <v>6080</v>
      </c>
      <c r="Q18" s="60">
        <v>40</v>
      </c>
      <c r="R18" s="40">
        <v>0</v>
      </c>
      <c r="S18" s="61">
        <f t="shared" ref="S18:S65" si="1">R18+Q18</f>
        <v>40</v>
      </c>
      <c r="T18" s="40" t="e">
        <f>S18=#REF!</f>
        <v>#REF!</v>
      </c>
      <c r="U18" s="49">
        <v>5735</v>
      </c>
      <c r="V18" s="49">
        <v>12522</v>
      </c>
      <c r="W18" s="40">
        <f>U18</f>
        <v>5735</v>
      </c>
    </row>
    <row r="19" spans="1:53" ht="35.1" customHeight="1" x14ac:dyDescent="0.25">
      <c r="A19" s="132" t="s">
        <v>22</v>
      </c>
      <c r="B19" s="143"/>
      <c r="C19" s="134" t="s">
        <v>23</v>
      </c>
      <c r="D19" s="133"/>
      <c r="E19" s="27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28"/>
      <c r="J19" s="28"/>
      <c r="K19" s="28"/>
      <c r="L19" s="40"/>
      <c r="M19" s="40"/>
      <c r="N19" s="46">
        <v>82840</v>
      </c>
      <c r="O19" s="46">
        <v>45600</v>
      </c>
      <c r="P19" s="59">
        <v>37240</v>
      </c>
      <c r="Q19" s="60">
        <v>31</v>
      </c>
      <c r="R19" s="40">
        <v>5</v>
      </c>
      <c r="S19" s="61">
        <f t="shared" si="1"/>
        <v>36</v>
      </c>
      <c r="T19" s="40" t="e">
        <f>S19=#REF!</f>
        <v>#REF!</v>
      </c>
      <c r="U19" s="49">
        <v>38757</v>
      </c>
      <c r="V19" s="49">
        <v>84618</v>
      </c>
      <c r="W19" s="40">
        <f>U19+U20+U21+U22+U23</f>
        <v>182489</v>
      </c>
    </row>
    <row r="20" spans="1:53" ht="35.1" customHeight="1" x14ac:dyDescent="0.25">
      <c r="A20" s="161"/>
      <c r="B20" s="146"/>
      <c r="C20" s="134" t="s">
        <v>24</v>
      </c>
      <c r="D20" s="133"/>
      <c r="E20" s="27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28"/>
      <c r="J20" s="28"/>
      <c r="K20" s="28"/>
      <c r="L20" s="40"/>
      <c r="M20" s="40"/>
      <c r="N20" s="46">
        <v>51300</v>
      </c>
      <c r="O20" s="46">
        <v>24700</v>
      </c>
      <c r="P20" s="59">
        <v>26600</v>
      </c>
      <c r="Q20" s="60">
        <v>30</v>
      </c>
      <c r="R20" s="40">
        <v>0</v>
      </c>
      <c r="S20" s="61">
        <f t="shared" si="1"/>
        <v>30</v>
      </c>
      <c r="T20" s="40" t="e">
        <f>S20=#REF!</f>
        <v>#REF!</v>
      </c>
      <c r="U20" s="49">
        <v>23115</v>
      </c>
      <c r="V20" s="49">
        <v>50467</v>
      </c>
    </row>
    <row r="21" spans="1:53" ht="35.1" customHeight="1" x14ac:dyDescent="0.25">
      <c r="A21" s="161"/>
      <c r="B21" s="146"/>
      <c r="C21" s="134" t="s">
        <v>25</v>
      </c>
      <c r="D21" s="133"/>
      <c r="E21" s="27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28"/>
      <c r="J21" s="28"/>
      <c r="K21" s="28"/>
      <c r="L21" s="40"/>
      <c r="M21" s="40"/>
      <c r="N21" s="46">
        <v>4560</v>
      </c>
      <c r="O21" s="46">
        <v>2280</v>
      </c>
      <c r="P21" s="59">
        <v>2280</v>
      </c>
      <c r="Q21" s="60">
        <v>45</v>
      </c>
      <c r="R21" s="40">
        <v>0</v>
      </c>
      <c r="S21" s="61">
        <f t="shared" si="1"/>
        <v>45</v>
      </c>
      <c r="T21" s="40" t="e">
        <f>S21=#REF!</f>
        <v>#REF!</v>
      </c>
      <c r="U21" s="49">
        <v>2259</v>
      </c>
      <c r="V21" s="49">
        <v>4933</v>
      </c>
    </row>
    <row r="22" spans="1:53" s="7" customFormat="1" ht="35.1" customHeight="1" x14ac:dyDescent="0.25">
      <c r="A22" s="161"/>
      <c r="B22" s="146"/>
      <c r="C22" s="134" t="s">
        <v>26</v>
      </c>
      <c r="D22" s="133"/>
      <c r="E22" s="27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28"/>
      <c r="J22" s="28"/>
      <c r="K22" s="28"/>
      <c r="L22" s="40"/>
      <c r="M22" s="40"/>
      <c r="N22" s="46">
        <v>132240</v>
      </c>
      <c r="O22" s="46">
        <v>66880</v>
      </c>
      <c r="P22" s="59">
        <v>65360</v>
      </c>
      <c r="Q22" s="60">
        <v>40</v>
      </c>
      <c r="R22" s="40">
        <v>0</v>
      </c>
      <c r="S22" s="61">
        <f t="shared" si="1"/>
        <v>40</v>
      </c>
      <c r="T22" s="40" t="e">
        <f>S22=#REF!</f>
        <v>#REF!</v>
      </c>
      <c r="U22" s="49">
        <v>59961</v>
      </c>
      <c r="V22" s="49">
        <v>130911</v>
      </c>
      <c r="W22" s="40"/>
      <c r="X22" s="40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44"/>
      <c r="B23" s="145"/>
      <c r="C23" s="134" t="s">
        <v>27</v>
      </c>
      <c r="D23" s="133"/>
      <c r="E23" s="27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28"/>
      <c r="J23" s="28"/>
      <c r="K23" s="28"/>
      <c r="L23" s="40"/>
      <c r="M23" s="40"/>
      <c r="N23" s="46">
        <v>127680</v>
      </c>
      <c r="O23" s="46">
        <v>63840</v>
      </c>
      <c r="P23" s="59">
        <v>63840</v>
      </c>
      <c r="Q23" s="60">
        <v>60</v>
      </c>
      <c r="R23" s="40">
        <v>4</v>
      </c>
      <c r="S23" s="61">
        <f t="shared" si="1"/>
        <v>64</v>
      </c>
      <c r="T23" s="40" t="e">
        <f>S23=#REF!</f>
        <v>#REF!</v>
      </c>
      <c r="U23" s="49">
        <v>58397</v>
      </c>
      <c r="V23" s="49">
        <v>127497</v>
      </c>
      <c r="W23" s="40"/>
      <c r="X23" s="40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32" t="s">
        <v>28</v>
      </c>
      <c r="B24" s="143"/>
      <c r="C24" s="134" t="s">
        <v>29</v>
      </c>
      <c r="D24" s="133"/>
      <c r="E24" s="27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28"/>
      <c r="J24" s="28"/>
      <c r="K24" s="28"/>
      <c r="L24" s="40"/>
      <c r="M24" s="40"/>
      <c r="N24" s="46">
        <v>4560</v>
      </c>
      <c r="O24" s="46">
        <v>2280</v>
      </c>
      <c r="P24" s="59">
        <v>2280</v>
      </c>
      <c r="Q24" s="60">
        <v>40</v>
      </c>
      <c r="R24" s="40">
        <v>0</v>
      </c>
      <c r="S24" s="61">
        <f t="shared" si="1"/>
        <v>40</v>
      </c>
      <c r="T24" s="40" t="e">
        <f>S24=#REF!</f>
        <v>#REF!</v>
      </c>
      <c r="U24" s="49">
        <v>2086</v>
      </c>
      <c r="V24" s="49">
        <v>4554</v>
      </c>
      <c r="W24" s="40">
        <f>U24+U25</f>
        <v>6257</v>
      </c>
    </row>
    <row r="25" spans="1:53" ht="35.1" customHeight="1" x14ac:dyDescent="0.25">
      <c r="A25" s="144"/>
      <c r="B25" s="145"/>
      <c r="C25" s="134" t="s">
        <v>30</v>
      </c>
      <c r="D25" s="133"/>
      <c r="E25" s="27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28"/>
      <c r="J25" s="28"/>
      <c r="K25" s="28"/>
      <c r="L25" s="40"/>
      <c r="M25" s="40"/>
      <c r="N25" s="46">
        <v>9120</v>
      </c>
      <c r="O25" s="46">
        <v>4940</v>
      </c>
      <c r="P25" s="59">
        <v>4180</v>
      </c>
      <c r="Q25" s="60">
        <v>38</v>
      </c>
      <c r="R25" s="40">
        <v>4</v>
      </c>
      <c r="S25" s="61">
        <f t="shared" si="1"/>
        <v>42</v>
      </c>
      <c r="T25" s="40" t="e">
        <f>S25=#REF!</f>
        <v>#REF!</v>
      </c>
      <c r="U25" s="49">
        <v>4171</v>
      </c>
      <c r="V25" s="49">
        <v>9107</v>
      </c>
    </row>
    <row r="26" spans="1:53" ht="35.1" customHeight="1" x14ac:dyDescent="0.25">
      <c r="A26" s="132" t="s">
        <v>31</v>
      </c>
      <c r="B26" s="133"/>
      <c r="C26" s="134" t="s">
        <v>32</v>
      </c>
      <c r="D26" s="133"/>
      <c r="E26" s="27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28"/>
      <c r="J26" s="28"/>
      <c r="K26" s="28"/>
      <c r="L26" s="40"/>
      <c r="M26" s="40"/>
      <c r="N26" s="46">
        <v>21660</v>
      </c>
      <c r="O26" s="46">
        <v>9880</v>
      </c>
      <c r="P26" s="59">
        <v>11780</v>
      </c>
      <c r="Q26" s="60">
        <v>45</v>
      </c>
      <c r="R26" s="40">
        <v>2</v>
      </c>
      <c r="S26" s="61">
        <f t="shared" si="1"/>
        <v>47</v>
      </c>
      <c r="T26" s="40" t="e">
        <f>S26=#REF!</f>
        <v>#REF!</v>
      </c>
      <c r="U26" s="49">
        <v>9907</v>
      </c>
      <c r="V26" s="49">
        <v>21629</v>
      </c>
      <c r="W26" s="40">
        <f>U26</f>
        <v>9907</v>
      </c>
    </row>
    <row r="27" spans="1:53" s="7" customFormat="1" ht="35.1" customHeight="1" x14ac:dyDescent="0.25">
      <c r="A27" s="132" t="s">
        <v>33</v>
      </c>
      <c r="B27" s="133"/>
      <c r="C27" s="134" t="s">
        <v>34</v>
      </c>
      <c r="D27" s="133"/>
      <c r="E27" s="27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28"/>
      <c r="J27" s="28"/>
      <c r="K27" s="28"/>
      <c r="L27" s="40"/>
      <c r="M27" s="40"/>
      <c r="N27" s="46">
        <v>52440</v>
      </c>
      <c r="O27" s="46">
        <v>32680</v>
      </c>
      <c r="P27" s="59">
        <v>19760</v>
      </c>
      <c r="Q27" s="60">
        <v>60</v>
      </c>
      <c r="R27" s="40">
        <v>6</v>
      </c>
      <c r="S27" s="61">
        <f t="shared" si="1"/>
        <v>66</v>
      </c>
      <c r="T27" s="40" t="e">
        <f>S27=#REF!</f>
        <v>#REF!</v>
      </c>
      <c r="U27" s="49">
        <v>24158</v>
      </c>
      <c r="V27" s="49">
        <v>52744</v>
      </c>
      <c r="W27" s="40">
        <f t="shared" ref="W27:W36" si="2">U27</f>
        <v>24158</v>
      </c>
      <c r="X27" s="40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32" t="s">
        <v>35</v>
      </c>
      <c r="B28" s="133"/>
      <c r="C28" s="134" t="s">
        <v>36</v>
      </c>
      <c r="D28" s="133"/>
      <c r="E28" s="27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28"/>
      <c r="J28" s="28"/>
      <c r="K28" s="28"/>
      <c r="L28" s="40"/>
      <c r="M28" s="40"/>
      <c r="N28" s="46">
        <v>45220</v>
      </c>
      <c r="O28" s="46">
        <v>22040</v>
      </c>
      <c r="P28" s="59">
        <v>23180</v>
      </c>
      <c r="Q28" s="60">
        <v>60</v>
      </c>
      <c r="R28" s="40">
        <v>0</v>
      </c>
      <c r="S28" s="61">
        <f t="shared" si="1"/>
        <v>60</v>
      </c>
      <c r="T28" s="40" t="e">
        <f>S28=#REF!</f>
        <v>#REF!</v>
      </c>
      <c r="U28" s="49">
        <v>19639</v>
      </c>
      <c r="V28" s="49">
        <v>42878</v>
      </c>
      <c r="W28" s="40">
        <f t="shared" si="2"/>
        <v>19639</v>
      </c>
    </row>
    <row r="29" spans="1:53" ht="52.5" customHeight="1" x14ac:dyDescent="0.25">
      <c r="A29" s="132" t="s">
        <v>37</v>
      </c>
      <c r="B29" s="133"/>
      <c r="C29" s="134" t="s">
        <v>38</v>
      </c>
      <c r="D29" s="133"/>
      <c r="E29" s="27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28"/>
      <c r="J29" s="28"/>
      <c r="K29" s="28"/>
      <c r="L29" s="40"/>
      <c r="M29" s="40"/>
      <c r="N29" s="46">
        <v>16340</v>
      </c>
      <c r="O29" s="46">
        <v>7980</v>
      </c>
      <c r="P29" s="59">
        <v>8360</v>
      </c>
      <c r="Q29" s="60">
        <v>30</v>
      </c>
      <c r="R29" s="40">
        <v>0</v>
      </c>
      <c r="S29" s="61">
        <f t="shared" si="1"/>
        <v>30</v>
      </c>
      <c r="T29" s="40" t="e">
        <f>S29=#REF!</f>
        <v>#REF!</v>
      </c>
      <c r="U29" s="49">
        <v>6778</v>
      </c>
      <c r="V29" s="49">
        <v>14798</v>
      </c>
      <c r="W29" s="40">
        <f t="shared" si="2"/>
        <v>6778</v>
      </c>
    </row>
    <row r="30" spans="1:53" ht="35.1" customHeight="1" x14ac:dyDescent="0.25">
      <c r="A30" s="132" t="s">
        <v>39</v>
      </c>
      <c r="B30" s="133"/>
      <c r="C30" s="134" t="s">
        <v>40</v>
      </c>
      <c r="D30" s="133"/>
      <c r="E30" s="27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28"/>
      <c r="J30" s="28"/>
      <c r="K30" s="28"/>
      <c r="L30" s="40"/>
      <c r="M30" s="40"/>
      <c r="N30" s="46">
        <v>22800</v>
      </c>
      <c r="O30" s="46">
        <v>12160</v>
      </c>
      <c r="P30" s="59">
        <v>10640</v>
      </c>
      <c r="Q30" s="60">
        <v>40</v>
      </c>
      <c r="R30" s="40">
        <v>0</v>
      </c>
      <c r="S30" s="61">
        <f t="shared" si="1"/>
        <v>40</v>
      </c>
      <c r="T30" s="40" t="e">
        <f>S30=#REF!</f>
        <v>#REF!</v>
      </c>
      <c r="U30" s="49">
        <v>10428</v>
      </c>
      <c r="V30" s="49">
        <v>22768</v>
      </c>
      <c r="W30" s="40">
        <f t="shared" si="2"/>
        <v>10428</v>
      </c>
    </row>
    <row r="31" spans="1:53" ht="35.1" customHeight="1" x14ac:dyDescent="0.25">
      <c r="A31" s="132" t="s">
        <v>41</v>
      </c>
      <c r="B31" s="133"/>
      <c r="C31" s="134" t="s">
        <v>42</v>
      </c>
      <c r="D31" s="133"/>
      <c r="E31" s="27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28"/>
      <c r="J31" s="28"/>
      <c r="K31" s="28"/>
      <c r="L31" s="40"/>
      <c r="M31" s="40"/>
      <c r="N31" s="46">
        <v>31920</v>
      </c>
      <c r="O31" s="46">
        <v>17100</v>
      </c>
      <c r="P31" s="59">
        <v>14820</v>
      </c>
      <c r="Q31" s="60">
        <v>32</v>
      </c>
      <c r="R31" s="40">
        <v>0</v>
      </c>
      <c r="S31" s="61">
        <f t="shared" si="1"/>
        <v>32</v>
      </c>
      <c r="T31" s="40" t="e">
        <f>S31=#REF!</f>
        <v>#REF!</v>
      </c>
      <c r="U31" s="49">
        <v>14599</v>
      </c>
      <c r="V31" s="49">
        <v>31874</v>
      </c>
      <c r="W31" s="40">
        <f t="shared" si="2"/>
        <v>14599</v>
      </c>
    </row>
    <row r="32" spans="1:53" s="7" customFormat="1" ht="35.1" customHeight="1" x14ac:dyDescent="0.25">
      <c r="A32" s="132" t="s">
        <v>43</v>
      </c>
      <c r="B32" s="133"/>
      <c r="C32" s="134" t="s">
        <v>44</v>
      </c>
      <c r="D32" s="133"/>
      <c r="E32" s="27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28"/>
      <c r="J32" s="28"/>
      <c r="K32" s="28"/>
      <c r="L32" s="40"/>
      <c r="M32" s="40"/>
      <c r="N32" s="46">
        <v>0</v>
      </c>
      <c r="O32" s="46">
        <v>0</v>
      </c>
      <c r="P32" s="59">
        <v>0</v>
      </c>
      <c r="Q32" s="60">
        <v>60</v>
      </c>
      <c r="R32" s="40">
        <v>0</v>
      </c>
      <c r="S32" s="61">
        <f t="shared" si="1"/>
        <v>60</v>
      </c>
      <c r="T32" s="40" t="e">
        <f>S32=#REF!</f>
        <v>#REF!</v>
      </c>
      <c r="U32" s="49">
        <v>0</v>
      </c>
      <c r="V32" s="49">
        <v>0</v>
      </c>
      <c r="W32" s="40">
        <f t="shared" si="2"/>
        <v>0</v>
      </c>
      <c r="X32" s="40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32" t="s">
        <v>45</v>
      </c>
      <c r="B33" s="133"/>
      <c r="C33" s="134" t="s">
        <v>46</v>
      </c>
      <c r="D33" s="133"/>
      <c r="E33" s="27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28"/>
      <c r="J33" s="28"/>
      <c r="K33" s="28"/>
      <c r="L33" s="40"/>
      <c r="M33" s="40"/>
      <c r="N33" s="46">
        <v>31920</v>
      </c>
      <c r="O33" s="46">
        <v>17100</v>
      </c>
      <c r="P33" s="59">
        <v>14820</v>
      </c>
      <c r="Q33" s="60">
        <v>45</v>
      </c>
      <c r="R33" s="40">
        <v>0</v>
      </c>
      <c r="S33" s="61">
        <f t="shared" si="1"/>
        <v>45</v>
      </c>
      <c r="T33" s="40" t="e">
        <f>S33=#REF!</f>
        <v>#REF!</v>
      </c>
      <c r="U33" s="49">
        <v>13035</v>
      </c>
      <c r="V33" s="49">
        <v>28459</v>
      </c>
      <c r="W33" s="40">
        <f t="shared" si="2"/>
        <v>13035</v>
      </c>
      <c r="X33" s="40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32" t="s">
        <v>47</v>
      </c>
      <c r="B34" s="133"/>
      <c r="C34" s="134" t="s">
        <v>48</v>
      </c>
      <c r="D34" s="133"/>
      <c r="E34" s="27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28"/>
      <c r="J34" s="28"/>
      <c r="K34" s="28"/>
      <c r="L34" s="40"/>
      <c r="M34" s="40"/>
      <c r="N34" s="46">
        <v>40660</v>
      </c>
      <c r="O34" s="46">
        <v>22420</v>
      </c>
      <c r="P34" s="59">
        <v>18240</v>
      </c>
      <c r="Q34" s="60">
        <v>60</v>
      </c>
      <c r="R34" s="40">
        <v>0</v>
      </c>
      <c r="S34" s="61">
        <f t="shared" si="1"/>
        <v>60</v>
      </c>
      <c r="T34" s="40" t="e">
        <f>S34=#REF!</f>
        <v>#REF!</v>
      </c>
      <c r="U34" s="49">
        <v>19118</v>
      </c>
      <c r="V34" s="49">
        <v>41741</v>
      </c>
      <c r="W34" s="40">
        <f t="shared" si="2"/>
        <v>19118</v>
      </c>
    </row>
    <row r="35" spans="1:53" s="85" customFormat="1" ht="35.1" customHeight="1" x14ac:dyDescent="0.25">
      <c r="A35" s="83" t="s">
        <v>119</v>
      </c>
      <c r="B35" s="84"/>
      <c r="C35" s="147" t="s">
        <v>120</v>
      </c>
      <c r="D35" s="148"/>
      <c r="E35" s="27"/>
      <c r="F35" s="16"/>
      <c r="G35" s="16"/>
      <c r="H35" s="16"/>
      <c r="I35" s="28"/>
      <c r="J35" s="28"/>
      <c r="K35" s="28"/>
      <c r="L35" s="40"/>
      <c r="M35" s="40"/>
      <c r="N35" s="46"/>
      <c r="O35" s="46"/>
      <c r="P35" s="59"/>
      <c r="Q35" s="60"/>
      <c r="R35" s="40"/>
      <c r="S35" s="61"/>
      <c r="T35" s="40"/>
      <c r="U35" s="49">
        <v>0</v>
      </c>
      <c r="V35" s="49">
        <v>0</v>
      </c>
      <c r="W35" s="40"/>
      <c r="X35" s="40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ht="35.1" customHeight="1" x14ac:dyDescent="0.25">
      <c r="A36" s="132" t="s">
        <v>49</v>
      </c>
      <c r="B36" s="133"/>
      <c r="C36" s="134" t="s">
        <v>50</v>
      </c>
      <c r="D36" s="133"/>
      <c r="E36" s="27">
        <v>20</v>
      </c>
      <c r="F36" s="16" t="e">
        <f>IF(#REF!&lt;0,#REF!*-1,0)</f>
        <v>#REF!</v>
      </c>
      <c r="G36" s="16" t="e">
        <f>IF(#REF!&gt;0,#REF!,0)</f>
        <v>#REF!</v>
      </c>
      <c r="H36" s="16"/>
      <c r="I36" s="28"/>
      <c r="J36" s="28"/>
      <c r="K36" s="28"/>
      <c r="L36" s="40"/>
      <c r="M36" s="40"/>
      <c r="N36" s="46">
        <v>66500</v>
      </c>
      <c r="O36" s="46">
        <v>37620</v>
      </c>
      <c r="P36" s="59">
        <v>28880</v>
      </c>
      <c r="Q36" s="60">
        <v>110</v>
      </c>
      <c r="R36" s="40">
        <v>0</v>
      </c>
      <c r="S36" s="61">
        <f t="shared" si="1"/>
        <v>110</v>
      </c>
      <c r="T36" s="40" t="e">
        <f>S36=#REF!</f>
        <v>#REF!</v>
      </c>
      <c r="U36" s="49">
        <v>29372</v>
      </c>
      <c r="V36" s="49">
        <v>64126</v>
      </c>
      <c r="W36" s="40">
        <f t="shared" si="2"/>
        <v>29372</v>
      </c>
    </row>
    <row r="37" spans="1:53" s="8" customFormat="1" ht="52.5" customHeight="1" x14ac:dyDescent="0.25">
      <c r="A37" s="132" t="s">
        <v>51</v>
      </c>
      <c r="B37" s="143"/>
      <c r="C37" s="134" t="s">
        <v>52</v>
      </c>
      <c r="D37" s="133"/>
      <c r="E37" s="27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28"/>
      <c r="J37" s="28"/>
      <c r="K37" s="28"/>
      <c r="L37" s="40"/>
      <c r="M37" s="40"/>
      <c r="N37" s="46">
        <v>0</v>
      </c>
      <c r="O37" s="46">
        <v>0</v>
      </c>
      <c r="P37" s="59">
        <v>0</v>
      </c>
      <c r="Q37" s="60">
        <v>30</v>
      </c>
      <c r="R37" s="40">
        <v>0</v>
      </c>
      <c r="S37" s="61">
        <f t="shared" si="1"/>
        <v>30</v>
      </c>
      <c r="T37" s="40" t="e">
        <f>S37=#REF!</f>
        <v>#REF!</v>
      </c>
      <c r="U37" s="49">
        <v>0</v>
      </c>
      <c r="V37" s="49">
        <v>0</v>
      </c>
      <c r="W37" s="40">
        <f>U37+U38+U39</f>
        <v>0</v>
      </c>
      <c r="X37" s="40"/>
    </row>
    <row r="38" spans="1:53" s="8" customFormat="1" ht="52.5" customHeight="1" x14ac:dyDescent="0.2">
      <c r="A38" s="114"/>
      <c r="B38" s="146"/>
      <c r="C38" s="147" t="s">
        <v>102</v>
      </c>
      <c r="D38" s="148"/>
      <c r="E38" s="27"/>
      <c r="F38" s="16" t="e">
        <f>IF(#REF!&lt;0,#REF!*-1,0)</f>
        <v>#REF!</v>
      </c>
      <c r="G38" s="16" t="e">
        <f>IF(#REF!&gt;0,#REF!,0)</f>
        <v>#REF!</v>
      </c>
      <c r="H38" s="16"/>
      <c r="I38" s="28"/>
      <c r="J38" s="28"/>
      <c r="K38" s="28"/>
      <c r="L38" s="40"/>
      <c r="M38" s="40"/>
      <c r="N38" s="46">
        <v>0</v>
      </c>
      <c r="O38" s="46">
        <v>0</v>
      </c>
      <c r="P38" s="59">
        <v>0</v>
      </c>
      <c r="Q38" s="60">
        <v>60</v>
      </c>
      <c r="R38" s="40">
        <v>0</v>
      </c>
      <c r="S38" s="61">
        <f t="shared" si="1"/>
        <v>60</v>
      </c>
      <c r="T38" s="40" t="e">
        <f>S38=#REF!</f>
        <v>#REF!</v>
      </c>
      <c r="U38" s="49">
        <v>0</v>
      </c>
      <c r="V38" s="49">
        <v>0</v>
      </c>
      <c r="W38" s="40"/>
      <c r="X38" s="40"/>
    </row>
    <row r="39" spans="1:53" s="8" customFormat="1" ht="35.1" customHeight="1" x14ac:dyDescent="0.25">
      <c r="A39" s="144"/>
      <c r="B39" s="145"/>
      <c r="C39" s="134" t="s">
        <v>53</v>
      </c>
      <c r="D39" s="133"/>
      <c r="E39" s="27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28"/>
      <c r="J39" s="28"/>
      <c r="K39" s="28"/>
      <c r="L39" s="40"/>
      <c r="M39" s="40"/>
      <c r="N39" s="46">
        <v>0</v>
      </c>
      <c r="O39" s="46">
        <v>0</v>
      </c>
      <c r="P39" s="59">
        <v>0</v>
      </c>
      <c r="Q39" s="60">
        <v>59</v>
      </c>
      <c r="R39" s="40">
        <v>0</v>
      </c>
      <c r="S39" s="61">
        <f t="shared" si="1"/>
        <v>59</v>
      </c>
      <c r="T39" s="40" t="e">
        <f>S39=#REF!</f>
        <v>#REF!</v>
      </c>
      <c r="U39" s="49">
        <v>0</v>
      </c>
      <c r="V39" s="49">
        <v>0</v>
      </c>
      <c r="W39" s="40"/>
      <c r="X39" s="40"/>
    </row>
    <row r="40" spans="1:53" s="7" customFormat="1" ht="35.1" customHeight="1" x14ac:dyDescent="0.25">
      <c r="A40" s="132" t="s">
        <v>54</v>
      </c>
      <c r="B40" s="133"/>
      <c r="C40" s="134" t="s">
        <v>55</v>
      </c>
      <c r="D40" s="133"/>
      <c r="E40" s="27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28"/>
      <c r="J40" s="28"/>
      <c r="K40" s="28"/>
      <c r="L40" s="40"/>
      <c r="M40" s="40"/>
      <c r="N40" s="46">
        <v>13680</v>
      </c>
      <c r="O40" s="46">
        <v>7220</v>
      </c>
      <c r="P40" s="59">
        <v>6460</v>
      </c>
      <c r="Q40" s="60">
        <v>45</v>
      </c>
      <c r="R40" s="40">
        <v>0</v>
      </c>
      <c r="S40" s="61">
        <f t="shared" si="1"/>
        <v>45</v>
      </c>
      <c r="T40" s="40" t="e">
        <f>S40=#REF!</f>
        <v>#REF!</v>
      </c>
      <c r="U40" s="49">
        <v>5909</v>
      </c>
      <c r="V40" s="49">
        <v>12901</v>
      </c>
      <c r="W40" s="40">
        <f>U40</f>
        <v>5909</v>
      </c>
      <c r="X40" s="40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32" t="s">
        <v>56</v>
      </c>
      <c r="B41" s="133"/>
      <c r="C41" s="134" t="s">
        <v>57</v>
      </c>
      <c r="D41" s="133"/>
      <c r="E41" s="27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28"/>
      <c r="J41" s="28"/>
      <c r="K41" s="28"/>
      <c r="L41" s="40"/>
      <c r="M41" s="40"/>
      <c r="N41" s="46">
        <v>15960</v>
      </c>
      <c r="O41" s="46">
        <v>9500</v>
      </c>
      <c r="P41" s="59">
        <v>6460</v>
      </c>
      <c r="Q41" s="60">
        <v>60</v>
      </c>
      <c r="R41" s="40">
        <v>4</v>
      </c>
      <c r="S41" s="61">
        <f t="shared" si="1"/>
        <v>64</v>
      </c>
      <c r="T41" s="40" t="e">
        <f>S41=#REF!</f>
        <v>#REF!</v>
      </c>
      <c r="U41" s="49">
        <v>7126</v>
      </c>
      <c r="V41" s="49">
        <v>15558</v>
      </c>
      <c r="W41" s="40">
        <f>U41</f>
        <v>7126</v>
      </c>
      <c r="X41" s="40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32" t="s">
        <v>58</v>
      </c>
      <c r="B42" s="143"/>
      <c r="C42" s="134" t="s">
        <v>59</v>
      </c>
      <c r="D42" s="133"/>
      <c r="E42" s="27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28"/>
      <c r="J42" s="28"/>
      <c r="K42" s="28"/>
      <c r="L42" s="40"/>
      <c r="M42" s="40"/>
      <c r="N42" s="46">
        <v>79420</v>
      </c>
      <c r="O42" s="46">
        <v>42940</v>
      </c>
      <c r="P42" s="59">
        <v>36480</v>
      </c>
      <c r="Q42" s="60">
        <v>80</v>
      </c>
      <c r="R42" s="40">
        <v>2</v>
      </c>
      <c r="S42" s="61">
        <f t="shared" si="1"/>
        <v>82</v>
      </c>
      <c r="T42" s="40" t="e">
        <f>S42=#REF!</f>
        <v>#REF!</v>
      </c>
      <c r="U42" s="49">
        <v>36498</v>
      </c>
      <c r="V42" s="49">
        <v>79685</v>
      </c>
      <c r="W42" s="40">
        <f>U42+U43</f>
        <v>44840</v>
      </c>
      <c r="X42" s="40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44"/>
      <c r="B43" s="145"/>
      <c r="C43" s="134" t="s">
        <v>60</v>
      </c>
      <c r="D43" s="133"/>
      <c r="E43" s="27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28"/>
      <c r="J43" s="28"/>
      <c r="K43" s="28"/>
      <c r="L43" s="40"/>
      <c r="M43" s="40"/>
      <c r="N43" s="46">
        <v>18240</v>
      </c>
      <c r="O43" s="46">
        <v>13300</v>
      </c>
      <c r="P43" s="59">
        <v>4940</v>
      </c>
      <c r="Q43" s="60">
        <v>30</v>
      </c>
      <c r="R43" s="40">
        <v>0</v>
      </c>
      <c r="S43" s="61">
        <f t="shared" si="1"/>
        <v>30</v>
      </c>
      <c r="T43" s="40" t="e">
        <f>S43=#REF!</f>
        <v>#REF!</v>
      </c>
      <c r="U43" s="49">
        <v>8342</v>
      </c>
      <c r="V43" s="49">
        <v>18213</v>
      </c>
      <c r="W43" s="40"/>
      <c r="X43" s="40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32" t="s">
        <v>61</v>
      </c>
      <c r="B44" s="133"/>
      <c r="C44" s="134" t="s">
        <v>62</v>
      </c>
      <c r="D44" s="133"/>
      <c r="E44" s="27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28"/>
      <c r="J44" s="28"/>
      <c r="K44" s="28"/>
      <c r="L44" s="40"/>
      <c r="M44" s="40"/>
      <c r="N44" s="46">
        <v>73720</v>
      </c>
      <c r="O44" s="46">
        <v>40660</v>
      </c>
      <c r="P44" s="59">
        <v>33060</v>
      </c>
      <c r="Q44" s="60">
        <v>40</v>
      </c>
      <c r="R44" s="40">
        <v>0</v>
      </c>
      <c r="S44" s="61">
        <f t="shared" si="1"/>
        <v>40</v>
      </c>
      <c r="T44" s="40" t="e">
        <f>S44=#REF!</f>
        <v>#REF!</v>
      </c>
      <c r="U44" s="49">
        <v>33717</v>
      </c>
      <c r="V44" s="49">
        <v>73614</v>
      </c>
      <c r="W44" s="40">
        <f>U44</f>
        <v>33717</v>
      </c>
    </row>
    <row r="45" spans="1:53" ht="35.1" customHeight="1" x14ac:dyDescent="0.25">
      <c r="A45" s="132" t="s">
        <v>63</v>
      </c>
      <c r="B45" s="133"/>
      <c r="C45" s="134" t="s">
        <v>64</v>
      </c>
      <c r="D45" s="133"/>
      <c r="E45" s="27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28"/>
      <c r="J45" s="28"/>
      <c r="K45" s="28"/>
      <c r="L45" s="40"/>
      <c r="M45" s="40"/>
      <c r="N45" s="46">
        <v>63080</v>
      </c>
      <c r="O45" s="46">
        <v>31920</v>
      </c>
      <c r="P45" s="59">
        <v>31160</v>
      </c>
      <c r="Q45" s="60">
        <v>40</v>
      </c>
      <c r="R45" s="40">
        <v>0</v>
      </c>
      <c r="S45" s="61">
        <f t="shared" si="1"/>
        <v>40</v>
      </c>
      <c r="T45" s="40" t="e">
        <f>S45=#REF!</f>
        <v>#REF!</v>
      </c>
      <c r="U45" s="49">
        <v>28851</v>
      </c>
      <c r="V45" s="49">
        <v>62990</v>
      </c>
      <c r="W45" s="40">
        <f t="shared" ref="W45:W59" si="3">U45</f>
        <v>28851</v>
      </c>
    </row>
    <row r="46" spans="1:53" s="7" customFormat="1" ht="35.1" customHeight="1" x14ac:dyDescent="0.25">
      <c r="A46" s="132" t="s">
        <v>65</v>
      </c>
      <c r="B46" s="133"/>
      <c r="C46" s="134" t="s">
        <v>66</v>
      </c>
      <c r="D46" s="133"/>
      <c r="E46" s="27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28"/>
      <c r="J46" s="28"/>
      <c r="K46" s="28"/>
      <c r="L46" s="40"/>
      <c r="M46" s="40"/>
      <c r="N46" s="46">
        <v>0</v>
      </c>
      <c r="O46" s="46">
        <v>0</v>
      </c>
      <c r="P46" s="59">
        <v>0</v>
      </c>
      <c r="Q46" s="60">
        <v>40</v>
      </c>
      <c r="R46" s="40">
        <v>0</v>
      </c>
      <c r="S46" s="61">
        <f t="shared" si="1"/>
        <v>40</v>
      </c>
      <c r="T46" s="40" t="e">
        <f>S46=#REF!</f>
        <v>#REF!</v>
      </c>
      <c r="U46" s="49">
        <v>0</v>
      </c>
      <c r="V46" s="49">
        <v>0</v>
      </c>
      <c r="W46" s="40">
        <f t="shared" si="3"/>
        <v>0</v>
      </c>
      <c r="X46" s="40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3" customFormat="1" ht="35.1" customHeight="1" x14ac:dyDescent="0.25">
      <c r="A47" s="135" t="s">
        <v>67</v>
      </c>
      <c r="B47" s="136"/>
      <c r="C47" s="137" t="s">
        <v>68</v>
      </c>
      <c r="D47" s="138"/>
      <c r="E47" s="67">
        <v>30</v>
      </c>
      <c r="F47" s="34" t="e">
        <f>IF(#REF!&lt;0,#REF!*-1,0)</f>
        <v>#REF!</v>
      </c>
      <c r="G47" s="34" t="e">
        <f>IF(#REF!&gt;0,#REF!,0)</f>
        <v>#REF!</v>
      </c>
      <c r="H47" s="34"/>
      <c r="I47" s="35"/>
      <c r="J47" s="35"/>
      <c r="K47" s="35"/>
      <c r="L47" s="42"/>
      <c r="M47" s="42"/>
      <c r="N47" s="46">
        <v>42560</v>
      </c>
      <c r="O47" s="46">
        <v>18240</v>
      </c>
      <c r="P47" s="59">
        <v>24320</v>
      </c>
      <c r="Q47" s="60">
        <v>82</v>
      </c>
      <c r="R47" s="40">
        <v>0</v>
      </c>
      <c r="S47" s="61">
        <f t="shared" si="1"/>
        <v>82</v>
      </c>
      <c r="T47" s="40" t="e">
        <f>S47=#REF!</f>
        <v>#REF!</v>
      </c>
      <c r="U47" s="49">
        <v>19292</v>
      </c>
      <c r="V47" s="49">
        <v>42120</v>
      </c>
      <c r="W47" s="40">
        <f t="shared" si="3"/>
        <v>19292</v>
      </c>
      <c r="X47" s="42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</row>
    <row r="48" spans="1:53" s="7" customFormat="1" ht="35.1" customHeight="1" x14ac:dyDescent="0.25">
      <c r="A48" s="132" t="s">
        <v>69</v>
      </c>
      <c r="B48" s="133"/>
      <c r="C48" s="134" t="s">
        <v>70</v>
      </c>
      <c r="D48" s="133"/>
      <c r="E48" s="27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28"/>
      <c r="J48" s="28"/>
      <c r="K48" s="28"/>
      <c r="L48" s="40"/>
      <c r="M48" s="40"/>
      <c r="N48" s="46">
        <v>67260</v>
      </c>
      <c r="O48" s="46">
        <v>35720</v>
      </c>
      <c r="P48" s="59">
        <v>31540</v>
      </c>
      <c r="Q48" s="60">
        <v>42</v>
      </c>
      <c r="R48" s="40">
        <v>0</v>
      </c>
      <c r="S48" s="61">
        <f t="shared" si="1"/>
        <v>42</v>
      </c>
      <c r="T48" s="40" t="e">
        <f>S48=#REF!</f>
        <v>#REF!</v>
      </c>
      <c r="U48" s="49">
        <v>34239</v>
      </c>
      <c r="V48" s="49">
        <v>69200</v>
      </c>
      <c r="W48" s="40">
        <f t="shared" si="3"/>
        <v>34239</v>
      </c>
      <c r="X48" s="40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32" t="s">
        <v>71</v>
      </c>
      <c r="B49" s="133"/>
      <c r="C49" s="134" t="s">
        <v>72</v>
      </c>
      <c r="D49" s="133"/>
      <c r="E49" s="27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28"/>
      <c r="J49" s="28"/>
      <c r="K49" s="28"/>
      <c r="L49" s="40"/>
      <c r="M49" s="40"/>
      <c r="N49" s="46">
        <v>56620</v>
      </c>
      <c r="O49" s="46">
        <v>28880</v>
      </c>
      <c r="P49" s="59">
        <v>27740</v>
      </c>
      <c r="Q49" s="60">
        <v>35</v>
      </c>
      <c r="R49" s="40">
        <v>0</v>
      </c>
      <c r="S49" s="61">
        <f t="shared" si="1"/>
        <v>35</v>
      </c>
      <c r="T49" s="40" t="e">
        <f>S49=#REF!</f>
        <v>#REF!</v>
      </c>
      <c r="U49" s="49">
        <v>27113</v>
      </c>
      <c r="V49" s="49">
        <v>59195</v>
      </c>
      <c r="W49" s="40">
        <f t="shared" si="3"/>
        <v>27113</v>
      </c>
      <c r="X49" s="40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39" t="s">
        <v>103</v>
      </c>
      <c r="B50" s="140"/>
      <c r="C50" s="141" t="s">
        <v>104</v>
      </c>
      <c r="D50" s="142"/>
      <c r="E50" s="69">
        <v>34</v>
      </c>
      <c r="F50" s="49" t="e">
        <f>IF(#REF!&lt;0,#REF!*-1,0)</f>
        <v>#REF!</v>
      </c>
      <c r="G50" s="49" t="e">
        <f>IF(#REF!&gt;0,#REF!,0)</f>
        <v>#REF!</v>
      </c>
      <c r="H50" s="49"/>
      <c r="I50" s="40"/>
      <c r="J50" s="40"/>
      <c r="K50" s="40"/>
      <c r="L50" s="43">
        <v>228705</v>
      </c>
      <c r="M50" s="44" t="e">
        <f>#REF!-L50</f>
        <v>#REF!</v>
      </c>
      <c r="N50" s="48">
        <v>0</v>
      </c>
      <c r="O50" s="46"/>
      <c r="P50" s="59"/>
      <c r="Q50" s="60">
        <v>50</v>
      </c>
      <c r="R50" s="40">
        <v>0</v>
      </c>
      <c r="S50" s="61">
        <f t="shared" si="1"/>
        <v>50</v>
      </c>
      <c r="T50" s="40" t="e">
        <f>S50=#REF!</f>
        <v>#REF!</v>
      </c>
      <c r="U50" s="49">
        <v>0</v>
      </c>
      <c r="V50" s="49">
        <v>0</v>
      </c>
      <c r="W50" s="40">
        <f t="shared" si="3"/>
        <v>0</v>
      </c>
      <c r="X50" s="40"/>
    </row>
    <row r="51" spans="1:53" s="7" customFormat="1" ht="35.1" customHeight="1" x14ac:dyDescent="0.25">
      <c r="A51" s="132" t="s">
        <v>73</v>
      </c>
      <c r="B51" s="133"/>
      <c r="C51" s="134" t="s">
        <v>74</v>
      </c>
      <c r="D51" s="133"/>
      <c r="E51" s="27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28"/>
      <c r="J51" s="28"/>
      <c r="K51" s="28"/>
      <c r="L51" s="40"/>
      <c r="M51" s="40"/>
      <c r="N51" s="46">
        <v>28120</v>
      </c>
      <c r="O51" s="46">
        <v>15200</v>
      </c>
      <c r="P51" s="59">
        <v>12920</v>
      </c>
      <c r="Q51" s="60">
        <v>25</v>
      </c>
      <c r="R51" s="40">
        <v>0</v>
      </c>
      <c r="S51" s="61">
        <f t="shared" si="1"/>
        <v>25</v>
      </c>
      <c r="T51" s="40" t="e">
        <f>S51=#REF!</f>
        <v>#REF!</v>
      </c>
      <c r="U51" s="49">
        <v>12861</v>
      </c>
      <c r="V51" s="49">
        <v>28080</v>
      </c>
      <c r="W51" s="40">
        <f t="shared" si="3"/>
        <v>12861</v>
      </c>
      <c r="X51" s="40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32" t="s">
        <v>75</v>
      </c>
      <c r="B52" s="133"/>
      <c r="C52" s="134" t="s">
        <v>76</v>
      </c>
      <c r="D52" s="133"/>
      <c r="E52" s="27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28"/>
      <c r="J52" s="28"/>
      <c r="K52" s="28"/>
      <c r="L52" s="40"/>
      <c r="M52" s="40"/>
      <c r="N52" s="46">
        <v>0</v>
      </c>
      <c r="O52" s="46">
        <v>0</v>
      </c>
      <c r="P52" s="59">
        <v>0</v>
      </c>
      <c r="Q52" s="60">
        <v>30</v>
      </c>
      <c r="R52" s="40">
        <v>0</v>
      </c>
      <c r="S52" s="61">
        <f t="shared" si="1"/>
        <v>30</v>
      </c>
      <c r="T52" s="40" t="e">
        <f>S52=#REF!</f>
        <v>#REF!</v>
      </c>
      <c r="U52" s="49">
        <v>0</v>
      </c>
      <c r="V52" s="49">
        <v>0</v>
      </c>
      <c r="W52" s="40">
        <f t="shared" si="3"/>
        <v>0</v>
      </c>
      <c r="X52" s="40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32" t="s">
        <v>77</v>
      </c>
      <c r="B53" s="133"/>
      <c r="C53" s="134" t="s">
        <v>78</v>
      </c>
      <c r="D53" s="133"/>
      <c r="E53" s="27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28"/>
      <c r="J53" s="28"/>
      <c r="K53" s="28"/>
      <c r="L53" s="40"/>
      <c r="M53" s="40"/>
      <c r="N53" s="46">
        <v>39520</v>
      </c>
      <c r="O53" s="46">
        <v>19380</v>
      </c>
      <c r="P53" s="59">
        <v>20140</v>
      </c>
      <c r="Q53" s="60">
        <v>100</v>
      </c>
      <c r="R53" s="40">
        <v>12</v>
      </c>
      <c r="S53" s="61">
        <f t="shared" si="1"/>
        <v>112</v>
      </c>
      <c r="T53" s="40" t="e">
        <f>S53=#REF!</f>
        <v>#REF!</v>
      </c>
      <c r="U53" s="49">
        <v>19118</v>
      </c>
      <c r="V53" s="49">
        <v>41741</v>
      </c>
      <c r="W53" s="40">
        <f t="shared" si="3"/>
        <v>19118</v>
      </c>
      <c r="X53" s="40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32" t="s">
        <v>79</v>
      </c>
      <c r="B54" s="133"/>
      <c r="C54" s="134" t="s">
        <v>80</v>
      </c>
      <c r="D54" s="133"/>
      <c r="E54" s="27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28"/>
      <c r="J54" s="28"/>
      <c r="K54" s="28"/>
      <c r="L54" s="40"/>
      <c r="M54" s="40"/>
      <c r="N54" s="46">
        <v>13680</v>
      </c>
      <c r="O54" s="46">
        <v>4940</v>
      </c>
      <c r="P54" s="59">
        <v>8740</v>
      </c>
      <c r="Q54" s="60">
        <v>47</v>
      </c>
      <c r="R54" s="40">
        <v>0</v>
      </c>
      <c r="S54" s="61">
        <f t="shared" si="1"/>
        <v>47</v>
      </c>
      <c r="T54" s="40" t="e">
        <f>S54=#REF!</f>
        <v>#REF!</v>
      </c>
      <c r="U54" s="49">
        <v>6257</v>
      </c>
      <c r="V54" s="49">
        <v>13661</v>
      </c>
      <c r="W54" s="40">
        <f t="shared" si="3"/>
        <v>6257</v>
      </c>
    </row>
    <row r="55" spans="1:53" ht="35.1" customHeight="1" x14ac:dyDescent="0.25">
      <c r="A55" s="132" t="s">
        <v>81</v>
      </c>
      <c r="B55" s="133"/>
      <c r="C55" s="134" t="s">
        <v>82</v>
      </c>
      <c r="D55" s="133"/>
      <c r="E55" s="27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28"/>
      <c r="J55" s="28"/>
      <c r="K55" s="28"/>
      <c r="L55" s="40"/>
      <c r="M55" s="40"/>
      <c r="N55" s="46">
        <v>0</v>
      </c>
      <c r="O55" s="46">
        <v>0</v>
      </c>
      <c r="P55" s="59">
        <v>0</v>
      </c>
      <c r="Q55" s="60">
        <v>37</v>
      </c>
      <c r="R55" s="40">
        <v>0</v>
      </c>
      <c r="S55" s="61">
        <f t="shared" si="1"/>
        <v>37</v>
      </c>
      <c r="T55" s="40" t="e">
        <f>S55=#REF!</f>
        <v>#REF!</v>
      </c>
      <c r="U55" s="49">
        <v>0</v>
      </c>
      <c r="V55" s="49">
        <v>0</v>
      </c>
      <c r="W55" s="40">
        <f t="shared" si="3"/>
        <v>0</v>
      </c>
    </row>
    <row r="56" spans="1:53" s="7" customFormat="1" ht="35.1" customHeight="1" x14ac:dyDescent="0.25">
      <c r="A56" s="132" t="s">
        <v>83</v>
      </c>
      <c r="B56" s="133"/>
      <c r="C56" s="134" t="s">
        <v>84</v>
      </c>
      <c r="D56" s="133"/>
      <c r="E56" s="27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28"/>
      <c r="J56" s="28"/>
      <c r="K56" s="28"/>
      <c r="L56" s="40"/>
      <c r="M56" s="40"/>
      <c r="N56" s="46">
        <v>9120</v>
      </c>
      <c r="O56" s="46">
        <v>4940</v>
      </c>
      <c r="P56" s="59">
        <v>4180</v>
      </c>
      <c r="Q56" s="60">
        <v>45</v>
      </c>
      <c r="R56" s="40">
        <v>0</v>
      </c>
      <c r="S56" s="61">
        <f t="shared" si="1"/>
        <v>45</v>
      </c>
      <c r="T56" s="40" t="e">
        <f>S56=#REF!</f>
        <v>#REF!</v>
      </c>
      <c r="U56" s="49">
        <v>4866</v>
      </c>
      <c r="V56" s="49">
        <v>10624</v>
      </c>
      <c r="W56" s="40">
        <f t="shared" si="3"/>
        <v>4866</v>
      </c>
      <c r="X56" s="40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32" t="s">
        <v>85</v>
      </c>
      <c r="B57" s="133"/>
      <c r="C57" s="134" t="s">
        <v>86</v>
      </c>
      <c r="D57" s="133"/>
      <c r="E57" s="27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28"/>
      <c r="J57" s="28"/>
      <c r="K57" s="28"/>
      <c r="L57" s="40"/>
      <c r="M57" s="40"/>
      <c r="N57" s="46">
        <v>26600</v>
      </c>
      <c r="O57" s="46">
        <v>17100</v>
      </c>
      <c r="P57" s="59">
        <v>9500</v>
      </c>
      <c r="Q57" s="60">
        <v>60</v>
      </c>
      <c r="R57" s="40">
        <v>0</v>
      </c>
      <c r="S57" s="61">
        <f t="shared" si="1"/>
        <v>60</v>
      </c>
      <c r="T57" s="40" t="e">
        <f>S57=#REF!</f>
        <v>#REF!</v>
      </c>
      <c r="U57" s="49">
        <v>12166</v>
      </c>
      <c r="V57" s="49">
        <v>26562</v>
      </c>
      <c r="W57" s="40">
        <f t="shared" si="3"/>
        <v>12166</v>
      </c>
    </row>
    <row r="58" spans="1:53" s="7" customFormat="1" ht="35.1" customHeight="1" x14ac:dyDescent="0.25">
      <c r="A58" s="132" t="s">
        <v>87</v>
      </c>
      <c r="B58" s="133"/>
      <c r="C58" s="134" t="s">
        <v>88</v>
      </c>
      <c r="D58" s="133"/>
      <c r="E58" s="27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28"/>
      <c r="J58" s="28"/>
      <c r="K58" s="28"/>
      <c r="L58" s="40"/>
      <c r="M58" s="40"/>
      <c r="N58" s="46">
        <v>31920</v>
      </c>
      <c r="O58" s="46">
        <v>17480</v>
      </c>
      <c r="P58" s="59">
        <v>14440</v>
      </c>
      <c r="Q58" s="60">
        <v>46</v>
      </c>
      <c r="R58" s="40">
        <v>4</v>
      </c>
      <c r="S58" s="61">
        <f t="shared" si="1"/>
        <v>50</v>
      </c>
      <c r="T58" s="40" t="e">
        <f>S58=#REF!</f>
        <v>#REF!</v>
      </c>
      <c r="U58" s="49">
        <v>15294</v>
      </c>
      <c r="V58" s="49">
        <v>33392</v>
      </c>
      <c r="W58" s="40">
        <f t="shared" si="3"/>
        <v>15294</v>
      </c>
      <c r="X58" s="40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32" t="s">
        <v>89</v>
      </c>
      <c r="B59" s="133"/>
      <c r="C59" s="134" t="s">
        <v>90</v>
      </c>
      <c r="D59" s="133"/>
      <c r="E59" s="27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28"/>
      <c r="J59" s="28"/>
      <c r="K59" s="28"/>
      <c r="L59" s="40"/>
      <c r="M59" s="40"/>
      <c r="N59" s="46">
        <v>26980</v>
      </c>
      <c r="O59" s="46">
        <v>14440</v>
      </c>
      <c r="P59" s="59">
        <v>12540</v>
      </c>
      <c r="Q59" s="60">
        <v>35</v>
      </c>
      <c r="R59" s="40">
        <v>0</v>
      </c>
      <c r="S59" s="61">
        <f t="shared" si="1"/>
        <v>35</v>
      </c>
      <c r="T59" s="40" t="e">
        <f>S59=#REF!</f>
        <v>#REF!</v>
      </c>
      <c r="U59" s="49">
        <v>12340</v>
      </c>
      <c r="V59" s="49">
        <v>26942</v>
      </c>
      <c r="W59" s="40">
        <f t="shared" si="3"/>
        <v>12340</v>
      </c>
    </row>
    <row r="60" spans="1:53" s="8" customFormat="1" ht="35.1" customHeight="1" x14ac:dyDescent="0.25">
      <c r="A60" s="119" t="s">
        <v>91</v>
      </c>
      <c r="B60" s="123"/>
      <c r="C60" s="121" t="s">
        <v>118</v>
      </c>
      <c r="D60" s="120"/>
      <c r="E60" s="69">
        <v>43</v>
      </c>
      <c r="F60" s="49" t="e">
        <f>IF(#REF!&lt;0,#REF!*-1,0)</f>
        <v>#REF!</v>
      </c>
      <c r="G60" s="49" t="e">
        <f>IF(#REF!&gt;0,#REF!,0)</f>
        <v>#REF!</v>
      </c>
      <c r="H60" s="49"/>
      <c r="I60" s="40"/>
      <c r="J60" s="40"/>
      <c r="K60" s="40"/>
      <c r="L60" s="40"/>
      <c r="M60" s="40"/>
      <c r="N60" s="46">
        <v>15960</v>
      </c>
      <c r="O60" s="46">
        <v>6840</v>
      </c>
      <c r="P60" s="59">
        <v>9120</v>
      </c>
      <c r="Q60" s="60">
        <v>58</v>
      </c>
      <c r="R60" s="40">
        <v>0</v>
      </c>
      <c r="S60" s="61">
        <f t="shared" si="1"/>
        <v>58</v>
      </c>
      <c r="T60" s="40" t="e">
        <f>S60=#REF!</f>
        <v>#REF!</v>
      </c>
      <c r="U60" s="49">
        <v>6952</v>
      </c>
      <c r="V60" s="49">
        <v>15178</v>
      </c>
      <c r="W60" s="40">
        <f>U60+U61</f>
        <v>12514</v>
      </c>
      <c r="X60" s="40"/>
    </row>
    <row r="61" spans="1:53" s="8" customFormat="1" ht="35.1" customHeight="1" x14ac:dyDescent="0.25">
      <c r="A61" s="130"/>
      <c r="B61" s="131"/>
      <c r="C61" s="121" t="s">
        <v>92</v>
      </c>
      <c r="D61" s="120"/>
      <c r="E61" s="69">
        <v>44</v>
      </c>
      <c r="F61" s="49" t="e">
        <f>IF(#REF!&lt;0,#REF!*-1,0)</f>
        <v>#REF!</v>
      </c>
      <c r="G61" s="49" t="e">
        <f>IF(#REF!&gt;0,#REF!,0)</f>
        <v>#REF!</v>
      </c>
      <c r="H61" s="49"/>
      <c r="I61" s="40"/>
      <c r="J61" s="40"/>
      <c r="K61" s="40"/>
      <c r="L61" s="40"/>
      <c r="M61" s="40"/>
      <c r="N61" s="46">
        <v>12540</v>
      </c>
      <c r="O61" s="46">
        <v>8740</v>
      </c>
      <c r="P61" s="59">
        <v>3800</v>
      </c>
      <c r="Q61" s="60">
        <v>60</v>
      </c>
      <c r="R61" s="40">
        <v>0</v>
      </c>
      <c r="S61" s="61">
        <f t="shared" si="1"/>
        <v>60</v>
      </c>
      <c r="T61" s="40" t="e">
        <f>S61=#REF!</f>
        <v>#REF!</v>
      </c>
      <c r="U61" s="49">
        <v>5562</v>
      </c>
      <c r="V61" s="49">
        <v>12142</v>
      </c>
      <c r="W61" s="40"/>
      <c r="X61" s="40"/>
    </row>
    <row r="62" spans="1:53" s="8" customFormat="1" ht="35.1" customHeight="1" x14ac:dyDescent="0.25">
      <c r="A62" s="119" t="s">
        <v>93</v>
      </c>
      <c r="B62" s="120"/>
      <c r="C62" s="121" t="s">
        <v>94</v>
      </c>
      <c r="D62" s="120"/>
      <c r="E62" s="69">
        <v>45</v>
      </c>
      <c r="F62" s="49" t="e">
        <f>IF(#REF!&lt;0,#REF!*-1,0)</f>
        <v>#REF!</v>
      </c>
      <c r="G62" s="49" t="e">
        <f>IF(#REF!&gt;0,#REF!,0)</f>
        <v>#REF!</v>
      </c>
      <c r="H62" s="49"/>
      <c r="I62" s="40"/>
      <c r="J62" s="40"/>
      <c r="K62" s="40"/>
      <c r="L62" s="40"/>
      <c r="M62" s="40"/>
      <c r="N62" s="46">
        <v>47500</v>
      </c>
      <c r="O62" s="46">
        <v>24700</v>
      </c>
      <c r="P62" s="59">
        <v>22800</v>
      </c>
      <c r="Q62" s="60">
        <v>45</v>
      </c>
      <c r="R62" s="40">
        <v>0</v>
      </c>
      <c r="S62" s="61">
        <f t="shared" si="1"/>
        <v>45</v>
      </c>
      <c r="T62" s="40" t="e">
        <f>S62=#REF!</f>
        <v>#REF!</v>
      </c>
      <c r="U62" s="49">
        <v>21725</v>
      </c>
      <c r="V62" s="49">
        <v>47432</v>
      </c>
      <c r="W62" s="40">
        <f>U62</f>
        <v>21725</v>
      </c>
      <c r="X62" s="40"/>
    </row>
    <row r="63" spans="1:53" s="8" customFormat="1" ht="35.1" customHeight="1" x14ac:dyDescent="0.25">
      <c r="A63" s="119" t="s">
        <v>95</v>
      </c>
      <c r="B63" s="120"/>
      <c r="C63" s="121" t="s">
        <v>96</v>
      </c>
      <c r="D63" s="120"/>
      <c r="E63" s="69">
        <v>46</v>
      </c>
      <c r="F63" s="49" t="e">
        <f>IF(#REF!&lt;0,#REF!*-1,0)</f>
        <v>#REF!</v>
      </c>
      <c r="G63" s="49" t="e">
        <f>IF(#REF!&gt;0,#REF!,0)</f>
        <v>#REF!</v>
      </c>
      <c r="H63" s="49"/>
      <c r="I63" s="40"/>
      <c r="J63" s="40"/>
      <c r="K63" s="40"/>
      <c r="L63" s="40"/>
      <c r="M63" s="40"/>
      <c r="N63" s="46">
        <v>34960</v>
      </c>
      <c r="O63" s="46">
        <v>19760</v>
      </c>
      <c r="P63" s="59">
        <v>15200</v>
      </c>
      <c r="Q63" s="60">
        <v>55</v>
      </c>
      <c r="R63" s="40">
        <v>4</v>
      </c>
      <c r="S63" s="61">
        <f t="shared" si="1"/>
        <v>59</v>
      </c>
      <c r="T63" s="40" t="e">
        <f>S63=#REF!</f>
        <v>#REF!</v>
      </c>
      <c r="U63" s="49">
        <v>16859</v>
      </c>
      <c r="V63" s="49">
        <v>36808</v>
      </c>
      <c r="W63" s="40">
        <f t="shared" ref="W63:W65" si="4">U63</f>
        <v>16859</v>
      </c>
      <c r="X63" s="40"/>
    </row>
    <row r="64" spans="1:53" s="8" customFormat="1" ht="35.1" customHeight="1" x14ac:dyDescent="0.25">
      <c r="A64" s="119" t="s">
        <v>97</v>
      </c>
      <c r="B64" s="120"/>
      <c r="C64" s="121" t="s">
        <v>98</v>
      </c>
      <c r="D64" s="120"/>
      <c r="E64" s="69">
        <v>47</v>
      </c>
      <c r="F64" s="49" t="e">
        <f>IF(#REF!&lt;0,#REF!*-1,0)</f>
        <v>#REF!</v>
      </c>
      <c r="G64" s="49" t="e">
        <f>IF(#REF!&gt;0,#REF!,0)</f>
        <v>#REF!</v>
      </c>
      <c r="H64" s="49"/>
      <c r="I64" s="40"/>
      <c r="J64" s="40"/>
      <c r="K64" s="40"/>
      <c r="L64" s="40"/>
      <c r="M64" s="40"/>
      <c r="N64" s="46">
        <v>4560</v>
      </c>
      <c r="O64" s="46">
        <v>2280</v>
      </c>
      <c r="P64" s="59">
        <v>2280</v>
      </c>
      <c r="Q64" s="60">
        <v>40</v>
      </c>
      <c r="R64" s="40">
        <v>0</v>
      </c>
      <c r="S64" s="61">
        <f t="shared" si="1"/>
        <v>40</v>
      </c>
      <c r="T64" s="40" t="e">
        <f>S64=#REF!</f>
        <v>#REF!</v>
      </c>
      <c r="U64" s="49">
        <v>2955</v>
      </c>
      <c r="V64" s="49">
        <v>6451</v>
      </c>
      <c r="W64" s="40">
        <f t="shared" si="4"/>
        <v>2955</v>
      </c>
      <c r="X64" s="40"/>
    </row>
    <row r="65" spans="1:53" s="8" customFormat="1" ht="35.1" customHeight="1" x14ac:dyDescent="0.25">
      <c r="A65" s="122" t="s">
        <v>117</v>
      </c>
      <c r="B65" s="123"/>
      <c r="C65" s="124" t="s">
        <v>99</v>
      </c>
      <c r="D65" s="123"/>
      <c r="E65" s="88">
        <v>48</v>
      </c>
      <c r="F65" s="89" t="e">
        <f>IF(#REF!&lt;0,#REF!*-1,0)</f>
        <v>#REF!</v>
      </c>
      <c r="G65" s="89" t="e">
        <f>IF(#REF!&gt;0,#REF!,0)</f>
        <v>#REF!</v>
      </c>
      <c r="H65" s="89"/>
      <c r="I65" s="74"/>
      <c r="J65" s="74"/>
      <c r="K65" s="74"/>
      <c r="L65" s="74"/>
      <c r="M65" s="74"/>
      <c r="N65" s="90">
        <v>5700</v>
      </c>
      <c r="O65" s="90">
        <v>3420</v>
      </c>
      <c r="P65" s="91">
        <v>2280</v>
      </c>
      <c r="Q65" s="92">
        <v>49</v>
      </c>
      <c r="R65" s="74">
        <v>0</v>
      </c>
      <c r="S65" s="79">
        <f t="shared" si="1"/>
        <v>49</v>
      </c>
      <c r="T65" s="74" t="e">
        <f>S65=#REF!</f>
        <v>#REF!</v>
      </c>
      <c r="U65" s="89">
        <v>2607</v>
      </c>
      <c r="V65" s="89">
        <v>5691</v>
      </c>
      <c r="W65" s="74">
        <f t="shared" si="4"/>
        <v>2607</v>
      </c>
      <c r="X65" s="74"/>
    </row>
    <row r="66" spans="1:53" s="55" customFormat="1" ht="60" customHeight="1" x14ac:dyDescent="0.2">
      <c r="A66" s="125" t="s">
        <v>124</v>
      </c>
      <c r="B66" s="126"/>
      <c r="C66" s="126"/>
      <c r="D66" s="126"/>
      <c r="E66" s="87"/>
      <c r="F66" s="71"/>
      <c r="G66" s="71"/>
      <c r="H66" s="71"/>
      <c r="I66" s="71"/>
      <c r="J66" s="71"/>
      <c r="K66" s="71"/>
      <c r="L66" s="71"/>
      <c r="M66" s="71"/>
      <c r="N66" s="70"/>
      <c r="O66" s="70"/>
      <c r="P66" s="70"/>
      <c r="Q66" s="72"/>
      <c r="R66" s="40"/>
      <c r="S66" s="61"/>
      <c r="T66" s="40"/>
      <c r="U66" s="86">
        <f>SUM(U17:U65)</f>
        <v>690507</v>
      </c>
      <c r="V66" s="86">
        <f>SUM(V17:V65)</f>
        <v>1502017</v>
      </c>
      <c r="W66" s="63"/>
      <c r="X66" s="63"/>
      <c r="Y66" s="97"/>
    </row>
    <row r="67" spans="1:53" s="8" customFormat="1" ht="35.1" customHeight="1" x14ac:dyDescent="0.25">
      <c r="A67" s="127"/>
      <c r="B67" s="128"/>
      <c r="C67" s="129"/>
      <c r="D67" s="128"/>
      <c r="E67" s="98"/>
      <c r="F67" s="99"/>
      <c r="G67" s="99"/>
      <c r="H67" s="99"/>
      <c r="I67" s="76"/>
      <c r="J67" s="76"/>
      <c r="K67" s="76"/>
      <c r="L67" s="76"/>
      <c r="M67" s="76"/>
      <c r="N67" s="99"/>
      <c r="O67" s="99"/>
      <c r="P67" s="99"/>
      <c r="Q67" s="81"/>
      <c r="R67" s="76"/>
      <c r="S67" s="81"/>
      <c r="T67" s="76"/>
      <c r="U67" s="99"/>
      <c r="V67" s="99"/>
      <c r="W67" s="76"/>
      <c r="X67" s="76"/>
      <c r="Y67" s="76"/>
    </row>
    <row r="68" spans="1:53" s="7" customFormat="1" ht="35.1" customHeight="1" x14ac:dyDescent="0.25">
      <c r="A68" s="114"/>
      <c r="B68" s="115"/>
      <c r="C68" s="116"/>
      <c r="D68" s="115"/>
      <c r="E68" s="100"/>
      <c r="F68" s="101"/>
      <c r="G68" s="101"/>
      <c r="H68" s="101"/>
      <c r="I68" s="102"/>
      <c r="J68" s="102"/>
      <c r="K68" s="102"/>
      <c r="L68" s="76"/>
      <c r="M68" s="76"/>
      <c r="N68" s="99"/>
      <c r="O68" s="99"/>
      <c r="P68" s="99"/>
      <c r="Q68" s="81"/>
      <c r="R68" s="76"/>
      <c r="S68" s="81"/>
      <c r="T68" s="76"/>
      <c r="U68" s="99"/>
      <c r="V68" s="99"/>
      <c r="W68" s="76"/>
      <c r="X68" s="76"/>
      <c r="Y68" s="76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4"/>
      <c r="B69" s="115"/>
      <c r="C69" s="116"/>
      <c r="D69" s="115"/>
      <c r="E69" s="100"/>
      <c r="F69" s="101"/>
      <c r="G69" s="101"/>
      <c r="H69" s="101"/>
      <c r="I69" s="102"/>
      <c r="J69" s="102"/>
      <c r="K69" s="102"/>
      <c r="L69" s="76"/>
      <c r="M69" s="76"/>
      <c r="N69" s="99"/>
      <c r="O69" s="99"/>
      <c r="P69" s="99"/>
      <c r="Q69" s="81"/>
      <c r="R69" s="76"/>
      <c r="S69" s="81"/>
      <c r="T69" s="76"/>
      <c r="U69" s="99"/>
      <c r="V69" s="99"/>
      <c r="W69" s="76"/>
      <c r="X69" s="76"/>
      <c r="Y69" s="76"/>
    </row>
    <row r="70" spans="1:53" s="7" customFormat="1" ht="35.1" customHeight="1" x14ac:dyDescent="0.25">
      <c r="A70" s="114"/>
      <c r="B70" s="115"/>
      <c r="C70" s="116"/>
      <c r="D70" s="115"/>
      <c r="E70" s="100"/>
      <c r="F70" s="101"/>
      <c r="G70" s="101"/>
      <c r="H70" s="101"/>
      <c r="I70" s="102"/>
      <c r="J70" s="102"/>
      <c r="K70" s="102"/>
      <c r="L70" s="76"/>
      <c r="M70" s="76"/>
      <c r="N70" s="99"/>
      <c r="O70" s="99"/>
      <c r="P70" s="99"/>
      <c r="Q70" s="81"/>
      <c r="R70" s="76"/>
      <c r="S70" s="81"/>
      <c r="T70" s="76"/>
      <c r="U70" s="99"/>
      <c r="V70" s="99"/>
      <c r="W70" s="76"/>
      <c r="X70" s="76"/>
      <c r="Y70" s="76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15"/>
      <c r="B71" s="115"/>
      <c r="C71" s="116"/>
      <c r="D71" s="115"/>
      <c r="E71" s="100"/>
      <c r="F71" s="101"/>
      <c r="G71" s="101"/>
      <c r="H71" s="101"/>
      <c r="I71" s="102"/>
      <c r="J71" s="102"/>
      <c r="K71" s="102"/>
      <c r="L71" s="76"/>
      <c r="M71" s="76"/>
      <c r="N71" s="99"/>
      <c r="O71" s="99"/>
      <c r="P71" s="99"/>
      <c r="Q71" s="81"/>
      <c r="R71" s="76"/>
      <c r="S71" s="81"/>
      <c r="T71" s="76"/>
      <c r="U71" s="99"/>
      <c r="V71" s="99"/>
      <c r="W71" s="76"/>
      <c r="X71" s="76"/>
      <c r="Y71" s="76"/>
    </row>
    <row r="72" spans="1:53" s="9" customFormat="1" ht="35.1" customHeight="1" x14ac:dyDescent="0.25">
      <c r="A72" s="114"/>
      <c r="B72" s="115"/>
      <c r="C72" s="116"/>
      <c r="D72" s="115"/>
      <c r="E72" s="100"/>
      <c r="F72" s="101"/>
      <c r="G72" s="101"/>
      <c r="H72" s="101"/>
      <c r="I72" s="102"/>
      <c r="J72" s="102"/>
      <c r="K72" s="102"/>
      <c r="L72" s="76"/>
      <c r="M72" s="76"/>
      <c r="N72" s="99"/>
      <c r="O72" s="99"/>
      <c r="P72" s="99"/>
      <c r="Q72" s="81"/>
      <c r="R72" s="76"/>
      <c r="S72" s="81"/>
      <c r="T72" s="76"/>
      <c r="U72" s="99"/>
      <c r="V72" s="99"/>
      <c r="W72" s="76"/>
      <c r="X72" s="76"/>
      <c r="Y72" s="76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15"/>
      <c r="B73" s="115"/>
      <c r="C73" s="116"/>
      <c r="D73" s="115"/>
      <c r="E73" s="100"/>
      <c r="F73" s="101"/>
      <c r="G73" s="101"/>
      <c r="H73" s="101"/>
      <c r="I73" s="102"/>
      <c r="J73" s="102"/>
      <c r="K73" s="102"/>
      <c r="L73" s="76"/>
      <c r="M73" s="76"/>
      <c r="N73" s="99"/>
      <c r="O73" s="99"/>
      <c r="P73" s="99"/>
      <c r="Q73" s="81"/>
      <c r="R73" s="76"/>
      <c r="S73" s="81"/>
      <c r="T73" s="76"/>
      <c r="U73" s="99"/>
      <c r="V73" s="99"/>
      <c r="W73" s="76"/>
      <c r="X73" s="76"/>
      <c r="Y73" s="76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4"/>
      <c r="B74" s="115"/>
      <c r="C74" s="116"/>
      <c r="D74" s="115"/>
      <c r="E74" s="100"/>
      <c r="F74" s="101"/>
      <c r="G74" s="101"/>
      <c r="H74" s="101"/>
      <c r="I74" s="102"/>
      <c r="J74" s="102"/>
      <c r="K74" s="102"/>
      <c r="L74" s="76"/>
      <c r="M74" s="76"/>
      <c r="N74" s="99"/>
      <c r="O74" s="99"/>
      <c r="P74" s="99"/>
      <c r="Q74" s="81"/>
      <c r="R74" s="76"/>
      <c r="S74" s="81"/>
      <c r="T74" s="76"/>
      <c r="U74" s="99"/>
      <c r="V74" s="99"/>
      <c r="W74" s="76"/>
      <c r="X74" s="76"/>
      <c r="Y74" s="76"/>
    </row>
    <row r="75" spans="1:53" ht="69.95" customHeight="1" x14ac:dyDescent="0.25">
      <c r="A75" s="114"/>
      <c r="B75" s="115"/>
      <c r="C75" s="116"/>
      <c r="D75" s="115"/>
      <c r="E75" s="100"/>
      <c r="F75" s="101"/>
      <c r="G75" s="101"/>
      <c r="H75" s="101"/>
      <c r="I75" s="102"/>
      <c r="J75" s="102"/>
      <c r="K75" s="102"/>
      <c r="L75" s="76"/>
      <c r="M75" s="76"/>
      <c r="N75" s="99"/>
      <c r="O75" s="99"/>
      <c r="P75" s="99"/>
      <c r="Q75" s="81"/>
      <c r="R75" s="76"/>
      <c r="S75" s="81"/>
      <c r="T75" s="76"/>
      <c r="U75" s="99"/>
      <c r="V75" s="99"/>
      <c r="W75" s="76"/>
      <c r="X75" s="76"/>
      <c r="Y75" s="76"/>
    </row>
    <row r="76" spans="1:53" s="7" customFormat="1" ht="35.1" customHeight="1" x14ac:dyDescent="0.25">
      <c r="A76" s="114"/>
      <c r="B76" s="115"/>
      <c r="C76" s="116"/>
      <c r="D76" s="115"/>
      <c r="E76" s="100"/>
      <c r="F76" s="101"/>
      <c r="G76" s="101"/>
      <c r="H76" s="101"/>
      <c r="I76" s="102"/>
      <c r="J76" s="102"/>
      <c r="K76" s="102"/>
      <c r="L76" s="76"/>
      <c r="M76" s="76"/>
      <c r="N76" s="99"/>
      <c r="O76" s="99"/>
      <c r="P76" s="99"/>
      <c r="Q76" s="81"/>
      <c r="R76" s="76"/>
      <c r="S76" s="81"/>
      <c r="T76" s="76"/>
      <c r="U76" s="99"/>
      <c r="V76" s="99"/>
      <c r="W76" s="76"/>
      <c r="X76" s="76"/>
      <c r="Y76" s="76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4"/>
      <c r="B77" s="115"/>
      <c r="C77" s="116"/>
      <c r="D77" s="115"/>
      <c r="E77" s="100"/>
      <c r="F77" s="101"/>
      <c r="G77" s="101"/>
      <c r="H77" s="101"/>
      <c r="I77" s="102"/>
      <c r="J77" s="102"/>
      <c r="K77" s="102"/>
      <c r="L77" s="76"/>
      <c r="M77" s="76"/>
      <c r="N77" s="99"/>
      <c r="O77" s="99"/>
      <c r="P77" s="99"/>
      <c r="Q77" s="81"/>
      <c r="R77" s="76"/>
      <c r="S77" s="81"/>
      <c r="T77" s="76"/>
      <c r="U77" s="99"/>
      <c r="V77" s="99"/>
      <c r="W77" s="76"/>
      <c r="X77" s="76"/>
      <c r="Y77" s="76"/>
    </row>
    <row r="78" spans="1:53" s="7" customFormat="1" ht="35.1" customHeight="1" x14ac:dyDescent="0.25">
      <c r="A78" s="114"/>
      <c r="B78" s="115"/>
      <c r="C78" s="116"/>
      <c r="D78" s="115"/>
      <c r="E78" s="100"/>
      <c r="F78" s="101"/>
      <c r="G78" s="101"/>
      <c r="H78" s="101"/>
      <c r="I78" s="102"/>
      <c r="J78" s="102"/>
      <c r="K78" s="102"/>
      <c r="L78" s="103"/>
      <c r="M78" s="76"/>
      <c r="N78" s="99"/>
      <c r="O78" s="99"/>
      <c r="P78" s="99"/>
      <c r="Q78" s="81"/>
      <c r="R78" s="76"/>
      <c r="S78" s="81"/>
      <c r="T78" s="76"/>
      <c r="U78" s="99"/>
      <c r="V78" s="99"/>
      <c r="W78" s="76"/>
      <c r="X78" s="76"/>
      <c r="Y78" s="76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15"/>
      <c r="B79" s="115"/>
      <c r="C79" s="116"/>
      <c r="D79" s="115"/>
      <c r="E79" s="100"/>
      <c r="F79" s="101"/>
      <c r="G79" s="101"/>
      <c r="H79" s="101"/>
      <c r="I79" s="102"/>
      <c r="J79" s="102"/>
      <c r="K79" s="102"/>
      <c r="L79" s="103"/>
      <c r="M79" s="76"/>
      <c r="N79" s="99"/>
      <c r="O79" s="99"/>
      <c r="P79" s="99"/>
      <c r="Q79" s="81"/>
      <c r="R79" s="76"/>
      <c r="S79" s="81"/>
      <c r="T79" s="76"/>
      <c r="U79" s="99"/>
      <c r="V79" s="99"/>
      <c r="W79" s="76"/>
      <c r="X79" s="76"/>
      <c r="Y79" s="76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15"/>
      <c r="B80" s="115"/>
      <c r="C80" s="116"/>
      <c r="D80" s="115"/>
      <c r="E80" s="100"/>
      <c r="F80" s="101"/>
      <c r="G80" s="101"/>
      <c r="H80" s="101"/>
      <c r="I80" s="102"/>
      <c r="J80" s="102"/>
      <c r="K80" s="102"/>
      <c r="L80" s="103"/>
      <c r="M80" s="76"/>
      <c r="N80" s="99"/>
      <c r="O80" s="99"/>
      <c r="P80" s="99"/>
      <c r="Q80" s="81"/>
      <c r="R80" s="76"/>
      <c r="S80" s="81"/>
      <c r="T80" s="76"/>
      <c r="U80" s="99"/>
      <c r="V80" s="99"/>
      <c r="W80" s="76"/>
      <c r="X80" s="76"/>
      <c r="Y80" s="76"/>
      <c r="Z80" s="8"/>
      <c r="AA80" s="66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15"/>
      <c r="B81" s="115"/>
      <c r="C81" s="116"/>
      <c r="D81" s="115"/>
      <c r="E81" s="100"/>
      <c r="F81" s="101"/>
      <c r="G81" s="101"/>
      <c r="H81" s="101"/>
      <c r="I81" s="102"/>
      <c r="J81" s="102"/>
      <c r="K81" s="102"/>
      <c r="L81" s="103"/>
      <c r="M81" s="76"/>
      <c r="N81" s="99"/>
      <c r="O81" s="99"/>
      <c r="P81" s="99"/>
      <c r="Q81" s="81"/>
      <c r="R81" s="76"/>
      <c r="S81" s="81"/>
      <c r="T81" s="76"/>
      <c r="U81" s="99"/>
      <c r="V81" s="99"/>
      <c r="W81" s="76"/>
      <c r="X81" s="76"/>
      <c r="Y81" s="76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15"/>
      <c r="B82" s="115"/>
      <c r="C82" s="116"/>
      <c r="D82" s="115"/>
      <c r="E82" s="100"/>
      <c r="F82" s="101"/>
      <c r="G82" s="101"/>
      <c r="H82" s="101"/>
      <c r="I82" s="102"/>
      <c r="J82" s="102"/>
      <c r="K82" s="102"/>
      <c r="L82" s="103"/>
      <c r="M82" s="76"/>
      <c r="N82" s="99"/>
      <c r="O82" s="99"/>
      <c r="P82" s="99"/>
      <c r="Q82" s="81"/>
      <c r="R82" s="76"/>
      <c r="S82" s="81"/>
      <c r="T82" s="76"/>
      <c r="U82" s="99"/>
      <c r="V82" s="99"/>
      <c r="W82" s="76"/>
      <c r="X82" s="76"/>
      <c r="Y82" s="76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15"/>
      <c r="B83" s="115"/>
      <c r="C83" s="104"/>
      <c r="D83" s="105"/>
      <c r="E83" s="100"/>
      <c r="F83" s="101"/>
      <c r="G83" s="101"/>
      <c r="H83" s="101"/>
      <c r="I83" s="102"/>
      <c r="J83" s="102"/>
      <c r="K83" s="102"/>
      <c r="L83" s="103"/>
      <c r="M83" s="76"/>
      <c r="N83" s="99"/>
      <c r="O83" s="99"/>
      <c r="P83" s="99"/>
      <c r="Q83" s="81"/>
      <c r="R83" s="76"/>
      <c r="S83" s="81"/>
      <c r="T83" s="76"/>
      <c r="U83" s="99"/>
      <c r="V83" s="99"/>
      <c r="W83" s="76"/>
      <c r="X83" s="76"/>
      <c r="Y83" s="76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15"/>
      <c r="B84" s="115"/>
      <c r="C84" s="116"/>
      <c r="D84" s="115"/>
      <c r="E84" s="100"/>
      <c r="F84" s="101"/>
      <c r="G84" s="101"/>
      <c r="H84" s="101"/>
      <c r="I84" s="102"/>
      <c r="J84" s="102"/>
      <c r="K84" s="102"/>
      <c r="L84" s="103"/>
      <c r="M84" s="76"/>
      <c r="N84" s="99"/>
      <c r="O84" s="99"/>
      <c r="P84" s="99"/>
      <c r="Q84" s="81"/>
      <c r="R84" s="76"/>
      <c r="S84" s="81"/>
      <c r="T84" s="76"/>
      <c r="U84" s="99"/>
      <c r="V84" s="99"/>
      <c r="W84" s="76"/>
      <c r="X84" s="76"/>
      <c r="Y84" s="76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15"/>
      <c r="B85" s="115"/>
      <c r="C85" s="116"/>
      <c r="D85" s="115"/>
      <c r="E85" s="100"/>
      <c r="F85" s="101"/>
      <c r="G85" s="101"/>
      <c r="H85" s="101"/>
      <c r="I85" s="102"/>
      <c r="J85" s="102"/>
      <c r="K85" s="102"/>
      <c r="L85" s="76"/>
      <c r="M85" s="103"/>
      <c r="N85" s="99"/>
      <c r="O85" s="99"/>
      <c r="P85" s="99"/>
      <c r="Q85" s="81"/>
      <c r="R85" s="76"/>
      <c r="S85" s="81"/>
      <c r="T85" s="76"/>
      <c r="U85" s="99"/>
      <c r="V85" s="99"/>
      <c r="W85" s="76"/>
      <c r="X85" s="76"/>
      <c r="Y85" s="76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4"/>
      <c r="B86" s="115"/>
      <c r="C86" s="116"/>
      <c r="D86" s="115"/>
      <c r="E86" s="100"/>
      <c r="F86" s="101"/>
      <c r="G86" s="101"/>
      <c r="H86" s="101"/>
      <c r="I86" s="102"/>
      <c r="J86" s="102"/>
      <c r="K86" s="102"/>
      <c r="L86" s="76"/>
      <c r="M86" s="76"/>
      <c r="N86" s="99"/>
      <c r="O86" s="99"/>
      <c r="P86" s="99"/>
      <c r="Q86" s="81"/>
      <c r="R86" s="76"/>
      <c r="S86" s="81"/>
      <c r="T86" s="76"/>
      <c r="U86" s="99"/>
      <c r="V86" s="99"/>
      <c r="W86" s="76"/>
      <c r="X86" s="76"/>
      <c r="Y86" s="76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15"/>
      <c r="B87" s="115"/>
      <c r="C87" s="116"/>
      <c r="D87" s="115"/>
      <c r="E87" s="100"/>
      <c r="F87" s="101"/>
      <c r="G87" s="101"/>
      <c r="H87" s="101"/>
      <c r="I87" s="102"/>
      <c r="J87" s="102"/>
      <c r="K87" s="102"/>
      <c r="L87" s="76"/>
      <c r="M87" s="76"/>
      <c r="N87" s="99"/>
      <c r="O87" s="99"/>
      <c r="P87" s="99"/>
      <c r="Q87" s="81"/>
      <c r="R87" s="76"/>
      <c r="S87" s="81"/>
      <c r="T87" s="76"/>
      <c r="U87" s="99"/>
      <c r="V87" s="99"/>
      <c r="W87" s="76"/>
      <c r="X87" s="76"/>
      <c r="Y87" s="76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4"/>
      <c r="B88" s="115"/>
      <c r="C88" s="116"/>
      <c r="D88" s="115"/>
      <c r="E88" s="100"/>
      <c r="F88" s="101"/>
      <c r="G88" s="101"/>
      <c r="H88" s="101"/>
      <c r="I88" s="102"/>
      <c r="J88" s="102"/>
      <c r="K88" s="102"/>
      <c r="L88" s="76"/>
      <c r="M88" s="76"/>
      <c r="N88" s="99"/>
      <c r="O88" s="99"/>
      <c r="P88" s="99"/>
      <c r="Q88" s="81"/>
      <c r="R88" s="76"/>
      <c r="S88" s="81"/>
      <c r="T88" s="76"/>
      <c r="U88" s="99"/>
      <c r="V88" s="99"/>
      <c r="W88" s="76"/>
      <c r="X88" s="76"/>
      <c r="Y88" s="76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15"/>
      <c r="B89" s="115"/>
      <c r="C89" s="116"/>
      <c r="D89" s="115"/>
      <c r="E89" s="100"/>
      <c r="F89" s="101"/>
      <c r="G89" s="101"/>
      <c r="H89" s="101"/>
      <c r="I89" s="102"/>
      <c r="J89" s="102"/>
      <c r="K89" s="102"/>
      <c r="L89" s="76"/>
      <c r="M89" s="76"/>
      <c r="N89" s="99"/>
      <c r="O89" s="99"/>
      <c r="P89" s="99"/>
      <c r="Q89" s="81"/>
      <c r="R89" s="76"/>
      <c r="S89" s="81"/>
      <c r="T89" s="76"/>
      <c r="U89" s="99"/>
      <c r="V89" s="99"/>
      <c r="W89" s="76"/>
      <c r="X89" s="76"/>
      <c r="Y89" s="76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4"/>
      <c r="B90" s="115"/>
      <c r="C90" s="116"/>
      <c r="D90" s="115"/>
      <c r="E90" s="100"/>
      <c r="F90" s="101"/>
      <c r="G90" s="101"/>
      <c r="H90" s="101"/>
      <c r="I90" s="102"/>
      <c r="J90" s="102"/>
      <c r="K90" s="102"/>
      <c r="L90" s="76"/>
      <c r="M90" s="76"/>
      <c r="N90" s="99"/>
      <c r="O90" s="99"/>
      <c r="P90" s="99"/>
      <c r="Q90" s="81"/>
      <c r="R90" s="76"/>
      <c r="S90" s="81"/>
      <c r="T90" s="76"/>
      <c r="U90" s="99"/>
      <c r="V90" s="99"/>
      <c r="W90" s="76"/>
      <c r="X90" s="76"/>
      <c r="Y90" s="76"/>
    </row>
    <row r="91" spans="1:53" ht="35.1" customHeight="1" x14ac:dyDescent="0.25">
      <c r="A91" s="115"/>
      <c r="B91" s="115"/>
      <c r="C91" s="116"/>
      <c r="D91" s="115"/>
      <c r="E91" s="100"/>
      <c r="F91" s="101"/>
      <c r="G91" s="101"/>
      <c r="H91" s="101"/>
      <c r="I91" s="102"/>
      <c r="J91" s="102"/>
      <c r="K91" s="102"/>
      <c r="L91" s="76"/>
      <c r="M91" s="76"/>
      <c r="N91" s="99"/>
      <c r="O91" s="99"/>
      <c r="P91" s="99"/>
      <c r="Q91" s="81"/>
      <c r="R91" s="76"/>
      <c r="S91" s="81"/>
      <c r="T91" s="76"/>
      <c r="U91" s="99"/>
      <c r="V91" s="99"/>
      <c r="W91" s="76"/>
      <c r="X91" s="76"/>
      <c r="Y91" s="76"/>
    </row>
    <row r="92" spans="1:53" ht="35.1" customHeight="1" x14ac:dyDescent="0.25">
      <c r="A92" s="114"/>
      <c r="B92" s="115"/>
      <c r="C92" s="114"/>
      <c r="D92" s="115"/>
      <c r="E92" s="106"/>
      <c r="F92" s="101"/>
      <c r="G92" s="101"/>
      <c r="H92" s="101"/>
      <c r="I92" s="102"/>
      <c r="J92" s="102"/>
      <c r="K92" s="102"/>
      <c r="L92" s="76"/>
      <c r="M92" s="76"/>
      <c r="N92" s="99"/>
      <c r="O92" s="99"/>
      <c r="P92" s="99"/>
      <c r="Q92" s="81"/>
      <c r="R92" s="76"/>
      <c r="S92" s="81"/>
      <c r="T92" s="76"/>
      <c r="U92" s="99"/>
      <c r="V92" s="99"/>
      <c r="W92" s="76"/>
      <c r="X92" s="76"/>
      <c r="Y92" s="76"/>
    </row>
    <row r="93" spans="1:53" s="52" customFormat="1" ht="35.1" customHeight="1" x14ac:dyDescent="0.25">
      <c r="A93" s="24"/>
      <c r="B93" s="25"/>
      <c r="C93" s="24"/>
      <c r="D93" s="25"/>
      <c r="E93" s="26"/>
      <c r="F93" s="93" t="e">
        <f t="shared" ref="F93:P93" si="5">F16+F66</f>
        <v>#REF!</v>
      </c>
      <c r="G93" s="93" t="e">
        <f t="shared" si="5"/>
        <v>#REF!</v>
      </c>
      <c r="H93" s="93">
        <f t="shared" si="5"/>
        <v>0</v>
      </c>
      <c r="I93" s="93">
        <f t="shared" si="5"/>
        <v>0</v>
      </c>
      <c r="J93" s="93">
        <f t="shared" si="5"/>
        <v>0</v>
      </c>
      <c r="K93" s="93">
        <f t="shared" si="5"/>
        <v>0</v>
      </c>
      <c r="L93" s="93">
        <f t="shared" si="5"/>
        <v>228705</v>
      </c>
      <c r="M93" s="93" t="e">
        <f t="shared" si="5"/>
        <v>#REF!</v>
      </c>
      <c r="N93" s="93">
        <f t="shared" si="5"/>
        <v>1500240</v>
      </c>
      <c r="O93" s="93">
        <f t="shared" si="5"/>
        <v>793440</v>
      </c>
      <c r="P93" s="94">
        <f t="shared" si="5"/>
        <v>706800</v>
      </c>
      <c r="Q93" s="93"/>
      <c r="R93" s="75"/>
      <c r="S93" s="95">
        <f t="shared" ref="S93" si="6">R93+Q93</f>
        <v>0</v>
      </c>
      <c r="T93" s="107" t="e">
        <f>S93=#REF!</f>
        <v>#REF!</v>
      </c>
      <c r="U93" s="96"/>
      <c r="V93" s="96"/>
      <c r="W93" s="109"/>
      <c r="X93" s="109"/>
      <c r="Y93" s="109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</row>
    <row r="94" spans="1:53" ht="25.5" x14ac:dyDescent="0.35">
      <c r="A94" s="13"/>
      <c r="B94" s="13"/>
      <c r="C94" s="13"/>
      <c r="D94" s="13"/>
      <c r="E94" s="13"/>
      <c r="F94" s="19"/>
      <c r="G94" s="20"/>
      <c r="H94" s="36"/>
      <c r="I94" s="162"/>
      <c r="J94" s="162"/>
      <c r="K94" s="162"/>
      <c r="S94" s="61"/>
      <c r="T94" s="73"/>
      <c r="U94" s="76"/>
      <c r="V94" s="76"/>
      <c r="W94" s="76"/>
      <c r="X94" s="76"/>
      <c r="Y94" s="76"/>
    </row>
    <row r="95" spans="1:53" ht="23.25" x14ac:dyDescent="0.35">
      <c r="A95" s="13"/>
      <c r="B95" s="13"/>
      <c r="C95" s="13"/>
      <c r="D95" s="13"/>
      <c r="E95" s="13"/>
      <c r="F95" s="19"/>
      <c r="G95" s="21"/>
      <c r="H95" s="37"/>
      <c r="I95" s="163"/>
      <c r="J95" s="163"/>
      <c r="K95" s="163"/>
      <c r="S95" s="61"/>
      <c r="T95" s="73"/>
      <c r="U95" s="76"/>
      <c r="V95" s="76"/>
      <c r="W95" s="76"/>
      <c r="X95" s="76"/>
      <c r="Y95" s="76"/>
    </row>
    <row r="96" spans="1:53" ht="61.5" customHeight="1" x14ac:dyDescent="0.3">
      <c r="A96" s="13"/>
      <c r="B96" s="13"/>
      <c r="C96" s="13"/>
      <c r="D96" s="13"/>
      <c r="E96" s="13"/>
      <c r="F96" s="17"/>
      <c r="G96" s="22"/>
      <c r="H96" s="38"/>
      <c r="I96" s="163"/>
      <c r="J96" s="163"/>
      <c r="K96" s="163"/>
      <c r="S96" s="61"/>
      <c r="T96" s="73"/>
      <c r="U96" s="76"/>
      <c r="V96" s="76"/>
      <c r="W96" s="76"/>
      <c r="X96" s="76"/>
      <c r="Y96" s="7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39"/>
      <c r="S97" s="61"/>
      <c r="T97" s="73"/>
      <c r="U97" s="76"/>
      <c r="V97" s="76"/>
      <c r="W97" s="76"/>
      <c r="X97" s="76"/>
      <c r="Y97" s="76"/>
    </row>
    <row r="98" spans="1:26" ht="18" x14ac:dyDescent="0.25">
      <c r="A98" s="13"/>
      <c r="B98" s="13"/>
      <c r="C98" s="13"/>
      <c r="D98" s="13"/>
      <c r="E98" s="13"/>
      <c r="F98" s="77"/>
      <c r="G98" s="78"/>
      <c r="H98" s="39"/>
      <c r="Q98" s="78"/>
      <c r="R98" s="74"/>
      <c r="S98" s="79"/>
      <c r="T98" s="108"/>
      <c r="U98" s="76"/>
      <c r="V98" s="76"/>
      <c r="W98" s="76"/>
      <c r="X98" s="76"/>
      <c r="Y98" s="76"/>
    </row>
    <row r="99" spans="1:26" ht="62.25" customHeight="1" x14ac:dyDescent="0.25">
      <c r="A99" s="117"/>
      <c r="B99" s="118"/>
      <c r="C99" s="118"/>
      <c r="D99" s="118"/>
      <c r="E99" s="118"/>
      <c r="F99" s="80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76"/>
      <c r="S99" s="81"/>
      <c r="T99" s="76"/>
      <c r="U99" s="76"/>
      <c r="V99" s="76"/>
      <c r="W99" s="76"/>
      <c r="X99" s="76"/>
      <c r="Y99" s="76"/>
      <c r="Z99" s="76"/>
    </row>
    <row r="100" spans="1:26" ht="17.45" customHeight="1" x14ac:dyDescent="0.25">
      <c r="A100" s="117"/>
      <c r="B100" s="118"/>
      <c r="C100" s="118"/>
      <c r="D100" s="117"/>
      <c r="E100" s="118"/>
      <c r="F100" s="80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76"/>
      <c r="S100" s="81"/>
      <c r="T100" s="76"/>
      <c r="U100" s="76"/>
      <c r="V100" s="76"/>
      <c r="W100" s="76"/>
      <c r="X100" s="76"/>
      <c r="Y100" s="76"/>
      <c r="Z100" s="76"/>
    </row>
    <row r="101" spans="1:26" ht="17.45" customHeight="1" x14ac:dyDescent="0.25">
      <c r="A101" s="117"/>
      <c r="B101" s="118"/>
      <c r="C101" s="118"/>
      <c r="D101" s="117"/>
      <c r="E101" s="118"/>
      <c r="F101" s="80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76"/>
      <c r="S101" s="81"/>
      <c r="T101" s="76"/>
      <c r="U101" s="76"/>
      <c r="V101" s="76"/>
      <c r="W101" s="76"/>
      <c r="X101" s="76"/>
      <c r="Y101" s="76"/>
      <c r="Z101" s="76"/>
    </row>
    <row r="102" spans="1:26" ht="17.45" customHeight="1" x14ac:dyDescent="0.25">
      <c r="A102" s="117"/>
      <c r="B102" s="118"/>
      <c r="C102" s="118"/>
      <c r="D102" s="117"/>
      <c r="E102" s="118"/>
      <c r="F102" s="80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76"/>
      <c r="S102" s="81"/>
      <c r="T102" s="76"/>
      <c r="U102" s="76"/>
      <c r="V102" s="76"/>
      <c r="W102" s="76"/>
      <c r="X102" s="76"/>
      <c r="Y102" s="76"/>
      <c r="Z102" s="76"/>
    </row>
    <row r="103" spans="1:26" ht="17.45" customHeight="1" x14ac:dyDescent="0.25">
      <c r="A103" s="117"/>
      <c r="B103" s="118"/>
      <c r="C103" s="118"/>
      <c r="D103" s="117"/>
      <c r="E103" s="118"/>
      <c r="F103" s="80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76"/>
      <c r="S103" s="81"/>
      <c r="T103" s="76"/>
      <c r="U103" s="76"/>
      <c r="V103" s="76"/>
      <c r="W103" s="76"/>
      <c r="X103" s="76"/>
      <c r="Y103" s="76"/>
      <c r="Z103" s="76"/>
    </row>
    <row r="104" spans="1:26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x14ac:dyDescent="0.2">
      <c r="A105" s="39"/>
      <c r="B105" s="39"/>
      <c r="C105" s="39"/>
      <c r="D105" s="39"/>
      <c r="E105" s="39"/>
      <c r="F105" s="82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x14ac:dyDescent="0.2">
      <c r="A106" s="39"/>
      <c r="B106" s="39"/>
      <c r="C106" s="39"/>
      <c r="D106" s="39"/>
      <c r="E106" s="39"/>
      <c r="F106" s="82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x14ac:dyDescent="0.2">
      <c r="A107" s="39"/>
      <c r="B107" s="39"/>
      <c r="C107" s="39"/>
      <c r="D107" s="39"/>
      <c r="E107" s="39"/>
      <c r="F107" s="82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76"/>
      <c r="S206" s="76"/>
      <c r="T206" s="76"/>
      <c r="U206" s="76"/>
      <c r="V206" s="76"/>
      <c r="W206" s="76"/>
      <c r="X206" s="76"/>
      <c r="Y206" s="76"/>
      <c r="Z206" s="76"/>
    </row>
  </sheetData>
  <mergeCells count="156"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A34:B34"/>
    <mergeCell ref="C34:D34"/>
    <mergeCell ref="A36:B36"/>
    <mergeCell ref="C36:D36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C35:D35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2019-04-10T11:10:46Z</dcterms:modified>
</cp:coreProperties>
</file>