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\\snfskos01\udscnfs\BSZ\Statystyki nowe\SZABLONY RAPORTÓW CYKLICZNYCH\meldunek miesięczny\"/>
    </mc:Choice>
  </mc:AlternateContent>
  <xr:revisionPtr revIDLastSave="0" documentId="8_{4687C548-DD41-48DE-821D-F48C611BF189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 iterateDelta="1E-4"/>
</workbook>
</file>

<file path=xl/calcChain.xml><?xml version="1.0" encoding="utf-8"?>
<calcChain xmlns="http://schemas.openxmlformats.org/spreadsheetml/2006/main">
  <c r="T116" i="1" l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S116" i="1"/>
  <c r="T117" i="1" l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U116" i="1" l="1"/>
  <c r="V116" i="1" s="1"/>
  <c r="U108" i="1"/>
  <c r="V108" i="1" s="1"/>
  <c r="U104" i="1"/>
  <c r="V104" i="1" s="1"/>
  <c r="U112" i="1"/>
  <c r="V112" i="1" s="1"/>
  <c r="U115" i="1"/>
  <c r="V115" i="1" s="1"/>
  <c r="U111" i="1"/>
  <c r="V111" i="1" s="1"/>
  <c r="U107" i="1"/>
  <c r="V107" i="1" s="1"/>
  <c r="U103" i="1"/>
  <c r="V103" i="1" s="1"/>
  <c r="U106" i="1"/>
  <c r="V106" i="1" s="1"/>
  <c r="U114" i="1"/>
  <c r="V114" i="1" s="1"/>
  <c r="U110" i="1"/>
  <c r="V110" i="1" s="1"/>
  <c r="U102" i="1"/>
  <c r="U113" i="1"/>
  <c r="V113" i="1" s="1"/>
  <c r="U109" i="1"/>
  <c r="V109" i="1" s="1"/>
  <c r="U105" i="1"/>
  <c r="V105" i="1" s="1"/>
  <c r="J403" i="1"/>
  <c r="V404" i="1" l="1"/>
  <c r="S404" i="1"/>
  <c r="P404" i="1"/>
  <c r="M404" i="1"/>
  <c r="J404" i="1"/>
  <c r="O254" i="1" l="1"/>
  <c r="S254" i="1" s="1"/>
  <c r="I252" i="1" l="1"/>
  <c r="M252" i="1" s="1"/>
  <c r="O251" i="1"/>
  <c r="S251" i="1" s="1"/>
  <c r="T341" i="1" l="1"/>
  <c r="T342" i="1"/>
  <c r="T343" i="1"/>
  <c r="T344" i="1"/>
  <c r="T345" i="1"/>
  <c r="T340" i="1"/>
  <c r="R341" i="1"/>
  <c r="R342" i="1"/>
  <c r="R343" i="1"/>
  <c r="R344" i="1"/>
  <c r="R345" i="1"/>
  <c r="R340" i="1"/>
  <c r="P341" i="1"/>
  <c r="P342" i="1"/>
  <c r="P343" i="1"/>
  <c r="P344" i="1"/>
  <c r="P345" i="1"/>
  <c r="P340" i="1"/>
  <c r="M341" i="1"/>
  <c r="M342" i="1"/>
  <c r="M343" i="1"/>
  <c r="M344" i="1"/>
  <c r="M345" i="1"/>
  <c r="M340" i="1"/>
  <c r="H341" i="1"/>
  <c r="H342" i="1"/>
  <c r="H343" i="1"/>
  <c r="H344" i="1"/>
  <c r="H345" i="1"/>
  <c r="F341" i="1"/>
  <c r="F342" i="1"/>
  <c r="F343" i="1"/>
  <c r="F344" i="1"/>
  <c r="F345" i="1"/>
  <c r="D341" i="1"/>
  <c r="D342" i="1"/>
  <c r="D343" i="1"/>
  <c r="D344" i="1"/>
  <c r="D345" i="1"/>
  <c r="A341" i="1"/>
  <c r="A342" i="1"/>
  <c r="A343" i="1"/>
  <c r="A344" i="1"/>
  <c r="A345" i="1"/>
  <c r="R346" i="1" l="1"/>
  <c r="T346" i="1"/>
  <c r="P346" i="1"/>
  <c r="G230" i="1"/>
  <c r="G221" i="1"/>
  <c r="M55" i="1"/>
  <c r="L100" i="1"/>
  <c r="M21" i="1"/>
  <c r="G361" i="1"/>
  <c r="G248" i="1"/>
  <c r="G373" i="1"/>
  <c r="M337" i="1"/>
  <c r="A337" i="1"/>
  <c r="G283" i="1"/>
  <c r="E9" i="1"/>
  <c r="P234" i="1"/>
  <c r="M234" i="1"/>
  <c r="J234" i="1"/>
  <c r="G234" i="1"/>
  <c r="P233" i="1"/>
  <c r="M233" i="1"/>
  <c r="J233" i="1"/>
  <c r="G233" i="1"/>
  <c r="P232" i="1"/>
  <c r="M232" i="1"/>
  <c r="J232" i="1"/>
  <c r="G232" i="1"/>
  <c r="P225" i="1"/>
  <c r="M225" i="1"/>
  <c r="J225" i="1"/>
  <c r="G225" i="1"/>
  <c r="J224" i="1"/>
  <c r="M224" i="1"/>
  <c r="P224" i="1"/>
  <c r="G224" i="1"/>
  <c r="P223" i="1"/>
  <c r="M223" i="1"/>
  <c r="M226" i="1" s="1"/>
  <c r="J223" i="1"/>
  <c r="G223" i="1"/>
  <c r="Q148" i="1"/>
  <c r="N148" i="1"/>
  <c r="L148" i="1"/>
  <c r="L102" i="1"/>
  <c r="Q81" i="1"/>
  <c r="O81" i="1"/>
  <c r="Q80" i="1"/>
  <c r="O80" i="1"/>
  <c r="Q79" i="1"/>
  <c r="O79" i="1"/>
  <c r="Q78" i="1"/>
  <c r="O78" i="1"/>
  <c r="Q59" i="1"/>
  <c r="O59" i="1"/>
  <c r="M59" i="1"/>
  <c r="Q58" i="1"/>
  <c r="O58" i="1"/>
  <c r="M58" i="1"/>
  <c r="Q57" i="1"/>
  <c r="O57" i="1"/>
  <c r="M57" i="1"/>
  <c r="Q25" i="1"/>
  <c r="O25" i="1"/>
  <c r="M25" i="1"/>
  <c r="Q24" i="1"/>
  <c r="O24" i="1"/>
  <c r="M24" i="1"/>
  <c r="Q23" i="1"/>
  <c r="O23" i="1"/>
  <c r="M23" i="1"/>
  <c r="Q50" i="1"/>
  <c r="O50" i="1"/>
  <c r="Q49" i="1"/>
  <c r="O49" i="1"/>
  <c r="Q48" i="1"/>
  <c r="O48" i="1"/>
  <c r="Q47" i="1"/>
  <c r="O47" i="1"/>
  <c r="V403" i="1"/>
  <c r="S403" i="1"/>
  <c r="P403" i="1"/>
  <c r="M403" i="1"/>
  <c r="V402" i="1"/>
  <c r="S402" i="1"/>
  <c r="P402" i="1"/>
  <c r="M402" i="1"/>
  <c r="J402" i="1"/>
  <c r="V401" i="1"/>
  <c r="S401" i="1"/>
  <c r="P401" i="1"/>
  <c r="M401" i="1"/>
  <c r="J401" i="1"/>
  <c r="V400" i="1"/>
  <c r="S400" i="1"/>
  <c r="P400" i="1"/>
  <c r="M400" i="1"/>
  <c r="J400" i="1"/>
  <c r="V399" i="1"/>
  <c r="S399" i="1"/>
  <c r="P399" i="1"/>
  <c r="M399" i="1"/>
  <c r="J399" i="1"/>
  <c r="S376" i="1"/>
  <c r="S377" i="1"/>
  <c r="S378" i="1"/>
  <c r="S379" i="1"/>
  <c r="S380" i="1"/>
  <c r="S375" i="1"/>
  <c r="P376" i="1"/>
  <c r="P377" i="1"/>
  <c r="P378" i="1"/>
  <c r="P379" i="1"/>
  <c r="P380" i="1"/>
  <c r="P375" i="1"/>
  <c r="M376" i="1"/>
  <c r="M377" i="1"/>
  <c r="M378" i="1"/>
  <c r="M379" i="1"/>
  <c r="M380" i="1"/>
  <c r="M375" i="1"/>
  <c r="J376" i="1"/>
  <c r="J377" i="1"/>
  <c r="J378" i="1"/>
  <c r="J379" i="1"/>
  <c r="J380" i="1"/>
  <c r="J375" i="1"/>
  <c r="G376" i="1"/>
  <c r="G377" i="1"/>
  <c r="G378" i="1"/>
  <c r="G379" i="1"/>
  <c r="G380" i="1"/>
  <c r="G375" i="1"/>
  <c r="C376" i="1"/>
  <c r="C377" i="1"/>
  <c r="C378" i="1"/>
  <c r="C379" i="1"/>
  <c r="C380" i="1"/>
  <c r="C375" i="1"/>
  <c r="S364" i="1"/>
  <c r="S365" i="1"/>
  <c r="S366" i="1"/>
  <c r="S367" i="1"/>
  <c r="S368" i="1"/>
  <c r="S363" i="1"/>
  <c r="P364" i="1"/>
  <c r="P365" i="1"/>
  <c r="P366" i="1"/>
  <c r="P367" i="1"/>
  <c r="M364" i="1"/>
  <c r="M365" i="1"/>
  <c r="M366" i="1"/>
  <c r="M367" i="1"/>
  <c r="M368" i="1"/>
  <c r="M363" i="1"/>
  <c r="J364" i="1"/>
  <c r="J365" i="1"/>
  <c r="J366" i="1"/>
  <c r="J367" i="1"/>
  <c r="J368" i="1"/>
  <c r="J363" i="1"/>
  <c r="G364" i="1"/>
  <c r="G365" i="1"/>
  <c r="G366" i="1"/>
  <c r="G367" i="1"/>
  <c r="G368" i="1"/>
  <c r="G363" i="1"/>
  <c r="C364" i="1"/>
  <c r="C365" i="1"/>
  <c r="C366" i="1"/>
  <c r="C367" i="1"/>
  <c r="C368" i="1"/>
  <c r="C363" i="1"/>
  <c r="H340" i="1"/>
  <c r="F340" i="1"/>
  <c r="D340" i="1"/>
  <c r="A340" i="1"/>
  <c r="Q287" i="1"/>
  <c r="U287" i="1" s="1"/>
  <c r="Q288" i="1"/>
  <c r="U288" i="1" s="1"/>
  <c r="Q289" i="1"/>
  <c r="U289" i="1" s="1"/>
  <c r="Q290" i="1"/>
  <c r="U290" i="1" s="1"/>
  <c r="Q291" i="1"/>
  <c r="U291" i="1" s="1"/>
  <c r="Q286" i="1"/>
  <c r="U286" i="1" s="1"/>
  <c r="O287" i="1"/>
  <c r="S287" i="1" s="1"/>
  <c r="O288" i="1"/>
  <c r="S288" i="1" s="1"/>
  <c r="O289" i="1"/>
  <c r="S289" i="1" s="1"/>
  <c r="O290" i="1"/>
  <c r="S290" i="1" s="1"/>
  <c r="O291" i="1"/>
  <c r="S291" i="1" s="1"/>
  <c r="O286" i="1"/>
  <c r="S286" i="1" s="1"/>
  <c r="I287" i="1"/>
  <c r="M287" i="1" s="1"/>
  <c r="I288" i="1"/>
  <c r="M288" i="1" s="1"/>
  <c r="I289" i="1"/>
  <c r="M289" i="1" s="1"/>
  <c r="I290" i="1"/>
  <c r="M290" i="1" s="1"/>
  <c r="I291" i="1"/>
  <c r="M291" i="1" s="1"/>
  <c r="I286" i="1"/>
  <c r="M286" i="1" s="1"/>
  <c r="G286" i="1"/>
  <c r="K286" i="1" s="1"/>
  <c r="G287" i="1"/>
  <c r="K287" i="1" s="1"/>
  <c r="G288" i="1"/>
  <c r="K288" i="1" s="1"/>
  <c r="G289" i="1"/>
  <c r="K289" i="1" s="1"/>
  <c r="G290" i="1"/>
  <c r="K290" i="1" s="1"/>
  <c r="G291" i="1"/>
  <c r="K291" i="1" s="1"/>
  <c r="C287" i="1"/>
  <c r="C288" i="1"/>
  <c r="C289" i="1"/>
  <c r="C290" i="1"/>
  <c r="C291" i="1"/>
  <c r="C286" i="1"/>
  <c r="Q252" i="1"/>
  <c r="U252" i="1" s="1"/>
  <c r="Q253" i="1"/>
  <c r="U253" i="1" s="1"/>
  <c r="Q254" i="1"/>
  <c r="U254" i="1" s="1"/>
  <c r="Q255" i="1"/>
  <c r="U255" i="1" s="1"/>
  <c r="Q256" i="1"/>
  <c r="U256" i="1" s="1"/>
  <c r="Q251" i="1"/>
  <c r="U251" i="1" s="1"/>
  <c r="O252" i="1"/>
  <c r="S252" i="1" s="1"/>
  <c r="O253" i="1"/>
  <c r="S253" i="1" s="1"/>
  <c r="O255" i="1"/>
  <c r="S255" i="1" s="1"/>
  <c r="O256" i="1"/>
  <c r="S256" i="1" s="1"/>
  <c r="C252" i="1"/>
  <c r="C253" i="1"/>
  <c r="C254" i="1"/>
  <c r="C255" i="1"/>
  <c r="C256" i="1"/>
  <c r="I253" i="1"/>
  <c r="M253" i="1" s="1"/>
  <c r="I254" i="1"/>
  <c r="M254" i="1" s="1"/>
  <c r="I255" i="1"/>
  <c r="M255" i="1" s="1"/>
  <c r="I256" i="1"/>
  <c r="M256" i="1" s="1"/>
  <c r="I251" i="1"/>
  <c r="M251" i="1" s="1"/>
  <c r="G252" i="1"/>
  <c r="K252" i="1" s="1"/>
  <c r="G253" i="1"/>
  <c r="K253" i="1" s="1"/>
  <c r="G254" i="1"/>
  <c r="K254" i="1" s="1"/>
  <c r="G255" i="1"/>
  <c r="K255" i="1" s="1"/>
  <c r="G256" i="1"/>
  <c r="K256" i="1" s="1"/>
  <c r="G251" i="1"/>
  <c r="K251" i="1" s="1"/>
  <c r="C251" i="1"/>
  <c r="M60" i="1" l="1"/>
  <c r="Q60" i="1"/>
  <c r="G235" i="1"/>
  <c r="J235" i="1"/>
  <c r="M235" i="1"/>
  <c r="P235" i="1"/>
  <c r="M257" i="1"/>
  <c r="K60" i="1"/>
  <c r="J405" i="1"/>
  <c r="V405" i="1"/>
  <c r="S405" i="1"/>
  <c r="V102" i="1"/>
  <c r="P405" i="1"/>
  <c r="M405" i="1"/>
  <c r="O60" i="1"/>
  <c r="G226" i="1"/>
  <c r="J226" i="1"/>
  <c r="Q82" i="1"/>
  <c r="S381" i="1"/>
  <c r="P226" i="1"/>
  <c r="G369" i="1"/>
  <c r="M369" i="1"/>
  <c r="S369" i="1"/>
  <c r="F346" i="1"/>
  <c r="O82" i="1"/>
  <c r="J381" i="1"/>
  <c r="P381" i="1"/>
  <c r="G381" i="1"/>
  <c r="M381" i="1"/>
  <c r="J369" i="1"/>
  <c r="D346" i="1"/>
  <c r="H346" i="1"/>
  <c r="S117" i="1"/>
  <c r="R117" i="1"/>
  <c r="Q117" i="1"/>
  <c r="P117" i="1"/>
  <c r="O117" i="1"/>
  <c r="N117" i="1"/>
  <c r="L117" i="1"/>
  <c r="Q51" i="1"/>
  <c r="O51" i="1"/>
  <c r="Q26" i="1"/>
  <c r="O26" i="1"/>
  <c r="M26" i="1"/>
  <c r="K26" i="1"/>
  <c r="Q292" i="1"/>
  <c r="O292" i="1"/>
  <c r="M292" i="1"/>
  <c r="K292" i="1"/>
  <c r="I292" i="1"/>
  <c r="G292" i="1"/>
  <c r="Q257" i="1"/>
  <c r="O257" i="1"/>
  <c r="I257" i="1"/>
  <c r="G257" i="1"/>
  <c r="U117" i="1" l="1"/>
  <c r="V117" i="1"/>
  <c r="S257" i="1"/>
  <c r="U257" i="1"/>
  <c r="S292" i="1"/>
  <c r="U292" i="1"/>
  <c r="K25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<sst xmlns="http://schemas.openxmlformats.org/spreadsheetml/2006/main" count="1001" uniqueCount="180">
  <si>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</si>
  <si>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</si>
  <si>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</si>
  <si>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</si>
  <si>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</si>
  <si>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</si>
  <si>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</si>
  <si>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</si>
  <si>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</si>
  <si>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</si>
  <si>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</si>
  <si>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</si>
  <si>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</si>
  <si>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</si>
  <si>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</si>
  <si>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</si>
  <si>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</si>
  <si>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</si>
  <si>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</si>
  <si>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</si>
  <si>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</si>
  <si>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</si>
  <si>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</si>
  <si>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</si>
  <si>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</si>
  <si>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</si>
  <si>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</si>
  <si>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</si>
  <si>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</si>
  <si>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</si>
  <si>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</si>
  <si>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</si>
  <si>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</si>
  <si>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</si>
  <si>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</si>
  <si>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</si>
  <si>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</si>
  <si>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</si>
  <si>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</si>
  <si>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</si>
  <si>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</si>
  <si>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</si>
  <si>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</si>
  <si>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</si>
  <si>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</si>
  <si>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</si>
  <si>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</si>
  <si>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</si>
  <si>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</si>
  <si>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</si>
  <si>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</si>
  <si>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</si>
  <si>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</si>
  <si>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</si>
  <si>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</si>
  <si>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</si>
  <si>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</si>
  <si>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</si>
  <si>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</si>
  <si>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</si>
  <si>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</si>
  <si>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</si>
  <si>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</si>
  <si>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</si>
  <si>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</si>
  <si>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</si>
  <si>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</si>
  <si>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</si>
  <si>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</si>
  <si>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</si>
  <si>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</si>
  <si>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</si>
  <si>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</si>
  <si>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</si>
  <si>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</si>
  <si>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</si>
  <si>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</si>
  <si>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</si>
  <si>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</si>
  <si>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</si>
  <si>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</si>
  <si>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</si>
  <si>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</si>
  <si>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</si>
  <si>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</si>
  <si>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</si>
  <si>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</si>
  <si>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</si>
  <si>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</si>
  <si>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</si>
  <si>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</si>
  <si>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</si>
  <si>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</si>
  <si>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</si>
  <si>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</si>
  <si>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</si>
  <si>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</si>
  <si>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</si>
  <si>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</si>
  <si>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</si>
  <si>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</si>
  <si>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</si>
  <si>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</si>
  <si>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</si>
  <si>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</si>
  <si>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</si>
  <si>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</si>
  <si>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</si>
  <si>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</si>
  <si>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</si>
  <si>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</si>
  <si>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</si>
  <si>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</si>
  <si>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</si>
  <si>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</si>
  <si>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</si>
  <si>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</si>
  <si>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</si>
  <si>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</si>
  <si>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</si>
  <si>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</si>
  <si>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</si>
  <si>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</si>
  <si>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</si>
  <si>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</si>
  <si>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</si>
  <si>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</si>
  <si>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</si>
  <si>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</si>
  <si>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</si>
  <si>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</si>
  <si>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</si>
  <si>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</si>
  <si>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</si>
  <si>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</si>
  <si>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</si>
  <si>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</si>
  <si>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</si>
  <si>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</si>
  <si>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</si>
  <si>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</si>
  <si>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</si>
  <si>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</si>
  <si>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</si>
  <si>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</si>
  <si>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</si>
  <si>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</si>
  <si>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</si>
  <si>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01.05.2025</t>
  </si>
  <si>
    <t>31.05.2025</t>
  </si>
  <si>
    <t>01.01.2025</t>
  </si>
  <si>
    <t>BIAŁORUŚ</t>
  </si>
  <si>
    <t>AFGANISTAN</t>
  </si>
  <si>
    <t>PAKISTAN</t>
  </si>
  <si>
    <t>NORWEGIA</t>
  </si>
  <si>
    <t>NIDERLANDY</t>
  </si>
  <si>
    <t>LITWA</t>
  </si>
  <si>
    <t>HISZPANIA</t>
  </si>
  <si>
    <t>CZECHY</t>
  </si>
  <si>
    <t>ETIOPIA</t>
  </si>
  <si>
    <t>ERYTREA</t>
  </si>
  <si>
    <t>25.05.2025 - 31.05.2025</t>
  </si>
  <si>
    <t>18.05.2025 - 24.05.2025</t>
  </si>
  <si>
    <t>11.05.2025 - 17.05.2025</t>
  </si>
  <si>
    <t>04.05.2025 - 10.05.2025</t>
  </si>
  <si>
    <t>27.04.2025 - 03.05.2025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</si>
  <si>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</si>
  <si>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</si>
  <si>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</si>
  <si>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09.06.2025 Warszawa</t>
  </si>
  <si>
    <r>
      <t xml:space="preserve">Według stanu na </t>
    </r>
    <r>
      <rPr>
        <b/>
        <sz val="10"/>
        <color theme="1"/>
        <rFont val="Roboto"/>
        <charset val="238"/>
      </rPr>
      <t>1 czerwca br</t>
    </r>
    <r>
      <rPr>
        <sz val="10"/>
        <color theme="1"/>
        <rFont val="Roboto"/>
        <charset val="238"/>
      </rPr>
      <t>. pod opieką Szefa UdSC znajdowało się 6 533 os., z czego 789 zamieszkiwało w jednym z dziewięciu ośrodków dla cudzoziemców, a pozostałe 5 742 osób pobierało świadczenie pieniężne na samodzielne funkcjonowanie poza ośrodkiem. W ośrodkach najliczniej przebywali Rosjanie (36%), Tadżycy (8%), Ukraińcy (5%) i Somalijczycy (4%). Natomiast wśród osób poza ośrodkiem najwięcej jest obywateli Ukrainy (41%), Białorusi (26%), Rosji (11%), Tadżykistanu (4%) i Etiopii (2%).</t>
    </r>
  </si>
  <si>
    <r>
      <t>Najwięcej odwołań od decyzji wydanych w I instancji odnosiło się do postępowań o udzielenie zezwolenia na pobyt czasowy (7,</t>
    </r>
    <r>
      <rPr>
        <sz val="10"/>
        <rFont val="Roboto"/>
        <charset val="238"/>
      </rPr>
      <t>8</t>
    </r>
    <r>
      <rPr>
        <sz val="10"/>
        <color theme="1"/>
        <rFont val="Roboto"/>
        <charset val="238"/>
      </rPr>
      <t xml:space="preserve"> tys.). </t>
    </r>
    <r>
      <rPr>
        <b/>
        <sz val="10"/>
        <color theme="1"/>
        <rFont val="Roboto"/>
        <charset val="238"/>
      </rPr>
      <t>Od początku 2025 r.</t>
    </r>
    <r>
      <rPr>
        <sz val="10"/>
        <color theme="1"/>
        <rFont val="Roboto"/>
        <charset val="238"/>
      </rPr>
      <t xml:space="preserve"> złożono 9,</t>
    </r>
    <r>
      <rPr>
        <sz val="10"/>
        <rFont val="Roboto"/>
        <charset val="238"/>
      </rPr>
      <t>9</t>
    </r>
    <r>
      <rPr>
        <sz val="10"/>
        <color theme="1"/>
        <rFont val="Roboto"/>
        <charset val="238"/>
      </rPr>
      <t xml:space="preserve"> tys. odwołań. Szef UdSC wydał w sumie 9</t>
    </r>
    <r>
      <rPr>
        <sz val="10"/>
        <rFont val="Roboto"/>
        <charset val="238"/>
      </rPr>
      <t>,2</t>
    </r>
    <r>
      <rPr>
        <sz val="10"/>
        <color rgb="FFFF0000"/>
        <rFont val="Roboto"/>
        <charset val="238"/>
      </rPr>
      <t xml:space="preserve"> </t>
    </r>
    <r>
      <rPr>
        <sz val="10"/>
        <color theme="1"/>
        <rFont val="Roboto"/>
        <charset val="238"/>
      </rPr>
      <t>tys. decyzji w drugiej instancji, z czego 1,8 tys. (21%) spraw zakończyło się utrzymaniem decyzji, 3,8 tys. (43%) decyzją pozytywną, 1,6 tys. (19%) uchyleniem decyzji i przekazaniem do ponownego rozpoznania, a 158 (2%) uchyleniem decyzji i umorzeniem postępowania. W przypadku odwołań dotyczących postępowań o udzielenie zezwolenia na pobyt czasowy, spośród 7,</t>
    </r>
    <r>
      <rPr>
        <sz val="10"/>
        <rFont val="Roboto"/>
        <charset val="238"/>
      </rPr>
      <t>9</t>
    </r>
    <r>
      <rPr>
        <sz val="10"/>
        <color theme="1"/>
        <rFont val="Roboto"/>
        <charset val="238"/>
      </rPr>
      <t xml:space="preserve"> tys. decyzji w 1,</t>
    </r>
    <r>
      <rPr>
        <sz val="10"/>
        <rFont val="Roboto"/>
        <charset val="238"/>
      </rPr>
      <t>3</t>
    </r>
    <r>
      <rPr>
        <sz val="10"/>
        <color rgb="FFFF0000"/>
        <rFont val="Roboto"/>
        <charset val="238"/>
      </rPr>
      <t xml:space="preserve"> </t>
    </r>
    <r>
      <rPr>
        <sz val="10"/>
        <color theme="1"/>
        <rFont val="Roboto"/>
        <charset val="238"/>
      </rPr>
      <t>przypadkach (17%) utrzymano decyzję, w 46% (3,</t>
    </r>
    <r>
      <rPr>
        <sz val="10"/>
        <rFont val="Roboto"/>
        <charset val="238"/>
      </rPr>
      <t>5</t>
    </r>
    <r>
      <rPr>
        <sz val="10"/>
        <color theme="1"/>
        <rFont val="Roboto"/>
        <charset val="238"/>
      </rPr>
      <t xml:space="preserve"> tys.) przypadkach zapadła decyzja pozytywna, a w 20% (1,</t>
    </r>
    <r>
      <rPr>
        <sz val="10"/>
        <rFont val="Roboto"/>
        <charset val="238"/>
      </rPr>
      <t>5</t>
    </r>
    <r>
      <rPr>
        <sz val="10"/>
        <color theme="1"/>
        <rFont val="Roboto"/>
        <charset val="238"/>
      </rPr>
      <t xml:space="preserve"> tys.) spraw zdecydowano o uchyleniu decyzji i przekazaniu sprawy do ponownego rozpoznania.</t>
    </r>
  </si>
  <si>
    <r>
      <rPr>
        <b/>
        <sz val="10"/>
        <color theme="1"/>
        <rFont val="Roboto"/>
        <charset val="238"/>
      </rPr>
      <t>W maju 2025 r</t>
    </r>
    <r>
      <rPr>
        <sz val="10"/>
        <color theme="1"/>
        <rFont val="Roboto"/>
        <charset val="238"/>
      </rPr>
      <t>. wpłynęło ponad 98 tys. wniosków w sprawie przeprowadzenia konsultacji wizowych, w tym blisko 87</t>
    </r>
    <r>
      <rPr>
        <sz val="10"/>
        <rFont val="Roboto"/>
        <charset val="238"/>
      </rPr>
      <t>,6</t>
    </r>
    <r>
      <rPr>
        <sz val="10"/>
        <color rgb="FFFF0000"/>
        <rFont val="Roboto"/>
        <charset val="238"/>
      </rPr>
      <t xml:space="preserve"> </t>
    </r>
    <r>
      <rPr>
        <sz val="10"/>
        <color theme="1"/>
        <rFont val="Roboto"/>
        <charset val="238"/>
      </rPr>
      <t>tys. od innych państw obszaru Schengen.      W tym czasie wydano ponad 93 tys. decyzji, w tym 83,</t>
    </r>
    <r>
      <rPr>
        <sz val="10"/>
        <rFont val="Roboto"/>
        <charset val="238"/>
      </rPr>
      <t xml:space="preserve">8 </t>
    </r>
    <r>
      <rPr>
        <sz val="10"/>
        <color theme="1"/>
        <rFont val="Roboto"/>
        <charset val="238"/>
      </rPr>
      <t>tys. na podstawie wniosków innych państw.</t>
    </r>
  </si>
  <si>
    <r>
      <rPr>
        <b/>
        <sz val="10"/>
        <color theme="1"/>
        <rFont val="Roboto"/>
        <charset val="238"/>
      </rPr>
      <t>W maju 2025 r.</t>
    </r>
    <r>
      <rPr>
        <sz val="10"/>
        <color theme="1"/>
        <rFont val="Roboto"/>
        <charset val="238"/>
      </rPr>
      <t xml:space="preserve"> wydano 212 zezwolenia dotyczące  Małego Ruchu Granicznego. Nie odnotowano żadnej odmowy wydania. Natomiast w </t>
    </r>
    <r>
      <rPr>
        <b/>
        <sz val="10"/>
        <color theme="1"/>
        <rFont val="Roboto"/>
        <charset val="238"/>
      </rPr>
      <t>od początku 2025 r.</t>
    </r>
    <r>
      <rPr>
        <sz val="10"/>
        <color theme="1"/>
        <rFont val="Roboto"/>
        <charset val="238"/>
      </rPr>
      <t xml:space="preserve"> wydano łącznie 1,</t>
    </r>
    <r>
      <rPr>
        <sz val="10"/>
        <rFont val="Roboto"/>
        <charset val="238"/>
      </rPr>
      <t>4</t>
    </r>
    <r>
      <rPr>
        <sz val="10"/>
        <color theme="1"/>
        <rFont val="Roboto"/>
        <charset val="238"/>
      </rPr>
      <t xml:space="preserve"> tys. zezwoleń - przez placówki we Lwowie i Łucku. Odnotowano także 2 odmowy wydania oraz 2 cofnięcia zezwoleń - wszystkie w placówce we Lwowie.</t>
    </r>
  </si>
  <si>
    <r>
      <rPr>
        <b/>
        <sz val="10"/>
        <color theme="1"/>
        <rFont val="Roboto"/>
        <charset val="238"/>
      </rPr>
      <t>W maju 2025 r</t>
    </r>
    <r>
      <rPr>
        <sz val="10"/>
        <color theme="1"/>
        <rFont val="Roboto"/>
        <charset val="238"/>
      </rPr>
      <t xml:space="preserve">. Szef UdSC wydał 766 decyzji w sprawach o udzielenie ochrony międzynarodowej, w tym 165 pozytywnych: 22 - statusy uchodźcy, 143 - </t>
    </r>
    <r>
      <rPr>
        <sz val="10"/>
        <rFont val="Roboto"/>
        <charset val="238"/>
      </rPr>
      <t>ochrony uzupełniające</t>
    </r>
    <r>
      <rPr>
        <sz val="10"/>
        <color theme="1"/>
        <rFont val="Roboto"/>
        <charset val="238"/>
      </rPr>
      <t xml:space="preserve">. Poza tym 248 negatywnych i 353 umorzenia. Status uchodźcy nadano głównie obywatelom Afganistanu i Białorusi (po 6), oraz Sudanu (3) i Turcji  (2). Ochronę uzupełniającą udzielano najczęściej obywatelom Białorusi (114). Decyzję negatywną otrzymało 247 cudzoziemców - głównie z Ukrainy (167). Postępowania 353 osób (w tym 77 obywateli Ukrainy i 44 Etiopii) zostały umorzone.                                                                                                                              </t>
    </r>
    <r>
      <rPr>
        <b/>
        <sz val="10"/>
        <color theme="1"/>
        <rFont val="Roboto"/>
        <charset val="238"/>
      </rPr>
      <t>Od początku roku</t>
    </r>
    <r>
      <rPr>
        <sz val="10"/>
        <color theme="1"/>
        <rFont val="Roboto"/>
        <charset val="238"/>
      </rPr>
      <t xml:space="preserve"> wydano ponad 4,</t>
    </r>
    <r>
      <rPr>
        <sz val="10"/>
        <rFont val="Roboto"/>
        <charset val="238"/>
      </rPr>
      <t>5</t>
    </r>
    <r>
      <rPr>
        <sz val="10"/>
        <color theme="1"/>
        <rFont val="Roboto"/>
        <charset val="238"/>
      </rPr>
      <t xml:space="preserve"> tys. decyzji, w tym ponad 2,</t>
    </r>
    <r>
      <rPr>
        <sz val="10"/>
        <rFont val="Roboto"/>
        <charset val="238"/>
      </rPr>
      <t>6</t>
    </r>
    <r>
      <rPr>
        <sz val="10"/>
        <color theme="1"/>
        <rFont val="Roboto"/>
        <charset val="238"/>
      </rPr>
      <t xml:space="preserve">  tys. pozytywnych: 181 - statusów uchodźcy, 2 386 - ochron uzupełniających. Poza tym 668 negatywnych i 1 238 umorzeń. Status uchodźcy nadano głównie obywatelom Białorusi (96), Rosji (28) i Afganistanu (11). Ochronę uzupełniającą udzielano najczęściej obywatelom Ukrainy (1 504) i Białorusi (734). Decyzję negatywną otrzymało 668 cudzoziemców - głównie z  Ukrainy (224) i Rosji (121). Postępowania 1 238 osób (w tym 250  obywateli Ukrainy, 113 - Etiopii i 84 - Rosji) - zostały umorzone. Wskaźnik uznawalności w 2025 r. wynosi 86%. Średni czas trwania postępowania wynosi 156 dni.</t>
    </r>
  </si>
  <si>
    <r>
      <rPr>
        <b/>
        <sz val="10"/>
        <color theme="1"/>
        <rFont val="Roboto"/>
        <charset val="238"/>
      </rPr>
      <t>W maju 2025 r</t>
    </r>
    <r>
      <rPr>
        <sz val="10"/>
        <color theme="1"/>
        <rFont val="Roboto"/>
        <charset val="238"/>
      </rPr>
      <t xml:space="preserve">. cudzoziemcy złożyli blisko 53 tys. wniosków w sprawach o udzielenie zezwoleń na pobyt. Najwięcej osób (92%) zainteresowanych było zezwoleniem na pobyt czasowy (48,2 tys.), o pobyt stały ubiegało się około 3% (1,7 tys.), a na pobyt rezydenta długoterminowego UE ok. 5% </t>
    </r>
    <r>
      <rPr>
        <sz val="10"/>
        <rFont val="Roboto"/>
        <charset val="238"/>
      </rPr>
      <t>(2,7</t>
    </r>
    <r>
      <rPr>
        <sz val="10"/>
        <color theme="1"/>
        <rFont val="Roboto"/>
        <charset val="238"/>
      </rPr>
      <t xml:space="preserve"> tys. wniosków). Dominującym państwem pochodzenia wśród wnioskodawców była </t>
    </r>
    <r>
      <rPr>
        <sz val="10"/>
        <rFont val="Roboto"/>
        <charset val="238"/>
      </rPr>
      <t>Ukraina (29,5 tys. wniosków). Bardzo liczne wnioski składali również: Białorusini (4,4 tys. wniosków), Gruzini (2,2 tys.), Kolumbijczycy oraz Hindusi (po 2,1 tys.).</t>
    </r>
    <r>
      <rPr>
        <sz val="10"/>
        <color theme="1"/>
        <rFont val="Roboto"/>
        <charset val="238"/>
      </rPr>
      <t xml:space="preserve"> 44% wnioskodawców to osoby w wieku </t>
    </r>
    <r>
      <rPr>
        <sz val="10"/>
        <rFont val="Roboto"/>
        <charset val="238"/>
      </rPr>
      <t>35-64 (23,1 tys.), a kolejne 43% (22,7 tys.) to 18-34 latkowie</t>
    </r>
    <r>
      <rPr>
        <sz val="10"/>
        <color theme="1"/>
        <rFont val="Roboto"/>
        <charset val="238"/>
      </rPr>
      <t>. Wśród osób małoletnich liczną grupę stanowią dzieci z przedziału wiekowego</t>
    </r>
    <r>
      <rPr>
        <sz val="10"/>
        <rFont val="Roboto"/>
        <charset val="238"/>
      </rPr>
      <t xml:space="preserve"> 0-13 (4,8 tys.).</t>
    </r>
    <r>
      <rPr>
        <sz val="10"/>
        <color theme="1"/>
        <rFont val="Roboto"/>
        <charset val="238"/>
      </rPr>
      <t xml:space="preserve"> Pod względem płci dominują mężczyźni </t>
    </r>
    <r>
      <rPr>
        <sz val="10"/>
        <rFont val="Roboto"/>
        <charset val="238"/>
      </rPr>
      <t>(64%</t>
    </r>
    <r>
      <rPr>
        <sz val="10"/>
        <color theme="1"/>
        <rFont val="Roboto"/>
        <charset val="238"/>
      </rPr>
      <t>). Zwyczajowo wnioskodawcy koncentrowali się w województwach z dużymi ośrodkami miejskimi. Najwięcej cudzoziemców złożyło swoje wnioski  w Mazowieckim Urzędzie Wojewódzkim</t>
    </r>
    <r>
      <rPr>
        <sz val="10"/>
        <rFont val="Roboto"/>
        <charset val="238"/>
      </rPr>
      <t xml:space="preserve"> (12,7 tys.), Wielkopolskim UW (7,4 tys.),</t>
    </r>
    <r>
      <rPr>
        <sz val="10"/>
        <color rgb="FFFF0000"/>
        <rFont val="Roboto"/>
        <charset val="238"/>
      </rPr>
      <t xml:space="preserve"> </t>
    </r>
    <r>
      <rPr>
        <sz val="10"/>
        <rFont val="Roboto"/>
        <charset val="238"/>
      </rPr>
      <t>Dolnośląskim UW (7,2 tys.),</t>
    </r>
    <r>
      <rPr>
        <sz val="10"/>
        <color rgb="FFFF0000"/>
        <rFont val="Roboto"/>
        <charset val="238"/>
      </rPr>
      <t xml:space="preserve"> </t>
    </r>
    <r>
      <rPr>
        <sz val="10"/>
        <rFont val="Roboto"/>
        <charset val="238"/>
      </rPr>
      <t xml:space="preserve">Małopolskim UW (5,1 tys.) oraz Śląskim UW (4,4 tys.). W tym samym czasie urzędy wojewódzkie wydały 36,5 tys. decyzji, z czego 90% stanowiły zgody na pobyt, dalsze 7% odmowy, a 3% umorzenia postępowania. Spośród 32,8 tys. decyzji pozytywnych 91% dotyczyło pobytu czasowego (29,7 tys.), 5% - pobytu rezydenta długoterminowego UE (1,6 tys.) i 4% - pobytu stałego (1,5 tys.).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Od stycznia 2025 r</t>
    </r>
    <r>
      <rPr>
        <sz val="10"/>
        <rFont val="Roboto"/>
        <charset val="238"/>
      </rPr>
      <t>. cudzoziemcy złożyli blisko 229 tys. wniosków w sprawach o udzielenie zezwolenia na pobyt, w tym 207 tys. wniosków dotyczyło zezwolenia na pobyt czasowy, 12,9 tys. - pobyt rezydenta długoterminowego UE i 9  tys. - zezwolenia na pobyt stały. W tym samym czasie wydano 180  tys. decyzji, 89% z nich (160,9 tys.) dotyczyło zezwolenia na pobyt czasowy. Udzielono 160,6 tys. zezwoleń, w tym 145,2 tys. na pobyt czasowy, 8,2 tys. na pobyt rezydenta długoterminowego UE i 7,1 tys. na pobyt stały. Średni czas trwania postępowania u wojewodów wyniósł 332 dni.</t>
    </r>
  </si>
  <si>
    <r>
      <rPr>
        <b/>
        <sz val="10"/>
        <rFont val="Roboto"/>
        <charset val="238"/>
      </rPr>
      <t>W maju br</t>
    </r>
    <r>
      <rPr>
        <sz val="10"/>
        <rFont val="Roboto"/>
        <charset val="238"/>
      </rPr>
      <t>.</t>
    </r>
    <r>
      <rPr>
        <sz val="10"/>
        <color theme="1"/>
        <rFont val="Roboto"/>
        <charset val="238"/>
      </rPr>
      <t xml:space="preserve"> Szef UdSC zrealizował ponad 4 tys. spraw dotyczących Wykazu, spośród których do najliczniejszych zaliczały się korekty wpisów (34%), wpisy SIS (24%), alerty pobytowe (21%) i wpisy do Wykazu (13%).</t>
    </r>
  </si>
  <si>
    <r>
      <rPr>
        <b/>
        <sz val="10"/>
        <color theme="1"/>
        <rFont val="Roboto"/>
        <charset val="238"/>
      </rPr>
      <t>W maju br.</t>
    </r>
    <r>
      <rPr>
        <sz val="10"/>
        <color theme="1"/>
        <rFont val="Roboto"/>
        <charset val="238"/>
      </rPr>
      <t xml:space="preserve"> cudzoziemcy złożyli 824 wnioski o udzielenie ochrony międzynarodowej na terytorium RP, które dotyczyły 1 154 osób, co oznacza  spadek o 36% (-637 osób) w porównaniu z tym samym okresem w 2024 r. Najliczniej o ochronę ubiegali się obywatele Ukrainy (628), Białorusi (201), Rosji (45), Afganistanu (40) i Pakistanu (19). Obywatele tych pięciu państw pochodzenia złożyli w sumie 77% wniosków o ochronę. Najwięcej potencjalnych uchodźców zarejestrowały Placówki Straży Granicznej: Warszawa – 274 (34%), Poznań-Ławica - 50 (6%) i Szczecin - 48 (6%). W maju 2025 r. dominowały wnioski pierwsze (688, które dotyczyły 840 osób). Wnioski kolejne </t>
    </r>
    <r>
      <rPr>
        <sz val="10"/>
        <rFont val="Roboto"/>
        <charset val="238"/>
      </rPr>
      <t xml:space="preserve">(136) dotyczyły 314 osób. Najwięcej wniosków złożyli mężczyźni (761) - 68%, głównie w przedziale wiekowym 18-34. Natomiast kobiety stanowią mniej liczną grupę (355) - 32%, ale  w przypadku kobiet dominował przedział wiekowy 35-64.  Liczba dzieci (15% wszystkich wniosków) obydwu płci w wieku do lat 13 wynosiła - 151, a w wieku 14-17 - 55.                                                                                 </t>
    </r>
    <r>
      <rPr>
        <b/>
        <sz val="10"/>
        <rFont val="Roboto"/>
        <charset val="238"/>
      </rPr>
      <t>Od początku roku</t>
    </r>
    <r>
      <rPr>
        <sz val="10"/>
        <rFont val="Roboto"/>
        <charset val="238"/>
      </rPr>
      <t xml:space="preserve"> wniosek o udzielenie ochrony międzynarodowej na terytorium RP złożyło 7,5 tys. osób. Wśród wnioskodawców dominowali Ukraińcy (4,6 tys.), Białorusini (1,3 tys.) i Rosjanie (0,4 tys..). Ukraińcy stanowili 61% wszystkich osób ubiegających się o ochronę międzynarodową. </t>
    </r>
  </si>
  <si>
    <r>
      <rPr>
        <b/>
        <sz val="10"/>
        <color theme="1"/>
        <rFont val="Roboto"/>
        <charset val="238"/>
      </rPr>
      <t>Od początku 2025 r.</t>
    </r>
    <r>
      <rPr>
        <sz val="10"/>
        <color theme="1"/>
        <rFont val="Roboto"/>
        <charset val="238"/>
      </rPr>
      <t xml:space="preserve"> - w ramach procedur dublińskich - wnioskami IN objętych było 1 067 cudzoziemców. Z kolei Polska wystąpiła z takim wnioskiem do innych krajów europejskich (OUT) w przypadku 132 osób, z czego 83% wniosków IN oraz 86% wniosków OUT zostało rozpatrzonych pozytywnie. 48% wniosków IN dotyczyło współpracy z Niemcami, 20% - z Francją, 9% z Belgią, 4% z Norwegią i 3% z Niderlandami. </t>
    </r>
    <r>
      <rPr>
        <sz val="10"/>
        <rFont val="Roboto"/>
        <charset val="238"/>
      </rPr>
      <t xml:space="preserve">Procedury OUT kierowane były głównie do Niemiec (33%) i Litwy (11%). W podziale na obywatelstwo cudzoziemców, wnioski IN dotyczyły najczęściej ob. Rosji (12%), Ukrainy i Somalii (po 8%), natomiast wnioski OUT - obywateli  Ukrainy i Białorusi (po 23%) i Rosji (8%). </t>
    </r>
    <r>
      <rPr>
        <b/>
        <sz val="10"/>
        <rFont val="Roboto"/>
        <charset val="238"/>
      </rPr>
      <t>W maju br.</t>
    </r>
    <r>
      <rPr>
        <sz val="10"/>
        <rFont val="Roboto"/>
        <charset val="238"/>
      </rPr>
      <t xml:space="preserve"> wnioski IN dotyczyły najczęściej obywateli Tadżykistanu (14%), Somalii (12%) i Afganistanu (10%), natomiast wnioski OUT obywateli Ukrainy (31%), Tadżykistanu (19%) oraz Afganistanu, Pakistanu i Tunezji (po 8%).</t>
    </r>
  </si>
  <si>
    <r>
      <t xml:space="preserve">Sytuację migracyjną w Polsce determinują konsenkwencje wojny w Ukrainie. Według stanu na </t>
    </r>
    <r>
      <rPr>
        <b/>
        <sz val="10"/>
        <color theme="1"/>
        <rFont val="Roboto"/>
        <charset val="238"/>
      </rPr>
      <t xml:space="preserve">1 czerwca 2025 r. </t>
    </r>
    <r>
      <rPr>
        <sz val="10"/>
        <color theme="1"/>
        <rFont val="Roboto"/>
        <charset val="238"/>
      </rPr>
      <t>z ochrony czasowej w Polsce korzystało ponad 985 tys. cudzoziemców, w tym ponad 983 tys. obywateli Ukrainy.                                                                                                                                                                                                                            Liczba</t>
    </r>
    <r>
      <rPr>
        <sz val="10"/>
        <rFont val="Roboto"/>
        <charset val="238"/>
      </rPr>
      <t xml:space="preserve"> ważnych dokumentów uprawniających do pobytu na terytorium RP przekracza 2 mln. Dominują obywatele Ukrainy (1,6 </t>
    </r>
    <r>
      <rPr>
        <sz val="10"/>
        <color theme="1"/>
        <rFont val="Roboto"/>
        <charset val="238"/>
      </rPr>
      <t>mln). Poza tym licznie reprezentowani są w Polsce: Białorusini (14</t>
    </r>
    <r>
      <rPr>
        <sz val="10"/>
        <rFont val="Roboto"/>
        <charset val="238"/>
      </rPr>
      <t xml:space="preserve">5 tys.), Gruzini (26 tys.), Hindusi (25 tys.), Rosjanie (21 tys.), Turcy, Wietnamczycy i Niemcy (po 14 tys.), oraz Uzbecy (12 tys.) i  Mołdawianie (9 tys.).                                                                                                                                                                                                                     W maju wyraźnie wzrosła liczba decyzji negatywnych wydawanych wobec  obywateli Ukrainy w postępowaniach o udzielenie ochrony miedzynarodowej.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</si>
</sst>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0"/>
      <color rgb="FFFF0000"/>
      <name val="Roboto"/>
      <charset val="238"/>
    </font>
    <font>
      <b/>
      <sz val="1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1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2" fontId="21" fillId="0" borderId="0" xfId="0" applyNumberFormat="1" applyFont="1" applyProtection="1">
      <protection locked="0"/>
    </xf>
    <xf numFmtId="3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3" fontId="40" fillId="0" borderId="0" xfId="0" applyNumberFormat="1" applyFont="1" applyProtection="1">
      <protection locked="0"/>
    </xf>
    <xf numFmtId="3" fontId="31" fillId="0" borderId="0" xfId="0" applyNumberFormat="1" applyFont="1" applyProtection="1">
      <protection locked="0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Protection="1">
      <protection locked="0"/>
    </xf>
    <xf numFmtId="0" fontId="28" fillId="35" borderId="0" xfId="10" applyFont="1" applyFill="1" applyBorder="1" applyAlignment="1" applyProtection="1">
      <alignment horizontal="center" vertical="center" wrapText="1"/>
      <protection locked="0"/>
    </xf>
    <xf numFmtId="3" fontId="28" fillId="35" borderId="0" xfId="10" applyNumberFormat="1" applyFont="1" applyFill="1" applyBorder="1" applyAlignment="1" applyProtection="1">
      <alignment horizontal="center" vertical="center"/>
    </xf>
    <xf numFmtId="0" fontId="29" fillId="35" borderId="0" xfId="0" applyFont="1" applyFill="1" applyBorder="1" applyAlignment="1" applyProtection="1">
      <alignment horizontal="center" vertical="center"/>
      <protection locked="0"/>
    </xf>
    <xf numFmtId="3" fontId="29" fillId="35" borderId="0" xfId="0" applyNumberFormat="1" applyFont="1" applyFill="1" applyBorder="1" applyAlignment="1" applyProtection="1">
      <alignment horizontal="right" vertical="center" wrapText="1"/>
    </xf>
    <xf numFmtId="0" fontId="28" fillId="36" borderId="0" xfId="10" applyFont="1" applyFill="1" applyBorder="1" applyAlignment="1" applyProtection="1">
      <alignment horizontal="left" vertical="center" indent="1"/>
    </xf>
    <xf numFmtId="0" fontId="28" fillId="36" borderId="0" xfId="10" applyFont="1" applyFill="1" applyBorder="1" applyAlignment="1" applyProtection="1">
      <alignment horizontal="center" vertical="center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1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0" xfId="1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3179</c:v>
                </c:pt>
                <c:pt idx="2">
                  <c:v>3979</c:v>
                </c:pt>
                <c:pt idx="4">
                  <c:v>110</c:v>
                </c:pt>
                <c:pt idx="6">
                  <c:v>572</c:v>
                </c:pt>
                <c:pt idx="8">
                  <c:v>5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842</c:v>
                </c:pt>
                <c:pt idx="2">
                  <c:v>1134</c:v>
                </c:pt>
                <c:pt idx="4">
                  <c:v>35</c:v>
                </c:pt>
                <c:pt idx="6">
                  <c:v>140</c:v>
                </c:pt>
                <c:pt idx="8">
                  <c:v>6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tygodniowy'!$G$288:$R$288</c:f>
              <c:numCache>
                <c:formatCode>General</c:formatCode>
                <c:ptCount val="12"/>
                <c:pt idx="0">
                  <c:v>117</c:v>
                </c:pt>
                <c:pt idx="2">
                  <c:v>151</c:v>
                </c:pt>
                <c:pt idx="4">
                  <c:v>95</c:v>
                </c:pt>
                <c:pt idx="6">
                  <c:v>184</c:v>
                </c:pt>
                <c:pt idx="8">
                  <c:v>6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tygodniowy'!$C$289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tygodniowy'!$G$289:$R$289</c:f>
              <c:numCache>
                <c:formatCode>General</c:formatCode>
                <c:ptCount val="12"/>
                <c:pt idx="0">
                  <c:v>39</c:v>
                </c:pt>
                <c:pt idx="2">
                  <c:v>96</c:v>
                </c:pt>
                <c:pt idx="4">
                  <c:v>7</c:v>
                </c:pt>
                <c:pt idx="6">
                  <c:v>22</c:v>
                </c:pt>
                <c:pt idx="8">
                  <c:v>10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tygodniowy'!$C$290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tygodniowy'!$G$290:$R$290</c:f>
              <c:numCache>
                <c:formatCode>General</c:formatCode>
                <c:ptCount val="12"/>
                <c:pt idx="0">
                  <c:v>68</c:v>
                </c:pt>
                <c:pt idx="2">
                  <c:v>82</c:v>
                </c:pt>
                <c:pt idx="4">
                  <c:v>7</c:v>
                </c:pt>
                <c:pt idx="6">
                  <c:v>10</c:v>
                </c:pt>
                <c:pt idx="8">
                  <c:v>7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tygodniowy'!$C$291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659</c:v>
                </c:pt>
                <c:pt idx="2">
                  <c:v>713</c:v>
                </c:pt>
                <c:pt idx="4">
                  <c:v>106</c:v>
                </c:pt>
                <c:pt idx="6">
                  <c:v>174</c:v>
                </c:pt>
                <c:pt idx="8">
                  <c:v>136</c:v>
                </c:pt>
                <c:pt idx="10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7027792"/>
        <c:axId val="447023088"/>
        <c:axId val="0"/>
      </c:bar3DChart>
      <c:catAx>
        <c:axId val="44702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47023088"/>
        <c:crosses val="autoZero"/>
        <c:auto val="1"/>
        <c:lblAlgn val="ctr"/>
        <c:lblOffset val="100"/>
        <c:noMultiLvlLbl val="0"/>
      </c:catAx>
      <c:valAx>
        <c:axId val="44702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47027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tygodniowy'!$J$399,'Meldunek tygodniowy'!$M$399,'Meldunek tygodniowy'!$P$399,'Meldunek tygodniowy'!$S$399,'Meldunek tygodniowy'!$V$399)</c:f>
              <c:strCache>
                <c:ptCount val="5"/>
                <c:pt idx="0">
                  <c:v>27.04.2025 - 03.05.2025</c:v>
                </c:pt>
                <c:pt idx="1">
                  <c:v>04.05.2025 - 10.05.2025</c:v>
                </c:pt>
                <c:pt idx="2">
                  <c:v>11.05.2025 - 17.05.2025</c:v>
                </c:pt>
                <c:pt idx="3">
                  <c:v>18.05.2025 - 24.05.2025</c:v>
                </c:pt>
                <c:pt idx="4">
                  <c:v>25.05.2025 - 31.05.2025</c:v>
                </c:pt>
              </c:strCache>
            </c:strRef>
          </c:cat>
          <c:val>
            <c:numRef>
              <c:f>('Meldunek tygodniowy'!$J$400,'Meldunek tygodniowy'!$M$400,'Meldunek tygodniowy'!$P$400,'Meldunek tygodniowy'!$S$400,'Meldunek tygodniowy'!$V$400)</c:f>
              <c:numCache>
                <c:formatCode>#,##0</c:formatCode>
                <c:ptCount val="5"/>
                <c:pt idx="0">
                  <c:v>802</c:v>
                </c:pt>
                <c:pt idx="1">
                  <c:v>809</c:v>
                </c:pt>
                <c:pt idx="2">
                  <c:v>788</c:v>
                </c:pt>
                <c:pt idx="3">
                  <c:v>789</c:v>
                </c:pt>
                <c:pt idx="4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tygodniowy'!$B$401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tygodniowy'!$J$399,'Meldunek tygodniowy'!$M$399,'Meldunek tygodniowy'!$P$399,'Meldunek tygodniowy'!$S$399,'Meldunek tygodniowy'!$V$399)</c:f>
              <c:strCache>
                <c:ptCount val="5"/>
                <c:pt idx="0">
                  <c:v>27.04.2025 - 03.05.2025</c:v>
                </c:pt>
                <c:pt idx="1">
                  <c:v>04.05.2025 - 10.05.2025</c:v>
                </c:pt>
                <c:pt idx="2">
                  <c:v>11.05.2025 - 17.05.2025</c:v>
                </c:pt>
                <c:pt idx="3">
                  <c:v>18.05.2025 - 24.05.2025</c:v>
                </c:pt>
                <c:pt idx="4">
                  <c:v>25.05.2025 - 31.05.2025</c:v>
                </c:pt>
              </c:strCache>
            </c:strRef>
          </c:cat>
          <c:val>
            <c:numRef>
              <c:f>('Meldunek tygodniowy'!$J$401,'Meldunek tygodniowy'!$M$401,'Meldunek tygodniowy'!$P$401,'Meldunek tygodniowy'!$S$401,'Meldunek tygodniowy'!$V$401)</c:f>
              <c:numCache>
                <c:formatCode>#,##0</c:formatCode>
                <c:ptCount val="5"/>
                <c:pt idx="0">
                  <c:v>5898</c:v>
                </c:pt>
                <c:pt idx="1">
                  <c:v>5871</c:v>
                </c:pt>
                <c:pt idx="2">
                  <c:v>5849</c:v>
                </c:pt>
                <c:pt idx="3">
                  <c:v>5802</c:v>
                </c:pt>
                <c:pt idx="4">
                  <c:v>5742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tygodniowy'!$J$399,'Meldunek tygodniowy'!$M$399,'Meldunek tygodniowy'!$P$399,'Meldunek tygodniowy'!$S$399,'Meldunek tygodniowy'!$V$399)</c:f>
              <c:strCache>
                <c:ptCount val="5"/>
                <c:pt idx="0">
                  <c:v>27.04.2025 - 03.05.2025</c:v>
                </c:pt>
                <c:pt idx="1">
                  <c:v>04.05.2025 - 10.05.2025</c:v>
                </c:pt>
                <c:pt idx="2">
                  <c:v>11.05.2025 - 17.05.2025</c:v>
                </c:pt>
                <c:pt idx="3">
                  <c:v>18.05.2025 - 24.05.2025</c:v>
                </c:pt>
                <c:pt idx="4">
                  <c:v>25.05.2025 - 31.05.2025</c:v>
                </c:pt>
              </c:strCache>
            </c:strRef>
          </c:cat>
          <c:val>
            <c:numRef>
              <c:f>('Meldunek tygodniowy'!$J$404,'Meldunek tygodniowy'!$M$404,'Meldunek tygodniowy'!$P$404,'Meldunek tygodniowy'!$S$404,'Meldunek tygodniowy'!$V$404)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47023872"/>
        <c:axId val="447024656"/>
        <c:axId val="0"/>
      </c:bar3DChart>
      <c:catAx>
        <c:axId val="447023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47024656"/>
        <c:crosses val="autoZero"/>
        <c:auto val="1"/>
        <c:lblAlgn val="ctr"/>
        <c:lblOffset val="100"/>
        <c:noMultiLvlLbl val="0"/>
      </c:catAx>
      <c:valAx>
        <c:axId val="4470246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47023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tygodniowy'!$L$102:$U$102</c:f>
              <c:numCache>
                <c:formatCode>#,##0</c:formatCode>
                <c:ptCount val="10"/>
                <c:pt idx="0">
                  <c:v>7770</c:v>
                </c:pt>
                <c:pt idx="2">
                  <c:v>1277</c:v>
                </c:pt>
                <c:pt idx="3">
                  <c:v>3551</c:v>
                </c:pt>
                <c:pt idx="4">
                  <c:v>1459</c:v>
                </c:pt>
                <c:pt idx="5">
                  <c:v>105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tygodniowy'!$L$103:$U$103</c:f>
              <c:numCache>
                <c:formatCode>#,##0</c:formatCode>
                <c:ptCount val="10"/>
                <c:pt idx="0">
                  <c:v>432</c:v>
                </c:pt>
                <c:pt idx="2">
                  <c:v>304</c:v>
                </c:pt>
                <c:pt idx="3">
                  <c:v>196</c:v>
                </c:pt>
                <c:pt idx="4">
                  <c:v>74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tygodniowy'!$C$104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tygodniowy'!$L$104:$U$104</c:f>
              <c:numCache>
                <c:formatCode>#,##0</c:formatCode>
                <c:ptCount val="10"/>
                <c:pt idx="0">
                  <c:v>584</c:v>
                </c:pt>
                <c:pt idx="2">
                  <c:v>196</c:v>
                </c:pt>
                <c:pt idx="3">
                  <c:v>57</c:v>
                </c:pt>
                <c:pt idx="4">
                  <c:v>103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tygodniowy'!$C$105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tygodniowy'!$L$105:$U$105</c:f>
              <c:numCache>
                <c:formatCode>#,##0</c:formatCode>
                <c:ptCount val="10"/>
                <c:pt idx="0">
                  <c:v>7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tygodniowy'!$C$106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tygodniowy'!$L$106:$U$106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tygodniowy'!$C$107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tygodniowy'!$L$107:$U$107</c:f>
              <c:numCache>
                <c:formatCode>#,##0</c:formatCode>
                <c:ptCount val="10"/>
                <c:pt idx="0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tygodniowy'!$C$108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tygodniowy'!$C$109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986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9</c:v>
                </c:pt>
                <c:pt idx="2">
                  <c:v>8</c:v>
                </c:pt>
                <c:pt idx="3">
                  <c:v>0</c:v>
                </c:pt>
                <c:pt idx="4">
                  <c:v>1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tygodniowy'!$C$114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55</c:v>
                </c:pt>
                <c:pt idx="2">
                  <c:v>31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tygodniowy'!$C$115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tygodniowy'!$C$116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7030144"/>
        <c:axId val="447030536"/>
        <c:axId val="0"/>
      </c:bar3DChart>
      <c:catAx>
        <c:axId val="44703014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030536"/>
        <c:crosses val="autoZero"/>
        <c:auto val="1"/>
        <c:lblAlgn val="ctr"/>
        <c:lblOffset val="100"/>
        <c:noMultiLvlLbl val="0"/>
      </c:catAx>
      <c:valAx>
        <c:axId val="447030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7030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tygodniowy'!$G$249:$J$250,'Meldunek tygodniowy'!$K$249:$N$250,'Meldunek tygodniowy'!$O$249:$R$250)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362</c:v>
                </c:pt>
                <c:pt idx="2">
                  <c:v>466</c:v>
                </c:pt>
                <c:pt idx="4">
                  <c:v>46</c:v>
                </c:pt>
                <c:pt idx="6">
                  <c:v>159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tygodniowy'!$G$249:$J$250,'Meldunek tygodniowy'!$K$249:$N$250,'Meldunek tygodniowy'!$O$249:$R$250)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126</c:v>
                </c:pt>
                <c:pt idx="2">
                  <c:v>161</c:v>
                </c:pt>
                <c:pt idx="4">
                  <c:v>15</c:v>
                </c:pt>
                <c:pt idx="6">
                  <c:v>38</c:v>
                </c:pt>
                <c:pt idx="8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tygodniowy'!$G$249:$J$250,'Meldunek tygodniowy'!$K$249:$N$250,'Meldunek tygodniowy'!$O$249:$R$250)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17</c:v>
                </c:pt>
                <c:pt idx="2">
                  <c:v>18</c:v>
                </c:pt>
                <c:pt idx="4">
                  <c:v>17</c:v>
                </c:pt>
                <c:pt idx="6">
                  <c:v>27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tygodniowy'!$C$254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tygodniowy'!$G$249:$J$250,'Meldunek tygodniowy'!$K$249:$N$250,'Meldunek tygodniowy'!$O$249:$R$250)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29</c:v>
                </c:pt>
                <c:pt idx="2">
                  <c:v>30</c:v>
                </c:pt>
                <c:pt idx="4">
                  <c:v>3</c:v>
                </c:pt>
                <c:pt idx="6">
                  <c:v>6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tygodniowy'!$C$255</c:f>
              <c:strCache>
                <c:ptCount val="1"/>
                <c:pt idx="0">
                  <c:v>PAKISTAN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tygodniowy'!$G$255:$R$255</c:f>
              <c:numCache>
                <c:formatCode>General</c:formatCode>
                <c:ptCount val="12"/>
                <c:pt idx="0">
                  <c:v>19</c:v>
                </c:pt>
                <c:pt idx="2">
                  <c:v>19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tygodniowy'!$G$249:$J$250,'Meldunek tygodniowy'!$K$249:$N$250,'Meldunek tygodniowy'!$O$249:$R$250)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tygodniowy'!$G$256:$R$256</c:f>
              <c:numCache>
                <c:formatCode>General</c:formatCode>
                <c:ptCount val="12"/>
                <c:pt idx="0">
                  <c:v>135</c:v>
                </c:pt>
                <c:pt idx="2">
                  <c:v>146</c:v>
                </c:pt>
                <c:pt idx="4">
                  <c:v>29</c:v>
                </c:pt>
                <c:pt idx="6">
                  <c:v>48</c:v>
                </c:pt>
                <c:pt idx="8">
                  <c:v>22</c:v>
                </c:pt>
                <c:pt idx="1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7024264"/>
        <c:axId val="447026224"/>
        <c:axId val="0"/>
      </c:bar3DChart>
      <c:catAx>
        <c:axId val="447024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47026224"/>
        <c:crosses val="autoZero"/>
        <c:auto val="1"/>
        <c:lblAlgn val="ctr"/>
        <c:lblOffset val="100"/>
        <c:noMultiLvlLbl val="0"/>
      </c:catAx>
      <c:valAx>
        <c:axId val="44702622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47024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01.05.2025 - 31.05.2025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48275</c:v>
                </c:pt>
                <c:pt idx="1">
                  <c:v>29667</c:v>
                </c:pt>
                <c:pt idx="2">
                  <c:v>2135</c:v>
                </c:pt>
                <c:pt idx="3">
                  <c:v>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01.05.2025 - 31.05.2025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1736</c:v>
                </c:pt>
                <c:pt idx="1">
                  <c:v>1514</c:v>
                </c:pt>
                <c:pt idx="2">
                  <c:v>212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tygodniowy'!$G$25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01.05.2025 - 31.05.2025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2700</c:v>
                </c:pt>
                <c:pt idx="1">
                  <c:v>1578</c:v>
                </c:pt>
                <c:pt idx="2">
                  <c:v>233</c:v>
                </c:pt>
                <c:pt idx="3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0641752"/>
        <c:axId val="370644104"/>
        <c:axId val="0"/>
      </c:bar3DChart>
      <c:catAx>
        <c:axId val="370641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0644104"/>
        <c:crosses val="autoZero"/>
        <c:auto val="1"/>
        <c:lblAlgn val="ctr"/>
        <c:lblOffset val="100"/>
        <c:noMultiLvlLbl val="0"/>
      </c:catAx>
      <c:valAx>
        <c:axId val="370644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0641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tygodniowy'!$D$185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tygodniowy'!$H$185:$K$185</c:f>
              <c:numCache>
                <c:formatCode>#,##0</c:formatCode>
                <c:ptCount val="4"/>
                <c:pt idx="0">
                  <c:v>87597</c:v>
                </c:pt>
                <c:pt idx="3">
                  <c:v>83765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tygodniowy'!$D$186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tygodniowy'!$H$186:$K$186</c:f>
              <c:numCache>
                <c:formatCode>#,##0</c:formatCode>
                <c:ptCount val="4"/>
                <c:pt idx="0">
                  <c:v>6010</c:v>
                </c:pt>
                <c:pt idx="3">
                  <c:v>5259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tygodniowy'!$D$187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4758</c:v>
                </c:pt>
                <c:pt idx="3">
                  <c:v>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0639008"/>
        <c:axId val="370637048"/>
        <c:axId val="446708272"/>
      </c:bar3DChart>
      <c:catAx>
        <c:axId val="3706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0637048"/>
        <c:crosses val="autoZero"/>
        <c:auto val="1"/>
        <c:lblAlgn val="ctr"/>
        <c:lblOffset val="100"/>
        <c:noMultiLvlLbl val="0"/>
      </c:catAx>
      <c:valAx>
        <c:axId val="37063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0639008"/>
        <c:crosses val="autoZero"/>
        <c:crossBetween val="between"/>
      </c:valAx>
      <c:serAx>
        <c:axId val="446708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063704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tygodniowy'!$K$55:$K$56,'Meldunek tygodniowy'!$M$55:$M$56,'Meldunek tygodniowy'!$O$55:$O$56,'Meldunek tygodniowy'!$Q$55:$Q$56)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01.01.2025 - 31.05.2025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207089</c:v>
                </c:pt>
                <c:pt idx="1">
                  <c:v>145208</c:v>
                </c:pt>
                <c:pt idx="2">
                  <c:v>11063</c:v>
                </c:pt>
                <c:pt idx="3">
                  <c:v>4586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tygodniowy'!$K$55:$K$56,'Meldunek tygodniowy'!$M$55:$M$56,'Meldunek tygodniowy'!$O$55:$O$56,'Meldunek tygodniowy'!$Q$55:$Q$56)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01.01.2025 - 31.05.2025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9019</c:v>
                </c:pt>
                <c:pt idx="1">
                  <c:v>7142</c:v>
                </c:pt>
                <c:pt idx="2">
                  <c:v>1113</c:v>
                </c:pt>
                <c:pt idx="3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tygodniowy'!$G$59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tygodniowy'!$K$55:$K$56,'Meldunek tygodniowy'!$M$55:$M$56,'Meldunek tygodniowy'!$O$55:$O$56,'Meldunek tygodniowy'!$Q$55:$Q$56)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01.01.2025 - 31.05.2025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12849</c:v>
                </c:pt>
                <c:pt idx="1">
                  <c:v>8230</c:v>
                </c:pt>
                <c:pt idx="2">
                  <c:v>1240</c:v>
                </c:pt>
                <c:pt idx="3">
                  <c:v>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0638616"/>
        <c:axId val="370639792"/>
        <c:axId val="0"/>
      </c:bar3DChart>
      <c:catAx>
        <c:axId val="370638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0639792"/>
        <c:crosses val="autoZero"/>
        <c:auto val="1"/>
        <c:lblAlgn val="ctr"/>
        <c:lblOffset val="100"/>
        <c:noMultiLvlLbl val="0"/>
      </c:catAx>
      <c:valAx>
        <c:axId val="370639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0638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295</xdr:row>
      <xdr:rowOff>52389</xdr:rowOff>
    </xdr:from>
    <xdr:to>
      <xdr:col>23</xdr:col>
      <xdr:colOff>0</xdr:colOff>
      <xdr:row>316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411</xdr:row>
      <xdr:rowOff>65086</xdr:rowOff>
    </xdr:from>
    <xdr:to>
      <xdr:col>23</xdr:col>
      <xdr:colOff>0</xdr:colOff>
      <xdr:row>425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121</xdr:row>
      <xdr:rowOff>69397</xdr:rowOff>
    </xdr:from>
    <xdr:to>
      <xdr:col>23</xdr:col>
      <xdr:colOff>0</xdr:colOff>
      <xdr:row>143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257</xdr:row>
      <xdr:rowOff>142193</xdr:rowOff>
    </xdr:from>
    <xdr:to>
      <xdr:col>23</xdr:col>
      <xdr:colOff>0</xdr:colOff>
      <xdr:row>279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27</xdr:row>
      <xdr:rowOff>9526</xdr:rowOff>
    </xdr:from>
    <xdr:to>
      <xdr:col>23</xdr:col>
      <xdr:colOff>0</xdr:colOff>
      <xdr:row>41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354</xdr:row>
      <xdr:rowOff>0</xdr:rowOff>
    </xdr:from>
    <xdr:to>
      <xdr:col>20</xdr:col>
      <xdr:colOff>234084</xdr:colOff>
      <xdr:row>354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23</xdr:col>
      <xdr:colOff>0</xdr:colOff>
      <xdr:row>288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61</xdr:row>
      <xdr:rowOff>0</xdr:rowOff>
    </xdr:from>
    <xdr:to>
      <xdr:col>22</xdr:col>
      <xdr:colOff>266700</xdr:colOff>
      <xdr:row>74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318</xdr:row>
      <xdr:rowOff>31751</xdr:rowOff>
    </xdr:from>
    <xdr:to>
      <xdr:col>23</xdr:col>
      <xdr:colOff>0</xdr:colOff>
      <xdr:row>327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28575</xdr:colOff>
      <xdr:row>348</xdr:row>
      <xdr:rowOff>38100</xdr:rowOff>
    </xdr:from>
    <xdr:to>
      <xdr:col>23</xdr:col>
      <xdr:colOff>28575</xdr:colOff>
      <xdr:row>354</xdr:row>
      <xdr:rowOff>38100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8575" y="73971150"/>
          <a:ext cx="7781925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382</xdr:row>
      <xdr:rowOff>190499</xdr:rowOff>
    </xdr:from>
    <xdr:to>
      <xdr:col>23</xdr:col>
      <xdr:colOff>0</xdr:colOff>
      <xdr:row>391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429</xdr:row>
      <xdr:rowOff>0</xdr:rowOff>
    </xdr:from>
    <xdr:to>
      <xdr:col>23</xdr:col>
      <xdr:colOff>0</xdr:colOff>
      <xdr:row>433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23</xdr:col>
      <xdr:colOff>0</xdr:colOff>
      <xdr:row>96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23</xdr:col>
      <xdr:colOff>0</xdr:colOff>
      <xdr:row>155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176</xdr:row>
      <xdr:rowOff>0</xdr:rowOff>
    </xdr:from>
    <xdr:to>
      <xdr:col>23</xdr:col>
      <xdr:colOff>0</xdr:colOff>
      <xdr:row>179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23</xdr:col>
      <xdr:colOff>0</xdr:colOff>
      <xdr:row>212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236</xdr:row>
      <xdr:rowOff>28575</xdr:rowOff>
    </xdr:from>
    <xdr:to>
      <xdr:col>23</xdr:col>
      <xdr:colOff>0</xdr:colOff>
      <xdr:row>240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51644550"/>
          <a:ext cx="7781925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38100</xdr:colOff>
      <xdr:row>437</xdr:row>
      <xdr:rowOff>190499</xdr:rowOff>
    </xdr:from>
    <xdr:to>
      <xdr:col>23</xdr:col>
      <xdr:colOff>38100</xdr:colOff>
      <xdr:row>444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8100" y="95097599"/>
          <a:ext cx="7781925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X456"/>
  <sheetViews>
    <sheetView showGridLines="0" tabSelected="1" zoomScaleNormal="100" zoomScalePageLayoutView="70" workbookViewId="0">
      <selection activeCell="A347" sqref="A347:XFD347"/>
    </sheetView>
  </sheetViews>
  <sheetFormatPr defaultColWidth="4.140625" defaultRowHeight="15" x14ac:dyDescent="0.25"/>
  <cols>
    <col min="1" max="9" width="5" style="3" customWidth="1"/>
    <col min="10" max="10" width="5.42578125" style="3" customWidth="1"/>
    <col min="11" max="12" width="5" style="3" customWidth="1"/>
    <col min="13" max="13" width="5.7109375" style="3" customWidth="1"/>
    <col min="14" max="14" width="5.85546875" style="3" customWidth="1"/>
    <col min="15" max="16" width="5.42578125" style="3" bestFit="1" customWidth="1"/>
    <col min="17" max="18" width="5" style="3" customWidth="1"/>
    <col min="19" max="19" width="5.85546875" style="3" customWidth="1"/>
    <col min="20" max="20" width="8.5703125" style="3" customWidth="1"/>
    <col min="21" max="21" width="5.42578125" style="3" bestFit="1" customWidth="1"/>
    <col min="22" max="23" width="6" style="3" customWidth="1"/>
    <col min="24" max="16384" width="4.140625" style="3"/>
  </cols>
  <sheetData>
    <row r="1" spans="1:23" x14ac:dyDescent="0.25">
      <c r="T1" s="44"/>
      <c r="U1" s="45"/>
      <c r="V1" s="45"/>
      <c r="W1" s="45"/>
    </row>
    <row r="2" spans="1:23" x14ac:dyDescent="0.25">
      <c r="Q2" s="5"/>
      <c r="T2" s="45"/>
      <c r="U2" s="45"/>
      <c r="V2" s="45"/>
      <c r="W2" s="45"/>
    </row>
    <row r="3" spans="1:23" x14ac:dyDescent="0.25">
      <c r="T3" s="45"/>
      <c r="U3" s="45"/>
      <c r="V3" s="45"/>
      <c r="W3" s="45"/>
    </row>
    <row r="4" spans="1:23" x14ac:dyDescent="0.25">
      <c r="T4" s="45"/>
      <c r="U4" s="45"/>
      <c r="V4" s="45"/>
      <c r="W4" s="45"/>
    </row>
    <row r="5" spans="1:23" x14ac:dyDescent="0.25">
      <c r="E5" s="84" t="s">
        <v>66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T5" s="45"/>
      <c r="U5" s="45"/>
      <c r="V5" s="45"/>
      <c r="W5" s="45"/>
    </row>
    <row r="6" spans="1:23" x14ac:dyDescent="0.25"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T6" s="45"/>
      <c r="U6" s="45"/>
      <c r="V6" s="45"/>
      <c r="W6" s="45"/>
    </row>
    <row r="7" spans="1:23" x14ac:dyDescent="0.25"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T7" s="45"/>
      <c r="U7" s="45"/>
      <c r="V7" s="45"/>
      <c r="W7" s="45"/>
    </row>
    <row r="8" spans="1:23" x14ac:dyDescent="0.25"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T8" s="45"/>
      <c r="U8" s="45"/>
      <c r="V8" s="45"/>
      <c r="W8" s="45"/>
    </row>
    <row r="9" spans="1:23" ht="19.5" x14ac:dyDescent="0.3">
      <c r="E9" s="85" t="str">
        <f>CONCATENATE("w okresie ",Arkusz18!A2," - ",Arkusz18!B2," r.")</f>
        <v>w okresie 01.05.2025 - 31.05.2025 r.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T9" s="45"/>
      <c r="U9" s="45"/>
      <c r="V9" s="45"/>
      <c r="W9" s="45"/>
    </row>
    <row r="10" spans="1:23" x14ac:dyDescent="0.25">
      <c r="T10" s="45"/>
      <c r="U10" s="45"/>
      <c r="V10" s="45"/>
      <c r="W10" s="45"/>
    </row>
    <row r="11" spans="1:23" x14ac:dyDescent="0.25">
      <c r="T11" s="45"/>
      <c r="U11" s="45"/>
      <c r="V11" s="45"/>
      <c r="W11" s="45"/>
    </row>
    <row r="12" spans="1:23" x14ac:dyDescent="0.25">
      <c r="T12" s="45"/>
      <c r="U12" s="45"/>
      <c r="V12" s="45"/>
      <c r="W12" s="45"/>
    </row>
    <row r="13" spans="1:23" x14ac:dyDescent="0.25">
      <c r="T13" s="45"/>
      <c r="U13" s="45"/>
      <c r="V13" s="45"/>
      <c r="W13" s="45"/>
    </row>
    <row r="14" spans="1:23" ht="18.75" x14ac:dyDescent="0.25">
      <c r="A14" s="7" t="s">
        <v>70</v>
      </c>
      <c r="T14" s="45"/>
      <c r="U14" s="45"/>
      <c r="V14" s="45"/>
      <c r="W14" s="45"/>
    </row>
    <row r="15" spans="1:23" ht="18.75" x14ac:dyDescent="0.25">
      <c r="A15" s="7"/>
    </row>
    <row r="17" spans="1:23" x14ac:dyDescent="0.25">
      <c r="A17" s="67" t="s">
        <v>139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spans="1:23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spans="1:23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spans="1:23" ht="15.75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3" ht="28.5" customHeight="1" x14ac:dyDescent="0.25">
      <c r="G21" s="166" t="s">
        <v>2</v>
      </c>
      <c r="H21" s="88"/>
      <c r="I21" s="88"/>
      <c r="J21" s="88"/>
      <c r="K21" s="88" t="s">
        <v>3</v>
      </c>
      <c r="L21" s="88"/>
      <c r="M21" s="159" t="str">
        <f>CONCATENATE("decyzje ",Arkusz18!A2," - ",Arkusz18!B2," r.")</f>
        <v>decyzje 01.05.2025 - 31.05.2025 r.</v>
      </c>
      <c r="N21" s="159"/>
      <c r="O21" s="159"/>
      <c r="P21" s="159"/>
      <c r="Q21" s="159"/>
      <c r="R21" s="160"/>
    </row>
    <row r="22" spans="1:23" ht="60" customHeight="1" x14ac:dyDescent="0.25">
      <c r="G22" s="167"/>
      <c r="H22" s="89"/>
      <c r="I22" s="89"/>
      <c r="J22" s="89"/>
      <c r="K22" s="89"/>
      <c r="L22" s="89"/>
      <c r="M22" s="86" t="s">
        <v>25</v>
      </c>
      <c r="N22" s="86"/>
      <c r="O22" s="86" t="s">
        <v>26</v>
      </c>
      <c r="P22" s="86"/>
      <c r="Q22" s="86" t="s">
        <v>27</v>
      </c>
      <c r="R22" s="87"/>
    </row>
    <row r="23" spans="1:23" x14ac:dyDescent="0.25">
      <c r="G23" s="164" t="s">
        <v>34</v>
      </c>
      <c r="H23" s="165"/>
      <c r="I23" s="165"/>
      <c r="J23" s="165"/>
      <c r="K23" s="68">
        <v>48275</v>
      </c>
      <c r="L23" s="68"/>
      <c r="M23" s="64">
        <f>Arkusz9!B3</f>
        <v>29667</v>
      </c>
      <c r="N23" s="64"/>
      <c r="O23" s="64">
        <f>Arkusz9!B2</f>
        <v>2135</v>
      </c>
      <c r="P23" s="64"/>
      <c r="Q23" s="64">
        <f>Arkusz9!B4</f>
        <v>954</v>
      </c>
      <c r="R23" s="81"/>
      <c r="S23" s="47"/>
      <c r="T23" s="48"/>
      <c r="V23" s="49"/>
    </row>
    <row r="24" spans="1:23" x14ac:dyDescent="0.25">
      <c r="G24" s="162" t="s">
        <v>35</v>
      </c>
      <c r="H24" s="163"/>
      <c r="I24" s="163"/>
      <c r="J24" s="163"/>
      <c r="K24" s="161">
        <v>1736</v>
      </c>
      <c r="L24" s="161"/>
      <c r="M24" s="82">
        <f>Arkusz9!B11</f>
        <v>1514</v>
      </c>
      <c r="N24" s="82"/>
      <c r="O24" s="82">
        <f>Arkusz9!B10</f>
        <v>212</v>
      </c>
      <c r="P24" s="82"/>
      <c r="Q24" s="82">
        <f>Arkusz9!B12</f>
        <v>112</v>
      </c>
      <c r="R24" s="83"/>
      <c r="S24" s="47"/>
      <c r="T24" s="48"/>
      <c r="V24" s="49"/>
    </row>
    <row r="25" spans="1:23" ht="15.75" thickBot="1" x14ac:dyDescent="0.3">
      <c r="G25" s="168" t="s">
        <v>24</v>
      </c>
      <c r="H25" s="169"/>
      <c r="I25" s="169"/>
      <c r="J25" s="169"/>
      <c r="K25" s="170">
        <v>2700</v>
      </c>
      <c r="L25" s="170"/>
      <c r="M25" s="90">
        <f>Arkusz9!B7</f>
        <v>1578</v>
      </c>
      <c r="N25" s="90"/>
      <c r="O25" s="90">
        <f>Arkusz9!B6</f>
        <v>233</v>
      </c>
      <c r="P25" s="90"/>
      <c r="Q25" s="90">
        <f>Arkusz9!B8</f>
        <v>174</v>
      </c>
      <c r="R25" s="171"/>
      <c r="S25" s="47"/>
      <c r="T25" s="48"/>
      <c r="V25" s="49"/>
    </row>
    <row r="26" spans="1:23" ht="15.75" thickBot="1" x14ac:dyDescent="0.3">
      <c r="G26" s="91" t="s">
        <v>72</v>
      </c>
      <c r="H26" s="92"/>
      <c r="I26" s="92"/>
      <c r="J26" s="92"/>
      <c r="K26" s="93">
        <f>SUM(K23:K25)</f>
        <v>52711</v>
      </c>
      <c r="L26" s="93"/>
      <c r="M26" s="93">
        <f>SUM(M23:M25)</f>
        <v>32759</v>
      </c>
      <c r="N26" s="93"/>
      <c r="O26" s="93">
        <f>SUM(O23:O25)</f>
        <v>2580</v>
      </c>
      <c r="P26" s="93"/>
      <c r="Q26" s="93">
        <f>SUM(Q23:Q25)</f>
        <v>1240</v>
      </c>
      <c r="R26" s="94"/>
      <c r="S26" s="51"/>
      <c r="T26" s="48"/>
    </row>
    <row r="27" spans="1:23" x14ac:dyDescent="0.25">
      <c r="N27" s="47"/>
      <c r="O27" s="47"/>
      <c r="P27" s="47"/>
      <c r="Q27" s="47"/>
      <c r="R27" s="47"/>
    </row>
    <row r="30" spans="1:23" x14ac:dyDescent="0.25">
      <c r="V30" s="10"/>
      <c r="W30" s="10"/>
    </row>
    <row r="36" spans="7:23" x14ac:dyDescent="0.25">
      <c r="V36" s="21"/>
      <c r="W36" s="21"/>
    </row>
    <row r="37" spans="7:23" x14ac:dyDescent="0.25">
      <c r="V37" s="21"/>
      <c r="W37" s="21"/>
    </row>
    <row r="38" spans="7:23" x14ac:dyDescent="0.25">
      <c r="V38" s="21"/>
      <c r="W38" s="21"/>
    </row>
    <row r="39" spans="7:23" x14ac:dyDescent="0.25">
      <c r="V39" s="21"/>
      <c r="W39" s="21"/>
    </row>
    <row r="40" spans="7:23" x14ac:dyDescent="0.25">
      <c r="V40" s="21"/>
      <c r="W40" s="21"/>
    </row>
    <row r="41" spans="7:23" x14ac:dyDescent="0.25">
      <c r="V41" s="21"/>
      <c r="W41" s="21"/>
    </row>
    <row r="42" spans="7:23" x14ac:dyDescent="0.25">
      <c r="V42" s="21"/>
      <c r="W42" s="21"/>
    </row>
    <row r="43" spans="7:23" x14ac:dyDescent="0.25">
      <c r="V43" s="21"/>
      <c r="W43" s="21"/>
    </row>
    <row r="44" spans="7:23" ht="15.75" thickBot="1" x14ac:dyDescent="0.3">
      <c r="V44" s="21"/>
      <c r="W44" s="21"/>
    </row>
    <row r="45" spans="7:23" ht="63.75" customHeight="1" x14ac:dyDescent="0.25">
      <c r="G45" s="298" t="s">
        <v>2</v>
      </c>
      <c r="H45" s="299"/>
      <c r="I45" s="299"/>
      <c r="J45" s="299"/>
      <c r="K45" s="299"/>
      <c r="L45" s="299"/>
      <c r="M45" s="299"/>
      <c r="N45" s="299"/>
      <c r="O45" s="302" t="s">
        <v>3</v>
      </c>
      <c r="P45" s="302"/>
      <c r="Q45" s="290" t="s">
        <v>77</v>
      </c>
      <c r="R45" s="291"/>
      <c r="U45" s="21"/>
      <c r="V45" s="21"/>
      <c r="W45" s="21"/>
    </row>
    <row r="46" spans="7:23" x14ac:dyDescent="0.25">
      <c r="G46" s="300"/>
      <c r="H46" s="301"/>
      <c r="I46" s="301"/>
      <c r="J46" s="301"/>
      <c r="K46" s="301"/>
      <c r="L46" s="301"/>
      <c r="M46" s="301"/>
      <c r="N46" s="301"/>
      <c r="O46" s="303"/>
      <c r="P46" s="303"/>
      <c r="Q46" s="292"/>
      <c r="R46" s="293"/>
      <c r="U46" s="21"/>
      <c r="V46" s="21"/>
      <c r="W46" s="21"/>
    </row>
    <row r="47" spans="7:23" x14ac:dyDescent="0.25">
      <c r="G47" s="247" t="s">
        <v>73</v>
      </c>
      <c r="H47" s="248"/>
      <c r="I47" s="248"/>
      <c r="J47" s="248"/>
      <c r="K47" s="248"/>
      <c r="L47" s="248"/>
      <c r="M47" s="248"/>
      <c r="N47" s="248"/>
      <c r="O47" s="288">
        <f>Arkusz10!A2</f>
        <v>420</v>
      </c>
      <c r="P47" s="288"/>
      <c r="Q47" s="294">
        <f>Arkusz10!A3</f>
        <v>284</v>
      </c>
      <c r="R47" s="295"/>
      <c r="U47" s="21"/>
      <c r="V47" s="21"/>
      <c r="W47" s="21"/>
    </row>
    <row r="48" spans="7:23" x14ac:dyDescent="0.25">
      <c r="G48" s="286" t="s">
        <v>74</v>
      </c>
      <c r="H48" s="287"/>
      <c r="I48" s="287"/>
      <c r="J48" s="287"/>
      <c r="K48" s="287"/>
      <c r="L48" s="287"/>
      <c r="M48" s="287"/>
      <c r="N48" s="287"/>
      <c r="O48" s="289">
        <f>Arkusz10!A4</f>
        <v>50</v>
      </c>
      <c r="P48" s="289"/>
      <c r="Q48" s="296">
        <f>Arkusz10!A5</f>
        <v>44</v>
      </c>
      <c r="R48" s="297"/>
      <c r="U48" s="21"/>
      <c r="V48" s="21"/>
      <c r="W48" s="21"/>
    </row>
    <row r="49" spans="7:23" x14ac:dyDescent="0.25">
      <c r="G49" s="247" t="s">
        <v>75</v>
      </c>
      <c r="H49" s="248"/>
      <c r="I49" s="248"/>
      <c r="J49" s="248"/>
      <c r="K49" s="248"/>
      <c r="L49" s="248"/>
      <c r="M49" s="248"/>
      <c r="N49" s="248"/>
      <c r="O49" s="288">
        <f>Arkusz10!A6</f>
        <v>0</v>
      </c>
      <c r="P49" s="288"/>
      <c r="Q49" s="294">
        <f>Arkusz10!A7</f>
        <v>1</v>
      </c>
      <c r="R49" s="295"/>
      <c r="U49" s="21"/>
      <c r="V49" s="21"/>
      <c r="W49" s="21"/>
    </row>
    <row r="50" spans="7:23" ht="15.75" thickBot="1" x14ac:dyDescent="0.3">
      <c r="G50" s="224" t="s">
        <v>76</v>
      </c>
      <c r="H50" s="225"/>
      <c r="I50" s="225"/>
      <c r="J50" s="225"/>
      <c r="K50" s="225"/>
      <c r="L50" s="225"/>
      <c r="M50" s="225"/>
      <c r="N50" s="225"/>
      <c r="O50" s="226">
        <f>Arkusz10!A8</f>
        <v>9</v>
      </c>
      <c r="P50" s="226"/>
      <c r="Q50" s="305">
        <f>Arkusz10!A9</f>
        <v>3</v>
      </c>
      <c r="R50" s="306"/>
      <c r="U50" s="21"/>
      <c r="V50" s="21"/>
      <c r="W50" s="21"/>
    </row>
    <row r="51" spans="7:23" ht="15.75" thickBot="1" x14ac:dyDescent="0.3">
      <c r="G51" s="222" t="s">
        <v>72</v>
      </c>
      <c r="H51" s="223"/>
      <c r="I51" s="223"/>
      <c r="J51" s="223"/>
      <c r="K51" s="223"/>
      <c r="L51" s="223"/>
      <c r="M51" s="223"/>
      <c r="N51" s="223"/>
      <c r="O51" s="285">
        <f>SUM(O47:O50)</f>
        <v>479</v>
      </c>
      <c r="P51" s="285"/>
      <c r="Q51" s="307">
        <f>SUM(Q47:Q50)</f>
        <v>332</v>
      </c>
      <c r="R51" s="308"/>
      <c r="U51" s="21"/>
      <c r="V51" s="21"/>
      <c r="W51" s="21"/>
    </row>
    <row r="52" spans="7:23" x14ac:dyDescent="0.25">
      <c r="V52" s="21"/>
      <c r="W52" s="21"/>
    </row>
    <row r="53" spans="7:23" x14ac:dyDescent="0.25">
      <c r="V53" s="21"/>
      <c r="W53" s="21"/>
    </row>
    <row r="54" spans="7:23" ht="15.75" thickBot="1" x14ac:dyDescent="0.3">
      <c r="V54" s="21"/>
      <c r="W54" s="21"/>
    </row>
    <row r="55" spans="7:23" ht="33" customHeight="1" x14ac:dyDescent="0.25">
      <c r="G55" s="166" t="s">
        <v>2</v>
      </c>
      <c r="H55" s="88"/>
      <c r="I55" s="88"/>
      <c r="J55" s="88"/>
      <c r="K55" s="88" t="s">
        <v>3</v>
      </c>
      <c r="L55" s="88"/>
      <c r="M55" s="159" t="str">
        <f>CONCATENATE("decyzje ",Arkusz18!C2," - ",Arkusz18!B2," r.")</f>
        <v>decyzje 01.01.2025 - 31.05.2025 r.</v>
      </c>
      <c r="N55" s="159"/>
      <c r="O55" s="159"/>
      <c r="P55" s="159"/>
      <c r="Q55" s="159"/>
      <c r="R55" s="160"/>
      <c r="V55" s="21"/>
      <c r="W55" s="21"/>
    </row>
    <row r="56" spans="7:23" ht="63.75" customHeight="1" x14ac:dyDescent="0.25">
      <c r="G56" s="167"/>
      <c r="H56" s="89"/>
      <c r="I56" s="89"/>
      <c r="J56" s="89"/>
      <c r="K56" s="89"/>
      <c r="L56" s="89"/>
      <c r="M56" s="86" t="s">
        <v>25</v>
      </c>
      <c r="N56" s="86"/>
      <c r="O56" s="86" t="s">
        <v>26</v>
      </c>
      <c r="P56" s="86"/>
      <c r="Q56" s="86" t="s">
        <v>27</v>
      </c>
      <c r="R56" s="87"/>
      <c r="V56" s="21"/>
      <c r="W56" s="21"/>
    </row>
    <row r="57" spans="7:23" x14ac:dyDescent="0.25">
      <c r="G57" s="164" t="s">
        <v>34</v>
      </c>
      <c r="H57" s="165"/>
      <c r="I57" s="165"/>
      <c r="J57" s="165"/>
      <c r="K57" s="68">
        <v>207089</v>
      </c>
      <c r="L57" s="68"/>
      <c r="M57" s="64">
        <f>Arkusz11!B3</f>
        <v>145208</v>
      </c>
      <c r="N57" s="64"/>
      <c r="O57" s="64">
        <f>Arkusz11!B2</f>
        <v>11063</v>
      </c>
      <c r="P57" s="64"/>
      <c r="Q57" s="64">
        <f>Arkusz11!B4</f>
        <v>4586</v>
      </c>
      <c r="R57" s="81"/>
      <c r="S57" s="52"/>
      <c r="T57" s="48"/>
      <c r="V57" s="21"/>
      <c r="W57" s="21"/>
    </row>
    <row r="58" spans="7:23" x14ac:dyDescent="0.25">
      <c r="G58" s="162" t="s">
        <v>35</v>
      </c>
      <c r="H58" s="163"/>
      <c r="I58" s="163"/>
      <c r="J58" s="163"/>
      <c r="K58" s="161">
        <v>9019</v>
      </c>
      <c r="L58" s="161"/>
      <c r="M58" s="82">
        <f>Arkusz11!B11</f>
        <v>7142</v>
      </c>
      <c r="N58" s="82"/>
      <c r="O58" s="82">
        <f>Arkusz11!B10</f>
        <v>1113</v>
      </c>
      <c r="P58" s="82"/>
      <c r="Q58" s="82">
        <f>Arkusz11!B12</f>
        <v>496</v>
      </c>
      <c r="R58" s="83"/>
      <c r="S58" s="48"/>
      <c r="T58" s="48"/>
      <c r="V58" s="21"/>
      <c r="W58" s="21"/>
    </row>
    <row r="59" spans="7:23" ht="15.75" thickBot="1" x14ac:dyDescent="0.3">
      <c r="G59" s="168" t="s">
        <v>24</v>
      </c>
      <c r="H59" s="169"/>
      <c r="I59" s="169"/>
      <c r="J59" s="169"/>
      <c r="K59" s="170">
        <v>12849</v>
      </c>
      <c r="L59" s="170"/>
      <c r="M59" s="90">
        <f>Arkusz11!B7</f>
        <v>8230</v>
      </c>
      <c r="N59" s="90"/>
      <c r="O59" s="90">
        <f>Arkusz11!B6</f>
        <v>1240</v>
      </c>
      <c r="P59" s="90"/>
      <c r="Q59" s="90">
        <f>Arkusz11!B8</f>
        <v>851</v>
      </c>
      <c r="R59" s="171"/>
      <c r="S59" s="48"/>
      <c r="T59" s="48"/>
      <c r="V59" s="21"/>
      <c r="W59" s="21"/>
    </row>
    <row r="60" spans="7:23" ht="15.75" thickBot="1" x14ac:dyDescent="0.3">
      <c r="G60" s="91" t="s">
        <v>72</v>
      </c>
      <c r="H60" s="92"/>
      <c r="I60" s="92"/>
      <c r="J60" s="92"/>
      <c r="K60" s="93">
        <f>SUM(K57:L59)</f>
        <v>228957</v>
      </c>
      <c r="L60" s="93"/>
      <c r="M60" s="93">
        <f t="shared" ref="M60" si="0">SUM(M57:N59)</f>
        <v>160580</v>
      </c>
      <c r="N60" s="93"/>
      <c r="O60" s="93">
        <f t="shared" ref="O60" si="1">SUM(O57:P59)</f>
        <v>13416</v>
      </c>
      <c r="P60" s="93"/>
      <c r="Q60" s="93">
        <f t="shared" ref="Q60" si="2">SUM(Q57:R59)</f>
        <v>5933</v>
      </c>
      <c r="R60" s="94"/>
      <c r="S60" s="52"/>
      <c r="T60" s="48"/>
      <c r="V60" s="21"/>
      <c r="W60" s="21"/>
    </row>
    <row r="61" spans="7:23" x14ac:dyDescent="0.25">
      <c r="N61" s="22"/>
      <c r="O61" s="22"/>
      <c r="P61" s="22"/>
      <c r="Q61" s="22"/>
      <c r="R61" s="22"/>
      <c r="S61" s="22"/>
      <c r="T61" s="22"/>
      <c r="U61" s="22"/>
      <c r="V61" s="23"/>
      <c r="W61" s="22"/>
    </row>
    <row r="75" spans="7:18" ht="15.75" thickBot="1" x14ac:dyDescent="0.3"/>
    <row r="76" spans="7:18" ht="57.75" customHeight="1" x14ac:dyDescent="0.25">
      <c r="G76" s="298" t="s">
        <v>2</v>
      </c>
      <c r="H76" s="299"/>
      <c r="I76" s="299"/>
      <c r="J76" s="299"/>
      <c r="K76" s="299"/>
      <c r="L76" s="299"/>
      <c r="M76" s="299"/>
      <c r="N76" s="299"/>
      <c r="O76" s="302" t="s">
        <v>3</v>
      </c>
      <c r="P76" s="302"/>
      <c r="Q76" s="290" t="s">
        <v>77</v>
      </c>
      <c r="R76" s="291"/>
    </row>
    <row r="77" spans="7:18" x14ac:dyDescent="0.25">
      <c r="G77" s="300"/>
      <c r="H77" s="301"/>
      <c r="I77" s="301"/>
      <c r="J77" s="301"/>
      <c r="K77" s="301"/>
      <c r="L77" s="301"/>
      <c r="M77" s="301"/>
      <c r="N77" s="301"/>
      <c r="O77" s="303"/>
      <c r="P77" s="303"/>
      <c r="Q77" s="292"/>
      <c r="R77" s="293"/>
    </row>
    <row r="78" spans="7:18" x14ac:dyDescent="0.25">
      <c r="G78" s="247" t="s">
        <v>73</v>
      </c>
      <c r="H78" s="248"/>
      <c r="I78" s="248"/>
      <c r="J78" s="248"/>
      <c r="K78" s="248"/>
      <c r="L78" s="248"/>
      <c r="M78" s="248"/>
      <c r="N78" s="248"/>
      <c r="O78" s="288">
        <f>Arkusz12!A2</f>
        <v>2129</v>
      </c>
      <c r="P78" s="288"/>
      <c r="Q78" s="294">
        <f>Arkusz12!A3</f>
        <v>1619</v>
      </c>
      <c r="R78" s="295"/>
    </row>
    <row r="79" spans="7:18" x14ac:dyDescent="0.25">
      <c r="G79" s="286" t="s">
        <v>74</v>
      </c>
      <c r="H79" s="287"/>
      <c r="I79" s="287"/>
      <c r="J79" s="287"/>
      <c r="K79" s="287"/>
      <c r="L79" s="287"/>
      <c r="M79" s="287"/>
      <c r="N79" s="287"/>
      <c r="O79" s="289">
        <f>Arkusz12!A4</f>
        <v>252</v>
      </c>
      <c r="P79" s="289"/>
      <c r="Q79" s="296">
        <f>Arkusz12!A5</f>
        <v>201</v>
      </c>
      <c r="R79" s="297"/>
    </row>
    <row r="80" spans="7:18" x14ac:dyDescent="0.25">
      <c r="G80" s="247" t="s">
        <v>75</v>
      </c>
      <c r="H80" s="248"/>
      <c r="I80" s="248"/>
      <c r="J80" s="248"/>
      <c r="K80" s="248"/>
      <c r="L80" s="248"/>
      <c r="M80" s="248"/>
      <c r="N80" s="248"/>
      <c r="O80" s="288">
        <f>Arkusz12!A6</f>
        <v>0</v>
      </c>
      <c r="P80" s="288"/>
      <c r="Q80" s="294">
        <f>Arkusz12!A7</f>
        <v>6</v>
      </c>
      <c r="R80" s="295"/>
    </row>
    <row r="81" spans="1:23" ht="15.75" thickBot="1" x14ac:dyDescent="0.3">
      <c r="G81" s="224" t="s">
        <v>76</v>
      </c>
      <c r="H81" s="225"/>
      <c r="I81" s="225"/>
      <c r="J81" s="225"/>
      <c r="K81" s="225"/>
      <c r="L81" s="225"/>
      <c r="M81" s="225"/>
      <c r="N81" s="225"/>
      <c r="O81" s="226">
        <f>Arkusz12!A8</f>
        <v>39</v>
      </c>
      <c r="P81" s="226"/>
      <c r="Q81" s="305">
        <f>Arkusz12!A9</f>
        <v>30</v>
      </c>
      <c r="R81" s="306"/>
    </row>
    <row r="82" spans="1:23" ht="15.75" thickBot="1" x14ac:dyDescent="0.3">
      <c r="G82" s="222" t="s">
        <v>72</v>
      </c>
      <c r="H82" s="223"/>
      <c r="I82" s="223"/>
      <c r="J82" s="223"/>
      <c r="K82" s="223"/>
      <c r="L82" s="223"/>
      <c r="M82" s="223"/>
      <c r="N82" s="223"/>
      <c r="O82" s="285">
        <f>SUM(O78:P81)</f>
        <v>2420</v>
      </c>
      <c r="P82" s="285"/>
      <c r="Q82" s="285">
        <f>SUM(Q78:R81)</f>
        <v>1856</v>
      </c>
      <c r="R82" s="309"/>
    </row>
    <row r="84" spans="1:23" x14ac:dyDescent="0.25">
      <c r="A84" s="61" t="s">
        <v>175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</row>
    <row r="85" spans="1:23" x14ac:dyDescent="0.2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</row>
    <row r="86" spans="1:23" x14ac:dyDescent="0.2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</row>
    <row r="87" spans="1:23" x14ac:dyDescent="0.2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</row>
    <row r="88" spans="1:23" x14ac:dyDescent="0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</row>
    <row r="89" spans="1:23" x14ac:dyDescent="0.2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</row>
    <row r="90" spans="1:23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</row>
    <row r="91" spans="1:23" x14ac:dyDescent="0.2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</row>
    <row r="92" spans="1:23" s="50" customFormat="1" x14ac:dyDescent="0.2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</row>
    <row r="93" spans="1:23" s="50" customFormat="1" x14ac:dyDescent="0.2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</row>
    <row r="94" spans="1:23" s="50" customFormat="1" x14ac:dyDescent="0.2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</row>
    <row r="95" spans="1:23" s="50" customFormat="1" x14ac:dyDescent="0.2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</row>
    <row r="96" spans="1:23" x14ac:dyDescent="0.2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</row>
    <row r="98" spans="1:24" ht="36" customHeight="1" x14ac:dyDescent="0.25">
      <c r="A98" s="67" t="s">
        <v>140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</row>
    <row r="99" spans="1:24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</row>
    <row r="100" spans="1:24" ht="15.75" thickBot="1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310" t="str">
        <f>CONCATENATE(Arkusz18!C2," - ",Arkusz18!B2," r.")</f>
        <v>01.01.2025 - 31.05.2025 r.</v>
      </c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</row>
    <row r="101" spans="1:24" ht="187.5" x14ac:dyDescent="0.25">
      <c r="C101" s="220" t="s">
        <v>2</v>
      </c>
      <c r="D101" s="221"/>
      <c r="E101" s="221"/>
      <c r="F101" s="221"/>
      <c r="G101" s="221"/>
      <c r="H101" s="221"/>
      <c r="I101" s="221"/>
      <c r="J101" s="221"/>
      <c r="K101" s="221"/>
      <c r="L101" s="65" t="s">
        <v>79</v>
      </c>
      <c r="M101" s="65"/>
      <c r="N101" s="24" t="s">
        <v>12</v>
      </c>
      <c r="O101" s="24" t="s">
        <v>94</v>
      </c>
      <c r="P101" s="24" t="s">
        <v>84</v>
      </c>
      <c r="Q101" s="24" t="s">
        <v>53</v>
      </c>
      <c r="R101" s="24" t="s">
        <v>39</v>
      </c>
      <c r="S101" s="24" t="s">
        <v>4</v>
      </c>
      <c r="T101" s="24" t="s">
        <v>42</v>
      </c>
      <c r="U101" s="24" t="s">
        <v>83</v>
      </c>
      <c r="V101" s="65" t="s">
        <v>78</v>
      </c>
      <c r="W101" s="66"/>
    </row>
    <row r="102" spans="1:24" x14ac:dyDescent="0.25">
      <c r="C102" s="70" t="s">
        <v>34</v>
      </c>
      <c r="D102" s="71"/>
      <c r="E102" s="71"/>
      <c r="F102" s="71"/>
      <c r="G102" s="71"/>
      <c r="H102" s="71"/>
      <c r="I102" s="71"/>
      <c r="J102" s="71"/>
      <c r="K102" s="71"/>
      <c r="L102" s="64">
        <f>Arkusz13!C2</f>
        <v>7770</v>
      </c>
      <c r="M102" s="64"/>
      <c r="N102" s="25">
        <v>1277</v>
      </c>
      <c r="O102" s="25">
        <v>3551</v>
      </c>
      <c r="P102" s="25">
        <v>1459</v>
      </c>
      <c r="Q102" s="25">
        <v>105</v>
      </c>
      <c r="R102" s="25">
        <f>Arkusz13!C82</f>
        <v>0</v>
      </c>
      <c r="S102" s="25">
        <f>Arkusz13!C98</f>
        <v>0</v>
      </c>
      <c r="T102" s="25">
        <f>Arkusz13!C114</f>
        <v>0</v>
      </c>
      <c r="U102" s="25">
        <f>Arkusz13!C130-SUM(N102:T102)</f>
        <v>1478</v>
      </c>
      <c r="V102" s="68">
        <f t="shared" ref="V102:V116" si="3">SUM(N102:U102)</f>
        <v>7870</v>
      </c>
      <c r="W102" s="69"/>
      <c r="X102" s="40"/>
    </row>
    <row r="103" spans="1:24" x14ac:dyDescent="0.25">
      <c r="C103" s="75" t="s">
        <v>35</v>
      </c>
      <c r="D103" s="76"/>
      <c r="E103" s="76"/>
      <c r="F103" s="76"/>
      <c r="G103" s="76"/>
      <c r="H103" s="76"/>
      <c r="I103" s="76"/>
      <c r="J103" s="76"/>
      <c r="K103" s="76"/>
      <c r="L103" s="64">
        <f>Arkusz13!C3</f>
        <v>432</v>
      </c>
      <c r="M103" s="64"/>
      <c r="N103" s="25">
        <f>Arkusz13!C19</f>
        <v>304</v>
      </c>
      <c r="O103" s="25">
        <f>Arkusz13!C35</f>
        <v>196</v>
      </c>
      <c r="P103" s="25">
        <f>Arkusz13!C51</f>
        <v>74</v>
      </c>
      <c r="Q103" s="25">
        <f>Arkusz13!C67</f>
        <v>16</v>
      </c>
      <c r="R103" s="25">
        <f>Arkusz13!C83</f>
        <v>0</v>
      </c>
      <c r="S103" s="25">
        <f>Arkusz13!C99</f>
        <v>0</v>
      </c>
      <c r="T103" s="25">
        <f>Arkusz13!C115</f>
        <v>0</v>
      </c>
      <c r="U103" s="25">
        <f>Arkusz13!C131-SUM(N103:T103)</f>
        <v>92</v>
      </c>
      <c r="V103" s="68">
        <f t="shared" si="3"/>
        <v>682</v>
      </c>
      <c r="W103" s="69"/>
    </row>
    <row r="104" spans="1:24" x14ac:dyDescent="0.25">
      <c r="C104" s="70" t="s">
        <v>36</v>
      </c>
      <c r="D104" s="71"/>
      <c r="E104" s="71"/>
      <c r="F104" s="71"/>
      <c r="G104" s="71"/>
      <c r="H104" s="71"/>
      <c r="I104" s="71"/>
      <c r="J104" s="71"/>
      <c r="K104" s="71"/>
      <c r="L104" s="64">
        <f>Arkusz13!C4</f>
        <v>584</v>
      </c>
      <c r="M104" s="64"/>
      <c r="N104" s="25">
        <f>Arkusz13!C20</f>
        <v>196</v>
      </c>
      <c r="O104" s="25">
        <f>Arkusz13!C36</f>
        <v>57</v>
      </c>
      <c r="P104" s="25">
        <f>Arkusz13!C52</f>
        <v>103</v>
      </c>
      <c r="Q104" s="25">
        <f>Arkusz13!C68</f>
        <v>7</v>
      </c>
      <c r="R104" s="25">
        <f>Arkusz13!C84</f>
        <v>0</v>
      </c>
      <c r="S104" s="25">
        <f>Arkusz13!C100</f>
        <v>0</v>
      </c>
      <c r="T104" s="25">
        <f>Arkusz13!C116</f>
        <v>0</v>
      </c>
      <c r="U104" s="25">
        <f>Arkusz13!C132-SUM(N104:T104)</f>
        <v>60</v>
      </c>
      <c r="V104" s="68">
        <f t="shared" si="3"/>
        <v>423</v>
      </c>
      <c r="W104" s="69"/>
    </row>
    <row r="105" spans="1:24" x14ac:dyDescent="0.25">
      <c r="C105" s="75" t="s">
        <v>37</v>
      </c>
      <c r="D105" s="76"/>
      <c r="E105" s="76"/>
      <c r="F105" s="76"/>
      <c r="G105" s="76"/>
      <c r="H105" s="76"/>
      <c r="I105" s="76"/>
      <c r="J105" s="76"/>
      <c r="K105" s="76"/>
      <c r="L105" s="64">
        <f>Arkusz13!C5</f>
        <v>7</v>
      </c>
      <c r="M105" s="64"/>
      <c r="N105" s="25">
        <f>Arkusz13!C21</f>
        <v>7</v>
      </c>
      <c r="O105" s="25">
        <f>Arkusz13!C37</f>
        <v>2</v>
      </c>
      <c r="P105" s="25">
        <f>Arkusz13!C53</f>
        <v>1</v>
      </c>
      <c r="Q105" s="25">
        <f>Arkusz13!C69</f>
        <v>0</v>
      </c>
      <c r="R105" s="25">
        <f>Arkusz13!C85</f>
        <v>0</v>
      </c>
      <c r="S105" s="25">
        <f>Arkusz13!C101</f>
        <v>0</v>
      </c>
      <c r="T105" s="25">
        <f>Arkusz13!C117</f>
        <v>0</v>
      </c>
      <c r="U105" s="25">
        <f>Arkusz13!C133-SUM(N105:T105)</f>
        <v>3</v>
      </c>
      <c r="V105" s="68">
        <f t="shared" si="3"/>
        <v>13</v>
      </c>
      <c r="W105" s="69"/>
    </row>
    <row r="106" spans="1:24" x14ac:dyDescent="0.25">
      <c r="C106" s="70" t="s">
        <v>38</v>
      </c>
      <c r="D106" s="71"/>
      <c r="E106" s="71"/>
      <c r="F106" s="71"/>
      <c r="G106" s="71"/>
      <c r="H106" s="71"/>
      <c r="I106" s="71"/>
      <c r="J106" s="71"/>
      <c r="K106" s="71"/>
      <c r="L106" s="64">
        <f>Arkusz13!C6</f>
        <v>1</v>
      </c>
      <c r="M106" s="64"/>
      <c r="N106" s="25">
        <f>Arkusz13!C22</f>
        <v>1</v>
      </c>
      <c r="O106" s="25">
        <f>Arkusz13!C38</f>
        <v>0</v>
      </c>
      <c r="P106" s="25">
        <f>Arkusz13!C54</f>
        <v>0</v>
      </c>
      <c r="Q106" s="25">
        <f>Arkusz13!C70</f>
        <v>0</v>
      </c>
      <c r="R106" s="25">
        <f>Arkusz13!C86</f>
        <v>0</v>
      </c>
      <c r="S106" s="25">
        <f>Arkusz13!C102</f>
        <v>0</v>
      </c>
      <c r="T106" s="25">
        <f>Arkusz13!C118</f>
        <v>0</v>
      </c>
      <c r="U106" s="25">
        <f>Arkusz13!C134-SUM(N106:T106)</f>
        <v>0</v>
      </c>
      <c r="V106" s="68">
        <f t="shared" si="3"/>
        <v>1</v>
      </c>
      <c r="W106" s="69"/>
    </row>
    <row r="107" spans="1:24" x14ac:dyDescent="0.25">
      <c r="C107" s="75" t="s">
        <v>46</v>
      </c>
      <c r="D107" s="76"/>
      <c r="E107" s="76"/>
      <c r="F107" s="76"/>
      <c r="G107" s="76"/>
      <c r="H107" s="76"/>
      <c r="I107" s="76"/>
      <c r="J107" s="76"/>
      <c r="K107" s="76"/>
      <c r="L107" s="64">
        <f>Arkusz13!C7</f>
        <v>3</v>
      </c>
      <c r="M107" s="64"/>
      <c r="N107" s="25">
        <f>Arkusz13!C23</f>
        <v>4</v>
      </c>
      <c r="O107" s="25">
        <f>Arkusz13!C39</f>
        <v>2</v>
      </c>
      <c r="P107" s="25">
        <f>Arkusz13!C55</f>
        <v>0</v>
      </c>
      <c r="Q107" s="25">
        <f>Arkusz13!C71</f>
        <v>0</v>
      </c>
      <c r="R107" s="25">
        <f>Arkusz13!C87</f>
        <v>0</v>
      </c>
      <c r="S107" s="25">
        <f>Arkusz13!C103</f>
        <v>0</v>
      </c>
      <c r="T107" s="25">
        <f>Arkusz13!C119</f>
        <v>0</v>
      </c>
      <c r="U107" s="25">
        <f>Arkusz13!C135-SUM(N107:T107)</f>
        <v>1</v>
      </c>
      <c r="V107" s="68">
        <f t="shared" si="3"/>
        <v>7</v>
      </c>
      <c r="W107" s="69"/>
    </row>
    <row r="108" spans="1:24" x14ac:dyDescent="0.25">
      <c r="C108" s="70" t="s">
        <v>47</v>
      </c>
      <c r="D108" s="71"/>
      <c r="E108" s="71"/>
      <c r="F108" s="71"/>
      <c r="G108" s="71"/>
      <c r="H108" s="71"/>
      <c r="I108" s="71"/>
      <c r="J108" s="71"/>
      <c r="K108" s="71"/>
      <c r="L108" s="64">
        <f>Arkusz13!C8</f>
        <v>1</v>
      </c>
      <c r="M108" s="64"/>
      <c r="N108" s="25">
        <f>Arkusz13!C24</f>
        <v>1</v>
      </c>
      <c r="O108" s="25">
        <f>Arkusz13!C40</f>
        <v>0</v>
      </c>
      <c r="P108" s="25">
        <f>Arkusz13!C56</f>
        <v>0</v>
      </c>
      <c r="Q108" s="25">
        <f>Arkusz13!C72</f>
        <v>0</v>
      </c>
      <c r="R108" s="25">
        <f>Arkusz13!C88</f>
        <v>0</v>
      </c>
      <c r="S108" s="25">
        <f>Arkusz13!C104</f>
        <v>0</v>
      </c>
      <c r="T108" s="25">
        <f>Arkusz13!C120</f>
        <v>0</v>
      </c>
      <c r="U108" s="25">
        <f>Arkusz13!C136-SUM(N108:T108)</f>
        <v>1</v>
      </c>
      <c r="V108" s="68">
        <f t="shared" si="3"/>
        <v>2</v>
      </c>
      <c r="W108" s="69"/>
    </row>
    <row r="109" spans="1:24" x14ac:dyDescent="0.25">
      <c r="C109" s="75" t="s">
        <v>4</v>
      </c>
      <c r="D109" s="76"/>
      <c r="E109" s="76"/>
      <c r="F109" s="76"/>
      <c r="G109" s="76"/>
      <c r="H109" s="76"/>
      <c r="I109" s="76"/>
      <c r="J109" s="76"/>
      <c r="K109" s="76"/>
      <c r="L109" s="64">
        <f>Arkusz13!C9</f>
        <v>0</v>
      </c>
      <c r="M109" s="64"/>
      <c r="N109" s="25">
        <f>Arkusz13!C25</f>
        <v>0</v>
      </c>
      <c r="O109" s="25">
        <f>Arkusz13!C41</f>
        <v>0</v>
      </c>
      <c r="P109" s="25">
        <f>Arkusz13!C57</f>
        <v>0</v>
      </c>
      <c r="Q109" s="25">
        <f>Arkusz13!C73</f>
        <v>0</v>
      </c>
      <c r="R109" s="25">
        <f>Arkusz13!C89</f>
        <v>0</v>
      </c>
      <c r="S109" s="25">
        <f>Arkusz13!C105</f>
        <v>0</v>
      </c>
      <c r="T109" s="25">
        <f>Arkusz13!C121</f>
        <v>0</v>
      </c>
      <c r="U109" s="25">
        <f>Arkusz13!C137-SUM(N109:T109)</f>
        <v>0</v>
      </c>
      <c r="V109" s="68">
        <f t="shared" si="3"/>
        <v>0</v>
      </c>
      <c r="W109" s="69"/>
    </row>
    <row r="110" spans="1:24" x14ac:dyDescent="0.25">
      <c r="C110" s="70" t="s">
        <v>39</v>
      </c>
      <c r="D110" s="71"/>
      <c r="E110" s="71"/>
      <c r="F110" s="71"/>
      <c r="G110" s="71"/>
      <c r="H110" s="71"/>
      <c r="I110" s="71"/>
      <c r="J110" s="71"/>
      <c r="K110" s="71"/>
      <c r="L110" s="64">
        <f>Arkusz13!C10</f>
        <v>3</v>
      </c>
      <c r="M110" s="64"/>
      <c r="N110" s="25">
        <f>Arkusz13!C26</f>
        <v>0</v>
      </c>
      <c r="O110" s="25">
        <f>Arkusz13!C42</f>
        <v>0</v>
      </c>
      <c r="P110" s="25">
        <f>Arkusz13!C58</f>
        <v>0</v>
      </c>
      <c r="Q110" s="25">
        <f>Arkusz13!C74</f>
        <v>0</v>
      </c>
      <c r="R110" s="25">
        <f>Arkusz13!C90</f>
        <v>0</v>
      </c>
      <c r="S110" s="25">
        <f>Arkusz13!C106</f>
        <v>0</v>
      </c>
      <c r="T110" s="25">
        <f>Arkusz13!C122</f>
        <v>0</v>
      </c>
      <c r="U110" s="25">
        <f>Arkusz13!C138-SUM(N110:T110)</f>
        <v>0</v>
      </c>
      <c r="V110" s="68">
        <f t="shared" si="3"/>
        <v>0</v>
      </c>
      <c r="W110" s="69"/>
    </row>
    <row r="111" spans="1:24" x14ac:dyDescent="0.25">
      <c r="C111" s="75" t="s">
        <v>40</v>
      </c>
      <c r="D111" s="76"/>
      <c r="E111" s="76"/>
      <c r="F111" s="76"/>
      <c r="G111" s="76"/>
      <c r="H111" s="76"/>
      <c r="I111" s="76"/>
      <c r="J111" s="76"/>
      <c r="K111" s="76"/>
      <c r="L111" s="64">
        <f>Arkusz13!C11</f>
        <v>2</v>
      </c>
      <c r="M111" s="64"/>
      <c r="N111" s="25">
        <f>Arkusz13!C27</f>
        <v>0</v>
      </c>
      <c r="O111" s="25">
        <f>Arkusz13!C43</f>
        <v>0</v>
      </c>
      <c r="P111" s="25">
        <f>Arkusz13!C59</f>
        <v>0</v>
      </c>
      <c r="Q111" s="25">
        <f>Arkusz13!C75</f>
        <v>0</v>
      </c>
      <c r="R111" s="25">
        <f>Arkusz13!C91</f>
        <v>0</v>
      </c>
      <c r="S111" s="25">
        <f>Arkusz13!C107</f>
        <v>0</v>
      </c>
      <c r="T111" s="25">
        <f>Arkusz13!C123</f>
        <v>0</v>
      </c>
      <c r="U111" s="25">
        <f>Arkusz13!C139-SUM(N111:T111)</f>
        <v>3</v>
      </c>
      <c r="V111" s="68">
        <f t="shared" si="3"/>
        <v>3</v>
      </c>
      <c r="W111" s="69"/>
    </row>
    <row r="112" spans="1:24" x14ac:dyDescent="0.25">
      <c r="C112" s="70" t="s">
        <v>41</v>
      </c>
      <c r="D112" s="71"/>
      <c r="E112" s="71"/>
      <c r="F112" s="71"/>
      <c r="G112" s="71"/>
      <c r="H112" s="71"/>
      <c r="I112" s="71"/>
      <c r="J112" s="71"/>
      <c r="K112" s="71"/>
      <c r="L112" s="64">
        <f>Arkusz13!C12</f>
        <v>986</v>
      </c>
      <c r="M112" s="64"/>
      <c r="N112" s="25">
        <f>Arkusz13!C28</f>
        <v>5</v>
      </c>
      <c r="O112" s="25">
        <f>Arkusz13!C44</f>
        <v>0</v>
      </c>
      <c r="P112" s="25">
        <f>Arkusz13!C60</f>
        <v>0</v>
      </c>
      <c r="Q112" s="25">
        <f>Arkusz13!C76</f>
        <v>4</v>
      </c>
      <c r="R112" s="25">
        <f>Arkusz13!C92</f>
        <v>0</v>
      </c>
      <c r="S112" s="25">
        <f>Arkusz13!C108</f>
        <v>0</v>
      </c>
      <c r="T112" s="25">
        <f>Arkusz13!C124</f>
        <v>2</v>
      </c>
      <c r="U112" s="25">
        <f>Arkusz13!C140-SUM(N112:T112)</f>
        <v>19</v>
      </c>
      <c r="V112" s="68">
        <f t="shared" si="3"/>
        <v>30</v>
      </c>
      <c r="W112" s="69"/>
    </row>
    <row r="113" spans="1:23" x14ac:dyDescent="0.25">
      <c r="C113" s="70" t="s">
        <v>11</v>
      </c>
      <c r="D113" s="71"/>
      <c r="E113" s="71"/>
      <c r="F113" s="71"/>
      <c r="G113" s="71"/>
      <c r="H113" s="71"/>
      <c r="I113" s="71"/>
      <c r="J113" s="71"/>
      <c r="K113" s="71"/>
      <c r="L113" s="64">
        <f>Arkusz13!C14</f>
        <v>9</v>
      </c>
      <c r="M113" s="64"/>
      <c r="N113" s="25">
        <f>Arkusz13!C30</f>
        <v>8</v>
      </c>
      <c r="O113" s="25">
        <f>Arkusz13!C46</f>
        <v>0</v>
      </c>
      <c r="P113" s="25">
        <f>Arkusz13!C62</f>
        <v>1</v>
      </c>
      <c r="Q113" s="25">
        <f>Arkusz13!C78</f>
        <v>21</v>
      </c>
      <c r="R113" s="25">
        <f>Arkusz13!C94</f>
        <v>0</v>
      </c>
      <c r="S113" s="25">
        <f>Arkusz13!C110</f>
        <v>0</v>
      </c>
      <c r="T113" s="25">
        <f>Arkusz13!C126</f>
        <v>0</v>
      </c>
      <c r="U113" s="25">
        <f>Arkusz13!C142-SUM(N113:T113)</f>
        <v>33</v>
      </c>
      <c r="V113" s="68">
        <f t="shared" si="3"/>
        <v>63</v>
      </c>
      <c r="W113" s="69"/>
    </row>
    <row r="114" spans="1:23" x14ac:dyDescent="0.25">
      <c r="C114" s="75" t="s">
        <v>43</v>
      </c>
      <c r="D114" s="76"/>
      <c r="E114" s="76"/>
      <c r="F114" s="76"/>
      <c r="G114" s="76"/>
      <c r="H114" s="76"/>
      <c r="I114" s="76"/>
      <c r="J114" s="76"/>
      <c r="K114" s="76"/>
      <c r="L114" s="64">
        <f>Arkusz13!C15</f>
        <v>55</v>
      </c>
      <c r="M114" s="64"/>
      <c r="N114" s="25">
        <f>Arkusz13!C31</f>
        <v>31</v>
      </c>
      <c r="O114" s="25">
        <f>Arkusz13!C47</f>
        <v>2</v>
      </c>
      <c r="P114" s="25">
        <f>Arkusz13!C63</f>
        <v>5</v>
      </c>
      <c r="Q114" s="25">
        <f>Arkusz13!C79</f>
        <v>1</v>
      </c>
      <c r="R114" s="25">
        <f>Arkusz13!C95</f>
        <v>0</v>
      </c>
      <c r="S114" s="25">
        <f>Arkusz13!C111</f>
        <v>0</v>
      </c>
      <c r="T114" s="25">
        <f>Arkusz13!C127</f>
        <v>0</v>
      </c>
      <c r="U114" s="25">
        <f>Arkusz13!C143-SUM(N114:T114)</f>
        <v>40</v>
      </c>
      <c r="V114" s="68">
        <f t="shared" si="3"/>
        <v>79</v>
      </c>
      <c r="W114" s="69"/>
    </row>
    <row r="115" spans="1:23" x14ac:dyDescent="0.25">
      <c r="C115" s="70" t="s">
        <v>44</v>
      </c>
      <c r="D115" s="71"/>
      <c r="E115" s="71"/>
      <c r="F115" s="71"/>
      <c r="G115" s="71"/>
      <c r="H115" s="71"/>
      <c r="I115" s="71"/>
      <c r="J115" s="71"/>
      <c r="K115" s="71"/>
      <c r="L115" s="64">
        <f>Arkusz13!C16</f>
        <v>0</v>
      </c>
      <c r="M115" s="64"/>
      <c r="N115" s="25">
        <f>Arkusz13!C32</f>
        <v>0</v>
      </c>
      <c r="O115" s="25">
        <f>Arkusz13!C48</f>
        <v>0</v>
      </c>
      <c r="P115" s="25">
        <f>Arkusz13!C64</f>
        <v>0</v>
      </c>
      <c r="Q115" s="25">
        <f>Arkusz13!C80</f>
        <v>0</v>
      </c>
      <c r="R115" s="25">
        <f>Arkusz13!C96</f>
        <v>0</v>
      </c>
      <c r="S115" s="25">
        <f>Arkusz13!C112</f>
        <v>0</v>
      </c>
      <c r="T115" s="25">
        <f>Arkusz13!C128</f>
        <v>0</v>
      </c>
      <c r="U115" s="25">
        <f>Arkusz13!C144-SUM(N115:T115)</f>
        <v>2</v>
      </c>
      <c r="V115" s="68">
        <f t="shared" si="3"/>
        <v>2</v>
      </c>
      <c r="W115" s="69"/>
    </row>
    <row r="116" spans="1:23" ht="15.75" thickBot="1" x14ac:dyDescent="0.3">
      <c r="C116" s="62" t="s">
        <v>45</v>
      </c>
      <c r="D116" s="63"/>
      <c r="E116" s="63"/>
      <c r="F116" s="63"/>
      <c r="G116" s="63"/>
      <c r="H116" s="63"/>
      <c r="I116" s="63"/>
      <c r="J116" s="63"/>
      <c r="K116" s="63"/>
      <c r="L116" s="64">
        <f>Arkusz13!C17</f>
        <v>4</v>
      </c>
      <c r="M116" s="64"/>
      <c r="N116" s="25">
        <f>Arkusz13!C33</f>
        <v>2</v>
      </c>
      <c r="O116" s="25">
        <f>Arkusz13!C49</f>
        <v>0</v>
      </c>
      <c r="P116" s="25">
        <f>Arkusz13!C65</f>
        <v>0</v>
      </c>
      <c r="Q116" s="25">
        <f>Arkusz13!C81</f>
        <v>4</v>
      </c>
      <c r="R116" s="25">
        <f>Arkusz13!C97</f>
        <v>0</v>
      </c>
      <c r="S116" s="25">
        <f>Arkusz13!C113</f>
        <v>0</v>
      </c>
      <c r="T116" s="25">
        <f>Arkusz13!C129</f>
        <v>0</v>
      </c>
      <c r="U116" s="25">
        <f>Arkusz13!C145-SUM(N116:T116)</f>
        <v>3</v>
      </c>
      <c r="V116" s="68">
        <f t="shared" si="3"/>
        <v>9</v>
      </c>
      <c r="W116" s="69"/>
    </row>
    <row r="117" spans="1:23" ht="15.75" thickBot="1" x14ac:dyDescent="0.3">
      <c r="C117" s="118" t="s">
        <v>1</v>
      </c>
      <c r="D117" s="119"/>
      <c r="E117" s="119"/>
      <c r="F117" s="119"/>
      <c r="G117" s="119"/>
      <c r="H117" s="119"/>
      <c r="I117" s="119"/>
      <c r="J117" s="119"/>
      <c r="K117" s="119"/>
      <c r="L117" s="77">
        <f>SUM(L102:L116)</f>
        <v>9857</v>
      </c>
      <c r="M117" s="77"/>
      <c r="N117" s="26">
        <f t="shared" ref="N117:V117" si="4">SUM(N102:N116)</f>
        <v>1836</v>
      </c>
      <c r="O117" s="26">
        <f t="shared" si="4"/>
        <v>3810</v>
      </c>
      <c r="P117" s="26">
        <f t="shared" si="4"/>
        <v>1643</v>
      </c>
      <c r="Q117" s="26">
        <f t="shared" si="4"/>
        <v>158</v>
      </c>
      <c r="R117" s="26">
        <f t="shared" si="4"/>
        <v>0</v>
      </c>
      <c r="S117" s="26">
        <f t="shared" si="4"/>
        <v>0</v>
      </c>
      <c r="T117" s="26">
        <f t="shared" si="4"/>
        <v>2</v>
      </c>
      <c r="U117" s="26">
        <f t="shared" si="4"/>
        <v>1735</v>
      </c>
      <c r="V117" s="77">
        <f t="shared" si="4"/>
        <v>9184</v>
      </c>
      <c r="W117" s="78"/>
    </row>
    <row r="118" spans="1:23" s="54" customFormat="1" x14ac:dyDescent="0.25">
      <c r="C118" s="55"/>
      <c r="D118" s="55"/>
      <c r="E118" s="55"/>
      <c r="F118" s="55"/>
      <c r="G118" s="55"/>
      <c r="H118" s="55"/>
      <c r="I118" s="55"/>
      <c r="J118" s="55"/>
      <c r="K118" s="55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</row>
    <row r="119" spans="1:23" s="54" customFormat="1" x14ac:dyDescent="0.25">
      <c r="C119" s="55"/>
      <c r="D119" s="55"/>
      <c r="E119" s="55"/>
      <c r="F119" s="55"/>
      <c r="G119" s="55"/>
      <c r="H119" s="55"/>
      <c r="I119" s="55"/>
      <c r="J119" s="55"/>
      <c r="K119" s="55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</row>
    <row r="120" spans="1:23" s="54" customFormat="1" x14ac:dyDescent="0.25">
      <c r="C120" s="55"/>
      <c r="D120" s="55"/>
      <c r="E120" s="55"/>
      <c r="F120" s="55"/>
      <c r="G120" s="55"/>
      <c r="H120" s="55"/>
      <c r="I120" s="55"/>
      <c r="J120" s="55"/>
      <c r="K120" s="55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</row>
    <row r="121" spans="1:23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</row>
    <row r="146" spans="1:23" s="54" customFormat="1" ht="15.75" thickBot="1" x14ac:dyDescent="0.3"/>
    <row r="147" spans="1:23" ht="31.5" customHeight="1" x14ac:dyDescent="0.25">
      <c r="D147" s="154" t="s">
        <v>2</v>
      </c>
      <c r="E147" s="120"/>
      <c r="F147" s="120"/>
      <c r="G147" s="120"/>
      <c r="H147" s="120"/>
      <c r="I147" s="120"/>
      <c r="J147" s="120"/>
      <c r="K147" s="120"/>
      <c r="L147" s="120" t="s">
        <v>3</v>
      </c>
      <c r="M147" s="120"/>
      <c r="N147" s="140" t="s">
        <v>86</v>
      </c>
      <c r="O147" s="140"/>
      <c r="P147" s="140"/>
      <c r="Q147" s="72" t="s">
        <v>87</v>
      </c>
      <c r="R147" s="73"/>
      <c r="S147" s="74"/>
    </row>
    <row r="148" spans="1:23" ht="15.75" thickBot="1" x14ac:dyDescent="0.3">
      <c r="D148" s="228" t="s">
        <v>85</v>
      </c>
      <c r="E148" s="229"/>
      <c r="F148" s="229"/>
      <c r="G148" s="229"/>
      <c r="H148" s="229"/>
      <c r="I148" s="229"/>
      <c r="J148" s="229"/>
      <c r="K148" s="229"/>
      <c r="L148" s="227">
        <f>Arkusz14!B2</f>
        <v>12</v>
      </c>
      <c r="M148" s="227"/>
      <c r="N148" s="227">
        <f>Arkusz14!B3</f>
        <v>1</v>
      </c>
      <c r="O148" s="227"/>
      <c r="P148" s="227"/>
      <c r="Q148" s="121">
        <f>Arkusz14!B4</f>
        <v>0</v>
      </c>
      <c r="R148" s="122"/>
      <c r="S148" s="123"/>
    </row>
    <row r="149" spans="1:23" s="54" customFormat="1" x14ac:dyDescent="0.25">
      <c r="D149" s="57"/>
      <c r="E149" s="57"/>
      <c r="F149" s="57"/>
      <c r="G149" s="57"/>
      <c r="H149" s="57"/>
      <c r="I149" s="57"/>
      <c r="J149" s="57"/>
      <c r="K149" s="57"/>
      <c r="L149" s="58"/>
      <c r="M149" s="58"/>
      <c r="N149" s="58"/>
      <c r="O149" s="58"/>
      <c r="P149" s="58"/>
      <c r="Q149" s="58"/>
      <c r="R149" s="58"/>
      <c r="S149" s="58"/>
    </row>
    <row r="150" spans="1:23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1:23" x14ac:dyDescent="0.25">
      <c r="A151" s="61" t="s">
        <v>171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</row>
    <row r="152" spans="1:23" x14ac:dyDescent="0.25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</row>
    <row r="153" spans="1:23" x14ac:dyDescent="0.25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</row>
    <row r="154" spans="1:23" x14ac:dyDescent="0.25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</row>
    <row r="155" spans="1:23" x14ac:dyDescent="0.2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</row>
    <row r="156" spans="1:23" x14ac:dyDescent="0.25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</row>
    <row r="157" spans="1:23" s="54" customFormat="1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</row>
    <row r="158" spans="1:23" s="54" customFormat="1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</row>
    <row r="159" spans="1:23" s="54" customFormat="1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</row>
    <row r="161" spans="1:21" x14ac:dyDescent="0.25">
      <c r="A161" s="67" t="s">
        <v>141</v>
      </c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</row>
    <row r="162" spans="1:21" ht="15.75" thickBot="1" x14ac:dyDescent="0.3"/>
    <row r="163" spans="1:21" x14ac:dyDescent="0.25">
      <c r="G163" s="220" t="s">
        <v>23</v>
      </c>
      <c r="H163" s="221"/>
      <c r="I163" s="221"/>
      <c r="J163" s="221"/>
      <c r="K163" s="88" t="s">
        <v>8</v>
      </c>
      <c r="L163" s="117"/>
    </row>
    <row r="164" spans="1:21" x14ac:dyDescent="0.25">
      <c r="G164" s="115" t="s">
        <v>13</v>
      </c>
      <c r="H164" s="116"/>
      <c r="I164" s="116"/>
      <c r="J164" s="116"/>
      <c r="K164" s="68">
        <v>514</v>
      </c>
      <c r="L164" s="69"/>
    </row>
    <row r="165" spans="1:21" x14ac:dyDescent="0.25">
      <c r="G165" s="126" t="s">
        <v>14</v>
      </c>
      <c r="H165" s="127"/>
      <c r="I165" s="127"/>
      <c r="J165" s="127"/>
      <c r="K165" s="68">
        <v>958</v>
      </c>
      <c r="L165" s="69"/>
      <c r="M165" s="46"/>
    </row>
    <row r="166" spans="1:21" x14ac:dyDescent="0.25">
      <c r="G166" s="115" t="s">
        <v>15</v>
      </c>
      <c r="H166" s="116"/>
      <c r="I166" s="116"/>
      <c r="J166" s="116"/>
      <c r="K166" s="68">
        <v>72</v>
      </c>
      <c r="L166" s="69"/>
      <c r="M166" s="46"/>
    </row>
    <row r="167" spans="1:21" x14ac:dyDescent="0.25">
      <c r="G167" s="126" t="s">
        <v>80</v>
      </c>
      <c r="H167" s="127"/>
      <c r="I167" s="127"/>
      <c r="J167" s="127"/>
      <c r="K167" s="68">
        <v>1392</v>
      </c>
      <c r="L167" s="69"/>
      <c r="M167" s="46"/>
    </row>
    <row r="168" spans="1:21" x14ac:dyDescent="0.25">
      <c r="G168" s="115" t="s">
        <v>81</v>
      </c>
      <c r="H168" s="116"/>
      <c r="I168" s="116"/>
      <c r="J168" s="116"/>
      <c r="K168" s="68">
        <v>0</v>
      </c>
      <c r="L168" s="69"/>
      <c r="M168" s="46"/>
    </row>
    <row r="169" spans="1:21" x14ac:dyDescent="0.25">
      <c r="G169" s="124" t="s">
        <v>91</v>
      </c>
      <c r="H169" s="125"/>
      <c r="I169" s="125"/>
      <c r="J169" s="125"/>
      <c r="K169" s="68">
        <v>14</v>
      </c>
      <c r="L169" s="69"/>
      <c r="M169" s="46"/>
    </row>
    <row r="170" spans="1:21" x14ac:dyDescent="0.25">
      <c r="G170" s="97" t="s">
        <v>16</v>
      </c>
      <c r="H170" s="98"/>
      <c r="I170" s="98"/>
      <c r="J170" s="98"/>
      <c r="K170" s="68">
        <v>12</v>
      </c>
      <c r="L170" s="69"/>
      <c r="M170" s="46"/>
    </row>
    <row r="171" spans="1:21" x14ac:dyDescent="0.25">
      <c r="G171" s="124" t="s">
        <v>17</v>
      </c>
      <c r="H171" s="125"/>
      <c r="I171" s="125"/>
      <c r="J171" s="125"/>
      <c r="K171" s="68">
        <v>96</v>
      </c>
      <c r="L171" s="69"/>
      <c r="M171" s="46"/>
    </row>
    <row r="172" spans="1:21" x14ac:dyDescent="0.25">
      <c r="G172" s="97" t="s">
        <v>18</v>
      </c>
      <c r="H172" s="98"/>
      <c r="I172" s="98"/>
      <c r="J172" s="98"/>
      <c r="K172" s="68">
        <v>104</v>
      </c>
      <c r="L172" s="69"/>
      <c r="M172" s="46"/>
    </row>
    <row r="173" spans="1:21" x14ac:dyDescent="0.25">
      <c r="G173" s="124" t="s">
        <v>19</v>
      </c>
      <c r="H173" s="125"/>
      <c r="I173" s="125"/>
      <c r="J173" s="125"/>
      <c r="K173" s="68">
        <v>46</v>
      </c>
      <c r="L173" s="69"/>
      <c r="M173" s="46"/>
    </row>
    <row r="174" spans="1:21" ht="15.75" thickBot="1" x14ac:dyDescent="0.3">
      <c r="G174" s="106" t="s">
        <v>82</v>
      </c>
      <c r="H174" s="107"/>
      <c r="I174" s="107"/>
      <c r="J174" s="107"/>
      <c r="K174" s="68">
        <v>831</v>
      </c>
      <c r="L174" s="69"/>
      <c r="M174" s="46"/>
    </row>
    <row r="175" spans="1:21" ht="15.75" thickBot="1" x14ac:dyDescent="0.3">
      <c r="G175" s="79" t="s">
        <v>1</v>
      </c>
      <c r="H175" s="80"/>
      <c r="I175" s="80"/>
      <c r="J175" s="80"/>
      <c r="K175" s="95">
        <v>4039</v>
      </c>
      <c r="L175" s="96"/>
    </row>
    <row r="177" spans="1:23" x14ac:dyDescent="0.25">
      <c r="A177" s="61" t="s">
        <v>176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</row>
    <row r="178" spans="1:23" x14ac:dyDescent="0.25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</row>
    <row r="179" spans="1:23" x14ac:dyDescent="0.25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</row>
    <row r="182" spans="1:23" x14ac:dyDescent="0.25">
      <c r="A182" s="9" t="s">
        <v>142</v>
      </c>
      <c r="B182" s="9"/>
      <c r="C182" s="9"/>
      <c r="D182" s="9"/>
      <c r="E182" s="9"/>
      <c r="F182" s="9"/>
    </row>
    <row r="183" spans="1:23" ht="15.75" thickBot="1" x14ac:dyDescent="0.3"/>
    <row r="184" spans="1:23" x14ac:dyDescent="0.25">
      <c r="D184" s="166" t="s">
        <v>28</v>
      </c>
      <c r="E184" s="88"/>
      <c r="F184" s="88"/>
      <c r="G184" s="88"/>
      <c r="H184" s="88" t="s">
        <v>3</v>
      </c>
      <c r="I184" s="88"/>
      <c r="J184" s="88"/>
      <c r="K184" s="88" t="s">
        <v>22</v>
      </c>
      <c r="L184" s="88"/>
      <c r="M184" s="117"/>
    </row>
    <row r="185" spans="1:23" x14ac:dyDescent="0.25">
      <c r="D185" s="262" t="s">
        <v>20</v>
      </c>
      <c r="E185" s="263"/>
      <c r="F185" s="263"/>
      <c r="G185" s="263"/>
      <c r="H185" s="68">
        <v>87597</v>
      </c>
      <c r="I185" s="68"/>
      <c r="J185" s="68"/>
      <c r="K185" s="68">
        <v>83765</v>
      </c>
      <c r="L185" s="68"/>
      <c r="M185" s="69"/>
    </row>
    <row r="186" spans="1:23" x14ac:dyDescent="0.25">
      <c r="D186" s="264" t="s">
        <v>138</v>
      </c>
      <c r="E186" s="265"/>
      <c r="F186" s="265"/>
      <c r="G186" s="265"/>
      <c r="H186" s="68">
        <v>6010</v>
      </c>
      <c r="I186" s="68"/>
      <c r="J186" s="68"/>
      <c r="K186" s="68">
        <v>5259</v>
      </c>
      <c r="L186" s="68"/>
      <c r="M186" s="69"/>
    </row>
    <row r="187" spans="1:23" ht="15.75" thickBot="1" x14ac:dyDescent="0.3">
      <c r="D187" s="113" t="s">
        <v>21</v>
      </c>
      <c r="E187" s="114"/>
      <c r="F187" s="114"/>
      <c r="G187" s="114"/>
      <c r="H187" s="68">
        <v>4758</v>
      </c>
      <c r="I187" s="68"/>
      <c r="J187" s="68"/>
      <c r="K187" s="68">
        <v>4375</v>
      </c>
      <c r="L187" s="68"/>
      <c r="M187" s="69"/>
    </row>
    <row r="188" spans="1:23" ht="15.75" thickBot="1" x14ac:dyDescent="0.3">
      <c r="D188" s="108" t="s">
        <v>1</v>
      </c>
      <c r="E188" s="109"/>
      <c r="F188" s="109"/>
      <c r="G188" s="109"/>
      <c r="H188" s="95">
        <v>98365</v>
      </c>
      <c r="I188" s="95"/>
      <c r="J188" s="95"/>
      <c r="K188" s="95">
        <v>93399</v>
      </c>
      <c r="L188" s="95"/>
      <c r="M188" s="96"/>
    </row>
    <row r="189" spans="1:23" s="54" customFormat="1" x14ac:dyDescent="0.25">
      <c r="D189" s="31"/>
      <c r="E189" s="31"/>
      <c r="F189" s="31"/>
      <c r="G189" s="31"/>
      <c r="H189" s="56"/>
      <c r="I189" s="56"/>
      <c r="J189" s="56"/>
      <c r="K189" s="56"/>
      <c r="L189" s="56"/>
      <c r="M189" s="56"/>
    </row>
    <row r="190" spans="1:23" s="54" customFormat="1" x14ac:dyDescent="0.25">
      <c r="D190" s="31"/>
      <c r="E190" s="31"/>
      <c r="F190" s="31"/>
      <c r="G190" s="31"/>
      <c r="H190" s="56"/>
      <c r="I190" s="56"/>
      <c r="J190" s="56"/>
      <c r="K190" s="56"/>
      <c r="L190" s="56"/>
      <c r="M190" s="56"/>
    </row>
    <row r="191" spans="1:23" s="54" customFormat="1" x14ac:dyDescent="0.25">
      <c r="D191" s="31"/>
      <c r="E191" s="31"/>
      <c r="F191" s="31"/>
      <c r="G191" s="31"/>
      <c r="H191" s="56"/>
      <c r="I191" s="56"/>
      <c r="J191" s="56"/>
      <c r="K191" s="56"/>
      <c r="L191" s="56"/>
      <c r="M191" s="56"/>
    </row>
    <row r="192" spans="1:23" x14ac:dyDescent="0.25">
      <c r="D192" s="31"/>
      <c r="E192" s="31"/>
      <c r="F192" s="31"/>
      <c r="G192" s="31"/>
      <c r="H192" s="56"/>
      <c r="I192" s="56"/>
      <c r="J192" s="56"/>
      <c r="K192" s="56"/>
      <c r="L192" s="56"/>
      <c r="M192" s="56"/>
    </row>
    <row r="193" spans="4:13" x14ac:dyDescent="0.25">
      <c r="D193" s="29"/>
      <c r="E193" s="29"/>
      <c r="F193" s="29"/>
      <c r="G193" s="29"/>
      <c r="H193" s="30"/>
      <c r="I193" s="30"/>
      <c r="J193" s="30"/>
      <c r="K193" s="30"/>
      <c r="L193" s="30"/>
      <c r="M193" s="30"/>
    </row>
    <row r="194" spans="4:13" x14ac:dyDescent="0.25">
      <c r="D194" s="29"/>
      <c r="E194" s="29"/>
      <c r="F194" s="29"/>
      <c r="G194" s="29"/>
      <c r="H194" s="30"/>
      <c r="I194" s="30"/>
      <c r="J194" s="30"/>
      <c r="K194" s="30"/>
      <c r="L194" s="30"/>
      <c r="M194" s="30"/>
    </row>
    <row r="195" spans="4:13" x14ac:dyDescent="0.25"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4:13" x14ac:dyDescent="0.25">
      <c r="D196" s="31"/>
      <c r="E196" s="31"/>
      <c r="F196" s="31"/>
      <c r="G196" s="31"/>
      <c r="H196" s="31"/>
      <c r="I196" s="31"/>
      <c r="J196" s="31"/>
      <c r="K196" s="31"/>
      <c r="L196" s="31"/>
      <c r="M196" s="31"/>
    </row>
    <row r="197" spans="4:13" x14ac:dyDescent="0.25">
      <c r="D197" s="31"/>
      <c r="E197" s="31"/>
      <c r="F197" s="31"/>
      <c r="G197" s="31"/>
      <c r="H197" s="31"/>
      <c r="I197" s="31"/>
      <c r="J197" s="31"/>
      <c r="K197" s="31"/>
      <c r="L197" s="31"/>
      <c r="M197" s="31"/>
    </row>
    <row r="198" spans="4:13" x14ac:dyDescent="0.25">
      <c r="D198" s="31"/>
      <c r="E198" s="31"/>
      <c r="F198" s="31"/>
      <c r="G198" s="31"/>
      <c r="H198" s="31"/>
      <c r="I198" s="31"/>
      <c r="J198" s="31"/>
      <c r="K198" s="31"/>
      <c r="L198" s="31"/>
      <c r="M198" s="31"/>
    </row>
    <row r="199" spans="4:13" x14ac:dyDescent="0.25"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4:13" x14ac:dyDescent="0.25"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  <row r="201" spans="4:13" x14ac:dyDescent="0.25">
      <c r="D201" s="31"/>
      <c r="E201" s="31"/>
      <c r="F201" s="31"/>
      <c r="G201" s="31"/>
      <c r="H201" s="31"/>
      <c r="I201" s="31"/>
      <c r="J201" s="31"/>
      <c r="K201" s="31"/>
      <c r="L201" s="31"/>
      <c r="M201" s="31"/>
    </row>
    <row r="202" spans="4:13" x14ac:dyDescent="0.25">
      <c r="D202" s="31"/>
      <c r="E202" s="31"/>
      <c r="F202" s="31"/>
      <c r="G202" s="31"/>
      <c r="H202" s="31"/>
      <c r="I202" s="31"/>
      <c r="J202" s="31"/>
      <c r="K202" s="31"/>
      <c r="L202" s="31"/>
      <c r="M202" s="31"/>
    </row>
    <row r="203" spans="4:13" x14ac:dyDescent="0.25">
      <c r="D203" s="31"/>
      <c r="E203" s="31"/>
      <c r="F203" s="31"/>
      <c r="G203" s="31"/>
      <c r="H203" s="31"/>
      <c r="I203" s="31"/>
      <c r="J203" s="31"/>
      <c r="K203" s="31"/>
      <c r="L203" s="31"/>
      <c r="M203" s="31"/>
    </row>
    <row r="204" spans="4:13" x14ac:dyDescent="0.25">
      <c r="D204" s="31"/>
      <c r="E204" s="31"/>
      <c r="F204" s="31"/>
      <c r="G204" s="31"/>
      <c r="H204" s="31"/>
      <c r="I204" s="31"/>
      <c r="J204" s="31"/>
      <c r="K204" s="31"/>
      <c r="L204" s="31"/>
      <c r="M204" s="31"/>
    </row>
    <row r="205" spans="4:13" x14ac:dyDescent="0.25">
      <c r="D205" s="31"/>
      <c r="E205" s="31"/>
      <c r="F205" s="31"/>
      <c r="G205" s="31"/>
      <c r="H205" s="31"/>
      <c r="I205" s="31"/>
      <c r="J205" s="31"/>
      <c r="K205" s="31"/>
      <c r="L205" s="31"/>
      <c r="M205" s="31"/>
    </row>
    <row r="206" spans="4:13" x14ac:dyDescent="0.25">
      <c r="D206" s="31"/>
      <c r="E206" s="31"/>
      <c r="F206" s="31"/>
      <c r="G206" s="31"/>
      <c r="H206" s="31"/>
      <c r="I206" s="31"/>
      <c r="J206" s="31"/>
      <c r="K206" s="31"/>
      <c r="L206" s="31"/>
      <c r="M206" s="31"/>
    </row>
    <row r="207" spans="4:13" x14ac:dyDescent="0.25">
      <c r="D207" s="31"/>
      <c r="E207" s="31"/>
      <c r="F207" s="31"/>
      <c r="G207" s="31"/>
      <c r="H207" s="31"/>
      <c r="I207" s="31"/>
      <c r="J207" s="31"/>
      <c r="K207" s="31"/>
      <c r="L207" s="31"/>
      <c r="M207" s="31"/>
    </row>
    <row r="210" spans="1:23" x14ac:dyDescent="0.25">
      <c r="A210" s="61" t="s">
        <v>172</v>
      </c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</row>
    <row r="211" spans="1:23" x14ac:dyDescent="0.25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</row>
    <row r="212" spans="1:23" x14ac:dyDescent="0.25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</row>
    <row r="214" spans="1:23" s="54" customFormat="1" x14ac:dyDescent="0.25"/>
    <row r="215" spans="1:23" s="54" customFormat="1" x14ac:dyDescent="0.25"/>
    <row r="216" spans="1:23" s="54" customFormat="1" x14ac:dyDescent="0.25"/>
    <row r="218" spans="1:23" x14ac:dyDescent="0.25">
      <c r="A218" s="9" t="s">
        <v>143</v>
      </c>
      <c r="B218" s="9"/>
      <c r="C218" s="9"/>
      <c r="D218" s="9"/>
      <c r="E218" s="9"/>
      <c r="F218" s="9"/>
      <c r="G218" s="9"/>
      <c r="H218" s="9"/>
      <c r="I218" s="9"/>
      <c r="J218" s="9"/>
    </row>
    <row r="219" spans="1:23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</row>
    <row r="220" spans="1:23" ht="15.75" thickBo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</row>
    <row r="221" spans="1:23" x14ac:dyDescent="0.25">
      <c r="D221" s="101" t="s">
        <v>49</v>
      </c>
      <c r="E221" s="102"/>
      <c r="F221" s="102"/>
      <c r="G221" s="110" t="str">
        <f>CONCATENATE(Arkusz18!A2," - ",Arkusz18!B2," r.")</f>
        <v>01.05.2025 - 31.05.2025 r.</v>
      </c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1"/>
    </row>
    <row r="222" spans="1:23" ht="31.5" customHeight="1" x14ac:dyDescent="0.25">
      <c r="D222" s="103"/>
      <c r="E222" s="104"/>
      <c r="F222" s="104"/>
      <c r="G222" s="105" t="s">
        <v>65</v>
      </c>
      <c r="H222" s="105"/>
      <c r="I222" s="105"/>
      <c r="J222" s="105" t="s">
        <v>90</v>
      </c>
      <c r="K222" s="105"/>
      <c r="L222" s="105"/>
      <c r="M222" s="105" t="s">
        <v>64</v>
      </c>
      <c r="N222" s="105"/>
      <c r="O222" s="105"/>
      <c r="P222" s="105" t="s">
        <v>89</v>
      </c>
      <c r="Q222" s="105"/>
      <c r="R222" s="112"/>
    </row>
    <row r="223" spans="1:23" x14ac:dyDescent="0.25">
      <c r="D223" s="266" t="s">
        <v>88</v>
      </c>
      <c r="E223" s="267"/>
      <c r="F223" s="267"/>
      <c r="G223" s="273">
        <f>Arkusz16!A2</f>
        <v>0</v>
      </c>
      <c r="H223" s="273"/>
      <c r="I223" s="273"/>
      <c r="J223" s="273">
        <f>Arkusz16!A3</f>
        <v>0</v>
      </c>
      <c r="K223" s="273"/>
      <c r="L223" s="273"/>
      <c r="M223" s="273">
        <f>Arkusz16!A4</f>
        <v>0</v>
      </c>
      <c r="N223" s="273"/>
      <c r="O223" s="273"/>
      <c r="P223" s="273">
        <f>Arkusz16!A5</f>
        <v>0</v>
      </c>
      <c r="Q223" s="273"/>
      <c r="R223" s="273"/>
    </row>
    <row r="224" spans="1:23" x14ac:dyDescent="0.25">
      <c r="D224" s="268" t="s">
        <v>51</v>
      </c>
      <c r="E224" s="269"/>
      <c r="F224" s="269"/>
      <c r="G224" s="270">
        <f>Arkusz16!A6</f>
        <v>197</v>
      </c>
      <c r="H224" s="270"/>
      <c r="I224" s="270"/>
      <c r="J224" s="276">
        <f>Arkusz16!A7</f>
        <v>0</v>
      </c>
      <c r="K224" s="277"/>
      <c r="L224" s="278"/>
      <c r="M224" s="276">
        <f>Arkusz16!A8</f>
        <v>0</v>
      </c>
      <c r="N224" s="277"/>
      <c r="O224" s="278"/>
      <c r="P224" s="276">
        <f>Arkusz16!A9</f>
        <v>0</v>
      </c>
      <c r="Q224" s="277"/>
      <c r="R224" s="278"/>
    </row>
    <row r="225" spans="1:23" ht="15.75" thickBot="1" x14ac:dyDescent="0.3">
      <c r="D225" s="129" t="s">
        <v>52</v>
      </c>
      <c r="E225" s="130"/>
      <c r="F225" s="130"/>
      <c r="G225" s="131">
        <f>Arkusz16!A10</f>
        <v>15</v>
      </c>
      <c r="H225" s="131"/>
      <c r="I225" s="131"/>
      <c r="J225" s="131">
        <f>Arkusz16!A11</f>
        <v>0</v>
      </c>
      <c r="K225" s="131"/>
      <c r="L225" s="131"/>
      <c r="M225" s="131">
        <f>Arkusz16!A12</f>
        <v>0</v>
      </c>
      <c r="N225" s="131"/>
      <c r="O225" s="131"/>
      <c r="P225" s="131">
        <f>Arkusz16!A13</f>
        <v>0</v>
      </c>
      <c r="Q225" s="131"/>
      <c r="R225" s="131"/>
    </row>
    <row r="226" spans="1:23" ht="15.75" thickBot="1" x14ac:dyDescent="0.3">
      <c r="D226" s="271" t="s">
        <v>50</v>
      </c>
      <c r="E226" s="272"/>
      <c r="F226" s="272"/>
      <c r="G226" s="99">
        <f>SUM(G223:I225)</f>
        <v>212</v>
      </c>
      <c r="H226" s="99"/>
      <c r="I226" s="99"/>
      <c r="J226" s="99">
        <f t="shared" ref="J226" si="5">SUM(J223:L225)</f>
        <v>0</v>
      </c>
      <c r="K226" s="99"/>
      <c r="L226" s="99"/>
      <c r="M226" s="99">
        <f t="shared" ref="M226" si="6">SUM(M223:O225)</f>
        <v>0</v>
      </c>
      <c r="N226" s="99"/>
      <c r="O226" s="99"/>
      <c r="P226" s="99">
        <f t="shared" ref="P226" si="7">SUM(P223:R225)</f>
        <v>0</v>
      </c>
      <c r="Q226" s="99"/>
      <c r="R226" s="100"/>
    </row>
    <row r="227" spans="1:23" x14ac:dyDescent="0.25">
      <c r="A227" s="32"/>
      <c r="B227" s="32"/>
      <c r="C227" s="32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</row>
    <row r="229" spans="1:23" ht="15.75" thickBot="1" x14ac:dyDescent="0.3"/>
    <row r="230" spans="1:23" x14ac:dyDescent="0.25">
      <c r="D230" s="101" t="s">
        <v>49</v>
      </c>
      <c r="E230" s="102"/>
      <c r="F230" s="102"/>
      <c r="G230" s="110" t="str">
        <f>CONCATENATE(Arkusz18!C2," - ",Arkusz18!B2," r.")</f>
        <v>01.01.2025 - 31.05.2025 r.</v>
      </c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1"/>
    </row>
    <row r="231" spans="1:23" ht="32.25" customHeight="1" x14ac:dyDescent="0.25">
      <c r="D231" s="103"/>
      <c r="E231" s="104"/>
      <c r="F231" s="104"/>
      <c r="G231" s="105" t="s">
        <v>65</v>
      </c>
      <c r="H231" s="105"/>
      <c r="I231" s="105"/>
      <c r="J231" s="105" t="s">
        <v>90</v>
      </c>
      <c r="K231" s="105"/>
      <c r="L231" s="105"/>
      <c r="M231" s="105" t="s">
        <v>64</v>
      </c>
      <c r="N231" s="105"/>
      <c r="O231" s="105"/>
      <c r="P231" s="105" t="s">
        <v>89</v>
      </c>
      <c r="Q231" s="105"/>
      <c r="R231" s="112"/>
    </row>
    <row r="232" spans="1:23" x14ac:dyDescent="0.25">
      <c r="D232" s="266" t="s">
        <v>88</v>
      </c>
      <c r="E232" s="267"/>
      <c r="F232" s="267"/>
      <c r="G232" s="273">
        <f>Arkusz17!A2</f>
        <v>0</v>
      </c>
      <c r="H232" s="273"/>
      <c r="I232" s="273"/>
      <c r="J232" s="273">
        <f>Arkusz17!A3</f>
        <v>0</v>
      </c>
      <c r="K232" s="273"/>
      <c r="L232" s="273"/>
      <c r="M232" s="273">
        <f>Arkusz17!A4</f>
        <v>0</v>
      </c>
      <c r="N232" s="273"/>
      <c r="O232" s="273"/>
      <c r="P232" s="273">
        <f>Arkusz17!A5</f>
        <v>0</v>
      </c>
      <c r="Q232" s="273"/>
      <c r="R232" s="273"/>
    </row>
    <row r="233" spans="1:23" x14ac:dyDescent="0.25">
      <c r="D233" s="268" t="s">
        <v>51</v>
      </c>
      <c r="E233" s="269"/>
      <c r="F233" s="269"/>
      <c r="G233" s="270">
        <f>Arkusz17!A6</f>
        <v>1247</v>
      </c>
      <c r="H233" s="270"/>
      <c r="I233" s="270"/>
      <c r="J233" s="270">
        <f>Arkusz17!A7</f>
        <v>2</v>
      </c>
      <c r="K233" s="270"/>
      <c r="L233" s="270"/>
      <c r="M233" s="270">
        <f>Arkusz17!A8</f>
        <v>2</v>
      </c>
      <c r="N233" s="270"/>
      <c r="O233" s="270"/>
      <c r="P233" s="270">
        <f>Arkusz17!A9</f>
        <v>0</v>
      </c>
      <c r="Q233" s="270"/>
      <c r="R233" s="270"/>
    </row>
    <row r="234" spans="1:23" ht="15.75" thickBot="1" x14ac:dyDescent="0.3">
      <c r="D234" s="129" t="s">
        <v>52</v>
      </c>
      <c r="E234" s="130"/>
      <c r="F234" s="130"/>
      <c r="G234" s="131">
        <f>Arkusz17!A10</f>
        <v>126</v>
      </c>
      <c r="H234" s="131"/>
      <c r="I234" s="131"/>
      <c r="J234" s="131">
        <f>Arkusz17!A11</f>
        <v>0</v>
      </c>
      <c r="K234" s="131"/>
      <c r="L234" s="131"/>
      <c r="M234" s="131">
        <f>Arkusz17!A12</f>
        <v>0</v>
      </c>
      <c r="N234" s="131"/>
      <c r="O234" s="131"/>
      <c r="P234" s="131">
        <f>Arkusz17!A13</f>
        <v>0</v>
      </c>
      <c r="Q234" s="131"/>
      <c r="R234" s="131"/>
    </row>
    <row r="235" spans="1:23" ht="15.75" thickBot="1" x14ac:dyDescent="0.3">
      <c r="D235" s="271" t="s">
        <v>50</v>
      </c>
      <c r="E235" s="272"/>
      <c r="F235" s="272"/>
      <c r="G235" s="99">
        <f>SUM(G232:I234)</f>
        <v>1373</v>
      </c>
      <c r="H235" s="99"/>
      <c r="I235" s="99"/>
      <c r="J235" s="99">
        <f t="shared" ref="J235" si="8">SUM(J232:L234)</f>
        <v>2</v>
      </c>
      <c r="K235" s="99"/>
      <c r="L235" s="99"/>
      <c r="M235" s="99">
        <f t="shared" ref="M235" si="9">SUM(M232:O234)</f>
        <v>2</v>
      </c>
      <c r="N235" s="99"/>
      <c r="O235" s="99"/>
      <c r="P235" s="99">
        <f t="shared" ref="P235" si="10">SUM(P232:R234)</f>
        <v>0</v>
      </c>
      <c r="Q235" s="99"/>
      <c r="R235" s="100"/>
    </row>
    <row r="238" spans="1:23" x14ac:dyDescent="0.25">
      <c r="A238" s="61" t="s">
        <v>173</v>
      </c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</row>
    <row r="239" spans="1:23" x14ac:dyDescent="0.25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</row>
    <row r="240" spans="1:23" x14ac:dyDescent="0.25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</row>
    <row r="243" spans="1:22" ht="18.75" x14ac:dyDescent="0.25">
      <c r="A243" s="7" t="s">
        <v>67</v>
      </c>
      <c r="F243" s="8"/>
    </row>
    <row r="244" spans="1:22" x14ac:dyDescent="0.25">
      <c r="F244" s="8"/>
    </row>
    <row r="245" spans="1:22" x14ac:dyDescent="0.25">
      <c r="A245" s="190" t="s">
        <v>144</v>
      </c>
      <c r="B245" s="190"/>
      <c r="C245" s="190"/>
      <c r="D245" s="190"/>
      <c r="E245" s="190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</row>
    <row r="246" spans="1:22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2" ht="15.75" thickBo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2" x14ac:dyDescent="0.25">
      <c r="C248" s="201" t="s">
        <v>0</v>
      </c>
      <c r="D248" s="202"/>
      <c r="E248" s="202"/>
      <c r="F248" s="202"/>
      <c r="G248" s="279" t="str">
        <f>CONCATENATE(Arkusz18!A2," - ",Arkusz18!B2," r.")</f>
        <v>01.05.2025 - 31.05.2025 r.</v>
      </c>
      <c r="H248" s="280"/>
      <c r="I248" s="280"/>
      <c r="J248" s="280"/>
      <c r="K248" s="280"/>
      <c r="L248" s="280"/>
      <c r="M248" s="280"/>
      <c r="N248" s="280"/>
      <c r="O248" s="280"/>
      <c r="P248" s="280"/>
      <c r="Q248" s="280"/>
      <c r="R248" s="280"/>
      <c r="S248" s="280"/>
      <c r="T248" s="280"/>
      <c r="U248" s="280"/>
      <c r="V248" s="281"/>
    </row>
    <row r="249" spans="1:22" x14ac:dyDescent="0.25">
      <c r="C249" s="203"/>
      <c r="D249" s="189"/>
      <c r="E249" s="189"/>
      <c r="F249" s="189"/>
      <c r="G249" s="195" t="s">
        <v>31</v>
      </c>
      <c r="H249" s="196"/>
      <c r="I249" s="196"/>
      <c r="J249" s="197"/>
      <c r="K249" s="195" t="s">
        <v>32</v>
      </c>
      <c r="L249" s="196"/>
      <c r="M249" s="196"/>
      <c r="N249" s="197"/>
      <c r="O249" s="195" t="s">
        <v>103</v>
      </c>
      <c r="P249" s="196"/>
      <c r="Q249" s="196"/>
      <c r="R249" s="197"/>
      <c r="S249" s="195" t="s">
        <v>55</v>
      </c>
      <c r="T249" s="196"/>
      <c r="U249" s="196"/>
      <c r="V249" s="284"/>
    </row>
    <row r="250" spans="1:22" x14ac:dyDescent="0.25">
      <c r="C250" s="203"/>
      <c r="D250" s="189"/>
      <c r="E250" s="189"/>
      <c r="F250" s="189"/>
      <c r="G250" s="260" t="s">
        <v>30</v>
      </c>
      <c r="H250" s="261"/>
      <c r="I250" s="195" t="s">
        <v>10</v>
      </c>
      <c r="J250" s="197"/>
      <c r="K250" s="260" t="s">
        <v>33</v>
      </c>
      <c r="L250" s="261"/>
      <c r="M250" s="195" t="s">
        <v>10</v>
      </c>
      <c r="N250" s="197"/>
      <c r="O250" s="260" t="s">
        <v>30</v>
      </c>
      <c r="P250" s="261"/>
      <c r="Q250" s="195" t="s">
        <v>10</v>
      </c>
      <c r="R250" s="197"/>
      <c r="S250" s="260" t="s">
        <v>30</v>
      </c>
      <c r="T250" s="261"/>
      <c r="U250" s="195" t="s">
        <v>10</v>
      </c>
      <c r="V250" s="284"/>
    </row>
    <row r="251" spans="1:22" x14ac:dyDescent="0.25">
      <c r="C251" s="155" t="str">
        <f>Arkusz2!B2</f>
        <v>UKRAINA</v>
      </c>
      <c r="D251" s="156"/>
      <c r="E251" s="156"/>
      <c r="F251" s="156"/>
      <c r="G251" s="204">
        <f>Arkusz2!F2</f>
        <v>362</v>
      </c>
      <c r="H251" s="205"/>
      <c r="I251" s="204">
        <f>Arkusz2!F8</f>
        <v>466</v>
      </c>
      <c r="J251" s="205"/>
      <c r="K251" s="204">
        <f>SUM(Arkusz2!F14,-G251)</f>
        <v>46</v>
      </c>
      <c r="L251" s="205"/>
      <c r="M251" s="204">
        <f>SUM(Arkusz2!F20,-I251)</f>
        <v>159</v>
      </c>
      <c r="N251" s="205"/>
      <c r="O251" s="204">
        <f>Arkusz2!F26</f>
        <v>2</v>
      </c>
      <c r="P251" s="205"/>
      <c r="Q251" s="204">
        <f>Arkusz2!F32</f>
        <v>3</v>
      </c>
      <c r="R251" s="205"/>
      <c r="S251" s="204">
        <f>SUM(Arkusz2!F14,O251)</f>
        <v>410</v>
      </c>
      <c r="T251" s="205"/>
      <c r="U251" s="204">
        <f>SUM(Arkusz2!F20,Q251)</f>
        <v>628</v>
      </c>
      <c r="V251" s="275"/>
    </row>
    <row r="252" spans="1:22" x14ac:dyDescent="0.25">
      <c r="C252" s="247" t="str">
        <f>Arkusz2!B3</f>
        <v>BIAŁORUŚ</v>
      </c>
      <c r="D252" s="248"/>
      <c r="E252" s="248"/>
      <c r="F252" s="248"/>
      <c r="G252" s="206">
        <f>Arkusz2!F3</f>
        <v>126</v>
      </c>
      <c r="H252" s="207"/>
      <c r="I252" s="206">
        <f>Arkusz2!F9</f>
        <v>161</v>
      </c>
      <c r="J252" s="207"/>
      <c r="K252" s="206">
        <f>SUM(Arkusz2!F15,-G252)</f>
        <v>15</v>
      </c>
      <c r="L252" s="207"/>
      <c r="M252" s="206">
        <f>SUM(Arkusz2!F21,-I252)</f>
        <v>38</v>
      </c>
      <c r="N252" s="207"/>
      <c r="O252" s="206">
        <f>Arkusz2!F27</f>
        <v>1</v>
      </c>
      <c r="P252" s="207"/>
      <c r="Q252" s="206">
        <f>Arkusz2!F33</f>
        <v>2</v>
      </c>
      <c r="R252" s="207"/>
      <c r="S252" s="206">
        <f>SUM(Arkusz2!F15,O252)</f>
        <v>142</v>
      </c>
      <c r="T252" s="207"/>
      <c r="U252" s="206">
        <f>SUM(Arkusz2!F21,Q252)</f>
        <v>201</v>
      </c>
      <c r="V252" s="274"/>
    </row>
    <row r="253" spans="1:22" x14ac:dyDescent="0.25">
      <c r="C253" s="155" t="str">
        <f>Arkusz2!B4</f>
        <v>ROSJA</v>
      </c>
      <c r="D253" s="156"/>
      <c r="E253" s="156"/>
      <c r="F253" s="156"/>
      <c r="G253" s="204">
        <f>Arkusz2!F4</f>
        <v>17</v>
      </c>
      <c r="H253" s="205"/>
      <c r="I253" s="204">
        <f>Arkusz2!F10</f>
        <v>18</v>
      </c>
      <c r="J253" s="205"/>
      <c r="K253" s="204">
        <f>SUM(Arkusz2!F16,-G253)</f>
        <v>17</v>
      </c>
      <c r="L253" s="205"/>
      <c r="M253" s="204">
        <f>SUM(Arkusz2!F22,-I253)</f>
        <v>27</v>
      </c>
      <c r="N253" s="205"/>
      <c r="O253" s="204">
        <f>Arkusz2!F28</f>
        <v>0</v>
      </c>
      <c r="P253" s="205"/>
      <c r="Q253" s="204">
        <f>Arkusz2!F34</f>
        <v>0</v>
      </c>
      <c r="R253" s="205"/>
      <c r="S253" s="204">
        <f>SUM(Arkusz2!F16,O253)</f>
        <v>34</v>
      </c>
      <c r="T253" s="205"/>
      <c r="U253" s="204">
        <f>SUM(Arkusz2!F22,Q253)</f>
        <v>45</v>
      </c>
      <c r="V253" s="275"/>
    </row>
    <row r="254" spans="1:22" x14ac:dyDescent="0.25">
      <c r="C254" s="247" t="str">
        <f>Arkusz2!B5</f>
        <v>AFGANISTAN</v>
      </c>
      <c r="D254" s="248"/>
      <c r="E254" s="248"/>
      <c r="F254" s="248"/>
      <c r="G254" s="206">
        <f>Arkusz2!F5</f>
        <v>29</v>
      </c>
      <c r="H254" s="207"/>
      <c r="I254" s="206">
        <f>Arkusz2!F11</f>
        <v>30</v>
      </c>
      <c r="J254" s="207"/>
      <c r="K254" s="206">
        <f>SUM(Arkusz2!F17,-G254)</f>
        <v>3</v>
      </c>
      <c r="L254" s="207"/>
      <c r="M254" s="206">
        <f>SUM(Arkusz2!F23,-I254)</f>
        <v>6</v>
      </c>
      <c r="N254" s="207"/>
      <c r="O254" s="206">
        <f>Arkusz2!F29</f>
        <v>1</v>
      </c>
      <c r="P254" s="207"/>
      <c r="Q254" s="206">
        <f>Arkusz2!F35</f>
        <v>4</v>
      </c>
      <c r="R254" s="207"/>
      <c r="S254" s="206">
        <f>SUM(Arkusz2!F17,O254)</f>
        <v>33</v>
      </c>
      <c r="T254" s="207"/>
      <c r="U254" s="206">
        <f>SUM(Arkusz2!F23,Q254)</f>
        <v>40</v>
      </c>
      <c r="V254" s="274"/>
    </row>
    <row r="255" spans="1:22" x14ac:dyDescent="0.25">
      <c r="C255" s="155" t="str">
        <f>Arkusz2!B6</f>
        <v>PAKISTAN</v>
      </c>
      <c r="D255" s="156"/>
      <c r="E255" s="156"/>
      <c r="F255" s="156"/>
      <c r="G255" s="204">
        <f>Arkusz2!F6</f>
        <v>19</v>
      </c>
      <c r="H255" s="205"/>
      <c r="I255" s="204">
        <f>Arkusz2!F12</f>
        <v>19</v>
      </c>
      <c r="J255" s="205"/>
      <c r="K255" s="204">
        <f>SUM(Arkusz2!F18,-G255)</f>
        <v>0</v>
      </c>
      <c r="L255" s="205"/>
      <c r="M255" s="204">
        <f>SUM(Arkusz2!F24,-I255)</f>
        <v>0</v>
      </c>
      <c r="N255" s="205"/>
      <c r="O255" s="204">
        <f>Arkusz2!F30</f>
        <v>0</v>
      </c>
      <c r="P255" s="205"/>
      <c r="Q255" s="204">
        <f>Arkusz2!F36</f>
        <v>0</v>
      </c>
      <c r="R255" s="205"/>
      <c r="S255" s="204">
        <f>SUM(Arkusz2!F18,O255)</f>
        <v>19</v>
      </c>
      <c r="T255" s="205"/>
      <c r="U255" s="204">
        <f>SUM(Arkusz2!F24,Q255)</f>
        <v>19</v>
      </c>
      <c r="V255" s="275"/>
    </row>
    <row r="256" spans="1:22" ht="15.75" thickBot="1" x14ac:dyDescent="0.3">
      <c r="C256" s="249" t="str">
        <f>Arkusz2!B7</f>
        <v>Pozostałe</v>
      </c>
      <c r="D256" s="250"/>
      <c r="E256" s="250"/>
      <c r="F256" s="250"/>
      <c r="G256" s="152">
        <f>Arkusz2!F7</f>
        <v>135</v>
      </c>
      <c r="H256" s="153"/>
      <c r="I256" s="152">
        <f>Arkusz2!F13</f>
        <v>146</v>
      </c>
      <c r="J256" s="153"/>
      <c r="K256" s="152">
        <f>SUM(Arkusz2!F19,-G256)</f>
        <v>29</v>
      </c>
      <c r="L256" s="153"/>
      <c r="M256" s="152">
        <f>SUM(Arkusz2!F25,-I256)</f>
        <v>48</v>
      </c>
      <c r="N256" s="153"/>
      <c r="O256" s="152">
        <f>Arkusz2!F31</f>
        <v>22</v>
      </c>
      <c r="P256" s="153"/>
      <c r="Q256" s="152">
        <f>Arkusz2!F37</f>
        <v>27</v>
      </c>
      <c r="R256" s="153"/>
      <c r="S256" s="152">
        <f>SUM(Arkusz2!F19,O256)</f>
        <v>186</v>
      </c>
      <c r="T256" s="153"/>
      <c r="U256" s="152">
        <f>SUM(Arkusz2!F25,Q256)</f>
        <v>221</v>
      </c>
      <c r="V256" s="200"/>
    </row>
    <row r="257" spans="3:22" ht="15.75" thickBot="1" x14ac:dyDescent="0.3">
      <c r="C257" s="258" t="s">
        <v>1</v>
      </c>
      <c r="D257" s="259"/>
      <c r="E257" s="259"/>
      <c r="F257" s="259"/>
      <c r="G257" s="150">
        <f>SUM(G251:G256)</f>
        <v>688</v>
      </c>
      <c r="H257" s="151"/>
      <c r="I257" s="150">
        <f>SUM(I251:I256)</f>
        <v>840</v>
      </c>
      <c r="J257" s="151"/>
      <c r="K257" s="150">
        <f>SUM(K251:K256)</f>
        <v>110</v>
      </c>
      <c r="L257" s="151"/>
      <c r="M257" s="150">
        <f>SUM(M251:M256)</f>
        <v>278</v>
      </c>
      <c r="N257" s="151"/>
      <c r="O257" s="150">
        <f>SUM(O251:O256)</f>
        <v>26</v>
      </c>
      <c r="P257" s="151"/>
      <c r="Q257" s="150">
        <f>SUM(Q251:Q256)</f>
        <v>36</v>
      </c>
      <c r="R257" s="151"/>
      <c r="S257" s="150">
        <f>SUM(S251:S256)</f>
        <v>824</v>
      </c>
      <c r="T257" s="151"/>
      <c r="U257" s="150">
        <f>SUM(U251:U256)</f>
        <v>1154</v>
      </c>
      <c r="V257" s="198"/>
    </row>
    <row r="259" spans="3:22" s="54" customFormat="1" x14ac:dyDescent="0.25"/>
    <row r="260" spans="3:22" s="54" customFormat="1" x14ac:dyDescent="0.25"/>
    <row r="261" spans="3:22" s="54" customFormat="1" x14ac:dyDescent="0.25"/>
    <row r="264" spans="3:22" x14ac:dyDescent="0.25">
      <c r="M264" s="10"/>
      <c r="N264" s="10"/>
      <c r="O264" s="10"/>
      <c r="P264" s="10"/>
      <c r="Q264" s="10"/>
      <c r="R264" s="10"/>
      <c r="S264" s="10"/>
    </row>
    <row r="265" spans="3:22" x14ac:dyDescent="0.25">
      <c r="M265" s="10"/>
      <c r="N265" s="10"/>
      <c r="O265" s="10"/>
      <c r="P265" s="10"/>
      <c r="Q265" s="10"/>
      <c r="R265" s="10"/>
      <c r="S265" s="10"/>
    </row>
    <row r="266" spans="3:22" x14ac:dyDescent="0.25">
      <c r="M266" s="10"/>
      <c r="N266" s="10"/>
      <c r="O266" s="10"/>
      <c r="P266" s="10"/>
      <c r="Q266" s="10"/>
      <c r="R266" s="10"/>
      <c r="S266" s="10"/>
    </row>
    <row r="267" spans="3:22" x14ac:dyDescent="0.25">
      <c r="M267" s="10"/>
      <c r="N267" s="10"/>
      <c r="O267" s="10"/>
      <c r="P267" s="10"/>
      <c r="Q267" s="10"/>
      <c r="R267" s="10"/>
      <c r="S267" s="10"/>
    </row>
    <row r="268" spans="3:22" x14ac:dyDescent="0.25">
      <c r="M268" s="10"/>
      <c r="N268" s="10"/>
      <c r="O268" s="10"/>
      <c r="P268" s="10"/>
      <c r="Q268" s="10"/>
      <c r="R268" s="10"/>
      <c r="S268" s="10"/>
    </row>
    <row r="269" spans="3:22" x14ac:dyDescent="0.25">
      <c r="M269" s="10"/>
      <c r="N269" s="10"/>
      <c r="O269" s="10"/>
      <c r="P269" s="10"/>
      <c r="Q269" s="10"/>
      <c r="R269" s="10"/>
      <c r="S269" s="10"/>
    </row>
    <row r="270" spans="3:22" x14ac:dyDescent="0.25">
      <c r="M270" s="10"/>
      <c r="N270" s="10"/>
      <c r="O270" s="10"/>
      <c r="P270" s="10"/>
      <c r="Q270" s="10"/>
      <c r="R270" s="10"/>
      <c r="S270" s="10"/>
    </row>
    <row r="271" spans="3:22" x14ac:dyDescent="0.25">
      <c r="M271" s="10"/>
      <c r="N271" s="10"/>
      <c r="O271" s="10"/>
      <c r="P271" s="10"/>
      <c r="Q271" s="10"/>
      <c r="R271" s="10"/>
      <c r="S271" s="10"/>
    </row>
    <row r="272" spans="3:22" x14ac:dyDescent="0.25">
      <c r="D272" s="199"/>
      <c r="E272" s="199"/>
    </row>
    <row r="276" spans="1:22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82" spans="1:22" ht="15.75" thickBot="1" x14ac:dyDescent="0.3"/>
    <row r="283" spans="1:22" x14ac:dyDescent="0.25">
      <c r="C283" s="201" t="s">
        <v>0</v>
      </c>
      <c r="D283" s="202"/>
      <c r="E283" s="202"/>
      <c r="F283" s="202"/>
      <c r="G283" s="191" t="str">
        <f>CONCATENATE(Arkusz18!C2," - ",Arkusz18!B2," r.")</f>
        <v>01.01.2025 - 31.05.2025 r.</v>
      </c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2"/>
    </row>
    <row r="284" spans="1:22" x14ac:dyDescent="0.25">
      <c r="C284" s="203"/>
      <c r="D284" s="189"/>
      <c r="E284" s="189"/>
      <c r="F284" s="189"/>
      <c r="G284" s="189" t="s">
        <v>31</v>
      </c>
      <c r="H284" s="189"/>
      <c r="I284" s="189"/>
      <c r="J284" s="189"/>
      <c r="K284" s="189" t="s">
        <v>32</v>
      </c>
      <c r="L284" s="189"/>
      <c r="M284" s="189"/>
      <c r="N284" s="189"/>
      <c r="O284" s="189" t="s">
        <v>135</v>
      </c>
      <c r="P284" s="189"/>
      <c r="Q284" s="189"/>
      <c r="R284" s="189"/>
      <c r="S284" s="189" t="s">
        <v>55</v>
      </c>
      <c r="T284" s="189"/>
      <c r="U284" s="189"/>
      <c r="V284" s="193"/>
    </row>
    <row r="285" spans="1:22" x14ac:dyDescent="0.25">
      <c r="C285" s="203"/>
      <c r="D285" s="189"/>
      <c r="E285" s="189"/>
      <c r="F285" s="189"/>
      <c r="G285" s="194" t="s">
        <v>30</v>
      </c>
      <c r="H285" s="194"/>
      <c r="I285" s="189" t="s">
        <v>10</v>
      </c>
      <c r="J285" s="189"/>
      <c r="K285" s="194" t="s">
        <v>33</v>
      </c>
      <c r="L285" s="194"/>
      <c r="M285" s="189" t="s">
        <v>10</v>
      </c>
      <c r="N285" s="189"/>
      <c r="O285" s="194" t="s">
        <v>30</v>
      </c>
      <c r="P285" s="194"/>
      <c r="Q285" s="189" t="s">
        <v>10</v>
      </c>
      <c r="R285" s="189"/>
      <c r="S285" s="194" t="s">
        <v>30</v>
      </c>
      <c r="T285" s="194"/>
      <c r="U285" s="189" t="s">
        <v>10</v>
      </c>
      <c r="V285" s="193"/>
    </row>
    <row r="286" spans="1:22" x14ac:dyDescent="0.25">
      <c r="C286" s="155" t="str">
        <f>Arkusz3!B2</f>
        <v>UKRAINA</v>
      </c>
      <c r="D286" s="156"/>
      <c r="E286" s="156"/>
      <c r="F286" s="156"/>
      <c r="G286" s="146">
        <f>Arkusz3!F2</f>
        <v>3179</v>
      </c>
      <c r="H286" s="146"/>
      <c r="I286" s="146">
        <f>Arkusz3!F8</f>
        <v>3979</v>
      </c>
      <c r="J286" s="146"/>
      <c r="K286" s="146">
        <f>SUM(Arkusz3!F14,-G286)</f>
        <v>110</v>
      </c>
      <c r="L286" s="146"/>
      <c r="M286" s="146">
        <f>SUM(Arkusz3!F20,-I286)</f>
        <v>572</v>
      </c>
      <c r="N286" s="146"/>
      <c r="O286" s="146">
        <f>Arkusz3!F26</f>
        <v>5</v>
      </c>
      <c r="P286" s="146"/>
      <c r="Q286" s="146">
        <f>Arkusz3!F32</f>
        <v>7</v>
      </c>
      <c r="R286" s="146"/>
      <c r="S286" s="146">
        <f>SUM(Arkusz3!F14,O286)</f>
        <v>3294</v>
      </c>
      <c r="T286" s="146"/>
      <c r="U286" s="146">
        <f>SUM(Arkusz3!F20,Q286)</f>
        <v>4558</v>
      </c>
      <c r="V286" s="175"/>
    </row>
    <row r="287" spans="1:22" x14ac:dyDescent="0.25">
      <c r="C287" s="247" t="str">
        <f>Arkusz3!B3</f>
        <v>BIAŁORUŚ</v>
      </c>
      <c r="D287" s="248"/>
      <c r="E287" s="248"/>
      <c r="F287" s="248"/>
      <c r="G287" s="148">
        <f>Arkusz3!F3</f>
        <v>842</v>
      </c>
      <c r="H287" s="148"/>
      <c r="I287" s="148">
        <f>Arkusz3!F9</f>
        <v>1134</v>
      </c>
      <c r="J287" s="148"/>
      <c r="K287" s="148">
        <f>SUM(Arkusz3!F15,-G287)</f>
        <v>35</v>
      </c>
      <c r="L287" s="148"/>
      <c r="M287" s="148">
        <f>SUM(Arkusz3!F21,-I287)</f>
        <v>140</v>
      </c>
      <c r="N287" s="148"/>
      <c r="O287" s="148">
        <f>Arkusz3!F27</f>
        <v>6</v>
      </c>
      <c r="P287" s="148"/>
      <c r="Q287" s="148">
        <f>Arkusz3!F33</f>
        <v>9</v>
      </c>
      <c r="R287" s="148"/>
      <c r="S287" s="148">
        <f>SUM(Arkusz3!F15,O287)</f>
        <v>883</v>
      </c>
      <c r="T287" s="148"/>
      <c r="U287" s="148">
        <f>SUM(Arkusz3!F21,Q287)</f>
        <v>1283</v>
      </c>
      <c r="V287" s="174"/>
    </row>
    <row r="288" spans="1:22" x14ac:dyDescent="0.25">
      <c r="C288" s="155" t="str">
        <f>Arkusz3!B4</f>
        <v>ROSJA</v>
      </c>
      <c r="D288" s="156"/>
      <c r="E288" s="156"/>
      <c r="F288" s="156"/>
      <c r="G288" s="146">
        <f>Arkusz3!F4</f>
        <v>117</v>
      </c>
      <c r="H288" s="146"/>
      <c r="I288" s="146">
        <f>Arkusz3!F10</f>
        <v>151</v>
      </c>
      <c r="J288" s="146"/>
      <c r="K288" s="146">
        <f>SUM(Arkusz3!F16,-G288)</f>
        <v>95</v>
      </c>
      <c r="L288" s="146"/>
      <c r="M288" s="146">
        <f>SUM(Arkusz3!F22,-I288)</f>
        <v>184</v>
      </c>
      <c r="N288" s="146"/>
      <c r="O288" s="146">
        <f>Arkusz3!F28</f>
        <v>6</v>
      </c>
      <c r="P288" s="146"/>
      <c r="Q288" s="146">
        <f>Arkusz3!F34</f>
        <v>15</v>
      </c>
      <c r="R288" s="146"/>
      <c r="S288" s="146">
        <f>SUM(Arkusz3!F16,O288)</f>
        <v>218</v>
      </c>
      <c r="T288" s="146"/>
      <c r="U288" s="146">
        <f>SUM(Arkusz3!F22,Q288)</f>
        <v>350</v>
      </c>
      <c r="V288" s="175"/>
    </row>
    <row r="289" spans="1:23" x14ac:dyDescent="0.25">
      <c r="C289" s="247" t="str">
        <f>Arkusz3!B5</f>
        <v>TADŻYKISTAN</v>
      </c>
      <c r="D289" s="248"/>
      <c r="E289" s="248"/>
      <c r="F289" s="248"/>
      <c r="G289" s="148">
        <f>Arkusz3!F5</f>
        <v>39</v>
      </c>
      <c r="H289" s="148"/>
      <c r="I289" s="148">
        <f>Arkusz3!F11</f>
        <v>96</v>
      </c>
      <c r="J289" s="148"/>
      <c r="K289" s="148">
        <f>SUM(Arkusz3!F17,-G289)</f>
        <v>7</v>
      </c>
      <c r="L289" s="148"/>
      <c r="M289" s="148">
        <f>SUM(Arkusz3!F23,-I289)</f>
        <v>22</v>
      </c>
      <c r="N289" s="148"/>
      <c r="O289" s="148">
        <f>Arkusz3!F29</f>
        <v>10</v>
      </c>
      <c r="P289" s="148"/>
      <c r="Q289" s="148">
        <f>Arkusz3!F35</f>
        <v>22</v>
      </c>
      <c r="R289" s="148"/>
      <c r="S289" s="148">
        <f>SUM(Arkusz3!F17,O289)</f>
        <v>56</v>
      </c>
      <c r="T289" s="148"/>
      <c r="U289" s="148">
        <f>SUM(Arkusz3!F23,Q289)</f>
        <v>140</v>
      </c>
      <c r="V289" s="174"/>
    </row>
    <row r="290" spans="1:23" x14ac:dyDescent="0.25">
      <c r="C290" s="155" t="str">
        <f>Arkusz3!B6</f>
        <v>AFGANISTAN</v>
      </c>
      <c r="D290" s="156"/>
      <c r="E290" s="156"/>
      <c r="F290" s="156"/>
      <c r="G290" s="146">
        <f>Arkusz3!F6</f>
        <v>68</v>
      </c>
      <c r="H290" s="146"/>
      <c r="I290" s="146">
        <f>Arkusz3!F12</f>
        <v>82</v>
      </c>
      <c r="J290" s="146"/>
      <c r="K290" s="146">
        <f>SUM(Arkusz3!F18,-G290)</f>
        <v>7</v>
      </c>
      <c r="L290" s="146"/>
      <c r="M290" s="146">
        <f>SUM(Arkusz3!F24,-I290)</f>
        <v>10</v>
      </c>
      <c r="N290" s="146"/>
      <c r="O290" s="146">
        <f>Arkusz3!F30</f>
        <v>7</v>
      </c>
      <c r="P290" s="146"/>
      <c r="Q290" s="146">
        <f>Arkusz3!F36</f>
        <v>21</v>
      </c>
      <c r="R290" s="146"/>
      <c r="S290" s="146">
        <f>SUM(Arkusz3!F18,O290)</f>
        <v>82</v>
      </c>
      <c r="T290" s="146"/>
      <c r="U290" s="146">
        <f>SUM(Arkusz3!F24,Q290)</f>
        <v>113</v>
      </c>
      <c r="V290" s="175"/>
    </row>
    <row r="291" spans="1:23" ht="15.75" thickBot="1" x14ac:dyDescent="0.3">
      <c r="C291" s="249" t="str">
        <f>Arkusz3!B7</f>
        <v>Pozostałe</v>
      </c>
      <c r="D291" s="250"/>
      <c r="E291" s="250"/>
      <c r="F291" s="250"/>
      <c r="G291" s="149">
        <f>Arkusz3!F7</f>
        <v>659</v>
      </c>
      <c r="H291" s="149"/>
      <c r="I291" s="149">
        <f>Arkusz3!F13</f>
        <v>713</v>
      </c>
      <c r="J291" s="149"/>
      <c r="K291" s="149">
        <f>SUM(Arkusz3!F19,-G291)</f>
        <v>106</v>
      </c>
      <c r="L291" s="149"/>
      <c r="M291" s="149">
        <f>SUM(Arkusz3!F25,-I291)</f>
        <v>174</v>
      </c>
      <c r="N291" s="149"/>
      <c r="O291" s="149">
        <f>Arkusz3!F31</f>
        <v>136</v>
      </c>
      <c r="P291" s="149"/>
      <c r="Q291" s="149">
        <f>Arkusz3!F37</f>
        <v>149</v>
      </c>
      <c r="R291" s="149"/>
      <c r="S291" s="149">
        <f>SUM(Arkusz3!F19,O291)</f>
        <v>901</v>
      </c>
      <c r="T291" s="149"/>
      <c r="U291" s="149">
        <f>SUM(Arkusz3!F25,Q291)</f>
        <v>1036</v>
      </c>
      <c r="V291" s="178"/>
    </row>
    <row r="292" spans="1:23" x14ac:dyDescent="0.25">
      <c r="C292" s="251" t="s">
        <v>1</v>
      </c>
      <c r="D292" s="252"/>
      <c r="E292" s="252"/>
      <c r="F292" s="252"/>
      <c r="G292" s="147">
        <f>SUM(G286:G291)</f>
        <v>4904</v>
      </c>
      <c r="H292" s="147"/>
      <c r="I292" s="147">
        <f>SUM(I286:I291)</f>
        <v>6155</v>
      </c>
      <c r="J292" s="147"/>
      <c r="K292" s="147">
        <f>SUM(K286:K291)</f>
        <v>360</v>
      </c>
      <c r="L292" s="147"/>
      <c r="M292" s="147">
        <f>SUM(M286:M291)</f>
        <v>1102</v>
      </c>
      <c r="N292" s="147"/>
      <c r="O292" s="147">
        <f>SUM(O286:O291)</f>
        <v>170</v>
      </c>
      <c r="P292" s="147"/>
      <c r="Q292" s="147">
        <f>SUM(Q286:Q291)</f>
        <v>223</v>
      </c>
      <c r="R292" s="147"/>
      <c r="S292" s="147">
        <f>SUM(S286:S291)</f>
        <v>5434</v>
      </c>
      <c r="T292" s="147"/>
      <c r="U292" s="147">
        <f>SUM(U286:U291)</f>
        <v>7480</v>
      </c>
      <c r="V292" s="282"/>
    </row>
    <row r="293" spans="1:23" x14ac:dyDescent="0.25">
      <c r="A293" s="4"/>
      <c r="B293" s="11"/>
      <c r="C293" s="12"/>
      <c r="D293" s="12"/>
      <c r="E293" s="12"/>
      <c r="F293" s="12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1"/>
    </row>
    <row r="294" spans="1:23" x14ac:dyDescent="0.25">
      <c r="A294" s="253" t="s">
        <v>137</v>
      </c>
      <c r="B294" s="253"/>
      <c r="C294" s="253"/>
      <c r="D294" s="253"/>
      <c r="E294" s="253"/>
      <c r="F294" s="253"/>
      <c r="G294" s="253"/>
      <c r="H294" s="253"/>
      <c r="I294" s="253"/>
      <c r="J294" s="253"/>
      <c r="K294" s="253"/>
      <c r="L294" s="253"/>
      <c r="M294" s="253"/>
      <c r="N294" s="253"/>
      <c r="O294" s="253"/>
      <c r="P294" s="253"/>
      <c r="Q294" s="253"/>
      <c r="R294" s="253"/>
      <c r="S294" s="253"/>
      <c r="T294" s="253"/>
      <c r="U294" s="253"/>
      <c r="V294" s="253"/>
      <c r="W294" s="253"/>
    </row>
    <row r="295" spans="1:23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9" spans="1:23" x14ac:dyDescent="0.25">
      <c r="M299" s="10"/>
      <c r="N299" s="10"/>
      <c r="O299" s="10"/>
      <c r="P299" s="10"/>
      <c r="Q299" s="10"/>
      <c r="R299" s="10"/>
      <c r="S299" s="10"/>
    </row>
    <row r="300" spans="1:23" x14ac:dyDescent="0.25">
      <c r="M300" s="10"/>
      <c r="N300" s="10"/>
      <c r="O300" s="10"/>
      <c r="P300" s="10"/>
      <c r="Q300" s="10"/>
      <c r="R300" s="10"/>
      <c r="S300" s="10"/>
    </row>
    <row r="301" spans="1:23" x14ac:dyDescent="0.25">
      <c r="M301" s="10"/>
      <c r="N301" s="10"/>
      <c r="O301" s="10"/>
      <c r="P301" s="10"/>
      <c r="Q301" s="10"/>
      <c r="R301" s="10"/>
      <c r="S301" s="10"/>
    </row>
    <row r="302" spans="1:23" x14ac:dyDescent="0.25">
      <c r="M302" s="10"/>
      <c r="N302" s="10"/>
      <c r="O302" s="10"/>
      <c r="P302" s="10"/>
      <c r="Q302" s="10"/>
      <c r="R302" s="10"/>
      <c r="S302" s="10"/>
    </row>
    <row r="303" spans="1:23" x14ac:dyDescent="0.25">
      <c r="M303" s="10"/>
      <c r="N303" s="10"/>
      <c r="O303" s="10"/>
      <c r="P303" s="10"/>
      <c r="Q303" s="10"/>
      <c r="R303" s="10"/>
      <c r="S303" s="10"/>
    </row>
    <row r="304" spans="1:23" x14ac:dyDescent="0.25">
      <c r="M304" s="10"/>
      <c r="N304" s="10"/>
      <c r="O304" s="10"/>
      <c r="P304" s="10"/>
      <c r="Q304" s="10"/>
      <c r="R304" s="10"/>
      <c r="S304" s="10"/>
    </row>
    <row r="305" spans="1:23" x14ac:dyDescent="0.25">
      <c r="M305" s="10"/>
      <c r="N305" s="10"/>
      <c r="O305" s="10"/>
      <c r="P305" s="10"/>
      <c r="Q305" s="10"/>
      <c r="R305" s="10"/>
      <c r="S305" s="10"/>
    </row>
    <row r="306" spans="1:23" x14ac:dyDescent="0.25">
      <c r="M306" s="10"/>
      <c r="N306" s="10"/>
      <c r="O306" s="10"/>
      <c r="P306" s="10"/>
      <c r="Q306" s="10"/>
      <c r="R306" s="10"/>
      <c r="S306" s="10"/>
    </row>
    <row r="307" spans="1:23" x14ac:dyDescent="0.25">
      <c r="D307" s="199"/>
      <c r="E307" s="199"/>
    </row>
    <row r="312" spans="1:23" x14ac:dyDescent="0.25">
      <c r="V312" s="15"/>
      <c r="W312" s="15"/>
    </row>
    <row r="313" spans="1:23" x14ac:dyDescent="0.25">
      <c r="V313" s="15"/>
      <c r="W313" s="15"/>
    </row>
    <row r="314" spans="1:23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5"/>
      <c r="W314" s="15"/>
    </row>
    <row r="315" spans="1:23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5"/>
      <c r="W315" s="15"/>
    </row>
    <row r="316" spans="1:23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5"/>
      <c r="W316" s="15"/>
    </row>
    <row r="317" spans="1:23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5"/>
      <c r="W317" s="15"/>
    </row>
    <row r="318" spans="1:23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5"/>
      <c r="W318" s="15"/>
    </row>
    <row r="319" spans="1:23" x14ac:dyDescent="0.25">
      <c r="A319" s="61" t="s">
        <v>177</v>
      </c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</row>
    <row r="320" spans="1:23" x14ac:dyDescent="0.25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</row>
    <row r="321" spans="1:23" x14ac:dyDescent="0.25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</row>
    <row r="322" spans="1:23" x14ac:dyDescent="0.25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</row>
    <row r="323" spans="1:23" x14ac:dyDescent="0.25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</row>
    <row r="324" spans="1:23" x14ac:dyDescent="0.25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</row>
    <row r="325" spans="1:23" x14ac:dyDescent="0.25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</row>
    <row r="326" spans="1:23" x14ac:dyDescent="0.25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</row>
    <row r="327" spans="1:23" x14ac:dyDescent="0.25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</row>
    <row r="332" spans="1:23" s="54" customFormat="1" x14ac:dyDescent="0.25"/>
    <row r="333" spans="1:23" x14ac:dyDescent="0.25">
      <c r="A333" s="67" t="s">
        <v>145</v>
      </c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</row>
    <row r="334" spans="1:23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6" spans="1:23" ht="15.75" thickBot="1" x14ac:dyDescent="0.3"/>
    <row r="337" spans="1:23" x14ac:dyDescent="0.25">
      <c r="A337" s="179" t="str">
        <f>CONCATENATE(Arkusz18!C2," - ",Arkusz18!B2," r.")</f>
        <v>01.01.2025 - 31.05.2025 r.</v>
      </c>
      <c r="B337" s="180"/>
      <c r="C337" s="180"/>
      <c r="D337" s="180"/>
      <c r="E337" s="180"/>
      <c r="F337" s="180"/>
      <c r="G337" s="180"/>
      <c r="H337" s="180"/>
      <c r="I337" s="181"/>
      <c r="M337" s="179" t="str">
        <f>CONCATENATE(Arkusz18!C2," - ",Arkusz18!B2," r.")</f>
        <v>01.01.2025 - 31.05.2025 r.</v>
      </c>
      <c r="N337" s="180"/>
      <c r="O337" s="180"/>
      <c r="P337" s="180"/>
      <c r="Q337" s="180"/>
      <c r="R337" s="180"/>
      <c r="S337" s="180"/>
      <c r="T337" s="180"/>
      <c r="U337" s="181"/>
    </row>
    <row r="338" spans="1:23" ht="52.5" customHeight="1" x14ac:dyDescent="0.25">
      <c r="A338" s="208" t="s">
        <v>56</v>
      </c>
      <c r="B338" s="209"/>
      <c r="C338" s="210"/>
      <c r="D338" s="182" t="s">
        <v>57</v>
      </c>
      <c r="E338" s="186"/>
      <c r="F338" s="182" t="s">
        <v>58</v>
      </c>
      <c r="G338" s="186"/>
      <c r="H338" s="182" t="s">
        <v>54</v>
      </c>
      <c r="I338" s="183"/>
      <c r="M338" s="208" t="s">
        <v>56</v>
      </c>
      <c r="N338" s="209"/>
      <c r="O338" s="210"/>
      <c r="P338" s="182" t="s">
        <v>59</v>
      </c>
      <c r="Q338" s="186"/>
      <c r="R338" s="182" t="s">
        <v>58</v>
      </c>
      <c r="S338" s="186"/>
      <c r="T338" s="182" t="s">
        <v>54</v>
      </c>
      <c r="U338" s="183"/>
    </row>
    <row r="339" spans="1:23" x14ac:dyDescent="0.25">
      <c r="A339" s="211"/>
      <c r="B339" s="212"/>
      <c r="C339" s="213"/>
      <c r="D339" s="184"/>
      <c r="E339" s="187"/>
      <c r="F339" s="184"/>
      <c r="G339" s="187"/>
      <c r="H339" s="184"/>
      <c r="I339" s="185"/>
      <c r="M339" s="211"/>
      <c r="N339" s="212"/>
      <c r="O339" s="213"/>
      <c r="P339" s="184"/>
      <c r="Q339" s="187"/>
      <c r="R339" s="184"/>
      <c r="S339" s="187"/>
      <c r="T339" s="184"/>
      <c r="U339" s="185"/>
    </row>
    <row r="340" spans="1:23" x14ac:dyDescent="0.25">
      <c r="A340" s="232" t="str">
        <f>Arkusz4!B2</f>
        <v>NIEMCY</v>
      </c>
      <c r="B340" s="233"/>
      <c r="C340" s="233"/>
      <c r="D340" s="188">
        <f>Arkusz4!C2</f>
        <v>508</v>
      </c>
      <c r="E340" s="188"/>
      <c r="F340" s="188">
        <f>Arkusz4!D2</f>
        <v>448</v>
      </c>
      <c r="G340" s="188"/>
      <c r="H340" s="188">
        <f>Arkusz4!E2</f>
        <v>190</v>
      </c>
      <c r="I340" s="188"/>
      <c r="M340" s="232" t="str">
        <f>Arkusz5!B2</f>
        <v>NIEMCY</v>
      </c>
      <c r="N340" s="233"/>
      <c r="O340" s="233"/>
      <c r="P340" s="188">
        <f>Arkusz5!C2</f>
        <v>44</v>
      </c>
      <c r="Q340" s="188"/>
      <c r="R340" s="188">
        <f>Arkusz5!D2</f>
        <v>40</v>
      </c>
      <c r="S340" s="188"/>
      <c r="T340" s="188">
        <f>Arkusz5!E2</f>
        <v>9</v>
      </c>
      <c r="U340" s="246"/>
    </row>
    <row r="341" spans="1:23" x14ac:dyDescent="0.25">
      <c r="A341" s="234" t="str">
        <f>Arkusz4!B3</f>
        <v>FRANCJA</v>
      </c>
      <c r="B341" s="235"/>
      <c r="C341" s="235"/>
      <c r="D341" s="218">
        <f>Arkusz4!C3</f>
        <v>215</v>
      </c>
      <c r="E341" s="218"/>
      <c r="F341" s="218">
        <f>Arkusz4!D3</f>
        <v>149</v>
      </c>
      <c r="G341" s="218"/>
      <c r="H341" s="218">
        <f>Arkusz4!E3</f>
        <v>14</v>
      </c>
      <c r="I341" s="218"/>
      <c r="M341" s="234" t="str">
        <f>Arkusz5!B3</f>
        <v>LITWA</v>
      </c>
      <c r="N341" s="235"/>
      <c r="O341" s="235"/>
      <c r="P341" s="218">
        <f>Arkusz5!C3</f>
        <v>15</v>
      </c>
      <c r="Q341" s="218"/>
      <c r="R341" s="218">
        <f>Arkusz5!D3</f>
        <v>15</v>
      </c>
      <c r="S341" s="218"/>
      <c r="T341" s="218">
        <f>Arkusz5!E3</f>
        <v>4</v>
      </c>
      <c r="U341" s="245"/>
    </row>
    <row r="342" spans="1:23" x14ac:dyDescent="0.25">
      <c r="A342" s="232" t="str">
        <f>Arkusz4!B4</f>
        <v>BELGIA</v>
      </c>
      <c r="B342" s="233"/>
      <c r="C342" s="233"/>
      <c r="D342" s="188">
        <f>Arkusz4!C4</f>
        <v>96</v>
      </c>
      <c r="E342" s="188"/>
      <c r="F342" s="188">
        <f>Arkusz4!D4</f>
        <v>93</v>
      </c>
      <c r="G342" s="188"/>
      <c r="H342" s="188">
        <f>Arkusz4!E4</f>
        <v>12</v>
      </c>
      <c r="I342" s="188"/>
      <c r="M342" s="232" t="str">
        <f>Arkusz5!B4</f>
        <v>FRANCJA</v>
      </c>
      <c r="N342" s="233"/>
      <c r="O342" s="233"/>
      <c r="P342" s="188">
        <f>Arkusz5!C4</f>
        <v>12</v>
      </c>
      <c r="Q342" s="188"/>
      <c r="R342" s="188">
        <f>Arkusz5!D4</f>
        <v>12</v>
      </c>
      <c r="S342" s="188"/>
      <c r="T342" s="188">
        <f>Arkusz5!E4</f>
        <v>3</v>
      </c>
      <c r="U342" s="246"/>
    </row>
    <row r="343" spans="1:23" x14ac:dyDescent="0.25">
      <c r="A343" s="234" t="str">
        <f>Arkusz4!B5</f>
        <v>NORWEGIA</v>
      </c>
      <c r="B343" s="235"/>
      <c r="C343" s="235"/>
      <c r="D343" s="218">
        <f>Arkusz4!C5</f>
        <v>40</v>
      </c>
      <c r="E343" s="218"/>
      <c r="F343" s="218">
        <f>Arkusz4!D5</f>
        <v>39</v>
      </c>
      <c r="G343" s="218"/>
      <c r="H343" s="218">
        <f>Arkusz4!E5</f>
        <v>31</v>
      </c>
      <c r="I343" s="218"/>
      <c r="M343" s="234" t="str">
        <f>Arkusz5!B5</f>
        <v>HISZPANIA</v>
      </c>
      <c r="N343" s="235"/>
      <c r="O343" s="235"/>
      <c r="P343" s="218">
        <f>Arkusz5!C5</f>
        <v>9</v>
      </c>
      <c r="Q343" s="218"/>
      <c r="R343" s="218">
        <f>Arkusz5!D5</f>
        <v>9</v>
      </c>
      <c r="S343" s="218"/>
      <c r="T343" s="218">
        <f>Arkusz5!E5</f>
        <v>2</v>
      </c>
      <c r="U343" s="245"/>
    </row>
    <row r="344" spans="1:23" x14ac:dyDescent="0.25">
      <c r="A344" s="232" t="str">
        <f>Arkusz4!B6</f>
        <v>NIDERLANDY</v>
      </c>
      <c r="B344" s="233"/>
      <c r="C344" s="233"/>
      <c r="D344" s="188">
        <f>Arkusz4!C6</f>
        <v>33</v>
      </c>
      <c r="E344" s="188"/>
      <c r="F344" s="188">
        <f>Arkusz4!D6</f>
        <v>31</v>
      </c>
      <c r="G344" s="188"/>
      <c r="H344" s="188">
        <f>Arkusz4!E6</f>
        <v>23</v>
      </c>
      <c r="I344" s="188"/>
      <c r="M344" s="232" t="str">
        <f>Arkusz5!B6</f>
        <v>CZECHY</v>
      </c>
      <c r="N344" s="233"/>
      <c r="O344" s="233"/>
      <c r="P344" s="188">
        <f>Arkusz5!C6</f>
        <v>7</v>
      </c>
      <c r="Q344" s="188"/>
      <c r="R344" s="188">
        <f>Arkusz5!D6</f>
        <v>3</v>
      </c>
      <c r="S344" s="188"/>
      <c r="T344" s="188">
        <f>Arkusz5!E6</f>
        <v>0</v>
      </c>
      <c r="U344" s="246"/>
    </row>
    <row r="345" spans="1:23" ht="15.75" thickBot="1" x14ac:dyDescent="0.3">
      <c r="A345" s="236" t="str">
        <f>Arkusz4!B7</f>
        <v>Pozostałe</v>
      </c>
      <c r="B345" s="237"/>
      <c r="C345" s="237"/>
      <c r="D345" s="219">
        <f>Arkusz4!C7</f>
        <v>175</v>
      </c>
      <c r="E345" s="219"/>
      <c r="F345" s="219">
        <f>Arkusz4!D7</f>
        <v>121</v>
      </c>
      <c r="G345" s="219"/>
      <c r="H345" s="219">
        <f>Arkusz4!E7</f>
        <v>57</v>
      </c>
      <c r="I345" s="219"/>
      <c r="M345" s="236" t="str">
        <f>Arkusz5!B7</f>
        <v>Pozostałe</v>
      </c>
      <c r="N345" s="237"/>
      <c r="O345" s="237"/>
      <c r="P345" s="219">
        <f>Arkusz5!C7</f>
        <v>45</v>
      </c>
      <c r="Q345" s="219"/>
      <c r="R345" s="219">
        <f>Arkusz5!D7</f>
        <v>34</v>
      </c>
      <c r="S345" s="219"/>
      <c r="T345" s="219">
        <f>Arkusz5!E7</f>
        <v>9</v>
      </c>
      <c r="U345" s="283"/>
    </row>
    <row r="346" spans="1:23" ht="15.75" thickBot="1" x14ac:dyDescent="0.3">
      <c r="A346" s="216" t="s">
        <v>69</v>
      </c>
      <c r="B346" s="217"/>
      <c r="C346" s="217"/>
      <c r="D346" s="214">
        <f>SUM(D340:E345)</f>
        <v>1067</v>
      </c>
      <c r="E346" s="214"/>
      <c r="F346" s="214">
        <f>SUM(F340:G345)</f>
        <v>881</v>
      </c>
      <c r="G346" s="214"/>
      <c r="H346" s="214">
        <f>SUM(H340:I345)</f>
        <v>327</v>
      </c>
      <c r="I346" s="215"/>
      <c r="M346" s="216" t="s">
        <v>69</v>
      </c>
      <c r="N346" s="217"/>
      <c r="O346" s="217"/>
      <c r="P346" s="214">
        <f>SUM(P340:Q345)</f>
        <v>132</v>
      </c>
      <c r="Q346" s="214"/>
      <c r="R346" s="214">
        <f t="shared" ref="R346" si="11">SUM(R340:S345)</f>
        <v>113</v>
      </c>
      <c r="S346" s="214"/>
      <c r="T346" s="214">
        <f>SUM(T340:U345)</f>
        <v>27</v>
      </c>
      <c r="U346" s="215"/>
    </row>
    <row r="347" spans="1:23" s="54" customFormat="1" x14ac:dyDescent="0.25">
      <c r="A347" s="59"/>
      <c r="B347" s="59"/>
      <c r="C347" s="59"/>
      <c r="D347" s="60"/>
      <c r="E347" s="60"/>
      <c r="F347" s="60"/>
      <c r="G347" s="60"/>
      <c r="H347" s="60"/>
      <c r="I347" s="60"/>
      <c r="M347" s="59"/>
      <c r="N347" s="59"/>
      <c r="O347" s="59"/>
      <c r="P347" s="60"/>
      <c r="Q347" s="60"/>
      <c r="R347" s="60"/>
      <c r="S347" s="60"/>
      <c r="T347" s="60"/>
      <c r="U347" s="60"/>
    </row>
    <row r="349" spans="1:23" x14ac:dyDescent="0.25">
      <c r="A349" s="61" t="s">
        <v>178</v>
      </c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</row>
    <row r="350" spans="1:23" x14ac:dyDescent="0.25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</row>
    <row r="351" spans="1:23" x14ac:dyDescent="0.25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</row>
    <row r="352" spans="1:23" x14ac:dyDescent="0.25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</row>
    <row r="353" spans="1:23" s="54" customFormat="1" x14ac:dyDescent="0.25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</row>
    <row r="354" spans="1:23" x14ac:dyDescent="0.25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</row>
    <row r="356" spans="1:23" x14ac:dyDescent="0.25">
      <c r="A356" s="253" t="s">
        <v>68</v>
      </c>
      <c r="B356" s="253"/>
      <c r="C356" s="253"/>
      <c r="D356" s="253"/>
      <c r="E356" s="253"/>
      <c r="F356" s="253"/>
      <c r="G356" s="253"/>
      <c r="H356" s="253"/>
      <c r="I356" s="253"/>
      <c r="J356" s="253"/>
      <c r="K356" s="253"/>
      <c r="L356" s="253"/>
      <c r="M356" s="253"/>
      <c r="N356" s="253"/>
      <c r="O356" s="253"/>
      <c r="P356" s="253"/>
      <c r="Q356" s="253"/>
      <c r="R356" s="253"/>
      <c r="S356" s="253"/>
      <c r="T356" s="253"/>
      <c r="U356" s="253"/>
      <c r="V356" s="253"/>
      <c r="W356" s="253"/>
    </row>
    <row r="357" spans="1:23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3" x14ac:dyDescent="0.25">
      <c r="A358" s="67" t="s">
        <v>146</v>
      </c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</row>
    <row r="359" spans="1:23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1:23" ht="15.75" thickBot="1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1:23" x14ac:dyDescent="0.25">
      <c r="C361" s="139" t="s">
        <v>0</v>
      </c>
      <c r="D361" s="140"/>
      <c r="E361" s="140"/>
      <c r="F361" s="140"/>
      <c r="G361" s="191" t="str">
        <f>CONCATENATE(Arkusz18!A2," - ",Arkusz18!B2," r.")</f>
        <v>01.05.2025 - 31.05.2025 r.</v>
      </c>
      <c r="H361" s="191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2"/>
    </row>
    <row r="362" spans="1:23" ht="73.5" customHeight="1" x14ac:dyDescent="0.25">
      <c r="C362" s="141"/>
      <c r="D362" s="142"/>
      <c r="E362" s="142"/>
      <c r="F362" s="142"/>
      <c r="G362" s="241" t="s">
        <v>60</v>
      </c>
      <c r="H362" s="242"/>
      <c r="I362" s="243"/>
      <c r="J362" s="241" t="s">
        <v>61</v>
      </c>
      <c r="K362" s="242"/>
      <c r="L362" s="243"/>
      <c r="M362" s="241" t="s">
        <v>62</v>
      </c>
      <c r="N362" s="242"/>
      <c r="O362" s="243"/>
      <c r="P362" s="241" t="s">
        <v>71</v>
      </c>
      <c r="Q362" s="242"/>
      <c r="R362" s="243"/>
      <c r="S362" s="241" t="s">
        <v>63</v>
      </c>
      <c r="T362" s="242"/>
      <c r="U362" s="244"/>
    </row>
    <row r="363" spans="1:23" x14ac:dyDescent="0.25">
      <c r="C363" s="239" t="str">
        <f>Arkusz6!B2</f>
        <v>UKRAINA</v>
      </c>
      <c r="D363" s="240"/>
      <c r="E363" s="240"/>
      <c r="F363" s="240"/>
      <c r="G363" s="133">
        <f>Arkusz6!C2</f>
        <v>0</v>
      </c>
      <c r="H363" s="133"/>
      <c r="I363" s="133"/>
      <c r="J363" s="133">
        <f>Arkusz6!D2</f>
        <v>5</v>
      </c>
      <c r="K363" s="133"/>
      <c r="L363" s="133"/>
      <c r="M363" s="133">
        <f>Arkusz6!E2</f>
        <v>0</v>
      </c>
      <c r="N363" s="133"/>
      <c r="O363" s="133"/>
      <c r="P363" s="133">
        <v>167</v>
      </c>
      <c r="Q363" s="133"/>
      <c r="R363" s="133"/>
      <c r="S363" s="133">
        <f>Arkusz6!G2</f>
        <v>77</v>
      </c>
      <c r="T363" s="133"/>
      <c r="U363" s="133"/>
    </row>
    <row r="364" spans="1:23" x14ac:dyDescent="0.25">
      <c r="C364" s="230" t="str">
        <f>Arkusz6!B3</f>
        <v>BIAŁORUŚ</v>
      </c>
      <c r="D364" s="231"/>
      <c r="E364" s="231"/>
      <c r="F364" s="231"/>
      <c r="G364" s="238">
        <f>Arkusz6!C3</f>
        <v>6</v>
      </c>
      <c r="H364" s="238"/>
      <c r="I364" s="238"/>
      <c r="J364" s="238">
        <f>Arkusz6!D3</f>
        <v>114</v>
      </c>
      <c r="K364" s="238"/>
      <c r="L364" s="238"/>
      <c r="M364" s="238">
        <f>Arkusz6!E3</f>
        <v>0</v>
      </c>
      <c r="N364" s="238"/>
      <c r="O364" s="238"/>
      <c r="P364" s="238">
        <f>Arkusz6!F3</f>
        <v>2</v>
      </c>
      <c r="Q364" s="238"/>
      <c r="R364" s="238"/>
      <c r="S364" s="238">
        <f>Arkusz6!G3</f>
        <v>12</v>
      </c>
      <c r="T364" s="238"/>
      <c r="U364" s="238"/>
    </row>
    <row r="365" spans="1:23" x14ac:dyDescent="0.25">
      <c r="C365" s="239" t="str">
        <f>Arkusz6!B4</f>
        <v>ETIOPIA</v>
      </c>
      <c r="D365" s="240"/>
      <c r="E365" s="240"/>
      <c r="F365" s="240"/>
      <c r="G365" s="133">
        <f>Arkusz6!C4</f>
        <v>1</v>
      </c>
      <c r="H365" s="133"/>
      <c r="I365" s="133"/>
      <c r="J365" s="133">
        <f>Arkusz6!D4</f>
        <v>9</v>
      </c>
      <c r="K365" s="133"/>
      <c r="L365" s="133"/>
      <c r="M365" s="133">
        <f>Arkusz6!E4</f>
        <v>0</v>
      </c>
      <c r="N365" s="133"/>
      <c r="O365" s="133"/>
      <c r="P365" s="133">
        <f>Arkusz6!F4</f>
        <v>0</v>
      </c>
      <c r="Q365" s="133"/>
      <c r="R365" s="133"/>
      <c r="S365" s="133">
        <f>Arkusz6!G4</f>
        <v>44</v>
      </c>
      <c r="T365" s="133"/>
      <c r="U365" s="133"/>
    </row>
    <row r="366" spans="1:23" x14ac:dyDescent="0.25">
      <c r="C366" s="230" t="str">
        <f>Arkusz6!B5</f>
        <v>ROSJA</v>
      </c>
      <c r="D366" s="231"/>
      <c r="E366" s="231"/>
      <c r="F366" s="231"/>
      <c r="G366" s="238">
        <f>Arkusz6!C5</f>
        <v>1</v>
      </c>
      <c r="H366" s="238"/>
      <c r="I366" s="238"/>
      <c r="J366" s="238">
        <f>Arkusz6!D5</f>
        <v>1</v>
      </c>
      <c r="K366" s="238"/>
      <c r="L366" s="238"/>
      <c r="M366" s="238">
        <f>Arkusz6!E5</f>
        <v>0</v>
      </c>
      <c r="N366" s="238"/>
      <c r="O366" s="238"/>
      <c r="P366" s="238">
        <f>Arkusz6!F5</f>
        <v>32</v>
      </c>
      <c r="Q366" s="238"/>
      <c r="R366" s="238"/>
      <c r="S366" s="238">
        <f>Arkusz6!G5</f>
        <v>20</v>
      </c>
      <c r="T366" s="238"/>
      <c r="U366" s="238"/>
    </row>
    <row r="367" spans="1:23" x14ac:dyDescent="0.25">
      <c r="C367" s="239" t="str">
        <f>Arkusz6!B6</f>
        <v>ERYTREA</v>
      </c>
      <c r="D367" s="240"/>
      <c r="E367" s="240"/>
      <c r="F367" s="240"/>
      <c r="G367" s="133">
        <f>Arkusz6!C6</f>
        <v>0</v>
      </c>
      <c r="H367" s="133"/>
      <c r="I367" s="133"/>
      <c r="J367" s="133">
        <f>Arkusz6!D6</f>
        <v>3</v>
      </c>
      <c r="K367" s="133"/>
      <c r="L367" s="133"/>
      <c r="M367" s="133">
        <f>Arkusz6!E6</f>
        <v>0</v>
      </c>
      <c r="N367" s="133"/>
      <c r="O367" s="133"/>
      <c r="P367" s="133">
        <f>Arkusz6!F6</f>
        <v>0</v>
      </c>
      <c r="Q367" s="133"/>
      <c r="R367" s="133"/>
      <c r="S367" s="133">
        <f>Arkusz6!G6</f>
        <v>25</v>
      </c>
      <c r="T367" s="133"/>
      <c r="U367" s="133"/>
    </row>
    <row r="368" spans="1:23" ht="15.75" thickBot="1" x14ac:dyDescent="0.3">
      <c r="C368" s="135" t="str">
        <f>Arkusz6!B7</f>
        <v>Pozostałe</v>
      </c>
      <c r="D368" s="136"/>
      <c r="E368" s="136"/>
      <c r="F368" s="136"/>
      <c r="G368" s="134">
        <f>Arkusz6!C7</f>
        <v>14</v>
      </c>
      <c r="H368" s="134"/>
      <c r="I368" s="134"/>
      <c r="J368" s="134">
        <f>Arkusz6!D7</f>
        <v>11</v>
      </c>
      <c r="K368" s="134"/>
      <c r="L368" s="134"/>
      <c r="M368" s="134">
        <f>Arkusz6!E7</f>
        <v>0</v>
      </c>
      <c r="N368" s="134"/>
      <c r="O368" s="134"/>
      <c r="P368" s="134">
        <v>46</v>
      </c>
      <c r="Q368" s="134"/>
      <c r="R368" s="134"/>
      <c r="S368" s="134">
        <f>Arkusz6!G7</f>
        <v>175</v>
      </c>
      <c r="T368" s="134"/>
      <c r="U368" s="134"/>
    </row>
    <row r="369" spans="1:23" ht="15.75" thickBot="1" x14ac:dyDescent="0.3">
      <c r="C369" s="137" t="s">
        <v>1</v>
      </c>
      <c r="D369" s="138"/>
      <c r="E369" s="138"/>
      <c r="F369" s="138"/>
      <c r="G369" s="95">
        <f>SUM(G363:I368)</f>
        <v>22</v>
      </c>
      <c r="H369" s="95"/>
      <c r="I369" s="95"/>
      <c r="J369" s="95">
        <f t="shared" ref="J369" si="12">SUM(J363:L368)</f>
        <v>143</v>
      </c>
      <c r="K369" s="95"/>
      <c r="L369" s="95"/>
      <c r="M369" s="95">
        <f t="shared" ref="M369" si="13">SUM(M363:O368)</f>
        <v>0</v>
      </c>
      <c r="N369" s="95"/>
      <c r="O369" s="95"/>
      <c r="P369" s="95">
        <v>247</v>
      </c>
      <c r="Q369" s="95"/>
      <c r="R369" s="95"/>
      <c r="S369" s="95">
        <f>SUM(S363:U368)</f>
        <v>353</v>
      </c>
      <c r="T369" s="95"/>
      <c r="U369" s="96"/>
    </row>
    <row r="372" spans="1:23" ht="15.75" thickBot="1" x14ac:dyDescent="0.3"/>
    <row r="373" spans="1:23" x14ac:dyDescent="0.25">
      <c r="C373" s="139" t="s">
        <v>0</v>
      </c>
      <c r="D373" s="140"/>
      <c r="E373" s="140"/>
      <c r="F373" s="140"/>
      <c r="G373" s="191" t="str">
        <f>CONCATENATE(Arkusz18!C2," - ",Arkusz18!B2," r.")</f>
        <v>01.01.2025 - 31.05.2025 r.</v>
      </c>
      <c r="H373" s="191"/>
      <c r="I373" s="191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2"/>
    </row>
    <row r="374" spans="1:23" ht="71.25" customHeight="1" x14ac:dyDescent="0.25">
      <c r="C374" s="141"/>
      <c r="D374" s="142"/>
      <c r="E374" s="142"/>
      <c r="F374" s="142"/>
      <c r="G374" s="241" t="s">
        <v>60</v>
      </c>
      <c r="H374" s="242"/>
      <c r="I374" s="243"/>
      <c r="J374" s="241" t="s">
        <v>61</v>
      </c>
      <c r="K374" s="242"/>
      <c r="L374" s="243"/>
      <c r="M374" s="241" t="s">
        <v>62</v>
      </c>
      <c r="N374" s="242"/>
      <c r="O374" s="243"/>
      <c r="P374" s="241" t="s">
        <v>71</v>
      </c>
      <c r="Q374" s="242"/>
      <c r="R374" s="243"/>
      <c r="S374" s="241" t="s">
        <v>63</v>
      </c>
      <c r="T374" s="242"/>
      <c r="U374" s="244"/>
    </row>
    <row r="375" spans="1:23" x14ac:dyDescent="0.25">
      <c r="C375" s="239" t="str">
        <f>Arkusz7!B2</f>
        <v>UKRAINA</v>
      </c>
      <c r="D375" s="240"/>
      <c r="E375" s="240"/>
      <c r="F375" s="240"/>
      <c r="G375" s="133">
        <f>Arkusz7!C2</f>
        <v>6</v>
      </c>
      <c r="H375" s="133"/>
      <c r="I375" s="133"/>
      <c r="J375" s="133">
        <f>Arkusz7!D2</f>
        <v>1504</v>
      </c>
      <c r="K375" s="133"/>
      <c r="L375" s="133"/>
      <c r="M375" s="133">
        <f>Arkusz7!E2</f>
        <v>0</v>
      </c>
      <c r="N375" s="133"/>
      <c r="O375" s="133"/>
      <c r="P375" s="133">
        <f>Arkusz7!F2</f>
        <v>224</v>
      </c>
      <c r="Q375" s="133"/>
      <c r="R375" s="133"/>
      <c r="S375" s="133">
        <f>Arkusz7!G2</f>
        <v>250</v>
      </c>
      <c r="T375" s="133"/>
      <c r="U375" s="133"/>
    </row>
    <row r="376" spans="1:23" x14ac:dyDescent="0.25">
      <c r="C376" s="230" t="str">
        <f>Arkusz7!B3</f>
        <v>BIAŁORUŚ</v>
      </c>
      <c r="D376" s="231"/>
      <c r="E376" s="231"/>
      <c r="F376" s="231"/>
      <c r="G376" s="238">
        <f>Arkusz7!C3</f>
        <v>96</v>
      </c>
      <c r="H376" s="238"/>
      <c r="I376" s="238"/>
      <c r="J376" s="238">
        <f>Arkusz7!D3</f>
        <v>734</v>
      </c>
      <c r="K376" s="238"/>
      <c r="L376" s="238"/>
      <c r="M376" s="238">
        <f>Arkusz7!E3</f>
        <v>0</v>
      </c>
      <c r="N376" s="238"/>
      <c r="O376" s="238"/>
      <c r="P376" s="238">
        <f>Arkusz7!F3</f>
        <v>60</v>
      </c>
      <c r="Q376" s="238"/>
      <c r="R376" s="238"/>
      <c r="S376" s="238">
        <f>Arkusz7!G3</f>
        <v>77</v>
      </c>
      <c r="T376" s="238"/>
      <c r="U376" s="238"/>
    </row>
    <row r="377" spans="1:23" x14ac:dyDescent="0.25">
      <c r="C377" s="239" t="str">
        <f>Arkusz7!B4</f>
        <v>ROSJA</v>
      </c>
      <c r="D377" s="240"/>
      <c r="E377" s="240"/>
      <c r="F377" s="240"/>
      <c r="G377" s="133">
        <f>Arkusz7!C4</f>
        <v>28</v>
      </c>
      <c r="H377" s="133"/>
      <c r="I377" s="133"/>
      <c r="J377" s="133">
        <f>Arkusz7!D4</f>
        <v>13</v>
      </c>
      <c r="K377" s="133"/>
      <c r="L377" s="133"/>
      <c r="M377" s="133">
        <f>Arkusz7!E4</f>
        <v>0</v>
      </c>
      <c r="N377" s="133"/>
      <c r="O377" s="133"/>
      <c r="P377" s="133">
        <f>Arkusz7!F4</f>
        <v>121</v>
      </c>
      <c r="Q377" s="133"/>
      <c r="R377" s="133"/>
      <c r="S377" s="133">
        <f>Arkusz7!G4</f>
        <v>84</v>
      </c>
      <c r="T377" s="133"/>
      <c r="U377" s="133"/>
    </row>
    <row r="378" spans="1:23" x14ac:dyDescent="0.25">
      <c r="C378" s="230" t="str">
        <f>Arkusz7!B5</f>
        <v>ETIOPIA</v>
      </c>
      <c r="D378" s="231"/>
      <c r="E378" s="231"/>
      <c r="F378" s="231"/>
      <c r="G378" s="238">
        <f>Arkusz7!C5</f>
        <v>1</v>
      </c>
      <c r="H378" s="238"/>
      <c r="I378" s="238"/>
      <c r="J378" s="238">
        <f>Arkusz7!D5</f>
        <v>51</v>
      </c>
      <c r="K378" s="238"/>
      <c r="L378" s="238"/>
      <c r="M378" s="238">
        <f>Arkusz7!E5</f>
        <v>0</v>
      </c>
      <c r="N378" s="238"/>
      <c r="O378" s="238"/>
      <c r="P378" s="238">
        <f>Arkusz7!F5</f>
        <v>1</v>
      </c>
      <c r="Q378" s="238"/>
      <c r="R378" s="238"/>
      <c r="S378" s="238">
        <f>Arkusz7!G5</f>
        <v>113</v>
      </c>
      <c r="T378" s="238"/>
      <c r="U378" s="238"/>
    </row>
    <row r="379" spans="1:23" x14ac:dyDescent="0.25">
      <c r="C379" s="239" t="str">
        <f>Arkusz7!B6</f>
        <v>TADŻYKISTAN</v>
      </c>
      <c r="D379" s="240"/>
      <c r="E379" s="240"/>
      <c r="F379" s="240"/>
      <c r="G379" s="133">
        <f>Arkusz7!C6</f>
        <v>1</v>
      </c>
      <c r="H379" s="133"/>
      <c r="I379" s="133"/>
      <c r="J379" s="133">
        <f>Arkusz7!D6</f>
        <v>7</v>
      </c>
      <c r="K379" s="133"/>
      <c r="L379" s="133"/>
      <c r="M379" s="133">
        <f>Arkusz7!E6</f>
        <v>0</v>
      </c>
      <c r="N379" s="133"/>
      <c r="O379" s="133"/>
      <c r="P379" s="133">
        <f>Arkusz7!F6</f>
        <v>32</v>
      </c>
      <c r="Q379" s="133"/>
      <c r="R379" s="133"/>
      <c r="S379" s="133">
        <f>Arkusz7!G6</f>
        <v>82</v>
      </c>
      <c r="T379" s="133"/>
      <c r="U379" s="133"/>
    </row>
    <row r="380" spans="1:23" ht="15.75" thickBot="1" x14ac:dyDescent="0.3">
      <c r="C380" s="135" t="str">
        <f>Arkusz7!B7</f>
        <v>Pozostałe</v>
      </c>
      <c r="D380" s="136"/>
      <c r="E380" s="136"/>
      <c r="F380" s="136"/>
      <c r="G380" s="134">
        <f>Arkusz7!C7</f>
        <v>49</v>
      </c>
      <c r="H380" s="134"/>
      <c r="I380" s="134"/>
      <c r="J380" s="134">
        <f>Arkusz7!D7</f>
        <v>77</v>
      </c>
      <c r="K380" s="134"/>
      <c r="L380" s="134"/>
      <c r="M380" s="134">
        <f>Arkusz7!E7</f>
        <v>0</v>
      </c>
      <c r="N380" s="134"/>
      <c r="O380" s="134"/>
      <c r="P380" s="134">
        <f>Arkusz7!F7</f>
        <v>230</v>
      </c>
      <c r="Q380" s="134"/>
      <c r="R380" s="134"/>
      <c r="S380" s="134">
        <f>Arkusz7!G7</f>
        <v>632</v>
      </c>
      <c r="T380" s="134"/>
      <c r="U380" s="134"/>
    </row>
    <row r="381" spans="1:23" ht="15.75" thickBot="1" x14ac:dyDescent="0.3">
      <c r="C381" s="137" t="s">
        <v>1</v>
      </c>
      <c r="D381" s="138"/>
      <c r="E381" s="138"/>
      <c r="F381" s="138"/>
      <c r="G381" s="95">
        <f>SUM(G375:I380)</f>
        <v>181</v>
      </c>
      <c r="H381" s="95"/>
      <c r="I381" s="95"/>
      <c r="J381" s="95">
        <f t="shared" ref="J381" si="14">SUM(J375:L380)</f>
        <v>2386</v>
      </c>
      <c r="K381" s="95"/>
      <c r="L381" s="95"/>
      <c r="M381" s="95">
        <f t="shared" ref="M381" si="15">SUM(M375:O380)</f>
        <v>0</v>
      </c>
      <c r="N381" s="95"/>
      <c r="O381" s="95"/>
      <c r="P381" s="95">
        <f t="shared" ref="P381" si="16">SUM(P375:R380)</f>
        <v>668</v>
      </c>
      <c r="Q381" s="95"/>
      <c r="R381" s="95"/>
      <c r="S381" s="95">
        <f>SUM(S375:U380)</f>
        <v>1238</v>
      </c>
      <c r="T381" s="95"/>
      <c r="U381" s="96"/>
      <c r="V381" s="48"/>
    </row>
    <row r="384" spans="1:23" x14ac:dyDescent="0.25">
      <c r="A384" s="61" t="s">
        <v>174</v>
      </c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</row>
    <row r="385" spans="1:23" x14ac:dyDescent="0.2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</row>
    <row r="386" spans="1:23" x14ac:dyDescent="0.25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</row>
    <row r="387" spans="1:23" x14ac:dyDescent="0.25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</row>
    <row r="388" spans="1:23" x14ac:dyDescent="0.25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</row>
    <row r="389" spans="1:23" x14ac:dyDescent="0.25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</row>
    <row r="390" spans="1:23" x14ac:dyDescent="0.25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</row>
    <row r="391" spans="1:23" x14ac:dyDescent="0.25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</row>
    <row r="395" spans="1:23" x14ac:dyDescent="0.25">
      <c r="A395" s="67" t="s">
        <v>147</v>
      </c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</row>
    <row r="396" spans="1:23" x14ac:dyDescent="0.25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</row>
    <row r="397" spans="1:23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3" ht="15.75" thickBot="1" x14ac:dyDescent="0.3"/>
    <row r="399" spans="1:23" ht="30" customHeight="1" x14ac:dyDescent="0.25">
      <c r="B399" s="139" t="s">
        <v>9</v>
      </c>
      <c r="C399" s="140"/>
      <c r="D399" s="140"/>
      <c r="E399" s="140"/>
      <c r="F399" s="140"/>
      <c r="G399" s="140"/>
      <c r="H399" s="140"/>
      <c r="I399" s="140"/>
      <c r="J399" s="143" t="str">
        <f>Arkusz8!C6</f>
        <v>27.04.2025 - 03.05.2025</v>
      </c>
      <c r="K399" s="143"/>
      <c r="L399" s="143"/>
      <c r="M399" s="143" t="str">
        <f>Arkusz8!C10</f>
        <v>04.05.2025 - 10.05.2025</v>
      </c>
      <c r="N399" s="143"/>
      <c r="O399" s="143"/>
      <c r="P399" s="143" t="str">
        <f>Arkusz8!C9</f>
        <v>11.05.2025 - 17.05.2025</v>
      </c>
      <c r="Q399" s="143"/>
      <c r="R399" s="143"/>
      <c r="S399" s="143" t="str">
        <f>Arkusz8!C8</f>
        <v>18.05.2025 - 24.05.2025</v>
      </c>
      <c r="T399" s="143"/>
      <c r="U399" s="143"/>
      <c r="V399" s="143" t="str">
        <f>Arkusz8!C7</f>
        <v>25.05.2025 - 31.05.2025</v>
      </c>
      <c r="W399" s="143"/>
    </row>
    <row r="400" spans="1:23" x14ac:dyDescent="0.25">
      <c r="B400" s="256" t="s">
        <v>29</v>
      </c>
      <c r="C400" s="257"/>
      <c r="D400" s="257"/>
      <c r="E400" s="257"/>
      <c r="F400" s="257"/>
      <c r="G400" s="257"/>
      <c r="H400" s="257"/>
      <c r="I400" s="257"/>
      <c r="J400" s="173">
        <f>Arkusz8!A6</f>
        <v>802</v>
      </c>
      <c r="K400" s="173"/>
      <c r="L400" s="173"/>
      <c r="M400" s="173">
        <f>Arkusz8!A5</f>
        <v>809</v>
      </c>
      <c r="N400" s="173"/>
      <c r="O400" s="173"/>
      <c r="P400" s="173">
        <f>Arkusz8!A4</f>
        <v>788</v>
      </c>
      <c r="Q400" s="173"/>
      <c r="R400" s="173"/>
      <c r="S400" s="173">
        <f>Arkusz8!A3</f>
        <v>789</v>
      </c>
      <c r="T400" s="173"/>
      <c r="U400" s="173"/>
      <c r="V400" s="173">
        <f>Arkusz8!A2</f>
        <v>789</v>
      </c>
      <c r="W400" s="173"/>
    </row>
    <row r="401" spans="2:23" x14ac:dyDescent="0.25">
      <c r="B401" s="254" t="s">
        <v>5</v>
      </c>
      <c r="C401" s="255"/>
      <c r="D401" s="255"/>
      <c r="E401" s="255"/>
      <c r="F401" s="255"/>
      <c r="G401" s="255"/>
      <c r="H401" s="255"/>
      <c r="I401" s="255"/>
      <c r="J401" s="133">
        <f>Arkusz8!A11</f>
        <v>5898</v>
      </c>
      <c r="K401" s="133"/>
      <c r="L401" s="133"/>
      <c r="M401" s="133">
        <f>Arkusz8!A10</f>
        <v>5871</v>
      </c>
      <c r="N401" s="133"/>
      <c r="O401" s="133"/>
      <c r="P401" s="133">
        <f>Arkusz8!A9</f>
        <v>5849</v>
      </c>
      <c r="Q401" s="133"/>
      <c r="R401" s="133"/>
      <c r="S401" s="133">
        <f>Arkusz8!A8</f>
        <v>5802</v>
      </c>
      <c r="T401" s="133"/>
      <c r="U401" s="133"/>
      <c r="V401" s="133">
        <f>Arkusz8!A7</f>
        <v>5742</v>
      </c>
      <c r="W401" s="133"/>
    </row>
    <row r="402" spans="2:23" x14ac:dyDescent="0.25">
      <c r="B402" s="256" t="s">
        <v>6</v>
      </c>
      <c r="C402" s="257"/>
      <c r="D402" s="257"/>
      <c r="E402" s="257"/>
      <c r="F402" s="257"/>
      <c r="G402" s="257"/>
      <c r="H402" s="257"/>
      <c r="I402" s="257"/>
      <c r="J402" s="173">
        <f>Arkusz8!A16</f>
        <v>130</v>
      </c>
      <c r="K402" s="173"/>
      <c r="L402" s="173"/>
      <c r="M402" s="173">
        <f>Arkusz8!A15</f>
        <v>163</v>
      </c>
      <c r="N402" s="173"/>
      <c r="O402" s="173"/>
      <c r="P402" s="173">
        <f>Arkusz8!A14</f>
        <v>178</v>
      </c>
      <c r="Q402" s="173"/>
      <c r="R402" s="173"/>
      <c r="S402" s="173">
        <f>Arkusz8!A13</f>
        <v>203</v>
      </c>
      <c r="T402" s="173"/>
      <c r="U402" s="173"/>
      <c r="V402" s="173">
        <f>Arkusz8!A12</f>
        <v>199</v>
      </c>
      <c r="W402" s="173"/>
    </row>
    <row r="403" spans="2:23" x14ac:dyDescent="0.25">
      <c r="B403" s="176" t="s">
        <v>7</v>
      </c>
      <c r="C403" s="177"/>
      <c r="D403" s="177"/>
      <c r="E403" s="177"/>
      <c r="F403" s="177"/>
      <c r="G403" s="177"/>
      <c r="H403" s="177"/>
      <c r="I403" s="177"/>
      <c r="J403" s="133">
        <f>Arkusz8!A21</f>
        <v>109</v>
      </c>
      <c r="K403" s="133"/>
      <c r="L403" s="133"/>
      <c r="M403" s="133">
        <f>Arkusz8!A20</f>
        <v>153</v>
      </c>
      <c r="N403" s="133"/>
      <c r="O403" s="133"/>
      <c r="P403" s="133">
        <f>Arkusz8!A19</f>
        <v>121</v>
      </c>
      <c r="Q403" s="133"/>
      <c r="R403" s="133"/>
      <c r="S403" s="133">
        <f>Arkusz8!A18</f>
        <v>169</v>
      </c>
      <c r="T403" s="133"/>
      <c r="U403" s="133"/>
      <c r="V403" s="133">
        <f>Arkusz8!A17</f>
        <v>147</v>
      </c>
      <c r="W403" s="133"/>
    </row>
    <row r="404" spans="2:23" ht="15.75" thickBot="1" x14ac:dyDescent="0.3">
      <c r="B404" s="144" t="s">
        <v>92</v>
      </c>
      <c r="C404" s="145"/>
      <c r="D404" s="145"/>
      <c r="E404" s="145"/>
      <c r="F404" s="145"/>
      <c r="G404" s="145"/>
      <c r="H404" s="145"/>
      <c r="I404" s="145"/>
      <c r="J404" s="172">
        <f>Arkusz8!A26</f>
        <v>1</v>
      </c>
      <c r="K404" s="172"/>
      <c r="L404" s="172"/>
      <c r="M404" s="172">
        <f>Arkusz8!A25</f>
        <v>1</v>
      </c>
      <c r="N404" s="172"/>
      <c r="O404" s="172"/>
      <c r="P404" s="172">
        <f>Arkusz8!A24</f>
        <v>2</v>
      </c>
      <c r="Q404" s="172"/>
      <c r="R404" s="172"/>
      <c r="S404" s="172">
        <f>Arkusz8!A23</f>
        <v>2</v>
      </c>
      <c r="T404" s="172"/>
      <c r="U404" s="172"/>
      <c r="V404" s="172">
        <f>Arkusz8!A22</f>
        <v>2</v>
      </c>
      <c r="W404" s="172"/>
    </row>
    <row r="405" spans="2:23" ht="15.75" thickBot="1" x14ac:dyDescent="0.3">
      <c r="B405" s="157" t="s">
        <v>93</v>
      </c>
      <c r="C405" s="158"/>
      <c r="D405" s="158"/>
      <c r="E405" s="158"/>
      <c r="F405" s="158"/>
      <c r="G405" s="158"/>
      <c r="H405" s="158"/>
      <c r="I405" s="158"/>
      <c r="J405" s="132">
        <f>SUM(J400,J401,J404)</f>
        <v>6701</v>
      </c>
      <c r="K405" s="132"/>
      <c r="L405" s="132"/>
      <c r="M405" s="132">
        <f>SUM(M400,M401,M404)</f>
        <v>6681</v>
      </c>
      <c r="N405" s="132"/>
      <c r="O405" s="132"/>
      <c r="P405" s="132">
        <f>SUM(P400,P401,P404)</f>
        <v>6639</v>
      </c>
      <c r="Q405" s="132"/>
      <c r="R405" s="132"/>
      <c r="S405" s="132">
        <f>SUM(S400,S401,S404)</f>
        <v>6593</v>
      </c>
      <c r="T405" s="132"/>
      <c r="U405" s="132"/>
      <c r="V405" s="132">
        <f>SUM(V400,V401,V404)</f>
        <v>6533</v>
      </c>
      <c r="W405" s="132"/>
    </row>
    <row r="406" spans="2:23" x14ac:dyDescent="0.25">
      <c r="B406" s="19"/>
      <c r="C406" s="19"/>
      <c r="D406" s="19"/>
      <c r="E406" s="19"/>
      <c r="F406" s="19"/>
      <c r="G406" s="19"/>
      <c r="H406" s="19"/>
      <c r="I406" s="19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2:23" x14ac:dyDescent="0.25">
      <c r="B407" s="19"/>
      <c r="C407" s="19"/>
      <c r="D407" s="19"/>
      <c r="E407" s="19"/>
      <c r="F407" s="19"/>
      <c r="G407" s="19"/>
      <c r="H407" s="19"/>
      <c r="I407" s="19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2:23" x14ac:dyDescent="0.25">
      <c r="B408" s="19"/>
      <c r="C408" s="19"/>
      <c r="D408" s="19"/>
      <c r="E408" s="19"/>
      <c r="F408" s="19"/>
      <c r="G408" s="19"/>
      <c r="H408" s="19"/>
      <c r="I408" s="19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2:23" x14ac:dyDescent="0.25">
      <c r="B409" s="19"/>
      <c r="C409" s="19"/>
      <c r="D409" s="19"/>
      <c r="E409" s="19"/>
      <c r="F409" s="19"/>
      <c r="G409" s="19"/>
      <c r="H409" s="19"/>
      <c r="I409" s="19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2:23" x14ac:dyDescent="0.25">
      <c r="B410" s="19"/>
      <c r="C410" s="19"/>
      <c r="D410" s="19"/>
      <c r="E410" s="19"/>
      <c r="F410" s="19"/>
      <c r="G410" s="19"/>
      <c r="H410" s="19"/>
      <c r="I410" s="19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2:23" x14ac:dyDescent="0.25">
      <c r="B411" s="19"/>
      <c r="C411" s="19"/>
      <c r="D411" s="19"/>
      <c r="E411" s="19"/>
      <c r="F411" s="19"/>
      <c r="G411" s="19"/>
      <c r="H411" s="19"/>
      <c r="I411" s="19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26" spans="1:23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3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3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3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1:23" x14ac:dyDescent="0.25">
      <c r="A430" s="61" t="s">
        <v>170</v>
      </c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</row>
    <row r="431" spans="1:23" x14ac:dyDescent="0.25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</row>
    <row r="432" spans="1:23" x14ac:dyDescent="0.25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</row>
    <row r="433" spans="1:23" x14ac:dyDescent="0.25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</row>
    <row r="436" spans="1:23" x14ac:dyDescent="0.25">
      <c r="A436" s="33" t="s">
        <v>48</v>
      </c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R436" s="34"/>
      <c r="S436" s="34"/>
      <c r="T436" s="34"/>
    </row>
    <row r="437" spans="1:23" x14ac:dyDescent="0.25">
      <c r="P437" s="35"/>
      <c r="Q437" s="35"/>
      <c r="R437" s="34"/>
      <c r="S437" s="34"/>
      <c r="T437" s="34"/>
      <c r="U437" s="35"/>
    </row>
    <row r="438" spans="1:23" x14ac:dyDescent="0.25"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3" x14ac:dyDescent="0.25">
      <c r="A439" s="61" t="s">
        <v>179</v>
      </c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</row>
    <row r="440" spans="1:23" x14ac:dyDescent="0.25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</row>
    <row r="441" spans="1:23" x14ac:dyDescent="0.25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</row>
    <row r="442" spans="1:23" x14ac:dyDescent="0.25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</row>
    <row r="443" spans="1:23" x14ac:dyDescent="0.25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</row>
    <row r="444" spans="1:23" x14ac:dyDescent="0.25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</row>
    <row r="445" spans="1:23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</row>
    <row r="446" spans="1:23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</row>
    <row r="447" spans="1:23" x14ac:dyDescent="0.25">
      <c r="P447" s="37"/>
      <c r="Q447" s="37"/>
      <c r="R447" s="36"/>
      <c r="S447" s="36"/>
      <c r="T447" s="36"/>
      <c r="U447" s="37"/>
    </row>
    <row r="448" spans="1:23" x14ac:dyDescent="0.25">
      <c r="A448" s="38" t="s">
        <v>169</v>
      </c>
      <c r="B448" s="38"/>
      <c r="C448" s="38"/>
      <c r="D448" s="38"/>
      <c r="E448" s="38"/>
      <c r="F448" s="38"/>
      <c r="G448" s="38"/>
      <c r="H448" s="38"/>
      <c r="I448" s="38"/>
      <c r="N448" s="37"/>
      <c r="O448" s="37"/>
      <c r="P448" s="39"/>
      <c r="Q448" s="39"/>
      <c r="R448" s="36"/>
      <c r="S448" s="36"/>
      <c r="T448" s="36"/>
    </row>
    <row r="449" spans="1:23" x14ac:dyDescent="0.25">
      <c r="M449" s="40"/>
      <c r="N449" s="40"/>
      <c r="R449" s="36"/>
      <c r="S449" s="36"/>
      <c r="T449" s="36"/>
    </row>
    <row r="450" spans="1:23" x14ac:dyDescent="0.25">
      <c r="R450" s="36"/>
      <c r="S450" s="36"/>
      <c r="T450" s="36"/>
    </row>
    <row r="451" spans="1:23" x14ac:dyDescent="0.25">
      <c r="D451" s="6"/>
      <c r="E451" s="6"/>
      <c r="P451" s="40"/>
      <c r="Q451" s="40"/>
      <c r="R451" s="36"/>
      <c r="S451" s="36"/>
      <c r="T451" s="36"/>
      <c r="U451" s="40"/>
    </row>
    <row r="452" spans="1:23" x14ac:dyDescent="0.25">
      <c r="A452" s="41"/>
      <c r="B452" s="41"/>
      <c r="C452" s="41"/>
      <c r="D452" s="42"/>
      <c r="E452" s="42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U452" s="40"/>
    </row>
    <row r="453" spans="1:23" ht="17.25" customHeight="1" x14ac:dyDescent="0.25">
      <c r="A453" s="128"/>
      <c r="B453" s="128"/>
      <c r="C453" s="128"/>
      <c r="D453" s="42"/>
      <c r="E453" s="42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36"/>
      <c r="Q453" s="36"/>
      <c r="R453" s="43"/>
      <c r="U453" s="36"/>
    </row>
    <row r="454" spans="1:23" x14ac:dyDescent="0.25">
      <c r="A454" s="304"/>
      <c r="B454" s="304"/>
      <c r="C454" s="304"/>
      <c r="D454" s="304"/>
      <c r="E454" s="304"/>
      <c r="F454" s="304"/>
      <c r="G454" s="304"/>
      <c r="H454" s="304"/>
      <c r="I454" s="304"/>
      <c r="J454" s="304"/>
      <c r="K454" s="304"/>
      <c r="L454" s="304"/>
      <c r="M454" s="304"/>
      <c r="N454" s="304"/>
      <c r="O454" s="304"/>
      <c r="P454" s="304"/>
      <c r="Q454" s="304"/>
      <c r="R454" s="304"/>
      <c r="S454" s="304"/>
      <c r="T454" s="304"/>
      <c r="U454" s="304"/>
      <c r="V454" s="304"/>
      <c r="W454" s="304"/>
    </row>
    <row r="455" spans="1:23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U455" s="36"/>
    </row>
    <row r="456" spans="1:23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U456" s="36"/>
    </row>
  </sheetData>
  <sheetProtection formatCells="0" insertColumns="0" insertRows="0" deleteColumns="0" deleteRows="0"/>
  <mergeCells count="626">
    <mergeCell ref="A454:W454"/>
    <mergeCell ref="Q49:R49"/>
    <mergeCell ref="Q50:R50"/>
    <mergeCell ref="Q51:R51"/>
    <mergeCell ref="Q79:R79"/>
    <mergeCell ref="Q80:R80"/>
    <mergeCell ref="Q81:R81"/>
    <mergeCell ref="Q82:R82"/>
    <mergeCell ref="Q76:R77"/>
    <mergeCell ref="Q78:R78"/>
    <mergeCell ref="L100:V100"/>
    <mergeCell ref="O82:P82"/>
    <mergeCell ref="G76:N77"/>
    <mergeCell ref="O76:P77"/>
    <mergeCell ref="G78:N78"/>
    <mergeCell ref="O78:P78"/>
    <mergeCell ref="G79:N79"/>
    <mergeCell ref="O79:P79"/>
    <mergeCell ref="G80:N80"/>
    <mergeCell ref="O80:P80"/>
    <mergeCell ref="G55:J56"/>
    <mergeCell ref="K55:L56"/>
    <mergeCell ref="M55:R55"/>
    <mergeCell ref="M56:N56"/>
    <mergeCell ref="O255:P255"/>
    <mergeCell ref="M255:N255"/>
    <mergeCell ref="S381:U381"/>
    <mergeCell ref="P362:R362"/>
    <mergeCell ref="G25:J25"/>
    <mergeCell ref="O50:P50"/>
    <mergeCell ref="O51:P51"/>
    <mergeCell ref="G49:N49"/>
    <mergeCell ref="G50:N50"/>
    <mergeCell ref="G48:N48"/>
    <mergeCell ref="G51:N51"/>
    <mergeCell ref="O47:P47"/>
    <mergeCell ref="O48:P48"/>
    <mergeCell ref="O49:P49"/>
    <mergeCell ref="G47:N47"/>
    <mergeCell ref="Q45:R46"/>
    <mergeCell ref="Q47:R47"/>
    <mergeCell ref="Q48:R48"/>
    <mergeCell ref="M381:O381"/>
    <mergeCell ref="O56:P56"/>
    <mergeCell ref="Q56:R56"/>
    <mergeCell ref="G45:N46"/>
    <mergeCell ref="O45:P46"/>
    <mergeCell ref="G376:I376"/>
    <mergeCell ref="I254:J254"/>
    <mergeCell ref="G254:H254"/>
    <mergeCell ref="P376:R376"/>
    <mergeCell ref="S376:U376"/>
    <mergeCell ref="S378:U378"/>
    <mergeCell ref="P380:R380"/>
    <mergeCell ref="M379:O379"/>
    <mergeCell ref="M57:N57"/>
    <mergeCell ref="O57:P57"/>
    <mergeCell ref="Q57:R57"/>
    <mergeCell ref="U250:V250"/>
    <mergeCell ref="S250:T250"/>
    <mergeCell ref="S249:V249"/>
    <mergeCell ref="U253:V253"/>
    <mergeCell ref="S253:T253"/>
    <mergeCell ref="Q253:R253"/>
    <mergeCell ref="O253:P253"/>
    <mergeCell ref="M253:N253"/>
    <mergeCell ref="R341:S341"/>
    <mergeCell ref="M342:O342"/>
    <mergeCell ref="P342:Q342"/>
    <mergeCell ref="U255:V255"/>
    <mergeCell ref="S255:T255"/>
    <mergeCell ref="Q255:R255"/>
    <mergeCell ref="B400:I400"/>
    <mergeCell ref="B399:I399"/>
    <mergeCell ref="O290:P290"/>
    <mergeCell ref="M290:N290"/>
    <mergeCell ref="U292:V292"/>
    <mergeCell ref="S367:U367"/>
    <mergeCell ref="S364:U364"/>
    <mergeCell ref="R344:S344"/>
    <mergeCell ref="P345:Q345"/>
    <mergeCell ref="R345:S345"/>
    <mergeCell ref="A349:W354"/>
    <mergeCell ref="S366:U366"/>
    <mergeCell ref="A342:C342"/>
    <mergeCell ref="A358:U358"/>
    <mergeCell ref="T345:U345"/>
    <mergeCell ref="M341:O341"/>
    <mergeCell ref="P341:Q341"/>
    <mergeCell ref="C364:F364"/>
    <mergeCell ref="J366:L366"/>
    <mergeCell ref="G377:I377"/>
    <mergeCell ref="J377:L377"/>
    <mergeCell ref="J376:L376"/>
    <mergeCell ref="M376:O376"/>
    <mergeCell ref="P379:R379"/>
    <mergeCell ref="D224:F224"/>
    <mergeCell ref="G224:I224"/>
    <mergeCell ref="J224:L224"/>
    <mergeCell ref="M224:O224"/>
    <mergeCell ref="P224:R224"/>
    <mergeCell ref="C252:F252"/>
    <mergeCell ref="C253:F253"/>
    <mergeCell ref="J235:L235"/>
    <mergeCell ref="G230:R230"/>
    <mergeCell ref="D232:F232"/>
    <mergeCell ref="G232:I232"/>
    <mergeCell ref="J232:L232"/>
    <mergeCell ref="M232:O232"/>
    <mergeCell ref="P232:R232"/>
    <mergeCell ref="M231:O231"/>
    <mergeCell ref="D226:F226"/>
    <mergeCell ref="G226:I226"/>
    <mergeCell ref="J226:L226"/>
    <mergeCell ref="M226:O226"/>
    <mergeCell ref="K253:L253"/>
    <mergeCell ref="I253:J253"/>
    <mergeCell ref="G253:H253"/>
    <mergeCell ref="G249:J249"/>
    <mergeCell ref="G248:V248"/>
    <mergeCell ref="P223:R223"/>
    <mergeCell ref="G223:I223"/>
    <mergeCell ref="J223:L223"/>
    <mergeCell ref="M223:O223"/>
    <mergeCell ref="G235:I235"/>
    <mergeCell ref="U254:V254"/>
    <mergeCell ref="S254:T254"/>
    <mergeCell ref="Q254:R254"/>
    <mergeCell ref="O254:P254"/>
    <mergeCell ref="M254:N254"/>
    <mergeCell ref="U252:V252"/>
    <mergeCell ref="S252:T252"/>
    <mergeCell ref="Q252:R252"/>
    <mergeCell ref="O252:P252"/>
    <mergeCell ref="M252:N252"/>
    <mergeCell ref="K252:L252"/>
    <mergeCell ref="I252:J252"/>
    <mergeCell ref="G252:H252"/>
    <mergeCell ref="U251:V251"/>
    <mergeCell ref="S251:T251"/>
    <mergeCell ref="Q251:R251"/>
    <mergeCell ref="O251:P251"/>
    <mergeCell ref="M251:N251"/>
    <mergeCell ref="K251:L251"/>
    <mergeCell ref="C248:F250"/>
    <mergeCell ref="C251:F251"/>
    <mergeCell ref="O249:R249"/>
    <mergeCell ref="M250:N250"/>
    <mergeCell ref="O250:P250"/>
    <mergeCell ref="Q250:R250"/>
    <mergeCell ref="P231:R231"/>
    <mergeCell ref="P235:R235"/>
    <mergeCell ref="D233:F233"/>
    <mergeCell ref="G233:I233"/>
    <mergeCell ref="J233:L233"/>
    <mergeCell ref="M235:O235"/>
    <mergeCell ref="M233:O233"/>
    <mergeCell ref="M234:O234"/>
    <mergeCell ref="P233:R233"/>
    <mergeCell ref="P234:R234"/>
    <mergeCell ref="D235:F235"/>
    <mergeCell ref="G251:H251"/>
    <mergeCell ref="C257:F257"/>
    <mergeCell ref="C254:F254"/>
    <mergeCell ref="C256:F256"/>
    <mergeCell ref="K174:L174"/>
    <mergeCell ref="C107:K107"/>
    <mergeCell ref="C108:K108"/>
    <mergeCell ref="C109:K109"/>
    <mergeCell ref="C110:K110"/>
    <mergeCell ref="C111:K111"/>
    <mergeCell ref="C112:K112"/>
    <mergeCell ref="C113:K113"/>
    <mergeCell ref="I257:J257"/>
    <mergeCell ref="G250:H250"/>
    <mergeCell ref="I250:J250"/>
    <mergeCell ref="K250:L250"/>
    <mergeCell ref="D184:G184"/>
    <mergeCell ref="K184:M184"/>
    <mergeCell ref="D185:G185"/>
    <mergeCell ref="K185:M185"/>
    <mergeCell ref="D186:G186"/>
    <mergeCell ref="K186:M186"/>
    <mergeCell ref="H186:J186"/>
    <mergeCell ref="H185:J185"/>
    <mergeCell ref="D223:F223"/>
    <mergeCell ref="M377:O377"/>
    <mergeCell ref="P377:R377"/>
    <mergeCell ref="B401:I401"/>
    <mergeCell ref="B402:I402"/>
    <mergeCell ref="C379:F379"/>
    <mergeCell ref="G379:I379"/>
    <mergeCell ref="J379:L379"/>
    <mergeCell ref="M400:O400"/>
    <mergeCell ref="P400:R400"/>
    <mergeCell ref="A395:W396"/>
    <mergeCell ref="J381:L381"/>
    <mergeCell ref="J380:L380"/>
    <mergeCell ref="P378:R378"/>
    <mergeCell ref="G378:I378"/>
    <mergeCell ref="J378:L378"/>
    <mergeCell ref="M378:O378"/>
    <mergeCell ref="C381:F381"/>
    <mergeCell ref="C377:F377"/>
    <mergeCell ref="S379:U379"/>
    <mergeCell ref="S380:U380"/>
    <mergeCell ref="S401:U401"/>
    <mergeCell ref="C378:F378"/>
    <mergeCell ref="P381:R381"/>
    <mergeCell ref="M380:O380"/>
    <mergeCell ref="C363:F363"/>
    <mergeCell ref="F343:G343"/>
    <mergeCell ref="A340:C340"/>
    <mergeCell ref="C361:F362"/>
    <mergeCell ref="D338:E339"/>
    <mergeCell ref="K256:L256"/>
    <mergeCell ref="D307:E307"/>
    <mergeCell ref="F338:G339"/>
    <mergeCell ref="A341:C341"/>
    <mergeCell ref="K257:L257"/>
    <mergeCell ref="C286:F286"/>
    <mergeCell ref="C287:F287"/>
    <mergeCell ref="C288:F288"/>
    <mergeCell ref="C289:F289"/>
    <mergeCell ref="C290:F290"/>
    <mergeCell ref="C291:F291"/>
    <mergeCell ref="C292:F292"/>
    <mergeCell ref="A294:W294"/>
    <mergeCell ref="A356:W356"/>
    <mergeCell ref="R342:S342"/>
    <mergeCell ref="T342:U342"/>
    <mergeCell ref="T343:U343"/>
    <mergeCell ref="T344:U344"/>
    <mergeCell ref="J362:L362"/>
    <mergeCell ref="P364:R364"/>
    <mergeCell ref="M375:O375"/>
    <mergeCell ref="J375:L375"/>
    <mergeCell ref="S375:U375"/>
    <mergeCell ref="C365:F365"/>
    <mergeCell ref="G365:I365"/>
    <mergeCell ref="P374:R374"/>
    <mergeCell ref="C367:F367"/>
    <mergeCell ref="C368:F368"/>
    <mergeCell ref="G368:I368"/>
    <mergeCell ref="G364:I364"/>
    <mergeCell ref="M366:O366"/>
    <mergeCell ref="M364:O364"/>
    <mergeCell ref="J367:L367"/>
    <mergeCell ref="M367:O367"/>
    <mergeCell ref="P375:R375"/>
    <mergeCell ref="P368:R368"/>
    <mergeCell ref="P367:R367"/>
    <mergeCell ref="P366:R366"/>
    <mergeCell ref="G375:I375"/>
    <mergeCell ref="T341:U341"/>
    <mergeCell ref="S362:U362"/>
    <mergeCell ref="S365:U365"/>
    <mergeCell ref="S369:U369"/>
    <mergeCell ref="J363:L363"/>
    <mergeCell ref="S368:U368"/>
    <mergeCell ref="P365:R365"/>
    <mergeCell ref="P344:Q344"/>
    <mergeCell ref="P340:Q340"/>
    <mergeCell ref="M340:O340"/>
    <mergeCell ref="T340:U340"/>
    <mergeCell ref="P346:Q346"/>
    <mergeCell ref="R346:S346"/>
    <mergeCell ref="T346:U346"/>
    <mergeCell ref="R340:S340"/>
    <mergeCell ref="G361:U361"/>
    <mergeCell ref="M363:O363"/>
    <mergeCell ref="P363:R363"/>
    <mergeCell ref="S363:U363"/>
    <mergeCell ref="G362:I362"/>
    <mergeCell ref="P343:Q343"/>
    <mergeCell ref="R343:S343"/>
    <mergeCell ref="M362:O362"/>
    <mergeCell ref="P369:R369"/>
    <mergeCell ref="C376:F376"/>
    <mergeCell ref="M344:O344"/>
    <mergeCell ref="M343:O343"/>
    <mergeCell ref="A345:C345"/>
    <mergeCell ref="A344:C344"/>
    <mergeCell ref="A343:C343"/>
    <mergeCell ref="A346:C346"/>
    <mergeCell ref="G363:I363"/>
    <mergeCell ref="G367:I367"/>
    <mergeCell ref="J364:L364"/>
    <mergeCell ref="M365:O365"/>
    <mergeCell ref="G369:I369"/>
    <mergeCell ref="J369:L369"/>
    <mergeCell ref="M369:O369"/>
    <mergeCell ref="G366:I366"/>
    <mergeCell ref="M345:O345"/>
    <mergeCell ref="C375:F375"/>
    <mergeCell ref="G373:U373"/>
    <mergeCell ref="G374:I374"/>
    <mergeCell ref="J374:L374"/>
    <mergeCell ref="M374:O374"/>
    <mergeCell ref="J365:L365"/>
    <mergeCell ref="C366:F366"/>
    <mergeCell ref="S374:U374"/>
    <mergeCell ref="F345:G345"/>
    <mergeCell ref="D342:E342"/>
    <mergeCell ref="G163:J163"/>
    <mergeCell ref="O25:P25"/>
    <mergeCell ref="Q25:R25"/>
    <mergeCell ref="K25:L25"/>
    <mergeCell ref="A17:U19"/>
    <mergeCell ref="G57:J57"/>
    <mergeCell ref="K57:L57"/>
    <mergeCell ref="G82:N82"/>
    <mergeCell ref="G169:J169"/>
    <mergeCell ref="K169:L169"/>
    <mergeCell ref="G81:N81"/>
    <mergeCell ref="O81:P81"/>
    <mergeCell ref="C101:K101"/>
    <mergeCell ref="C102:K102"/>
    <mergeCell ref="C103:K103"/>
    <mergeCell ref="C104:K104"/>
    <mergeCell ref="C105:K105"/>
    <mergeCell ref="C106:K106"/>
    <mergeCell ref="N147:P147"/>
    <mergeCell ref="L148:M148"/>
    <mergeCell ref="N148:P148"/>
    <mergeCell ref="D148:K148"/>
    <mergeCell ref="O285:P285"/>
    <mergeCell ref="Q285:R285"/>
    <mergeCell ref="M338:O339"/>
    <mergeCell ref="D346:E346"/>
    <mergeCell ref="F346:G346"/>
    <mergeCell ref="H346:I346"/>
    <mergeCell ref="M346:O346"/>
    <mergeCell ref="A338:C339"/>
    <mergeCell ref="G255:H255"/>
    <mergeCell ref="I255:J255"/>
    <mergeCell ref="K255:L255"/>
    <mergeCell ref="H341:I341"/>
    <mergeCell ref="H342:I342"/>
    <mergeCell ref="H343:I343"/>
    <mergeCell ref="H344:I344"/>
    <mergeCell ref="H345:I345"/>
    <mergeCell ref="A337:I337"/>
    <mergeCell ref="D343:E343"/>
    <mergeCell ref="D341:E341"/>
    <mergeCell ref="F341:G341"/>
    <mergeCell ref="D344:E344"/>
    <mergeCell ref="F344:G344"/>
    <mergeCell ref="F342:G342"/>
    <mergeCell ref="D345:E345"/>
    <mergeCell ref="C283:F285"/>
    <mergeCell ref="I251:J251"/>
    <mergeCell ref="K254:L254"/>
    <mergeCell ref="A333:U333"/>
    <mergeCell ref="G284:J284"/>
    <mergeCell ref="K284:N284"/>
    <mergeCell ref="I291:J291"/>
    <mergeCell ref="K285:L285"/>
    <mergeCell ref="K286:L286"/>
    <mergeCell ref="K287:L287"/>
    <mergeCell ref="K289:L289"/>
    <mergeCell ref="I285:J285"/>
    <mergeCell ref="I287:J287"/>
    <mergeCell ref="S286:T286"/>
    <mergeCell ref="U286:V286"/>
    <mergeCell ref="I289:J289"/>
    <mergeCell ref="G285:H285"/>
    <mergeCell ref="G286:H286"/>
    <mergeCell ref="K290:L290"/>
    <mergeCell ref="S292:T292"/>
    <mergeCell ref="S287:T287"/>
    <mergeCell ref="A319:W327"/>
    <mergeCell ref="M287:N287"/>
    <mergeCell ref="M288:N288"/>
    <mergeCell ref="O284:R284"/>
    <mergeCell ref="O286:P286"/>
    <mergeCell ref="Q286:R286"/>
    <mergeCell ref="K291:L291"/>
    <mergeCell ref="A245:U245"/>
    <mergeCell ref="M291:N291"/>
    <mergeCell ref="G283:V283"/>
    <mergeCell ref="S284:V284"/>
    <mergeCell ref="S285:T285"/>
    <mergeCell ref="U285:V285"/>
    <mergeCell ref="K249:N249"/>
    <mergeCell ref="M285:N285"/>
    <mergeCell ref="U257:V257"/>
    <mergeCell ref="S257:T257"/>
    <mergeCell ref="D272:E272"/>
    <mergeCell ref="G257:H257"/>
    <mergeCell ref="M257:N257"/>
    <mergeCell ref="G290:H290"/>
    <mergeCell ref="I290:J290"/>
    <mergeCell ref="I286:J286"/>
    <mergeCell ref="I288:J288"/>
    <mergeCell ref="U256:V256"/>
    <mergeCell ref="S256:T256"/>
    <mergeCell ref="G256:H256"/>
    <mergeCell ref="U287:V287"/>
    <mergeCell ref="S288:T288"/>
    <mergeCell ref="U288:V288"/>
    <mergeCell ref="U290:V290"/>
    <mergeCell ref="S290:T290"/>
    <mergeCell ref="U289:V289"/>
    <mergeCell ref="S289:T289"/>
    <mergeCell ref="V403:W403"/>
    <mergeCell ref="B403:I403"/>
    <mergeCell ref="S377:U377"/>
    <mergeCell ref="S400:U400"/>
    <mergeCell ref="U291:V291"/>
    <mergeCell ref="S291:T291"/>
    <mergeCell ref="Q292:R292"/>
    <mergeCell ref="G292:H292"/>
    <mergeCell ref="M337:U337"/>
    <mergeCell ref="T338:U339"/>
    <mergeCell ref="P338:Q339"/>
    <mergeCell ref="R338:S339"/>
    <mergeCell ref="D340:E340"/>
    <mergeCell ref="F340:G340"/>
    <mergeCell ref="H338:I339"/>
    <mergeCell ref="H340:I340"/>
    <mergeCell ref="G287:H287"/>
    <mergeCell ref="M404:O404"/>
    <mergeCell ref="P404:R404"/>
    <mergeCell ref="J399:L399"/>
    <mergeCell ref="V401:W401"/>
    <mergeCell ref="J402:L402"/>
    <mergeCell ref="S402:U402"/>
    <mergeCell ref="V404:W404"/>
    <mergeCell ref="J403:L403"/>
    <mergeCell ref="M403:O403"/>
    <mergeCell ref="P403:R403"/>
    <mergeCell ref="S403:U403"/>
    <mergeCell ref="M399:O399"/>
    <mergeCell ref="P401:R401"/>
    <mergeCell ref="M402:O402"/>
    <mergeCell ref="P402:R402"/>
    <mergeCell ref="V402:W402"/>
    <mergeCell ref="V399:W399"/>
    <mergeCell ref="J400:L400"/>
    <mergeCell ref="S399:U399"/>
    <mergeCell ref="V400:W400"/>
    <mergeCell ref="S404:U404"/>
    <mergeCell ref="J404:L404"/>
    <mergeCell ref="J405:L405"/>
    <mergeCell ref="M405:O405"/>
    <mergeCell ref="S405:U405"/>
    <mergeCell ref="B405:I405"/>
    <mergeCell ref="M21:R21"/>
    <mergeCell ref="M22:N22"/>
    <mergeCell ref="K24:L24"/>
    <mergeCell ref="G24:J24"/>
    <mergeCell ref="G23:J23"/>
    <mergeCell ref="G21:J22"/>
    <mergeCell ref="K60:L60"/>
    <mergeCell ref="O60:P60"/>
    <mergeCell ref="Q60:R60"/>
    <mergeCell ref="M60:N60"/>
    <mergeCell ref="G58:J58"/>
    <mergeCell ref="K58:L58"/>
    <mergeCell ref="M58:N58"/>
    <mergeCell ref="O58:P58"/>
    <mergeCell ref="Q58:R58"/>
    <mergeCell ref="G59:J59"/>
    <mergeCell ref="K59:L59"/>
    <mergeCell ref="M59:N59"/>
    <mergeCell ref="Q59:R59"/>
    <mergeCell ref="O59:P59"/>
    <mergeCell ref="O257:P257"/>
    <mergeCell ref="Q257:R257"/>
    <mergeCell ref="I256:J256"/>
    <mergeCell ref="M256:N256"/>
    <mergeCell ref="O256:P256"/>
    <mergeCell ref="Q256:R256"/>
    <mergeCell ref="L110:M110"/>
    <mergeCell ref="L111:M111"/>
    <mergeCell ref="L112:M112"/>
    <mergeCell ref="L113:M113"/>
    <mergeCell ref="L114:M114"/>
    <mergeCell ref="L115:M115"/>
    <mergeCell ref="L116:M116"/>
    <mergeCell ref="K172:L172"/>
    <mergeCell ref="G173:J173"/>
    <mergeCell ref="K173:L173"/>
    <mergeCell ref="A161:U161"/>
    <mergeCell ref="K164:L164"/>
    <mergeCell ref="K165:L165"/>
    <mergeCell ref="D147:K147"/>
    <mergeCell ref="K168:L168"/>
    <mergeCell ref="K167:L167"/>
    <mergeCell ref="L117:M117"/>
    <mergeCell ref="C255:F255"/>
    <mergeCell ref="K288:L288"/>
    <mergeCell ref="I292:J292"/>
    <mergeCell ref="K292:L292"/>
    <mergeCell ref="M292:N292"/>
    <mergeCell ref="O292:P292"/>
    <mergeCell ref="Q290:R290"/>
    <mergeCell ref="M286:N286"/>
    <mergeCell ref="G288:H288"/>
    <mergeCell ref="G289:H289"/>
    <mergeCell ref="G291:H291"/>
    <mergeCell ref="Q287:R287"/>
    <mergeCell ref="O288:P288"/>
    <mergeCell ref="Q288:R288"/>
    <mergeCell ref="O289:P289"/>
    <mergeCell ref="Q289:R289"/>
    <mergeCell ref="O291:P291"/>
    <mergeCell ref="Q291:R291"/>
    <mergeCell ref="O287:P287"/>
    <mergeCell ref="M289:N289"/>
    <mergeCell ref="A453:C453"/>
    <mergeCell ref="D234:F234"/>
    <mergeCell ref="G234:I234"/>
    <mergeCell ref="J234:L234"/>
    <mergeCell ref="D225:F225"/>
    <mergeCell ref="G225:I225"/>
    <mergeCell ref="J225:L225"/>
    <mergeCell ref="A238:W240"/>
    <mergeCell ref="A439:W444"/>
    <mergeCell ref="V405:W405"/>
    <mergeCell ref="P405:R405"/>
    <mergeCell ref="J401:L401"/>
    <mergeCell ref="M401:O401"/>
    <mergeCell ref="J368:L368"/>
    <mergeCell ref="M368:O368"/>
    <mergeCell ref="C380:F380"/>
    <mergeCell ref="G380:I380"/>
    <mergeCell ref="G381:I381"/>
    <mergeCell ref="C369:F369"/>
    <mergeCell ref="C373:F374"/>
    <mergeCell ref="P399:R399"/>
    <mergeCell ref="B404:I404"/>
    <mergeCell ref="M225:O225"/>
    <mergeCell ref="P225:R225"/>
    <mergeCell ref="K166:L166"/>
    <mergeCell ref="K163:L163"/>
    <mergeCell ref="C117:K117"/>
    <mergeCell ref="L147:M147"/>
    <mergeCell ref="Q148:S148"/>
    <mergeCell ref="G171:J171"/>
    <mergeCell ref="G170:J170"/>
    <mergeCell ref="G168:J168"/>
    <mergeCell ref="G167:J167"/>
    <mergeCell ref="G166:J166"/>
    <mergeCell ref="G165:J165"/>
    <mergeCell ref="K175:L175"/>
    <mergeCell ref="G172:J172"/>
    <mergeCell ref="V115:W115"/>
    <mergeCell ref="V116:W116"/>
    <mergeCell ref="P226:R226"/>
    <mergeCell ref="D230:F231"/>
    <mergeCell ref="G231:I231"/>
    <mergeCell ref="J231:L231"/>
    <mergeCell ref="H184:J184"/>
    <mergeCell ref="G174:J174"/>
    <mergeCell ref="D188:G188"/>
    <mergeCell ref="K188:M188"/>
    <mergeCell ref="H187:J187"/>
    <mergeCell ref="H188:J188"/>
    <mergeCell ref="D221:F222"/>
    <mergeCell ref="G221:R221"/>
    <mergeCell ref="G222:I222"/>
    <mergeCell ref="J222:L222"/>
    <mergeCell ref="M222:O222"/>
    <mergeCell ref="P222:R222"/>
    <mergeCell ref="D187:G187"/>
    <mergeCell ref="K187:M187"/>
    <mergeCell ref="A210:W212"/>
    <mergeCell ref="G164:J164"/>
    <mergeCell ref="M25:N25"/>
    <mergeCell ref="M24:N24"/>
    <mergeCell ref="O24:P24"/>
    <mergeCell ref="G60:J60"/>
    <mergeCell ref="V109:W109"/>
    <mergeCell ref="V102:W102"/>
    <mergeCell ref="V103:W103"/>
    <mergeCell ref="V104:W104"/>
    <mergeCell ref="V105:W105"/>
    <mergeCell ref="V106:W106"/>
    <mergeCell ref="V107:W107"/>
    <mergeCell ref="V108:W108"/>
    <mergeCell ref="L109:M109"/>
    <mergeCell ref="L103:M103"/>
    <mergeCell ref="K26:L26"/>
    <mergeCell ref="M26:N26"/>
    <mergeCell ref="O26:P26"/>
    <mergeCell ref="Q26:R26"/>
    <mergeCell ref="G26:J26"/>
    <mergeCell ref="L106:M106"/>
    <mergeCell ref="L107:M107"/>
    <mergeCell ref="L108:M108"/>
    <mergeCell ref="M23:N23"/>
    <mergeCell ref="O23:P23"/>
    <mergeCell ref="Q23:R23"/>
    <mergeCell ref="Q24:R24"/>
    <mergeCell ref="E5:Q8"/>
    <mergeCell ref="E9:Q9"/>
    <mergeCell ref="Q22:R22"/>
    <mergeCell ref="K21:L22"/>
    <mergeCell ref="K23:L23"/>
    <mergeCell ref="O22:P22"/>
    <mergeCell ref="A384:W391"/>
    <mergeCell ref="A430:W433"/>
    <mergeCell ref="A84:W96"/>
    <mergeCell ref="A151:W156"/>
    <mergeCell ref="C116:K116"/>
    <mergeCell ref="L104:M104"/>
    <mergeCell ref="L105:M105"/>
    <mergeCell ref="V101:W101"/>
    <mergeCell ref="L101:M101"/>
    <mergeCell ref="L102:M102"/>
    <mergeCell ref="A98:U99"/>
    <mergeCell ref="V110:W110"/>
    <mergeCell ref="V111:W111"/>
    <mergeCell ref="V112:W112"/>
    <mergeCell ref="V113:W113"/>
    <mergeCell ref="C115:K115"/>
    <mergeCell ref="Q147:S147"/>
    <mergeCell ref="K171:L171"/>
    <mergeCell ref="K170:L170"/>
    <mergeCell ref="C114:K114"/>
    <mergeCell ref="V117:W117"/>
    <mergeCell ref="V114:W114"/>
    <mergeCell ref="A177:W179"/>
    <mergeCell ref="G175:J175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1247</v>
      </c>
      <c r="B6" t="s">
        <v>51</v>
      </c>
      <c r="C6" t="s">
        <v>65</v>
      </c>
      <c r="D6">
        <v>1</v>
      </c>
    </row>
    <row r="7" spans="1:4" x14ac:dyDescent="0.25">
      <c r="A7">
        <v>2</v>
      </c>
      <c r="B7" t="s">
        <v>51</v>
      </c>
      <c r="C7" t="s">
        <v>90</v>
      </c>
      <c r="D7">
        <v>2</v>
      </c>
    </row>
    <row r="8" spans="1:4" x14ac:dyDescent="0.25">
      <c r="A8">
        <v>2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126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0</v>
      </c>
      <c r="D2">
        <v>5</v>
      </c>
      <c r="E2">
        <v>0</v>
      </c>
      <c r="F2">
        <v>168</v>
      </c>
      <c r="G2">
        <v>77</v>
      </c>
    </row>
    <row r="3" spans="1:7" x14ac:dyDescent="0.25">
      <c r="A3">
        <v>2</v>
      </c>
      <c r="B3" t="s">
        <v>151</v>
      </c>
      <c r="C3">
        <v>6</v>
      </c>
      <c r="D3">
        <v>114</v>
      </c>
      <c r="E3">
        <v>0</v>
      </c>
      <c r="F3">
        <v>2</v>
      </c>
      <c r="G3">
        <v>12</v>
      </c>
    </row>
    <row r="4" spans="1:7" x14ac:dyDescent="0.25">
      <c r="A4">
        <v>3</v>
      </c>
      <c r="B4" t="s">
        <v>159</v>
      </c>
      <c r="C4">
        <v>1</v>
      </c>
      <c r="D4">
        <v>9</v>
      </c>
      <c r="E4">
        <v>0</v>
      </c>
      <c r="F4">
        <v>0</v>
      </c>
      <c r="G4">
        <v>44</v>
      </c>
    </row>
    <row r="5" spans="1:7" x14ac:dyDescent="0.25">
      <c r="A5">
        <v>4</v>
      </c>
      <c r="B5" t="s">
        <v>123</v>
      </c>
      <c r="C5">
        <v>1</v>
      </c>
      <c r="D5">
        <v>1</v>
      </c>
      <c r="E5">
        <v>0</v>
      </c>
      <c r="F5">
        <v>32</v>
      </c>
      <c r="G5">
        <v>20</v>
      </c>
    </row>
    <row r="6" spans="1:7" x14ac:dyDescent="0.25">
      <c r="A6">
        <v>5</v>
      </c>
      <c r="B6" t="s">
        <v>160</v>
      </c>
      <c r="C6">
        <v>0</v>
      </c>
      <c r="D6">
        <v>3</v>
      </c>
      <c r="E6">
        <v>0</v>
      </c>
      <c r="F6">
        <v>0</v>
      </c>
      <c r="G6">
        <v>25</v>
      </c>
    </row>
    <row r="7" spans="1:7" x14ac:dyDescent="0.25">
      <c r="A7">
        <v>6</v>
      </c>
      <c r="B7" t="s">
        <v>102</v>
      </c>
      <c r="C7">
        <v>14</v>
      </c>
      <c r="D7">
        <v>11</v>
      </c>
      <c r="E7">
        <v>0</v>
      </c>
      <c r="F7">
        <v>46</v>
      </c>
      <c r="G7">
        <v>175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6</v>
      </c>
      <c r="D2">
        <v>1504</v>
      </c>
      <c r="E2">
        <v>0</v>
      </c>
      <c r="F2">
        <v>224</v>
      </c>
      <c r="G2">
        <v>250</v>
      </c>
    </row>
    <row r="3" spans="1:7" x14ac:dyDescent="0.25">
      <c r="A3">
        <v>2</v>
      </c>
      <c r="B3" t="s">
        <v>151</v>
      </c>
      <c r="C3">
        <v>96</v>
      </c>
      <c r="D3">
        <v>734</v>
      </c>
      <c r="E3">
        <v>0</v>
      </c>
      <c r="F3">
        <v>60</v>
      </c>
      <c r="G3">
        <v>77</v>
      </c>
    </row>
    <row r="4" spans="1:7" x14ac:dyDescent="0.25">
      <c r="A4">
        <v>3</v>
      </c>
      <c r="B4" t="s">
        <v>123</v>
      </c>
      <c r="C4">
        <v>28</v>
      </c>
      <c r="D4">
        <v>13</v>
      </c>
      <c r="E4">
        <v>0</v>
      </c>
      <c r="F4">
        <v>121</v>
      </c>
      <c r="G4">
        <v>84</v>
      </c>
    </row>
    <row r="5" spans="1:7" x14ac:dyDescent="0.25">
      <c r="A5">
        <v>4</v>
      </c>
      <c r="B5" t="s">
        <v>159</v>
      </c>
      <c r="C5">
        <v>1</v>
      </c>
      <c r="D5">
        <v>51</v>
      </c>
      <c r="E5">
        <v>0</v>
      </c>
      <c r="F5">
        <v>1</v>
      </c>
      <c r="G5">
        <v>113</v>
      </c>
    </row>
    <row r="6" spans="1:7" x14ac:dyDescent="0.25">
      <c r="A6">
        <v>5</v>
      </c>
      <c r="B6" t="s">
        <v>134</v>
      </c>
      <c r="C6">
        <v>1</v>
      </c>
      <c r="D6">
        <v>7</v>
      </c>
      <c r="E6">
        <v>0</v>
      </c>
      <c r="F6">
        <v>32</v>
      </c>
      <c r="G6">
        <v>82</v>
      </c>
    </row>
    <row r="7" spans="1:7" x14ac:dyDescent="0.25">
      <c r="A7">
        <v>6</v>
      </c>
      <c r="B7" t="s">
        <v>102</v>
      </c>
      <c r="C7">
        <v>49</v>
      </c>
      <c r="D7">
        <v>77</v>
      </c>
      <c r="E7">
        <v>0</v>
      </c>
      <c r="F7">
        <v>230</v>
      </c>
      <c r="G7">
        <v>632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789</v>
      </c>
      <c r="B2" t="s">
        <v>108</v>
      </c>
      <c r="C2" t="s">
        <v>161</v>
      </c>
    </row>
    <row r="3" spans="1:3" x14ac:dyDescent="0.25">
      <c r="A3">
        <v>789</v>
      </c>
      <c r="B3" t="s">
        <v>108</v>
      </c>
      <c r="C3" t="s">
        <v>162</v>
      </c>
    </row>
    <row r="4" spans="1:3" x14ac:dyDescent="0.25">
      <c r="A4">
        <v>788</v>
      </c>
      <c r="B4" t="s">
        <v>108</v>
      </c>
      <c r="C4" t="s">
        <v>163</v>
      </c>
    </row>
    <row r="5" spans="1:3" x14ac:dyDescent="0.25">
      <c r="A5">
        <v>809</v>
      </c>
      <c r="B5" t="s">
        <v>108</v>
      </c>
      <c r="C5" t="s">
        <v>164</v>
      </c>
    </row>
    <row r="6" spans="1:3" x14ac:dyDescent="0.25">
      <c r="A6">
        <v>802</v>
      </c>
      <c r="B6" t="s">
        <v>108</v>
      </c>
      <c r="C6" t="s">
        <v>165</v>
      </c>
    </row>
    <row r="7" spans="1:3" x14ac:dyDescent="0.25">
      <c r="A7">
        <v>5742</v>
      </c>
      <c r="B7" t="s">
        <v>5</v>
      </c>
      <c r="C7" t="s">
        <v>161</v>
      </c>
    </row>
    <row r="8" spans="1:3" x14ac:dyDescent="0.25">
      <c r="A8">
        <v>5802</v>
      </c>
      <c r="B8" t="s">
        <v>5</v>
      </c>
      <c r="C8" t="s">
        <v>162</v>
      </c>
    </row>
    <row r="9" spans="1:3" x14ac:dyDescent="0.25">
      <c r="A9">
        <v>5849</v>
      </c>
      <c r="B9" t="s">
        <v>5</v>
      </c>
      <c r="C9" t="s">
        <v>163</v>
      </c>
    </row>
    <row r="10" spans="1:3" x14ac:dyDescent="0.25">
      <c r="A10">
        <v>5871</v>
      </c>
      <c r="B10" t="s">
        <v>5</v>
      </c>
      <c r="C10" t="s">
        <v>164</v>
      </c>
    </row>
    <row r="11" spans="1:3" x14ac:dyDescent="0.25">
      <c r="A11">
        <v>5898</v>
      </c>
      <c r="B11" t="s">
        <v>5</v>
      </c>
      <c r="C11" t="s">
        <v>165</v>
      </c>
    </row>
    <row r="12" spans="1:3" x14ac:dyDescent="0.25">
      <c r="A12">
        <v>199</v>
      </c>
      <c r="B12" t="s">
        <v>6</v>
      </c>
      <c r="C12" t="s">
        <v>161</v>
      </c>
    </row>
    <row r="13" spans="1:3" x14ac:dyDescent="0.25">
      <c r="A13">
        <v>203</v>
      </c>
      <c r="B13" t="s">
        <v>6</v>
      </c>
      <c r="C13" t="s">
        <v>162</v>
      </c>
    </row>
    <row r="14" spans="1:3" x14ac:dyDescent="0.25">
      <c r="A14">
        <v>178</v>
      </c>
      <c r="B14" t="s">
        <v>6</v>
      </c>
      <c r="C14" t="s">
        <v>163</v>
      </c>
    </row>
    <row r="15" spans="1:3" x14ac:dyDescent="0.25">
      <c r="A15">
        <v>163</v>
      </c>
      <c r="B15" t="s">
        <v>6</v>
      </c>
      <c r="C15" t="s">
        <v>164</v>
      </c>
    </row>
    <row r="16" spans="1:3" x14ac:dyDescent="0.25">
      <c r="A16">
        <v>130</v>
      </c>
      <c r="B16" t="s">
        <v>6</v>
      </c>
      <c r="C16" t="s">
        <v>165</v>
      </c>
    </row>
    <row r="17" spans="1:3" x14ac:dyDescent="0.25">
      <c r="A17">
        <v>147</v>
      </c>
      <c r="B17" t="s">
        <v>7</v>
      </c>
      <c r="C17" t="s">
        <v>161</v>
      </c>
    </row>
    <row r="18" spans="1:3" x14ac:dyDescent="0.25">
      <c r="A18">
        <v>169</v>
      </c>
      <c r="B18" t="s">
        <v>7</v>
      </c>
      <c r="C18" t="s">
        <v>162</v>
      </c>
    </row>
    <row r="19" spans="1:3" x14ac:dyDescent="0.25">
      <c r="A19">
        <v>121</v>
      </c>
      <c r="B19" t="s">
        <v>7</v>
      </c>
      <c r="C19" t="s">
        <v>163</v>
      </c>
    </row>
    <row r="20" spans="1:3" x14ac:dyDescent="0.25">
      <c r="A20">
        <v>153</v>
      </c>
      <c r="B20" t="s">
        <v>7</v>
      </c>
      <c r="C20" t="s">
        <v>164</v>
      </c>
    </row>
    <row r="21" spans="1:3" x14ac:dyDescent="0.25">
      <c r="A21" s="2">
        <v>109</v>
      </c>
      <c r="B21" s="2" t="s">
        <v>7</v>
      </c>
      <c r="C21" s="2" t="s">
        <v>165</v>
      </c>
    </row>
    <row r="22" spans="1:3" x14ac:dyDescent="0.25">
      <c r="A22" s="2">
        <v>2</v>
      </c>
      <c r="B22" s="2" t="s">
        <v>132</v>
      </c>
      <c r="C22" s="2" t="s">
        <v>161</v>
      </c>
    </row>
    <row r="23" spans="1:3" x14ac:dyDescent="0.25">
      <c r="A23" s="2">
        <v>2</v>
      </c>
      <c r="B23" s="2" t="s">
        <v>132</v>
      </c>
      <c r="C23" s="2" t="s">
        <v>162</v>
      </c>
    </row>
    <row r="24" spans="1:3" x14ac:dyDescent="0.25">
      <c r="A24" s="2">
        <v>2</v>
      </c>
      <c r="B24" s="2" t="s">
        <v>132</v>
      </c>
      <c r="C24" s="2" t="s">
        <v>163</v>
      </c>
    </row>
    <row r="25" spans="1:3" x14ac:dyDescent="0.25">
      <c r="A25" s="2">
        <v>1</v>
      </c>
      <c r="B25" s="2" t="s">
        <v>132</v>
      </c>
      <c r="C25" s="2" t="s">
        <v>164</v>
      </c>
    </row>
    <row r="26" spans="1:3" x14ac:dyDescent="0.25">
      <c r="A26" s="2">
        <v>1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2135</v>
      </c>
      <c r="C2" t="s">
        <v>34</v>
      </c>
    </row>
    <row r="3" spans="1:3" x14ac:dyDescent="0.25">
      <c r="A3" t="s">
        <v>112</v>
      </c>
      <c r="B3">
        <v>29667</v>
      </c>
      <c r="C3" t="s">
        <v>34</v>
      </c>
    </row>
    <row r="4" spans="1:3" x14ac:dyDescent="0.25">
      <c r="A4" t="s">
        <v>113</v>
      </c>
      <c r="B4">
        <v>954</v>
      </c>
      <c r="C4" t="s">
        <v>34</v>
      </c>
    </row>
    <row r="5" spans="1:3" x14ac:dyDescent="0.25">
      <c r="A5" t="s">
        <v>30</v>
      </c>
      <c r="B5">
        <v>67784</v>
      </c>
      <c r="C5" t="s">
        <v>34</v>
      </c>
    </row>
    <row r="6" spans="1:3" x14ac:dyDescent="0.25">
      <c r="A6" t="s">
        <v>111</v>
      </c>
      <c r="B6">
        <v>233</v>
      </c>
      <c r="C6" t="s">
        <v>24</v>
      </c>
    </row>
    <row r="7" spans="1:3" x14ac:dyDescent="0.25">
      <c r="A7" t="s">
        <v>112</v>
      </c>
      <c r="B7">
        <v>1578</v>
      </c>
      <c r="C7" t="s">
        <v>24</v>
      </c>
    </row>
    <row r="8" spans="1:3" x14ac:dyDescent="0.25">
      <c r="A8" t="s">
        <v>113</v>
      </c>
      <c r="B8">
        <v>174</v>
      </c>
      <c r="C8" t="s">
        <v>24</v>
      </c>
    </row>
    <row r="9" spans="1:3" x14ac:dyDescent="0.25">
      <c r="A9" t="s">
        <v>30</v>
      </c>
      <c r="B9">
        <v>2967</v>
      </c>
      <c r="C9" t="s">
        <v>24</v>
      </c>
    </row>
    <row r="10" spans="1:3" x14ac:dyDescent="0.25">
      <c r="A10" t="s">
        <v>111</v>
      </c>
      <c r="B10">
        <v>212</v>
      </c>
      <c r="C10" t="s">
        <v>35</v>
      </c>
    </row>
    <row r="11" spans="1:3" x14ac:dyDescent="0.25">
      <c r="A11" t="s">
        <v>112</v>
      </c>
      <c r="B11">
        <v>1514</v>
      </c>
      <c r="C11" t="s">
        <v>35</v>
      </c>
    </row>
    <row r="12" spans="1:3" x14ac:dyDescent="0.25">
      <c r="A12" t="s">
        <v>113</v>
      </c>
      <c r="B12">
        <v>112</v>
      </c>
      <c r="C12" t="s">
        <v>35</v>
      </c>
    </row>
    <row r="13" spans="1:3" x14ac:dyDescent="0.25">
      <c r="A13" t="s">
        <v>30</v>
      </c>
      <c r="B13">
        <v>2280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420</v>
      </c>
      <c r="B2" t="s">
        <v>133</v>
      </c>
      <c r="C2" t="s">
        <v>3</v>
      </c>
      <c r="D2">
        <v>1</v>
      </c>
    </row>
    <row r="3" spans="1:4" x14ac:dyDescent="0.25">
      <c r="A3">
        <v>284</v>
      </c>
      <c r="B3" t="s">
        <v>133</v>
      </c>
      <c r="C3" t="s">
        <v>77</v>
      </c>
      <c r="D3">
        <v>1</v>
      </c>
    </row>
    <row r="4" spans="1:4" x14ac:dyDescent="0.25">
      <c r="A4">
        <v>50</v>
      </c>
      <c r="B4" t="s">
        <v>166</v>
      </c>
      <c r="C4" t="s">
        <v>3</v>
      </c>
      <c r="D4">
        <v>2</v>
      </c>
    </row>
    <row r="5" spans="1:4" x14ac:dyDescent="0.25">
      <c r="A5">
        <v>44</v>
      </c>
      <c r="B5" t="s">
        <v>166</v>
      </c>
      <c r="C5" t="s">
        <v>77</v>
      </c>
      <c r="D5">
        <v>2</v>
      </c>
    </row>
    <row r="6" spans="1:4" x14ac:dyDescent="0.25">
      <c r="A6">
        <v>0</v>
      </c>
      <c r="B6" t="s">
        <v>167</v>
      </c>
      <c r="C6" t="s">
        <v>3</v>
      </c>
      <c r="D6">
        <v>3</v>
      </c>
    </row>
    <row r="7" spans="1:4" x14ac:dyDescent="0.25">
      <c r="A7">
        <v>1</v>
      </c>
      <c r="B7" t="s">
        <v>167</v>
      </c>
      <c r="C7" t="s">
        <v>77</v>
      </c>
      <c r="D7">
        <v>3</v>
      </c>
    </row>
    <row r="8" spans="1:4" x14ac:dyDescent="0.25">
      <c r="A8">
        <v>9</v>
      </c>
      <c r="B8" t="s">
        <v>168</v>
      </c>
      <c r="C8" t="s">
        <v>3</v>
      </c>
      <c r="D8">
        <v>4</v>
      </c>
    </row>
    <row r="9" spans="1:4" x14ac:dyDescent="0.25">
      <c r="A9">
        <v>3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11063</v>
      </c>
      <c r="C2" t="s">
        <v>34</v>
      </c>
    </row>
    <row r="3" spans="1:3" x14ac:dyDescent="0.25">
      <c r="A3" t="s">
        <v>112</v>
      </c>
      <c r="B3">
        <v>145208</v>
      </c>
      <c r="C3" t="s">
        <v>34</v>
      </c>
    </row>
    <row r="4" spans="1:3" x14ac:dyDescent="0.25">
      <c r="A4" t="s">
        <v>113</v>
      </c>
      <c r="B4">
        <v>4586</v>
      </c>
      <c r="C4" t="s">
        <v>34</v>
      </c>
    </row>
    <row r="5" spans="1:3" x14ac:dyDescent="0.25">
      <c r="A5" t="s">
        <v>30</v>
      </c>
      <c r="B5">
        <v>287483</v>
      </c>
      <c r="C5" t="s">
        <v>34</v>
      </c>
    </row>
    <row r="6" spans="1:3" x14ac:dyDescent="0.25">
      <c r="A6" t="s">
        <v>111</v>
      </c>
      <c r="B6">
        <v>1240</v>
      </c>
      <c r="C6" t="s">
        <v>24</v>
      </c>
    </row>
    <row r="7" spans="1:3" x14ac:dyDescent="0.25">
      <c r="A7" t="s">
        <v>112</v>
      </c>
      <c r="B7">
        <v>8230</v>
      </c>
      <c r="C7" t="s">
        <v>24</v>
      </c>
    </row>
    <row r="8" spans="1:3" x14ac:dyDescent="0.25">
      <c r="A8" t="s">
        <v>113</v>
      </c>
      <c r="B8">
        <v>851</v>
      </c>
      <c r="C8" t="s">
        <v>24</v>
      </c>
    </row>
    <row r="9" spans="1:3" x14ac:dyDescent="0.25">
      <c r="A9" t="s">
        <v>30</v>
      </c>
      <c r="B9">
        <v>14166</v>
      </c>
      <c r="C9" t="s">
        <v>24</v>
      </c>
    </row>
    <row r="10" spans="1:3" x14ac:dyDescent="0.25">
      <c r="A10" t="s">
        <v>111</v>
      </c>
      <c r="B10">
        <v>1113</v>
      </c>
      <c r="C10" t="s">
        <v>35</v>
      </c>
    </row>
    <row r="11" spans="1:3" x14ac:dyDescent="0.25">
      <c r="A11" t="s">
        <v>112</v>
      </c>
      <c r="B11">
        <v>7142</v>
      </c>
      <c r="C11" t="s">
        <v>35</v>
      </c>
    </row>
    <row r="12" spans="1:3" x14ac:dyDescent="0.25">
      <c r="A12" t="s">
        <v>113</v>
      </c>
      <c r="B12">
        <v>496</v>
      </c>
      <c r="C12" t="s">
        <v>35</v>
      </c>
    </row>
    <row r="13" spans="1:3" x14ac:dyDescent="0.25">
      <c r="A13" t="s">
        <v>30</v>
      </c>
      <c r="B13">
        <v>12036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2129</v>
      </c>
      <c r="B2" t="s">
        <v>133</v>
      </c>
      <c r="C2" t="s">
        <v>3</v>
      </c>
      <c r="D2">
        <v>1</v>
      </c>
    </row>
    <row r="3" spans="1:4" x14ac:dyDescent="0.25">
      <c r="A3">
        <v>1619</v>
      </c>
      <c r="B3" t="s">
        <v>133</v>
      </c>
      <c r="C3" t="s">
        <v>77</v>
      </c>
      <c r="D3">
        <v>1</v>
      </c>
    </row>
    <row r="4" spans="1:4" x14ac:dyDescent="0.25">
      <c r="A4">
        <v>252</v>
      </c>
      <c r="B4" t="s">
        <v>166</v>
      </c>
      <c r="C4" t="s">
        <v>3</v>
      </c>
      <c r="D4">
        <v>2</v>
      </c>
    </row>
    <row r="5" spans="1:4" x14ac:dyDescent="0.25">
      <c r="A5">
        <v>201</v>
      </c>
      <c r="B5" t="s">
        <v>166</v>
      </c>
      <c r="C5" t="s">
        <v>77</v>
      </c>
      <c r="D5">
        <v>2</v>
      </c>
    </row>
    <row r="6" spans="1:4" x14ac:dyDescent="0.25">
      <c r="A6">
        <v>0</v>
      </c>
      <c r="B6" t="s">
        <v>167</v>
      </c>
      <c r="C6" t="s">
        <v>3</v>
      </c>
      <c r="D6">
        <v>3</v>
      </c>
    </row>
    <row r="7" spans="1:4" x14ac:dyDescent="0.25">
      <c r="A7">
        <v>6</v>
      </c>
      <c r="B7" t="s">
        <v>167</v>
      </c>
      <c r="C7" t="s">
        <v>77</v>
      </c>
      <c r="D7">
        <v>3</v>
      </c>
    </row>
    <row r="8" spans="1:4" x14ac:dyDescent="0.25">
      <c r="A8">
        <v>39</v>
      </c>
      <c r="B8" t="s">
        <v>168</v>
      </c>
      <c r="C8" t="s">
        <v>3</v>
      </c>
      <c r="D8">
        <v>4</v>
      </c>
    </row>
    <row r="9" spans="1:4" x14ac:dyDescent="0.25">
      <c r="A9">
        <v>30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7770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432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584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7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3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1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3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2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986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9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55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4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1699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304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196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7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4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1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5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8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31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3846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196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57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2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1474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74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103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1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5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113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16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7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4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21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1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4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0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2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7870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682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423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13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7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2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3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30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63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79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2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9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12</v>
      </c>
      <c r="C2" t="s">
        <v>85</v>
      </c>
      <c r="D2" t="s">
        <v>3</v>
      </c>
    </row>
    <row r="3" spans="1:4" x14ac:dyDescent="0.25">
      <c r="A3">
        <v>2</v>
      </c>
      <c r="B3">
        <v>1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362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126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17</v>
      </c>
      <c r="G4">
        <v>1</v>
      </c>
    </row>
    <row r="5" spans="1:7" x14ac:dyDescent="0.25">
      <c r="A5">
        <v>4</v>
      </c>
      <c r="B5" t="s">
        <v>152</v>
      </c>
      <c r="C5" t="s">
        <v>31</v>
      </c>
      <c r="D5" t="s">
        <v>30</v>
      </c>
      <c r="E5">
        <v>1</v>
      </c>
      <c r="F5">
        <v>29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19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135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466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161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18</v>
      </c>
      <c r="G10">
        <v>1</v>
      </c>
    </row>
    <row r="11" spans="1:7" x14ac:dyDescent="0.2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30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19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146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408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141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34</v>
      </c>
      <c r="G16">
        <v>2</v>
      </c>
    </row>
    <row r="17" spans="1:7" x14ac:dyDescent="0.2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32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19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164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625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199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45</v>
      </c>
      <c r="G22">
        <v>2</v>
      </c>
    </row>
    <row r="23" spans="1:7" x14ac:dyDescent="0.2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36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19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194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1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22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3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4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3179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842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117</v>
      </c>
      <c r="G4">
        <v>1</v>
      </c>
    </row>
    <row r="5" spans="1:7" x14ac:dyDescent="0.25">
      <c r="A5">
        <v>4</v>
      </c>
      <c r="B5" t="s">
        <v>134</v>
      </c>
      <c r="C5" t="s">
        <v>31</v>
      </c>
      <c r="D5" t="s">
        <v>30</v>
      </c>
      <c r="E5">
        <v>1</v>
      </c>
      <c r="F5">
        <v>39</v>
      </c>
      <c r="G5">
        <v>1</v>
      </c>
    </row>
    <row r="6" spans="1:7" x14ac:dyDescent="0.25">
      <c r="A6">
        <v>5</v>
      </c>
      <c r="B6" t="s">
        <v>152</v>
      </c>
      <c r="C6" t="s">
        <v>31</v>
      </c>
      <c r="D6" t="s">
        <v>30</v>
      </c>
      <c r="E6">
        <v>1</v>
      </c>
      <c r="F6">
        <v>68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659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3979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1134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151</v>
      </c>
      <c r="G10">
        <v>1</v>
      </c>
    </row>
    <row r="11" spans="1:7" x14ac:dyDescent="0.25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96</v>
      </c>
      <c r="G11">
        <v>1</v>
      </c>
    </row>
    <row r="12" spans="1:7" x14ac:dyDescent="0.25">
      <c r="A12">
        <v>5</v>
      </c>
      <c r="B12" t="s">
        <v>152</v>
      </c>
      <c r="C12" t="s">
        <v>31</v>
      </c>
      <c r="D12" t="s">
        <v>10</v>
      </c>
      <c r="E12">
        <v>2</v>
      </c>
      <c r="F12">
        <v>82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713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3289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877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212</v>
      </c>
      <c r="G16">
        <v>2</v>
      </c>
    </row>
    <row r="17" spans="1:7" x14ac:dyDescent="0.25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46</v>
      </c>
      <c r="G17">
        <v>2</v>
      </c>
    </row>
    <row r="18" spans="1:7" x14ac:dyDescent="0.25">
      <c r="A18">
        <v>5</v>
      </c>
      <c r="B18" t="s">
        <v>152</v>
      </c>
      <c r="C18" s="2" t="s">
        <v>55</v>
      </c>
      <c r="D18" t="s">
        <v>30</v>
      </c>
      <c r="E18">
        <v>1</v>
      </c>
      <c r="F18" s="2">
        <v>75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765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4551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1274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335</v>
      </c>
      <c r="G22">
        <v>2</v>
      </c>
    </row>
    <row r="23" spans="1:7" x14ac:dyDescent="0.25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118</v>
      </c>
      <c r="G23">
        <v>2</v>
      </c>
    </row>
    <row r="24" spans="1:7" x14ac:dyDescent="0.25">
      <c r="A24">
        <v>5</v>
      </c>
      <c r="B24" t="s">
        <v>152</v>
      </c>
      <c r="C24" s="2" t="s">
        <v>55</v>
      </c>
      <c r="D24" t="s">
        <v>10</v>
      </c>
      <c r="E24">
        <v>2</v>
      </c>
      <c r="F24" s="2">
        <v>92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887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5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6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6</v>
      </c>
      <c r="G28">
        <v>3</v>
      </c>
    </row>
    <row r="29" spans="1:7" x14ac:dyDescent="0.25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10</v>
      </c>
      <c r="G29">
        <v>3</v>
      </c>
    </row>
    <row r="30" spans="1:7" x14ac:dyDescent="0.25">
      <c r="A30">
        <v>5</v>
      </c>
      <c r="B30" t="s">
        <v>152</v>
      </c>
      <c r="C30" t="s">
        <v>103</v>
      </c>
      <c r="D30" t="s">
        <v>30</v>
      </c>
      <c r="E30">
        <v>1</v>
      </c>
      <c r="F30">
        <v>7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136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7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9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15</v>
      </c>
      <c r="G34">
        <v>3</v>
      </c>
    </row>
    <row r="35" spans="1:7" x14ac:dyDescent="0.25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22</v>
      </c>
      <c r="G35">
        <v>3</v>
      </c>
    </row>
    <row r="36" spans="1:7" x14ac:dyDescent="0.25">
      <c r="A36">
        <v>5</v>
      </c>
      <c r="B36" t="s">
        <v>152</v>
      </c>
      <c r="C36" t="s">
        <v>103</v>
      </c>
      <c r="D36" t="s">
        <v>10</v>
      </c>
      <c r="E36">
        <v>2</v>
      </c>
      <c r="F36">
        <v>21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149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508</v>
      </c>
      <c r="D2">
        <v>448</v>
      </c>
      <c r="E2">
        <v>190</v>
      </c>
    </row>
    <row r="3" spans="1:5" x14ac:dyDescent="0.25">
      <c r="A3">
        <v>2</v>
      </c>
      <c r="B3" t="s">
        <v>125</v>
      </c>
      <c r="C3">
        <v>215</v>
      </c>
      <c r="D3">
        <v>149</v>
      </c>
      <c r="E3">
        <v>14</v>
      </c>
    </row>
    <row r="4" spans="1:5" x14ac:dyDescent="0.25">
      <c r="A4">
        <v>3</v>
      </c>
      <c r="B4" t="s">
        <v>136</v>
      </c>
      <c r="C4">
        <v>96</v>
      </c>
      <c r="D4">
        <v>93</v>
      </c>
      <c r="E4">
        <v>12</v>
      </c>
    </row>
    <row r="5" spans="1:5" x14ac:dyDescent="0.25">
      <c r="A5" s="2">
        <v>4</v>
      </c>
      <c r="B5" s="2" t="s">
        <v>154</v>
      </c>
      <c r="C5" s="2">
        <v>40</v>
      </c>
      <c r="D5" s="2">
        <v>39</v>
      </c>
      <c r="E5" s="2">
        <v>31</v>
      </c>
    </row>
    <row r="6" spans="1:5" x14ac:dyDescent="0.25">
      <c r="A6" s="2">
        <v>5</v>
      </c>
      <c r="B6" s="2" t="s">
        <v>155</v>
      </c>
      <c r="C6" s="2">
        <v>33</v>
      </c>
      <c r="D6" s="2">
        <v>31</v>
      </c>
      <c r="E6" s="2">
        <v>23</v>
      </c>
    </row>
    <row r="7" spans="1:5" x14ac:dyDescent="0.25">
      <c r="A7" s="2">
        <v>6</v>
      </c>
      <c r="B7" s="2" t="s">
        <v>102</v>
      </c>
      <c r="C7" s="2">
        <v>175</v>
      </c>
      <c r="D7" s="2">
        <v>121</v>
      </c>
      <c r="E7" s="2">
        <v>57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44</v>
      </c>
      <c r="D2" s="2">
        <v>40</v>
      </c>
      <c r="E2" s="2">
        <v>9</v>
      </c>
    </row>
    <row r="3" spans="1:5" x14ac:dyDescent="0.25">
      <c r="A3" s="2">
        <v>2</v>
      </c>
      <c r="B3" s="2" t="s">
        <v>156</v>
      </c>
      <c r="C3" s="2">
        <v>15</v>
      </c>
      <c r="D3" s="2">
        <v>15</v>
      </c>
      <c r="E3" s="2">
        <v>4</v>
      </c>
    </row>
    <row r="4" spans="1:5" x14ac:dyDescent="0.25">
      <c r="A4" s="2">
        <v>3</v>
      </c>
      <c r="B4" s="2" t="s">
        <v>125</v>
      </c>
      <c r="C4" s="2">
        <v>12</v>
      </c>
      <c r="D4" s="2">
        <v>12</v>
      </c>
      <c r="E4" s="2">
        <v>3</v>
      </c>
    </row>
    <row r="5" spans="1:5" x14ac:dyDescent="0.25">
      <c r="A5" s="2">
        <v>4</v>
      </c>
      <c r="B5" s="2" t="s">
        <v>157</v>
      </c>
      <c r="C5" s="2">
        <v>9</v>
      </c>
      <c r="D5" s="2">
        <v>9</v>
      </c>
      <c r="E5" s="2">
        <v>2</v>
      </c>
    </row>
    <row r="6" spans="1:5" x14ac:dyDescent="0.25">
      <c r="A6" s="2">
        <v>5</v>
      </c>
      <c r="B6" s="2" t="s">
        <v>158</v>
      </c>
      <c r="C6" s="2">
        <v>7</v>
      </c>
      <c r="D6" s="2">
        <v>3</v>
      </c>
      <c r="E6" s="2">
        <v>0</v>
      </c>
    </row>
    <row r="7" spans="1:5" x14ac:dyDescent="0.25">
      <c r="A7" s="2">
        <v>6</v>
      </c>
      <c r="B7" s="2" t="s">
        <v>102</v>
      </c>
      <c r="C7" s="2">
        <v>45</v>
      </c>
      <c r="D7" s="2">
        <v>34</v>
      </c>
      <c r="E7" s="2">
        <v>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197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15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Siekiera Jerzy</cp:lastModifiedBy>
  <cp:lastPrinted>2025-06-17T07:46:03Z</cp:lastPrinted>
  <dcterms:created xsi:type="dcterms:W3CDTF">2014-07-29T18:33:30Z</dcterms:created>
  <dcterms:modified xsi:type="dcterms:W3CDTF">2025-06-17T07:52:57Z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