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nowy folder\"/>
    </mc:Choice>
  </mc:AlternateContent>
  <bookViews>
    <workbookView xWindow="0" yWindow="0" windowWidth="28800" windowHeight="12435" firstSheet="3" activeTab="3"/>
  </bookViews>
  <sheets>
    <sheet name="RIO" sheetId="1" state="hidden" r:id="rId1"/>
    <sheet name="Międzyr." sheetId="13" state="hidden" r:id="rId2"/>
    <sheet name="ZBIORCZO" sheetId="7" state="hidden" r:id="rId3"/>
    <sheet name="Porównanie" sheetId="5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Porównanie!$A$1:$I$70</definedName>
    <definedName name="_xlnm.Print_Area" localSheetId="0">RIO!$A$1:$S$69</definedName>
    <definedName name="_xlnm.Print_Area" localSheetId="2">ZBIORCZO!$A$1:$F$69</definedName>
  </definedNames>
  <calcPr calcId="152511"/>
</workbook>
</file>

<file path=xl/calcChain.xml><?xml version="1.0" encoding="utf-8"?>
<calcChain xmlns="http://schemas.openxmlformats.org/spreadsheetml/2006/main">
  <c r="H9" i="13" l="1"/>
  <c r="H4" i="1" l="1"/>
  <c r="Q66" i="1" l="1"/>
  <c r="K4" i="1" l="1"/>
  <c r="Q4" i="1" l="1"/>
  <c r="Q11" i="1" s="1"/>
  <c r="E4" i="13" l="1"/>
  <c r="F4" i="13"/>
  <c r="F11" i="13" s="1"/>
  <c r="G4" i="13"/>
  <c r="H4" i="13"/>
  <c r="H11" i="13" s="1"/>
  <c r="D4" i="13"/>
  <c r="D4" i="1"/>
  <c r="E4" i="1"/>
  <c r="F4" i="1"/>
  <c r="G4" i="1"/>
  <c r="I4" i="1"/>
  <c r="J4" i="1"/>
  <c r="J11" i="1" s="1"/>
  <c r="L4" i="1"/>
  <c r="M4" i="1"/>
  <c r="N4" i="1"/>
  <c r="O4" i="1"/>
  <c r="P4" i="1"/>
  <c r="R4" i="1"/>
  <c r="C4" i="1"/>
  <c r="H17" i="1" l="1"/>
  <c r="H11" i="1" l="1"/>
  <c r="F11" i="1" l="1"/>
  <c r="G11" i="1" l="1"/>
  <c r="P11" i="1"/>
  <c r="D17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G17" i="13"/>
  <c r="G15" i="13" s="1"/>
  <c r="F17" i="13"/>
  <c r="F15" i="13" s="1"/>
  <c r="E17" i="13"/>
  <c r="E15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D11" i="13"/>
  <c r="H13" i="13" l="1"/>
  <c r="H10" i="13" s="1"/>
  <c r="F13" i="13"/>
  <c r="F10" i="13" s="1"/>
  <c r="F31" i="13"/>
  <c r="I66" i="13"/>
  <c r="E66" i="7" s="1"/>
  <c r="E65" i="7"/>
  <c r="I23" i="13"/>
  <c r="E23" i="7" s="1"/>
  <c r="G11" i="13"/>
  <c r="G31" i="13"/>
  <c r="G13" i="13"/>
  <c r="I4" i="13"/>
  <c r="E4" i="7" s="1"/>
  <c r="E11" i="13"/>
  <c r="E31" i="13"/>
  <c r="E13" i="13"/>
  <c r="I17" i="13"/>
  <c r="E17" i="7" s="1"/>
  <c r="D15" i="13"/>
  <c r="H31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D11" i="1" l="1"/>
  <c r="E11" i="1"/>
  <c r="I11" i="1"/>
  <c r="K11" i="1"/>
  <c r="L11" i="1"/>
  <c r="M11" i="1"/>
  <c r="N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I49" i="5" s="1"/>
  <c r="S50" i="1"/>
  <c r="D50" i="7" s="1"/>
  <c r="F50" i="7" s="1"/>
  <c r="S51" i="1"/>
  <c r="D51" i="7" s="1"/>
  <c r="F51" i="7" s="1"/>
  <c r="I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I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I41" i="5" s="1"/>
  <c r="F39" i="7"/>
  <c r="F37" i="7"/>
  <c r="F35" i="7"/>
  <c r="F33" i="7"/>
  <c r="R11" i="1" l="1"/>
  <c r="G17" i="1" l="1"/>
  <c r="G15" i="1" s="1"/>
  <c r="H15" i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Q15" i="1" s="1"/>
  <c r="R17" i="1"/>
  <c r="R15" i="1" s="1"/>
  <c r="O31" i="1" l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F10" i="1" s="1"/>
  <c r="G13" i="1"/>
  <c r="G10" i="1" s="1"/>
  <c r="C17" i="1"/>
  <c r="C15" i="1" s="1"/>
  <c r="S5" i="1"/>
  <c r="D5" i="7" s="1"/>
  <c r="F5" i="7" s="1"/>
  <c r="S19" i="1"/>
  <c r="D19" i="7" s="1"/>
  <c r="F19" i="7" s="1"/>
  <c r="S20" i="1"/>
  <c r="D20" i="7" s="1"/>
  <c r="F20" i="7" s="1"/>
  <c r="S21" i="1"/>
  <c r="S18" i="1"/>
  <c r="D18" i="7" s="1"/>
  <c r="F18" i="7" s="1"/>
  <c r="S16" i="1"/>
  <c r="D16" i="7" s="1"/>
  <c r="F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F28" i="7" s="1"/>
  <c r="S29" i="1"/>
  <c r="D29" i="7" s="1"/>
  <c r="F29" i="7" s="1"/>
  <c r="S32" i="1"/>
  <c r="D32" i="7" s="1"/>
  <c r="S7" i="1"/>
  <c r="D7" i="7" s="1"/>
  <c r="F7" i="7" s="1"/>
  <c r="C23" i="1"/>
  <c r="S25" i="1"/>
  <c r="D25" i="7" s="1"/>
  <c r="F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32" i="7" l="1"/>
  <c r="D65" i="7"/>
  <c r="F65" i="7" s="1"/>
  <c r="F66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I8" i="5"/>
  <c r="Q13" i="1"/>
  <c r="Q10" i="1" s="1"/>
  <c r="O13" i="1"/>
  <c r="O10" i="1" s="1"/>
  <c r="L13" i="1"/>
  <c r="L10" i="1" s="1"/>
  <c r="J13" i="1"/>
  <c r="J10" i="1" s="1"/>
  <c r="H13" i="1"/>
  <c r="H10" i="1" s="1"/>
  <c r="M13" i="1"/>
  <c r="M10" i="1" s="1"/>
  <c r="R13" i="1"/>
  <c r="R10" i="1" s="1"/>
  <c r="P13" i="1"/>
  <c r="N13" i="1"/>
  <c r="N10" i="1" s="1"/>
  <c r="K13" i="1"/>
  <c r="K10" i="1" s="1"/>
  <c r="I13" i="1"/>
  <c r="I10" i="1" s="1"/>
  <c r="D13" i="1"/>
  <c r="D10" i="1" s="1"/>
  <c r="E13" i="1"/>
  <c r="E10" i="1" s="1"/>
  <c r="I6" i="5"/>
  <c r="I52" i="5"/>
  <c r="I39" i="5"/>
  <c r="I55" i="5"/>
  <c r="I54" i="5"/>
  <c r="C31" i="1"/>
  <c r="I50" i="5"/>
  <c r="S17" i="1"/>
  <c r="I67" i="5"/>
  <c r="S4" i="1"/>
  <c r="D4" i="7" s="1"/>
  <c r="F4" i="7" s="1"/>
  <c r="I69" i="5"/>
  <c r="I53" i="5"/>
  <c r="I48" i="5"/>
  <c r="I26" i="5"/>
  <c r="I12" i="5"/>
  <c r="I9" i="5"/>
  <c r="I5" i="5"/>
  <c r="I27" i="5"/>
  <c r="I58" i="5"/>
  <c r="S66" i="1"/>
  <c r="D66" i="7" s="1"/>
  <c r="I25" i="5"/>
  <c r="S23" i="1"/>
  <c r="D23" i="7" s="1"/>
  <c r="I7" i="5"/>
  <c r="S11" i="1"/>
  <c r="D11" i="7" s="1"/>
  <c r="S15" i="1"/>
  <c r="I56" i="5"/>
  <c r="C13" i="1"/>
  <c r="C10" i="1" s="1"/>
  <c r="I65" i="5" l="1"/>
  <c r="F21" i="7"/>
  <c r="F11" i="7"/>
  <c r="D17" i="7"/>
  <c r="F17" i="7" s="1"/>
  <c r="D15" i="7"/>
  <c r="I44" i="5"/>
  <c r="I46" i="5"/>
  <c r="I59" i="5"/>
  <c r="I35" i="5"/>
  <c r="I32" i="5"/>
  <c r="I61" i="5"/>
  <c r="I42" i="5"/>
  <c r="I62" i="5"/>
  <c r="I40" i="5"/>
  <c r="I36" i="5"/>
  <c r="I43" i="5"/>
  <c r="I33" i="5"/>
  <c r="I37" i="5"/>
  <c r="I63" i="5"/>
  <c r="I34" i="5"/>
  <c r="I45" i="5"/>
  <c r="I38" i="5"/>
  <c r="I47" i="5"/>
  <c r="I60" i="5"/>
  <c r="S68" i="1"/>
  <c r="S31" i="1"/>
  <c r="D31" i="7" s="1"/>
  <c r="I19" i="5"/>
  <c r="I14" i="5"/>
  <c r="I24" i="5"/>
  <c r="I29" i="5"/>
  <c r="S13" i="1"/>
  <c r="I18" i="5"/>
  <c r="I16" i="5"/>
  <c r="F23" i="7"/>
  <c r="I20" i="5"/>
  <c r="I28" i="5"/>
  <c r="I66" i="5"/>
  <c r="F15" i="7" l="1"/>
  <c r="I21" i="5"/>
  <c r="D68" i="7"/>
  <c r="F68" i="7" s="1"/>
  <c r="I68" i="5" s="1"/>
  <c r="D13" i="7"/>
  <c r="F13" i="7" s="1"/>
  <c r="I17" i="5"/>
  <c r="F31" i="7"/>
  <c r="I23" i="5"/>
  <c r="I15" i="5" l="1"/>
  <c r="I13" i="5"/>
  <c r="I31" i="5"/>
  <c r="I11" i="5"/>
  <c r="I4" i="5"/>
</calcChain>
</file>

<file path=xl/comments1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4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10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<sst xmlns="http://schemas.openxmlformats.org/spreadsheetml/2006/main" count="349" uniqueCount="163">
  <si>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</si>
  <si>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</si>
  <si>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</si>
  <si>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</si>
  <si>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</si>
  <si>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</si>
  <si>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</si>
  <si>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</si>
  <si>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</si>
  <si>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</si>
  <si>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</si>
  <si>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</si>
  <si>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</si>
  <si>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</si>
  <si>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</si>
  <si>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</si>
  <si>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</si>
  <si>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</si>
  <si>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</si>
  <si>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</si>
  <si>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</si>
  <si>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</si>
  <si>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</si>
  <si>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</si>
  <si>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</si>
  <si>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</si>
  <si>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</si>
  <si>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</si>
  <si>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</si>
  <si>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</si>
  <si>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</si>
  <si>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</si>
  <si>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</si>
  <si>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</si>
  <si>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</si>
  <si>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</si>
  <si>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</si>
  <si>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r>
      <t>Sprawy oczekujące</t>
    </r>
    <r>
      <rPr>
        <sz val="10"/>
        <rFont val="Times New Roman"/>
        <family val="1"/>
      </rPr>
      <t xml:space="preserve"> na rozstrzygnięcie wg stanu na początek roku sprawozdawczego</t>
    </r>
  </si>
  <si>
    <r>
      <t>Złożone wnioski</t>
    </r>
    <r>
      <rPr>
        <sz val="10"/>
        <rFont val="Times New Roman"/>
        <family val="1"/>
      </rPr>
      <t xml:space="preserve"> o ukaranie</t>
    </r>
  </si>
  <si>
    <r>
      <t xml:space="preserve">Wnioski </t>
    </r>
    <r>
      <rPr>
        <b/>
        <sz val="10"/>
        <rFont val="Times New Roman"/>
        <family val="1"/>
      </rPr>
      <t>przekazane do</t>
    </r>
    <r>
      <rPr>
        <sz val="10"/>
        <rFont val="Times New Roman"/>
        <family val="1"/>
      </rPr>
      <t xml:space="preserve"> innej komisji orzekającej</t>
    </r>
  </si>
  <si>
    <r>
      <t xml:space="preserve">Wnioski </t>
    </r>
    <r>
      <rPr>
        <b/>
        <sz val="10"/>
        <rFont val="Times New Roman"/>
        <family val="1"/>
      </rPr>
      <t>przekazane z</t>
    </r>
    <r>
      <rPr>
        <sz val="10"/>
        <rFont val="Times New Roman"/>
        <family val="1"/>
      </rPr>
      <t xml:space="preserve"> innej komisji orzekającej</t>
    </r>
  </si>
  <si>
    <r>
      <t xml:space="preserve">Sprawy </t>
    </r>
    <r>
      <rPr>
        <b/>
        <sz val="10"/>
        <rFont val="Times New Roman"/>
        <family val="1"/>
      </rPr>
      <t xml:space="preserve">przekazane z Głównej Komisji Orzekającej </t>
    </r>
    <r>
      <rPr>
        <sz val="10"/>
        <rFont val="Times New Roman"/>
        <family val="1"/>
      </rPr>
      <t>do ponownego rozpoznania</t>
    </r>
  </si>
  <si>
    <r>
      <t xml:space="preserve">Sprawy w toku </t>
    </r>
    <r>
      <rPr>
        <sz val="10"/>
        <rFont val="Times New Roman"/>
        <family val="1"/>
      </rPr>
      <t>oczekujące na rozstrzygnięcie wg stanu na koniec roku sprawozdawczego</t>
    </r>
  </si>
  <si>
    <r>
      <t>Sprawy rozstrzygnięte</t>
    </r>
    <r>
      <rPr>
        <sz val="10"/>
        <rFont val="Times New Roman"/>
        <family val="1"/>
      </rPr>
      <t xml:space="preserve"> w ciągu roku (ogółem)</t>
    </r>
  </si>
  <si>
    <r>
      <t>Wydane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orzeczenia </t>
    </r>
    <r>
      <rPr>
        <sz val="10"/>
        <rFont val="Times New Roman"/>
        <family val="1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</si>
  <si>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Times New Roman"/>
        <family val="1"/>
      </rPr>
      <t>uniewinnieniu</t>
    </r>
  </si>
  <si>
    <r>
      <t xml:space="preserve">Orzeczenia o </t>
    </r>
    <r>
      <rPr>
        <b/>
        <sz val="10"/>
        <rFont val="Times New Roman"/>
        <family val="1"/>
      </rPr>
      <t xml:space="preserve">uznaniu odpowiedzialnym </t>
    </r>
    <r>
      <rPr>
        <sz val="10"/>
        <rFont val="Times New Roman"/>
        <family val="1"/>
      </rPr>
      <t>za naruszenie dyscypliny finansów publicznych (ogółem) - z tego:</t>
    </r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</si>
  <si>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</si>
  <si>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</si>
  <si>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</si>
  <si>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</si>
  <si>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</si>
  <si>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</si>
  <si>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</si>
  <si>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</si>
  <si>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</si>
  <si>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</si>
  <si>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</si>
  <si>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</si>
  <si>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</si>
  <si>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</si>
  <si>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</si>
  <si>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</si>
  <si>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</si>
  <si>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</si>
  <si>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</si>
  <si>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</si>
  <si>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</si>
  <si>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</si>
  <si>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</si>
  <si>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</si>
  <si>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</si>
  <si>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</si>
  <si>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</si>
  <si>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</si>
  <si>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</si>
  <si>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</si>
  <si>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</si>
  <si>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</si>
  <si>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</si>
  <si>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</si>
  <si>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</si>
  <si>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</si>
  <si>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</si>
  <si>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</si>
  <si>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</si>
  <si>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</si>
  <si>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</si>
  <si>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</si>
  <si>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</si>
  <si>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</si>
  <si>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</si>
  <si>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r>
      <t>Sprawy oczekujące</t>
    </r>
    <r>
      <rPr>
        <sz val="12"/>
        <rFont val="Times New Roman"/>
        <family val="1"/>
        <charset val="238"/>
      </rPr>
      <t xml:space="preserve"> na rozstrzygnięcie wg stanu 
na początek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</si>
  <si>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
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</si>
  <si>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
wg stanu na koniec roku sprawozdawczego</t>
    </r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</si>
  <si>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</si>
  <si>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</si>
  <si>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</si>
  <si>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</si>
  <si>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</si>
  <si>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</si>
  <si>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</si>
  <si>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</si>
  <si>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</si>
  <si>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</si>
  <si>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</si>
  <si>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</si>
  <si>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</si>
  <si>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</si>
  <si>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</si>
  <si>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</si>
  <si>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</si>
  <si>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r>
      <t>Sprawy oczekujące</t>
    </r>
    <r>
      <rPr>
        <sz val="12"/>
        <rFont val="Times New Roman"/>
        <family val="1"/>
        <charset val="238"/>
      </rPr>
      <t xml:space="preserve"> na rozstrzygnięcie wg stanu na początek roku sprawozdawczego</t>
    </r>
  </si>
  <si>
    <r>
      <t>Sprawy oczekujące</t>
    </r>
    <r>
      <rPr>
        <sz val="14"/>
        <rFont val="Times New Roman"/>
        <family val="1"/>
        <charset val="238"/>
      </rPr>
      <t xml:space="preserve"> na rozstrzygnięcie wg stanu 
na początek roku sprawozdawczego</t>
    </r>
  </si>
  <si>
    <r>
      <t>Złożone wnioski</t>
    </r>
    <r>
      <rPr>
        <sz val="14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</si>
  <si>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4"/>
        <rFont val="Times New Roman"/>
        <family val="1"/>
        <charset val="238"/>
      </rPr>
      <t>przekazane do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</si>
  <si>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4"/>
        <rFont val="Times New Roman"/>
        <family val="1"/>
        <charset val="238"/>
      </rPr>
      <t>przekazane z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</si>
  <si>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4"/>
        <rFont val="Times New Roman"/>
        <family val="1"/>
        <charset val="238"/>
      </rPr>
      <t xml:space="preserve">przekazane z Głównej Komisji Orzekającej 
</t>
    </r>
    <r>
      <rPr>
        <sz val="14"/>
        <rFont val="Times New Roman"/>
        <family val="1"/>
        <charset val="238"/>
      </rPr>
      <t>do ponownego rozpoznania</t>
    </r>
  </si>
  <si>
    <r>
      <t xml:space="preserve">Sprawy w toku </t>
    </r>
    <r>
      <rPr>
        <sz val="14"/>
        <rFont val="Times New Roman"/>
        <family val="1"/>
        <charset val="238"/>
      </rPr>
      <t>oczekujące na rozstrzygnięcie 
wg stanu na koniec roku sprawozdawczego</t>
    </r>
  </si>
  <si>
    <r>
      <t>Sprawy rozstrzygnięte (załatwione)</t>
    </r>
    <r>
      <rPr>
        <sz val="14"/>
        <rFont val="Times New Roman"/>
        <family val="1"/>
        <charset val="238"/>
      </rPr>
      <t xml:space="preserve"> w ciągu roku (ogółem)</t>
    </r>
  </si>
  <si>
    <r>
      <t>Wydane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 xml:space="preserve">orzeczenia </t>
    </r>
    <r>
      <rPr>
        <sz val="14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</si>
  <si>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Times New Roman"/>
        <family val="1"/>
        <charset val="238"/>
      </rPr>
      <t>uniewinnieniu</t>
    </r>
  </si>
  <si>
    <r>
      <t xml:space="preserve">Orzeczenia o </t>
    </r>
    <r>
      <rPr>
        <b/>
        <sz val="14"/>
        <rFont val="Times New Roman"/>
        <family val="1"/>
        <charset val="238"/>
      </rPr>
      <t xml:space="preserve">uznaniu odpowiedzialnym </t>
    </r>
    <r>
      <rPr>
        <sz val="14"/>
        <rFont val="Times New Roman"/>
        <family val="1"/>
        <charset val="238"/>
      </rPr>
      <t>za naruszenie dyscypliny finansów publicznych (ogółem) - z tego:</t>
    </r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</si>
  <si>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</si>
  <si>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</si>
  <si>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</si>
  <si>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</si>
  <si>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Osobom odpowiedzialnym za ndfp (wykazanym w części II - wiersz 11) przypisano czyny z poszczególnych art. ustawy: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</si>
  <si>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</si>
  <si>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</si>
  <si>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</si>
  <si>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</si>
  <si>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</si>
  <si>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</si>
  <si>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</si>
  <si>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</si>
  <si>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</si>
  <si>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</si>
  <si>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</si>
  <si>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</si>
  <si>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r>
      <t xml:space="preserve">Sprawy w toku </t>
    </r>
    <r>
      <rPr>
        <sz val="12"/>
        <rFont val="Times New Roman"/>
        <family val="1"/>
        <charset val="238"/>
      </rPr>
      <t>oczekujące na rozstrzygnięcie wg stanu na koniec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</si>
  <si>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</t>
    </r>
    <r>
      <rPr>
        <sz val="12"/>
        <rFont val="Times New Roman"/>
        <family val="1"/>
        <charset val="238"/>
      </rPr>
      <t>do ponownego rozpoznania</t>
    </r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</si>
  <si>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</si>
  <si>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</si>
  <si>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</si>
  <si>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</si>
  <si>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</si>
  <si>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</si>
  <si>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</si>
  <si>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</si>
  <si>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</si>
  <si>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art. 12a*</t>
  </si>
  <si>
    <t>art. 17 ust. 1ba*</t>
  </si>
  <si>
    <t>art. 17 ust. 1d*</t>
  </si>
  <si>
    <t>art. 17 ust. 6a*</t>
  </si>
  <si>
    <t xml:space="preserve">     umorzenia postępowania, gdy nie dochodzi się odpowiedzialności za ndfp w przypadku działania 
     lub zaniechania podjętego wyłącznie w celu ograniczenia skutków zdarzenia losowego</t>
  </si>
  <si>
    <t xml:space="preserve">     umorzenia postępowania, gdy nie dochodzi się odpowiedzialności za ndfp, którego stopień szkodliwości
     dla finansów publicznych jest znikomy</t>
  </si>
  <si>
    <t>*czyny zostały wprowadzone nowelizacją ustawy o odpowiedzialności za naruszenie dyscypliny finansów publicznych, dokonanej ustawą z dnia 22 czerwca 2016 r. o zmianie ustawy - Prawo zamówień publicznych oraz niektórych innych ustaw (Dz. U. poz. 1020, z późn. zm.) i ustawą z dnia 29 września 2017 r. o zmianie ustawy o świadczeniach opieki zdrowotnej finansowanych ze środków publicznych oraz niektórych innych ustaw (Dz. U. z 2017 r. poz. 2110).</t>
  </si>
  <si>
    <t>Łączna wysokość wyegzekwowanych kosztów postępowania należnych Skarbowi Państwa</t>
  </si>
  <si>
    <r>
      <t xml:space="preserve">Załącznik 1
Sprawozdanie o sposobie rozpoznania wniosków o ukaranie wniesionych w roku 2020 
do </t>
    </r>
    <r>
      <rPr>
        <b/>
        <u/>
        <sz val="18"/>
        <rFont val="Times New Roman"/>
        <family val="1"/>
        <charset val="238"/>
      </rPr>
      <t>Regionalnych Komisji Orzekających</t>
    </r>
    <r>
      <rPr>
        <b/>
        <sz val="18"/>
        <rFont val="Times New Roman"/>
        <family val="1"/>
        <charset val="238"/>
      </rPr>
      <t xml:space="preserve"> w sprawach o naruszenie dyscypliny finansów publicznych przy Regionalnych Izbach Obrachunkowych</t>
    </r>
  </si>
  <si>
    <r>
      <t xml:space="preserve">Załącznik 2
Sprawozdanie o sposobie rozpoznania wniosków o ukaranie wniesionych w roku 2020
do </t>
    </r>
    <r>
      <rPr>
        <b/>
        <u/>
        <sz val="16"/>
        <rFont val="Times New Roman"/>
        <family val="1"/>
        <charset val="238"/>
      </rPr>
      <t>Międzyresortowych Komisji Orzekających</t>
    </r>
    <r>
      <rPr>
        <b/>
        <sz val="16"/>
        <rFont val="Times New Roman"/>
        <family val="1"/>
        <charset val="238"/>
      </rPr>
      <t xml:space="preserve"> w sprawach o naruszenie dyscypliny finansów publicznych </t>
    </r>
  </si>
  <si>
    <t>Załącznik 3
Sprawozdanie o sposobie rozpoznania wniosków o ukaranie wniesionych w roku 2020 
do komisji orzekających w sprawach o naruszenie dyscypliny finansów publicznych - zbiorczo</t>
  </si>
  <si>
    <t>Załącznik 4
Sprawozdanie o sposobie rozpoznania wniosków o ukaranie wniesionych w latach 2017, 2018, 2019 i 2020 - zbiorczo w ujęciu porównawczym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</si>
</sst>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</numFmts>
  <fonts count="27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i/>
      <sz val="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3" fontId="15" fillId="2" borderId="6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" fontId="20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20" fillId="0" borderId="3" xfId="0" applyNumberFormat="1" applyFont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vertical="center" wrapText="1"/>
    </xf>
    <xf numFmtId="1" fontId="20" fillId="0" borderId="0" xfId="0" applyNumberFormat="1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  <xf numFmtId="43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1" fontId="2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20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6" fontId="26" fillId="0" borderId="6" xfId="0" applyNumberFormat="1" applyFont="1" applyBorder="1" applyAlignment="1" applyProtection="1">
      <alignment horizontal="center" vertical="center" wrapText="1"/>
      <protection locked="0"/>
    </xf>
    <xf numFmtId="166" fontId="26" fillId="0" borderId="1" xfId="0" applyNumberFormat="1" applyFont="1" applyFill="1" applyBorder="1" applyAlignment="1" applyProtection="1">
      <alignment horizontal="center" vertical="center" wrapText="1"/>
    </xf>
    <xf numFmtId="166" fontId="26" fillId="3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21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" fontId="20" fillId="0" borderId="2" xfId="0" applyNumberFormat="1" applyFont="1" applyBorder="1" applyAlignment="1">
      <alignment horizontal="right" vertical="center" wrapText="1"/>
    </xf>
    <xf numFmtId="1" fontId="20" fillId="0" borderId="8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1" fontId="20" fillId="0" borderId="8" xfId="0" applyNumberFormat="1" applyFont="1" applyFill="1" applyBorder="1" applyAlignment="1">
      <alignment horizontal="right" vertical="center" wrapText="1"/>
    </xf>
    <xf numFmtId="1" fontId="20" fillId="0" borderId="6" xfId="0" applyNumberFormat="1" applyFont="1" applyFill="1" applyBorder="1" applyAlignment="1">
      <alignment horizontal="right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13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DF4\Sprawozdanie%20GKO%20i%20Komisje\KO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9</v>
          </cell>
          <cell r="D9">
            <v>8</v>
          </cell>
          <cell r="E9">
            <v>3</v>
          </cell>
          <cell r="F9">
            <v>46</v>
          </cell>
          <cell r="G9">
            <v>4</v>
          </cell>
          <cell r="H9">
            <v>21</v>
          </cell>
          <cell r="I9">
            <v>26</v>
          </cell>
          <cell r="J9">
            <v>25</v>
          </cell>
          <cell r="K9">
            <v>20</v>
          </cell>
          <cell r="L9">
            <v>23</v>
          </cell>
          <cell r="M9">
            <v>17</v>
          </cell>
          <cell r="N9">
            <v>8</v>
          </cell>
          <cell r="O9">
            <v>8</v>
          </cell>
          <cell r="P9">
            <v>21</v>
          </cell>
          <cell r="Q9">
            <v>30</v>
          </cell>
          <cell r="R9">
            <v>4</v>
          </cell>
        </row>
      </sheetData>
      <sheetData sheetId="1">
        <row r="9">
          <cell r="D9">
            <v>0</v>
          </cell>
          <cell r="E9">
            <v>1</v>
          </cell>
          <cell r="F9">
            <v>249</v>
          </cell>
          <cell r="G9">
            <v>27</v>
          </cell>
          <cell r="H9">
            <v>14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W72"/>
  <sheetViews>
    <sheetView zoomScale="90" zoomScaleNormal="90" workbookViewId="0">
      <pane xSplit="2" ySplit="3" topLeftCell="C61" activePane="bottomRight" state="frozen"/>
      <selection activeCell="C80" sqref="C80:Q80"/>
      <selection pane="topRight" activeCell="C80" sqref="C80:Q80"/>
      <selection pane="bottomLeft" activeCell="C80" sqref="C80:Q80"/>
      <selection pane="bottomRight" activeCell="B76" sqref="B76"/>
    </sheetView>
  </sheetViews>
  <sheetFormatPr defaultColWidth="50.5703125" defaultRowHeight="18.75" x14ac:dyDescent="0.2"/>
  <cols>
    <col min="1" max="1" width="4.42578125" style="54" customWidth="1"/>
    <col min="2" max="2" width="64.42578125" style="7" customWidth="1"/>
    <col min="3" max="18" width="12.140625" style="6" customWidth="1"/>
    <col min="19" max="19" width="18.85546875" style="22" customWidth="1"/>
    <col min="20" max="20" width="9.42578125" style="6" customWidth="1"/>
    <col min="21" max="21" width="8.28515625" style="6" customWidth="1"/>
    <col min="22" max="22" width="5.140625" style="6" customWidth="1"/>
    <col min="23" max="23" width="8.28515625" style="6" customWidth="1"/>
    <col min="24" max="24" width="7.42578125" style="6" customWidth="1"/>
    <col min="25" max="25" width="6" style="6" customWidth="1"/>
    <col min="26" max="26" width="11.28515625" style="6" customWidth="1"/>
    <col min="27" max="27" width="9.85546875" style="6" customWidth="1"/>
    <col min="28" max="28" width="13.42578125" style="6" customWidth="1"/>
    <col min="29" max="16384" width="50.5703125" style="6"/>
  </cols>
  <sheetData>
    <row r="1" spans="1:23" s="8" customFormat="1" ht="118.15" customHeight="1" x14ac:dyDescent="0.2">
      <c r="B1" s="172" t="s">
        <v>159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23" ht="111.6" customHeight="1" x14ac:dyDescent="0.2">
      <c r="A2" s="44" t="s">
        <v>0</v>
      </c>
      <c r="B2" s="33" t="s">
        <v>107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</row>
    <row r="3" spans="1:23" s="13" customFormat="1" ht="16.899999999999999" customHeight="1" x14ac:dyDescent="0.2">
      <c r="A3" s="45" t="s">
        <v>18</v>
      </c>
      <c r="B3" s="34"/>
      <c r="C3" s="11"/>
      <c r="D3" s="11"/>
      <c r="E3" s="11"/>
      <c r="F3" s="11"/>
      <c r="G3" s="1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3" ht="41.45" customHeight="1" x14ac:dyDescent="0.2">
      <c r="A4" s="46" t="s">
        <v>19</v>
      </c>
      <c r="B4" s="140" t="s">
        <v>113</v>
      </c>
      <c r="C4" s="93">
        <f>[1]RIO!C$9</f>
        <v>9</v>
      </c>
      <c r="D4" s="93">
        <f>[1]RIO!D$9</f>
        <v>8</v>
      </c>
      <c r="E4" s="93">
        <f>[1]RIO!E$9</f>
        <v>3</v>
      </c>
      <c r="F4" s="93">
        <f>[1]RIO!F$9</f>
        <v>46</v>
      </c>
      <c r="G4" s="93">
        <f>[1]RIO!G$9</f>
        <v>4</v>
      </c>
      <c r="H4" s="93">
        <f>[1]RIO!H$9-2</f>
        <v>19</v>
      </c>
      <c r="I4" s="93">
        <f>[1]RIO!I$9</f>
        <v>26</v>
      </c>
      <c r="J4" s="93">
        <f>[1]RIO!J$9</f>
        <v>25</v>
      </c>
      <c r="K4" s="93">
        <f>[1]RIO!K$9</f>
        <v>20</v>
      </c>
      <c r="L4" s="93">
        <f>[1]RIO!L$9</f>
        <v>23</v>
      </c>
      <c r="M4" s="93">
        <f>[1]RIO!M$9</f>
        <v>17</v>
      </c>
      <c r="N4" s="93">
        <f>[1]RIO!N$9</f>
        <v>8</v>
      </c>
      <c r="O4" s="93">
        <f>[1]RIO!O$9</f>
        <v>8</v>
      </c>
      <c r="P4" s="93">
        <f>[1]RIO!P$9</f>
        <v>21</v>
      </c>
      <c r="Q4" s="93">
        <f>[1]RIO!Q$9+4</f>
        <v>34</v>
      </c>
      <c r="R4" s="93">
        <f>[1]RIO!R$9</f>
        <v>4</v>
      </c>
      <c r="S4" s="37">
        <f>SUM(C4:R4)</f>
        <v>275</v>
      </c>
      <c r="T4" s="14"/>
      <c r="U4" s="14"/>
      <c r="V4" s="14"/>
      <c r="W4" s="14"/>
    </row>
    <row r="5" spans="1:23" ht="25.15" customHeight="1" x14ac:dyDescent="0.2">
      <c r="A5" s="47">
        <f>A4+1</f>
        <v>2</v>
      </c>
      <c r="B5" s="141" t="s">
        <v>114</v>
      </c>
      <c r="C5" s="90">
        <v>28</v>
      </c>
      <c r="D5" s="90">
        <v>81</v>
      </c>
      <c r="E5" s="90">
        <v>47</v>
      </c>
      <c r="F5" s="90">
        <v>168</v>
      </c>
      <c r="G5" s="90">
        <v>61</v>
      </c>
      <c r="H5" s="90">
        <v>128</v>
      </c>
      <c r="I5" s="90">
        <v>66</v>
      </c>
      <c r="J5" s="90">
        <v>65</v>
      </c>
      <c r="K5" s="90">
        <v>69</v>
      </c>
      <c r="L5" s="90">
        <v>33</v>
      </c>
      <c r="M5" s="90">
        <v>59</v>
      </c>
      <c r="N5" s="90">
        <v>45</v>
      </c>
      <c r="O5" s="90">
        <v>32</v>
      </c>
      <c r="P5" s="90">
        <v>53</v>
      </c>
      <c r="Q5" s="90">
        <v>92</v>
      </c>
      <c r="R5" s="90">
        <v>5</v>
      </c>
      <c r="S5" s="38">
        <f>SUM(C5:R5)</f>
        <v>1032</v>
      </c>
    </row>
    <row r="6" spans="1:23" ht="22.9" customHeight="1" x14ac:dyDescent="0.2">
      <c r="A6" s="47">
        <f>A5+1</f>
        <v>3</v>
      </c>
      <c r="B6" s="138" t="s">
        <v>115</v>
      </c>
      <c r="C6" s="91">
        <v>3</v>
      </c>
      <c r="D6" s="91"/>
      <c r="E6" s="91"/>
      <c r="F6" s="91"/>
      <c r="G6" s="90"/>
      <c r="H6" s="91"/>
      <c r="I6" s="90">
        <v>1</v>
      </c>
      <c r="J6" s="91"/>
      <c r="K6" s="90"/>
      <c r="L6" s="91"/>
      <c r="M6" s="91"/>
      <c r="N6" s="90"/>
      <c r="O6" s="91"/>
      <c r="P6" s="91"/>
      <c r="Q6" s="91"/>
      <c r="R6" s="91"/>
      <c r="S6" s="38">
        <f t="shared" ref="S6:S69" si="0">SUM(C6:R6)</f>
        <v>4</v>
      </c>
    </row>
    <row r="7" spans="1:23" ht="22.9" customHeight="1" x14ac:dyDescent="0.2">
      <c r="A7" s="47">
        <f>A6+1</f>
        <v>4</v>
      </c>
      <c r="B7" s="138" t="s">
        <v>116</v>
      </c>
      <c r="C7" s="91"/>
      <c r="D7" s="91"/>
      <c r="E7" s="91"/>
      <c r="F7" s="91"/>
      <c r="G7" s="90"/>
      <c r="H7" s="91"/>
      <c r="I7" s="91">
        <v>3</v>
      </c>
      <c r="J7" s="91"/>
      <c r="K7" s="91"/>
      <c r="L7" s="91"/>
      <c r="M7" s="91"/>
      <c r="N7" s="91">
        <v>1</v>
      </c>
      <c r="O7" s="91"/>
      <c r="P7" s="91">
        <v>3</v>
      </c>
      <c r="Q7" s="91"/>
      <c r="R7" s="91"/>
      <c r="S7" s="38">
        <f t="shared" si="0"/>
        <v>7</v>
      </c>
    </row>
    <row r="8" spans="1:23" ht="39" customHeight="1" x14ac:dyDescent="0.2">
      <c r="A8" s="47">
        <f>A7+1</f>
        <v>5</v>
      </c>
      <c r="B8" s="138" t="s">
        <v>117</v>
      </c>
      <c r="C8" s="91"/>
      <c r="D8" s="91"/>
      <c r="E8" s="91">
        <v>1</v>
      </c>
      <c r="F8" s="91"/>
      <c r="G8" s="90">
        <v>1</v>
      </c>
      <c r="H8" s="90">
        <v>1</v>
      </c>
      <c r="I8" s="91">
        <v>1</v>
      </c>
      <c r="J8" s="91">
        <v>3</v>
      </c>
      <c r="K8" s="91">
        <v>4</v>
      </c>
      <c r="L8" s="91"/>
      <c r="M8" s="91">
        <v>2</v>
      </c>
      <c r="N8" s="91">
        <v>1</v>
      </c>
      <c r="O8" s="91">
        <v>1</v>
      </c>
      <c r="P8" s="91"/>
      <c r="Q8" s="91">
        <v>1</v>
      </c>
      <c r="R8" s="91"/>
      <c r="S8" s="38">
        <f t="shared" si="0"/>
        <v>16</v>
      </c>
    </row>
    <row r="9" spans="1:23" ht="39" customHeight="1" x14ac:dyDescent="0.2">
      <c r="A9" s="48">
        <f>A8+1</f>
        <v>6</v>
      </c>
      <c r="B9" s="142" t="s">
        <v>118</v>
      </c>
      <c r="C9" s="92">
        <v>6</v>
      </c>
      <c r="D9" s="92">
        <v>49</v>
      </c>
      <c r="E9" s="92">
        <v>34</v>
      </c>
      <c r="F9" s="92">
        <v>139</v>
      </c>
      <c r="G9" s="92">
        <v>7</v>
      </c>
      <c r="H9" s="92">
        <v>111</v>
      </c>
      <c r="I9" s="92">
        <v>28</v>
      </c>
      <c r="J9" s="92">
        <v>41</v>
      </c>
      <c r="K9" s="92">
        <v>33</v>
      </c>
      <c r="L9" s="92">
        <v>33</v>
      </c>
      <c r="M9" s="92">
        <v>18</v>
      </c>
      <c r="N9" s="92">
        <v>21</v>
      </c>
      <c r="O9" s="92">
        <v>23</v>
      </c>
      <c r="P9" s="92">
        <v>57</v>
      </c>
      <c r="Q9" s="92">
        <v>47</v>
      </c>
      <c r="R9" s="92">
        <v>4</v>
      </c>
      <c r="S9" s="39">
        <f t="shared" si="0"/>
        <v>651</v>
      </c>
    </row>
    <row r="10" spans="1:23" s="59" customFormat="1" x14ac:dyDescent="0.2">
      <c r="A10" s="49" t="s">
        <v>20</v>
      </c>
      <c r="B10" s="35"/>
      <c r="C10" s="57">
        <f>IF(C12+C13=C11,C11,"błąd")</f>
        <v>28</v>
      </c>
      <c r="D10" s="57">
        <f t="shared" ref="D10:R10" si="1">IF(D12+D13=D11,D11,"błąd")</f>
        <v>40</v>
      </c>
      <c r="E10" s="57">
        <f t="shared" si="1"/>
        <v>17</v>
      </c>
      <c r="F10" s="57">
        <f t="shared" si="1"/>
        <v>75</v>
      </c>
      <c r="G10" s="112">
        <f t="shared" si="1"/>
        <v>59</v>
      </c>
      <c r="H10" s="57">
        <f t="shared" si="1"/>
        <v>37</v>
      </c>
      <c r="I10" s="57">
        <f t="shared" si="1"/>
        <v>67</v>
      </c>
      <c r="J10" s="57">
        <f t="shared" si="1"/>
        <v>51</v>
      </c>
      <c r="K10" s="57">
        <f t="shared" si="1"/>
        <v>60</v>
      </c>
      <c r="L10" s="57">
        <f t="shared" si="1"/>
        <v>23</v>
      </c>
      <c r="M10" s="57">
        <f t="shared" si="1"/>
        <v>60</v>
      </c>
      <c r="N10" s="57">
        <f t="shared" si="1"/>
        <v>34</v>
      </c>
      <c r="O10" s="57">
        <f t="shared" si="1"/>
        <v>18</v>
      </c>
      <c r="P10" s="57"/>
      <c r="Q10" s="57">
        <f t="shared" si="1"/>
        <v>77</v>
      </c>
      <c r="R10" s="57">
        <f t="shared" si="1"/>
        <v>5</v>
      </c>
      <c r="S10" s="58"/>
    </row>
    <row r="11" spans="1:23" ht="39" customHeight="1" x14ac:dyDescent="0.2">
      <c r="A11" s="46">
        <f>A9+1</f>
        <v>7</v>
      </c>
      <c r="B11" s="140" t="s">
        <v>119</v>
      </c>
      <c r="C11" s="40">
        <f>C4+C5-C6+C7+C8-C9</f>
        <v>28</v>
      </c>
      <c r="D11" s="40">
        <f t="shared" ref="D11:R11" si="2">D4+D5-D6+D7+D8-D9</f>
        <v>40</v>
      </c>
      <c r="E11" s="40">
        <f t="shared" si="2"/>
        <v>17</v>
      </c>
      <c r="F11" s="40">
        <f>F4+F5-F6+F7+F8-F9</f>
        <v>75</v>
      </c>
      <c r="G11" s="40">
        <f>G4+G5-G6+G7+G8-G9</f>
        <v>59</v>
      </c>
      <c r="H11" s="40">
        <f>H4+H5-H6+H7+H8-H9</f>
        <v>37</v>
      </c>
      <c r="I11" s="40">
        <f t="shared" si="2"/>
        <v>67</v>
      </c>
      <c r="J11" s="40">
        <f>J4+J5-J6+J7+J8-J9-1</f>
        <v>51</v>
      </c>
      <c r="K11" s="40">
        <f t="shared" si="2"/>
        <v>60</v>
      </c>
      <c r="L11" s="40">
        <f t="shared" si="2"/>
        <v>23</v>
      </c>
      <c r="M11" s="40">
        <f t="shared" si="2"/>
        <v>60</v>
      </c>
      <c r="N11" s="40">
        <f t="shared" si="2"/>
        <v>34</v>
      </c>
      <c r="O11" s="40">
        <f t="shared" si="2"/>
        <v>18</v>
      </c>
      <c r="P11" s="40">
        <f>P4+P5-P6+P7+P8-P9</f>
        <v>20</v>
      </c>
      <c r="Q11" s="40">
        <f>Q4+Q5-Q6+Q7+Q8-Q9-1-1-1</f>
        <v>77</v>
      </c>
      <c r="R11" s="40">
        <f t="shared" si="2"/>
        <v>5</v>
      </c>
      <c r="S11" s="37">
        <f t="shared" si="0"/>
        <v>671</v>
      </c>
    </row>
    <row r="12" spans="1:23" ht="25.15" customHeight="1" x14ac:dyDescent="0.2">
      <c r="A12" s="47">
        <f>A11+1</f>
        <v>8</v>
      </c>
      <c r="B12" s="138" t="s">
        <v>21</v>
      </c>
      <c r="C12" s="91">
        <v>1</v>
      </c>
      <c r="D12" s="91">
        <v>3</v>
      </c>
      <c r="E12" s="91">
        <v>1</v>
      </c>
      <c r="F12" s="91">
        <v>9</v>
      </c>
      <c r="G12" s="91">
        <v>14</v>
      </c>
      <c r="H12" s="91">
        <v>4</v>
      </c>
      <c r="I12" s="91">
        <v>4</v>
      </c>
      <c r="J12" s="91">
        <v>2</v>
      </c>
      <c r="K12" s="91">
        <v>1</v>
      </c>
      <c r="L12" s="91">
        <v>1</v>
      </c>
      <c r="M12" s="91">
        <v>3</v>
      </c>
      <c r="N12" s="91">
        <v>4</v>
      </c>
      <c r="O12" s="91">
        <v>1</v>
      </c>
      <c r="P12" s="91">
        <v>1</v>
      </c>
      <c r="Q12" s="91">
        <v>6</v>
      </c>
      <c r="R12" s="91"/>
      <c r="S12" s="38">
        <f t="shared" si="0"/>
        <v>55</v>
      </c>
    </row>
    <row r="13" spans="1:23" ht="39" customHeight="1" x14ac:dyDescent="0.2">
      <c r="A13" s="47">
        <f t="shared" ref="A13:A21" si="3">A12+1</f>
        <v>9</v>
      </c>
      <c r="B13" s="141" t="s">
        <v>120</v>
      </c>
      <c r="C13" s="41">
        <f>C14+C15</f>
        <v>27</v>
      </c>
      <c r="D13" s="41">
        <f t="shared" ref="D13:R13" si="4">D14+D15</f>
        <v>37</v>
      </c>
      <c r="E13" s="41">
        <f t="shared" si="4"/>
        <v>16</v>
      </c>
      <c r="F13" s="41">
        <f t="shared" si="4"/>
        <v>66</v>
      </c>
      <c r="G13" s="41">
        <f t="shared" si="4"/>
        <v>45</v>
      </c>
      <c r="H13" s="41">
        <f t="shared" si="4"/>
        <v>33</v>
      </c>
      <c r="I13" s="41">
        <f t="shared" si="4"/>
        <v>63</v>
      </c>
      <c r="J13" s="41">
        <f t="shared" si="4"/>
        <v>49</v>
      </c>
      <c r="K13" s="41">
        <f t="shared" si="4"/>
        <v>59</v>
      </c>
      <c r="L13" s="41">
        <f t="shared" si="4"/>
        <v>22</v>
      </c>
      <c r="M13" s="41">
        <f t="shared" si="4"/>
        <v>57</v>
      </c>
      <c r="N13" s="41">
        <f t="shared" si="4"/>
        <v>30</v>
      </c>
      <c r="O13" s="41">
        <f t="shared" si="4"/>
        <v>17</v>
      </c>
      <c r="P13" s="41">
        <f t="shared" si="4"/>
        <v>20</v>
      </c>
      <c r="Q13" s="41">
        <f t="shared" si="4"/>
        <v>71</v>
      </c>
      <c r="R13" s="41">
        <f t="shared" si="4"/>
        <v>5</v>
      </c>
      <c r="S13" s="38">
        <f t="shared" si="0"/>
        <v>617</v>
      </c>
    </row>
    <row r="14" spans="1:23" s="14" customFormat="1" ht="25.15" customHeight="1" x14ac:dyDescent="0.2">
      <c r="A14" s="50">
        <f t="shared" si="3"/>
        <v>10</v>
      </c>
      <c r="B14" s="143" t="s">
        <v>121</v>
      </c>
      <c r="C14" s="90">
        <v>4</v>
      </c>
      <c r="D14" s="90">
        <v>8</v>
      </c>
      <c r="E14" s="90">
        <v>3</v>
      </c>
      <c r="F14" s="90">
        <v>26</v>
      </c>
      <c r="G14" s="90">
        <v>3</v>
      </c>
      <c r="H14" s="90">
        <v>11</v>
      </c>
      <c r="I14" s="90">
        <v>17</v>
      </c>
      <c r="J14" s="90">
        <v>2</v>
      </c>
      <c r="K14" s="90">
        <v>9</v>
      </c>
      <c r="L14" s="90">
        <v>9</v>
      </c>
      <c r="M14" s="90">
        <v>11</v>
      </c>
      <c r="N14" s="90">
        <v>7</v>
      </c>
      <c r="O14" s="90">
        <v>4</v>
      </c>
      <c r="P14" s="90">
        <v>4</v>
      </c>
      <c r="Q14" s="90">
        <v>12</v>
      </c>
      <c r="R14" s="90">
        <v>1</v>
      </c>
      <c r="S14" s="38">
        <f t="shared" si="0"/>
        <v>131</v>
      </c>
    </row>
    <row r="15" spans="1:23" ht="39" customHeight="1" x14ac:dyDescent="0.2">
      <c r="A15" s="47">
        <f t="shared" si="3"/>
        <v>11</v>
      </c>
      <c r="B15" s="138" t="s">
        <v>122</v>
      </c>
      <c r="C15" s="41">
        <f t="shared" ref="C15:R15" si="5">IF(((C16+C17)&lt;=SUM(C32:C63)),(C16+C17),FALSE)</f>
        <v>23</v>
      </c>
      <c r="D15" s="41">
        <f t="shared" si="5"/>
        <v>29</v>
      </c>
      <c r="E15" s="41">
        <f t="shared" si="5"/>
        <v>13</v>
      </c>
      <c r="F15" s="41">
        <f t="shared" si="5"/>
        <v>40</v>
      </c>
      <c r="G15" s="41">
        <f t="shared" si="5"/>
        <v>42</v>
      </c>
      <c r="H15" s="41">
        <f t="shared" si="5"/>
        <v>22</v>
      </c>
      <c r="I15" s="41">
        <f t="shared" si="5"/>
        <v>46</v>
      </c>
      <c r="J15" s="41">
        <f t="shared" si="5"/>
        <v>47</v>
      </c>
      <c r="K15" s="41">
        <f t="shared" si="5"/>
        <v>50</v>
      </c>
      <c r="L15" s="41">
        <f t="shared" si="5"/>
        <v>13</v>
      </c>
      <c r="M15" s="41">
        <f t="shared" si="5"/>
        <v>46</v>
      </c>
      <c r="N15" s="41">
        <f t="shared" si="5"/>
        <v>23</v>
      </c>
      <c r="O15" s="41">
        <f t="shared" si="5"/>
        <v>13</v>
      </c>
      <c r="P15" s="41">
        <f t="shared" si="5"/>
        <v>16</v>
      </c>
      <c r="Q15" s="41">
        <f t="shared" si="5"/>
        <v>59</v>
      </c>
      <c r="R15" s="41">
        <f t="shared" si="5"/>
        <v>4</v>
      </c>
      <c r="S15" s="38">
        <f t="shared" si="0"/>
        <v>486</v>
      </c>
    </row>
    <row r="16" spans="1:23" ht="25.15" customHeight="1" x14ac:dyDescent="0.2">
      <c r="A16" s="47">
        <f t="shared" si="3"/>
        <v>12</v>
      </c>
      <c r="B16" s="138" t="s">
        <v>123</v>
      </c>
      <c r="C16" s="90">
        <v>10</v>
      </c>
      <c r="D16" s="90">
        <v>5</v>
      </c>
      <c r="E16" s="90">
        <v>8</v>
      </c>
      <c r="F16" s="90">
        <v>21</v>
      </c>
      <c r="G16" s="90">
        <v>23</v>
      </c>
      <c r="H16" s="90">
        <v>19</v>
      </c>
      <c r="I16" s="90">
        <v>28</v>
      </c>
      <c r="J16" s="90">
        <v>22</v>
      </c>
      <c r="K16" s="90">
        <v>25</v>
      </c>
      <c r="L16" s="90">
        <v>8</v>
      </c>
      <c r="M16" s="90">
        <v>14</v>
      </c>
      <c r="N16" s="90">
        <v>10</v>
      </c>
      <c r="O16" s="90">
        <v>1</v>
      </c>
      <c r="P16" s="90">
        <v>12</v>
      </c>
      <c r="Q16" s="90">
        <v>29</v>
      </c>
      <c r="R16" s="90">
        <v>1</v>
      </c>
      <c r="S16" s="38">
        <f t="shared" si="0"/>
        <v>236</v>
      </c>
    </row>
    <row r="17" spans="1:19" ht="25.15" customHeight="1" x14ac:dyDescent="0.2">
      <c r="A17" s="47">
        <f t="shared" si="3"/>
        <v>13</v>
      </c>
      <c r="B17" s="138" t="s">
        <v>124</v>
      </c>
      <c r="C17" s="41">
        <f>SUM(C18:C21)</f>
        <v>13</v>
      </c>
      <c r="D17" s="41">
        <f t="shared" ref="D17:R17" si="6">SUM(D18:D21)</f>
        <v>24</v>
      </c>
      <c r="E17" s="41">
        <f t="shared" si="6"/>
        <v>5</v>
      </c>
      <c r="F17" s="41">
        <f t="shared" si="6"/>
        <v>19</v>
      </c>
      <c r="G17" s="41">
        <f t="shared" ref="G17:H17" si="7">SUM(G18:G21)</f>
        <v>19</v>
      </c>
      <c r="H17" s="41">
        <f t="shared" si="7"/>
        <v>3</v>
      </c>
      <c r="I17" s="41">
        <f t="shared" ref="I17" si="8">SUM(I18:I21)</f>
        <v>18</v>
      </c>
      <c r="J17" s="41">
        <f t="shared" si="6"/>
        <v>25</v>
      </c>
      <c r="K17" s="41">
        <f t="shared" si="6"/>
        <v>25</v>
      </c>
      <c r="L17" s="41">
        <f t="shared" si="6"/>
        <v>5</v>
      </c>
      <c r="M17" s="41">
        <f t="shared" si="6"/>
        <v>32</v>
      </c>
      <c r="N17" s="41">
        <f t="shared" si="6"/>
        <v>13</v>
      </c>
      <c r="O17" s="41">
        <f t="shared" si="6"/>
        <v>12</v>
      </c>
      <c r="P17" s="41">
        <f t="shared" si="6"/>
        <v>4</v>
      </c>
      <c r="Q17" s="41">
        <f t="shared" si="6"/>
        <v>30</v>
      </c>
      <c r="R17" s="41">
        <f t="shared" si="6"/>
        <v>3</v>
      </c>
      <c r="S17" s="38">
        <f t="shared" si="0"/>
        <v>250</v>
      </c>
    </row>
    <row r="18" spans="1:19" ht="25.15" customHeight="1" x14ac:dyDescent="0.2">
      <c r="A18" s="47">
        <f t="shared" si="3"/>
        <v>14</v>
      </c>
      <c r="B18" s="138" t="s">
        <v>129</v>
      </c>
      <c r="C18" s="91">
        <v>9</v>
      </c>
      <c r="D18" s="91">
        <v>22</v>
      </c>
      <c r="E18" s="91">
        <v>2</v>
      </c>
      <c r="F18" s="91">
        <v>19</v>
      </c>
      <c r="G18" s="91">
        <v>15</v>
      </c>
      <c r="H18" s="91">
        <v>3</v>
      </c>
      <c r="I18" s="91">
        <v>17</v>
      </c>
      <c r="J18" s="91">
        <v>21</v>
      </c>
      <c r="K18" s="91">
        <v>19</v>
      </c>
      <c r="L18" s="91">
        <v>4</v>
      </c>
      <c r="M18" s="91">
        <v>30</v>
      </c>
      <c r="N18" s="91">
        <v>13</v>
      </c>
      <c r="O18" s="91">
        <v>10</v>
      </c>
      <c r="P18" s="91">
        <v>4</v>
      </c>
      <c r="Q18" s="91">
        <v>17</v>
      </c>
      <c r="R18" s="91">
        <v>3</v>
      </c>
      <c r="S18" s="38">
        <f t="shared" si="0"/>
        <v>208</v>
      </c>
    </row>
    <row r="19" spans="1:19" ht="25.15" customHeight="1" x14ac:dyDescent="0.2">
      <c r="A19" s="47">
        <f t="shared" si="3"/>
        <v>15</v>
      </c>
      <c r="B19" s="138" t="s">
        <v>130</v>
      </c>
      <c r="C19" s="91">
        <v>3</v>
      </c>
      <c r="D19" s="91">
        <v>2</v>
      </c>
      <c r="E19" s="91">
        <v>2</v>
      </c>
      <c r="F19" s="91"/>
      <c r="G19" s="91">
        <v>3</v>
      </c>
      <c r="H19" s="91"/>
      <c r="I19" s="91">
        <v>1</v>
      </c>
      <c r="J19" s="91">
        <v>2</v>
      </c>
      <c r="K19" s="91">
        <v>5</v>
      </c>
      <c r="L19" s="91">
        <v>1</v>
      </c>
      <c r="M19" s="91">
        <v>2</v>
      </c>
      <c r="N19" s="91"/>
      <c r="O19" s="91">
        <v>2</v>
      </c>
      <c r="P19" s="91"/>
      <c r="Q19" s="91">
        <v>3</v>
      </c>
      <c r="R19" s="91"/>
      <c r="S19" s="38">
        <f t="shared" si="0"/>
        <v>26</v>
      </c>
    </row>
    <row r="20" spans="1:19" ht="25.15" customHeight="1" x14ac:dyDescent="0.2">
      <c r="A20" s="47">
        <f t="shared" si="3"/>
        <v>16</v>
      </c>
      <c r="B20" s="138" t="s">
        <v>131</v>
      </c>
      <c r="C20" s="91"/>
      <c r="D20" s="91"/>
      <c r="E20" s="91">
        <v>1</v>
      </c>
      <c r="F20" s="91"/>
      <c r="G20" s="91">
        <v>1</v>
      </c>
      <c r="H20" s="91"/>
      <c r="I20" s="91"/>
      <c r="J20" s="91">
        <v>2</v>
      </c>
      <c r="K20" s="91">
        <v>1</v>
      </c>
      <c r="L20" s="91"/>
      <c r="M20" s="91"/>
      <c r="N20" s="91"/>
      <c r="O20" s="91"/>
      <c r="P20" s="91"/>
      <c r="Q20" s="91">
        <v>9</v>
      </c>
      <c r="R20" s="91"/>
      <c r="S20" s="38">
        <f t="shared" si="0"/>
        <v>14</v>
      </c>
    </row>
    <row r="21" spans="1:19" ht="25.15" customHeight="1" x14ac:dyDescent="0.2">
      <c r="A21" s="48">
        <f t="shared" si="3"/>
        <v>17</v>
      </c>
      <c r="B21" s="139" t="s">
        <v>128</v>
      </c>
      <c r="C21" s="92">
        <v>1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>
        <v>1</v>
      </c>
      <c r="R21" s="92"/>
      <c r="S21" s="39">
        <f t="shared" si="0"/>
        <v>2</v>
      </c>
    </row>
    <row r="22" spans="1:19" s="13" customFormat="1" ht="20.25" x14ac:dyDescent="0.2">
      <c r="A22" s="45" t="s">
        <v>28</v>
      </c>
      <c r="B22" s="144"/>
      <c r="C22" s="56"/>
      <c r="D22" s="42"/>
      <c r="E22" s="42"/>
      <c r="F22" s="42"/>
      <c r="G22" s="42"/>
      <c r="H22" s="56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55"/>
    </row>
    <row r="23" spans="1:19" s="17" customFormat="1" ht="39" customHeight="1" x14ac:dyDescent="0.2">
      <c r="A23" s="51">
        <v>18</v>
      </c>
      <c r="B23" s="145" t="s">
        <v>29</v>
      </c>
      <c r="C23" s="40">
        <f>SUM(C24:C29)</f>
        <v>1</v>
      </c>
      <c r="D23" s="40">
        <f t="shared" ref="D23:Q23" si="9">SUM(D24:D29)</f>
        <v>3</v>
      </c>
      <c r="E23" s="40">
        <f t="shared" si="9"/>
        <v>1</v>
      </c>
      <c r="F23" s="40">
        <f t="shared" si="9"/>
        <v>9</v>
      </c>
      <c r="G23" s="40">
        <f t="shared" si="9"/>
        <v>17</v>
      </c>
      <c r="H23" s="40">
        <f t="shared" si="9"/>
        <v>4</v>
      </c>
      <c r="I23" s="40">
        <f t="shared" si="9"/>
        <v>4</v>
      </c>
      <c r="J23" s="40">
        <f t="shared" si="9"/>
        <v>2</v>
      </c>
      <c r="K23" s="40">
        <f t="shared" si="9"/>
        <v>1</v>
      </c>
      <c r="L23" s="40">
        <f t="shared" si="9"/>
        <v>1</v>
      </c>
      <c r="M23" s="40">
        <f t="shared" si="9"/>
        <v>3</v>
      </c>
      <c r="N23" s="40">
        <f t="shared" si="9"/>
        <v>4</v>
      </c>
      <c r="O23" s="40">
        <f t="shared" si="9"/>
        <v>1</v>
      </c>
      <c r="P23" s="40">
        <f t="shared" si="9"/>
        <v>0</v>
      </c>
      <c r="Q23" s="40">
        <f t="shared" si="9"/>
        <v>6</v>
      </c>
      <c r="R23" s="40">
        <f>SUM(R24:R29)</f>
        <v>0</v>
      </c>
      <c r="S23" s="37">
        <f t="shared" si="0"/>
        <v>57</v>
      </c>
    </row>
    <row r="24" spans="1:19" s="14" customFormat="1" ht="25.15" customHeight="1" x14ac:dyDescent="0.2">
      <c r="A24" s="50">
        <f t="shared" ref="A24:A29" si="10">A23+1</f>
        <v>19</v>
      </c>
      <c r="B24" s="143" t="s">
        <v>47</v>
      </c>
      <c r="C24" s="90"/>
      <c r="D24" s="90">
        <v>2</v>
      </c>
      <c r="E24" s="90"/>
      <c r="F24" s="90"/>
      <c r="G24" s="90"/>
      <c r="H24" s="90">
        <v>2</v>
      </c>
      <c r="I24" s="90"/>
      <c r="J24" s="90">
        <v>1</v>
      </c>
      <c r="K24" s="90"/>
      <c r="L24" s="90"/>
      <c r="M24" s="90"/>
      <c r="N24" s="90"/>
      <c r="O24" s="90"/>
      <c r="P24" s="90"/>
      <c r="Q24" s="91">
        <v>1</v>
      </c>
      <c r="R24" s="90"/>
      <c r="S24" s="38">
        <f t="shared" si="0"/>
        <v>6</v>
      </c>
    </row>
    <row r="25" spans="1:19" s="14" customFormat="1" ht="39" customHeight="1" x14ac:dyDescent="0.2">
      <c r="A25" s="50">
        <f t="shared" si="10"/>
        <v>20</v>
      </c>
      <c r="B25" s="143" t="s">
        <v>48</v>
      </c>
      <c r="C25" s="90">
        <v>1</v>
      </c>
      <c r="D25" s="90"/>
      <c r="E25" s="90"/>
      <c r="F25" s="90"/>
      <c r="G25" s="90"/>
      <c r="H25" s="90"/>
      <c r="I25" s="90"/>
      <c r="J25" s="90"/>
      <c r="K25" s="90">
        <v>1</v>
      </c>
      <c r="L25" s="90"/>
      <c r="M25" s="90"/>
      <c r="N25" s="90"/>
      <c r="O25" s="90"/>
      <c r="P25" s="90"/>
      <c r="Q25" s="91"/>
      <c r="R25" s="90"/>
      <c r="S25" s="38">
        <f t="shared" si="0"/>
        <v>2</v>
      </c>
    </row>
    <row r="26" spans="1:19" s="14" customFormat="1" ht="39" customHeight="1" x14ac:dyDescent="0.2">
      <c r="A26" s="50">
        <f t="shared" si="10"/>
        <v>21</v>
      </c>
      <c r="B26" s="143" t="s">
        <v>49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90"/>
      <c r="S26" s="38">
        <f t="shared" si="0"/>
        <v>0</v>
      </c>
    </row>
    <row r="27" spans="1:19" s="14" customFormat="1" ht="73.900000000000006" customHeight="1" x14ac:dyDescent="0.2">
      <c r="A27" s="50">
        <f t="shared" si="10"/>
        <v>22</v>
      </c>
      <c r="B27" s="143" t="s">
        <v>125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90"/>
      <c r="S27" s="38">
        <f t="shared" si="0"/>
        <v>0</v>
      </c>
    </row>
    <row r="28" spans="1:19" s="14" customFormat="1" ht="55.15" customHeight="1" x14ac:dyDescent="0.2">
      <c r="A28" s="50">
        <f t="shared" si="10"/>
        <v>23</v>
      </c>
      <c r="B28" s="143" t="s">
        <v>126</v>
      </c>
      <c r="C28" s="90"/>
      <c r="D28" s="90">
        <v>1</v>
      </c>
      <c r="E28" s="90">
        <v>1</v>
      </c>
      <c r="F28" s="90">
        <v>9</v>
      </c>
      <c r="G28" s="90">
        <v>17</v>
      </c>
      <c r="H28" s="90">
        <v>2</v>
      </c>
      <c r="I28" s="90">
        <v>4</v>
      </c>
      <c r="J28" s="90">
        <v>1</v>
      </c>
      <c r="K28" s="90"/>
      <c r="L28" s="90">
        <v>1</v>
      </c>
      <c r="M28" s="90">
        <v>3</v>
      </c>
      <c r="N28" s="90">
        <v>4</v>
      </c>
      <c r="O28" s="90">
        <v>1</v>
      </c>
      <c r="P28" s="90"/>
      <c r="Q28" s="91">
        <v>5</v>
      </c>
      <c r="R28" s="90"/>
      <c r="S28" s="38">
        <f t="shared" si="0"/>
        <v>49</v>
      </c>
    </row>
    <row r="29" spans="1:19" s="14" customFormat="1" ht="25.15" customHeight="1" x14ac:dyDescent="0.2">
      <c r="A29" s="52">
        <f t="shared" si="10"/>
        <v>24</v>
      </c>
      <c r="B29" s="146" t="s">
        <v>52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1"/>
      <c r="R29" s="94"/>
      <c r="S29" s="39">
        <f t="shared" si="0"/>
        <v>0</v>
      </c>
    </row>
    <row r="30" spans="1:19" s="18" customFormat="1" ht="20.25" x14ac:dyDescent="0.2">
      <c r="A30" s="49" t="s">
        <v>33</v>
      </c>
      <c r="B30" s="35"/>
      <c r="C30" s="5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</row>
    <row r="31" spans="1:19" s="22" customFormat="1" ht="39" customHeight="1" x14ac:dyDescent="0.2">
      <c r="A31" s="53"/>
      <c r="B31" s="36" t="s">
        <v>127</v>
      </c>
      <c r="C31" s="40">
        <f t="shared" ref="C31:R31" si="11">IF((SUM(C32:C63)&gt;=C15),(SUM(C32:C63)),FALSE)</f>
        <v>33</v>
      </c>
      <c r="D31" s="40">
        <f t="shared" si="11"/>
        <v>35</v>
      </c>
      <c r="E31" s="40">
        <f t="shared" si="11"/>
        <v>22</v>
      </c>
      <c r="F31" s="40">
        <f t="shared" si="11"/>
        <v>42</v>
      </c>
      <c r="G31" s="40">
        <f t="shared" si="11"/>
        <v>92</v>
      </c>
      <c r="H31" s="40">
        <f t="shared" si="11"/>
        <v>36</v>
      </c>
      <c r="I31" s="40">
        <f t="shared" si="11"/>
        <v>52</v>
      </c>
      <c r="J31" s="40">
        <f t="shared" si="11"/>
        <v>66</v>
      </c>
      <c r="K31" s="40">
        <f t="shared" si="11"/>
        <v>75</v>
      </c>
      <c r="L31" s="40">
        <f t="shared" si="11"/>
        <v>22</v>
      </c>
      <c r="M31" s="40">
        <f t="shared" si="11"/>
        <v>59</v>
      </c>
      <c r="N31" s="40">
        <f t="shared" si="11"/>
        <v>30</v>
      </c>
      <c r="O31" s="40">
        <f t="shared" si="11"/>
        <v>27</v>
      </c>
      <c r="P31" s="40">
        <f t="shared" si="11"/>
        <v>28</v>
      </c>
      <c r="Q31" s="40">
        <f t="shared" si="11"/>
        <v>117</v>
      </c>
      <c r="R31" s="40">
        <f t="shared" si="11"/>
        <v>5</v>
      </c>
      <c r="S31" s="37">
        <f t="shared" si="0"/>
        <v>741</v>
      </c>
    </row>
    <row r="32" spans="1:19" ht="25.15" customHeight="1" x14ac:dyDescent="0.2">
      <c r="A32" s="47">
        <v>25</v>
      </c>
      <c r="B32" s="138" t="s">
        <v>59</v>
      </c>
      <c r="C32" s="91"/>
      <c r="D32" s="91">
        <v>1</v>
      </c>
      <c r="E32" s="91"/>
      <c r="F32" s="91"/>
      <c r="G32" s="91">
        <v>1</v>
      </c>
      <c r="H32" s="91">
        <v>1</v>
      </c>
      <c r="I32" s="91"/>
      <c r="J32" s="91">
        <v>2</v>
      </c>
      <c r="K32" s="91">
        <v>2</v>
      </c>
      <c r="L32" s="91"/>
      <c r="M32" s="91">
        <v>1</v>
      </c>
      <c r="N32" s="91"/>
      <c r="O32" s="91"/>
      <c r="P32" s="91"/>
      <c r="Q32" s="91">
        <v>2</v>
      </c>
      <c r="R32" s="91"/>
      <c r="S32" s="38">
        <f t="shared" si="0"/>
        <v>10</v>
      </c>
    </row>
    <row r="33" spans="1:19" ht="25.15" customHeight="1" x14ac:dyDescent="0.2">
      <c r="A33" s="47">
        <f>A32+1</f>
        <v>26</v>
      </c>
      <c r="B33" s="138" t="s">
        <v>60</v>
      </c>
      <c r="C33" s="91"/>
      <c r="D33" s="91"/>
      <c r="E33" s="91"/>
      <c r="F33" s="91"/>
      <c r="G33" s="91">
        <v>1</v>
      </c>
      <c r="H33" s="91"/>
      <c r="I33" s="91">
        <v>1</v>
      </c>
      <c r="J33" s="91">
        <v>1</v>
      </c>
      <c r="K33" s="91">
        <v>1</v>
      </c>
      <c r="L33" s="91"/>
      <c r="M33" s="91"/>
      <c r="N33" s="91"/>
      <c r="O33" s="91"/>
      <c r="P33" s="91"/>
      <c r="Q33" s="91"/>
      <c r="R33" s="91"/>
      <c r="S33" s="38">
        <f t="shared" si="0"/>
        <v>4</v>
      </c>
    </row>
    <row r="34" spans="1:19" ht="25.15" customHeight="1" x14ac:dyDescent="0.2">
      <c r="A34" s="47">
        <f t="shared" ref="A34:A63" si="12">A33+1</f>
        <v>27</v>
      </c>
      <c r="B34" s="138" t="s">
        <v>61</v>
      </c>
      <c r="C34" s="91">
        <v>1</v>
      </c>
      <c r="D34" s="91"/>
      <c r="E34" s="91"/>
      <c r="F34" s="91"/>
      <c r="G34" s="91">
        <v>1</v>
      </c>
      <c r="H34" s="91"/>
      <c r="I34" s="91">
        <v>2</v>
      </c>
      <c r="J34" s="91"/>
      <c r="K34" s="91"/>
      <c r="L34" s="91"/>
      <c r="M34" s="91"/>
      <c r="N34" s="91"/>
      <c r="O34" s="91"/>
      <c r="P34" s="91"/>
      <c r="Q34" s="91">
        <v>17</v>
      </c>
      <c r="R34" s="91"/>
      <c r="S34" s="38">
        <f t="shared" si="0"/>
        <v>21</v>
      </c>
    </row>
    <row r="35" spans="1:19" ht="25.15" customHeight="1" x14ac:dyDescent="0.2">
      <c r="A35" s="47">
        <f t="shared" si="12"/>
        <v>28</v>
      </c>
      <c r="B35" s="138" t="s">
        <v>62</v>
      </c>
      <c r="C35" s="91">
        <v>1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38">
        <f t="shared" si="0"/>
        <v>1</v>
      </c>
    </row>
    <row r="36" spans="1:19" ht="25.15" customHeight="1" x14ac:dyDescent="0.2">
      <c r="A36" s="47">
        <f t="shared" si="12"/>
        <v>29</v>
      </c>
      <c r="B36" s="138" t="s">
        <v>63</v>
      </c>
      <c r="C36" s="91"/>
      <c r="D36" s="91">
        <v>6</v>
      </c>
      <c r="E36" s="91">
        <v>1</v>
      </c>
      <c r="F36" s="91">
        <v>1</v>
      </c>
      <c r="G36" s="91">
        <v>4</v>
      </c>
      <c r="H36" s="91">
        <v>8</v>
      </c>
      <c r="I36" s="91">
        <v>1</v>
      </c>
      <c r="J36" s="91">
        <v>1</v>
      </c>
      <c r="K36" s="91">
        <v>3</v>
      </c>
      <c r="L36" s="91">
        <v>1</v>
      </c>
      <c r="M36" s="91"/>
      <c r="N36" s="91">
        <v>4</v>
      </c>
      <c r="O36" s="91"/>
      <c r="P36" s="91"/>
      <c r="Q36" s="91">
        <v>4</v>
      </c>
      <c r="R36" s="91"/>
      <c r="S36" s="38">
        <f t="shared" si="0"/>
        <v>34</v>
      </c>
    </row>
    <row r="37" spans="1:19" ht="25.15" customHeight="1" x14ac:dyDescent="0.2">
      <c r="A37" s="47">
        <f t="shared" si="12"/>
        <v>30</v>
      </c>
      <c r="B37" s="138" t="s">
        <v>64</v>
      </c>
      <c r="C37" s="91">
        <v>2</v>
      </c>
      <c r="D37" s="91">
        <v>2</v>
      </c>
      <c r="E37" s="91">
        <v>1</v>
      </c>
      <c r="F37" s="91">
        <v>3</v>
      </c>
      <c r="G37" s="91">
        <v>7</v>
      </c>
      <c r="H37" s="91">
        <v>1</v>
      </c>
      <c r="I37" s="91">
        <v>2</v>
      </c>
      <c r="J37" s="91">
        <v>3</v>
      </c>
      <c r="K37" s="91">
        <v>6</v>
      </c>
      <c r="L37" s="91">
        <v>1</v>
      </c>
      <c r="M37" s="91">
        <v>9</v>
      </c>
      <c r="N37" s="91">
        <v>1</v>
      </c>
      <c r="O37" s="91">
        <v>2</v>
      </c>
      <c r="P37" s="91">
        <v>11</v>
      </c>
      <c r="Q37" s="91">
        <v>6</v>
      </c>
      <c r="R37" s="91">
        <v>3</v>
      </c>
      <c r="S37" s="38">
        <f t="shared" si="0"/>
        <v>60</v>
      </c>
    </row>
    <row r="38" spans="1:19" ht="25.15" customHeight="1" x14ac:dyDescent="0.2">
      <c r="A38" s="47">
        <f t="shared" si="12"/>
        <v>31</v>
      </c>
      <c r="B38" s="138" t="s">
        <v>65</v>
      </c>
      <c r="C38" s="91"/>
      <c r="D38" s="91"/>
      <c r="E38" s="91"/>
      <c r="F38" s="91"/>
      <c r="G38" s="91"/>
      <c r="H38" s="91">
        <v>1</v>
      </c>
      <c r="I38" s="91"/>
      <c r="J38" s="91"/>
      <c r="K38" s="91">
        <v>1</v>
      </c>
      <c r="L38" s="91"/>
      <c r="M38" s="91"/>
      <c r="N38" s="91"/>
      <c r="O38" s="91"/>
      <c r="P38" s="91"/>
      <c r="Q38" s="91"/>
      <c r="R38" s="91"/>
      <c r="S38" s="38">
        <f t="shared" si="0"/>
        <v>2</v>
      </c>
    </row>
    <row r="39" spans="1:19" ht="25.15" customHeight="1" x14ac:dyDescent="0.2">
      <c r="A39" s="47">
        <f t="shared" si="12"/>
        <v>32</v>
      </c>
      <c r="B39" s="138" t="s">
        <v>66</v>
      </c>
      <c r="C39" s="91">
        <v>9</v>
      </c>
      <c r="D39" s="91">
        <v>3</v>
      </c>
      <c r="E39" s="91">
        <v>6</v>
      </c>
      <c r="F39" s="91">
        <v>2</v>
      </c>
      <c r="G39" s="91">
        <v>12</v>
      </c>
      <c r="H39" s="91">
        <v>3</v>
      </c>
      <c r="I39" s="91">
        <v>6</v>
      </c>
      <c r="J39" s="91">
        <v>11</v>
      </c>
      <c r="K39" s="91">
        <v>8</v>
      </c>
      <c r="L39" s="91">
        <v>2</v>
      </c>
      <c r="M39" s="91">
        <v>16</v>
      </c>
      <c r="N39" s="91">
        <v>4</v>
      </c>
      <c r="O39" s="91">
        <v>2</v>
      </c>
      <c r="P39" s="91">
        <v>4</v>
      </c>
      <c r="Q39" s="91">
        <v>5</v>
      </c>
      <c r="R39" s="91">
        <v>1</v>
      </c>
      <c r="S39" s="38">
        <f t="shared" si="0"/>
        <v>94</v>
      </c>
    </row>
    <row r="40" spans="1:19" ht="25.15" customHeight="1" x14ac:dyDescent="0.2">
      <c r="A40" s="47">
        <f t="shared" si="12"/>
        <v>33</v>
      </c>
      <c r="B40" s="138" t="s">
        <v>67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38">
        <f t="shared" si="0"/>
        <v>0</v>
      </c>
    </row>
    <row r="41" spans="1:19" ht="25.15" customHeight="1" x14ac:dyDescent="0.2">
      <c r="A41" s="47">
        <f t="shared" si="12"/>
        <v>34</v>
      </c>
      <c r="B41" s="138" t="s">
        <v>145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38">
        <f t="shared" si="0"/>
        <v>0</v>
      </c>
    </row>
    <row r="42" spans="1:19" ht="25.15" customHeight="1" x14ac:dyDescent="0.2">
      <c r="A42" s="47">
        <f t="shared" si="12"/>
        <v>35</v>
      </c>
      <c r="B42" s="138" t="s">
        <v>68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38">
        <f t="shared" si="0"/>
        <v>0</v>
      </c>
    </row>
    <row r="43" spans="1:19" ht="25.15" customHeight="1" x14ac:dyDescent="0.2">
      <c r="A43" s="47">
        <f t="shared" si="12"/>
        <v>36</v>
      </c>
      <c r="B43" s="138" t="s">
        <v>69</v>
      </c>
      <c r="C43" s="91"/>
      <c r="D43" s="91"/>
      <c r="E43" s="91"/>
      <c r="F43" s="91">
        <v>3</v>
      </c>
      <c r="G43" s="91"/>
      <c r="H43" s="91">
        <v>1</v>
      </c>
      <c r="I43" s="91"/>
      <c r="J43" s="91"/>
      <c r="K43" s="91">
        <v>1</v>
      </c>
      <c r="L43" s="91"/>
      <c r="M43" s="91">
        <v>2</v>
      </c>
      <c r="N43" s="91"/>
      <c r="O43" s="91">
        <v>6</v>
      </c>
      <c r="P43" s="91"/>
      <c r="Q43" s="91">
        <v>20</v>
      </c>
      <c r="R43" s="91"/>
      <c r="S43" s="38">
        <f t="shared" si="0"/>
        <v>33</v>
      </c>
    </row>
    <row r="44" spans="1:19" ht="25.15" customHeight="1" x14ac:dyDescent="0.2">
      <c r="A44" s="47">
        <f t="shared" si="12"/>
        <v>37</v>
      </c>
      <c r="B44" s="138" t="s">
        <v>70</v>
      </c>
      <c r="C44" s="91"/>
      <c r="D44" s="91"/>
      <c r="E44" s="91">
        <v>1</v>
      </c>
      <c r="F44" s="91"/>
      <c r="G44" s="91">
        <v>1</v>
      </c>
      <c r="H44" s="91">
        <v>1</v>
      </c>
      <c r="I44" s="91"/>
      <c r="J44" s="91">
        <v>1</v>
      </c>
      <c r="K44" s="91">
        <v>2</v>
      </c>
      <c r="L44" s="91">
        <v>5</v>
      </c>
      <c r="M44" s="91">
        <v>3</v>
      </c>
      <c r="N44" s="91"/>
      <c r="O44" s="91">
        <v>1</v>
      </c>
      <c r="P44" s="91"/>
      <c r="Q44" s="91">
        <v>3</v>
      </c>
      <c r="R44" s="91"/>
      <c r="S44" s="38">
        <f t="shared" si="0"/>
        <v>18</v>
      </c>
    </row>
    <row r="45" spans="1:19" ht="25.15" customHeight="1" x14ac:dyDescent="0.2">
      <c r="A45" s="47">
        <f t="shared" si="12"/>
        <v>38</v>
      </c>
      <c r="B45" s="138" t="s">
        <v>71</v>
      </c>
      <c r="C45" s="91">
        <v>3</v>
      </c>
      <c r="D45" s="91">
        <v>2</v>
      </c>
      <c r="E45" s="91">
        <v>4</v>
      </c>
      <c r="F45" s="91">
        <v>2</v>
      </c>
      <c r="G45" s="91">
        <v>8</v>
      </c>
      <c r="H45" s="91"/>
      <c r="I45" s="91">
        <v>5</v>
      </c>
      <c r="J45" s="91">
        <v>7</v>
      </c>
      <c r="K45" s="91">
        <v>19</v>
      </c>
      <c r="L45" s="91">
        <v>2</v>
      </c>
      <c r="M45" s="91">
        <v>6</v>
      </c>
      <c r="N45" s="91">
        <v>5</v>
      </c>
      <c r="O45" s="91">
        <v>1</v>
      </c>
      <c r="P45" s="91">
        <v>2</v>
      </c>
      <c r="Q45" s="91">
        <v>7</v>
      </c>
      <c r="R45" s="91"/>
      <c r="S45" s="38">
        <f t="shared" si="0"/>
        <v>73</v>
      </c>
    </row>
    <row r="46" spans="1:19" ht="25.15" customHeight="1" x14ac:dyDescent="0.2">
      <c r="A46" s="47">
        <f t="shared" si="12"/>
        <v>39</v>
      </c>
      <c r="B46" s="138" t="s">
        <v>72</v>
      </c>
      <c r="C46" s="91"/>
      <c r="D46" s="91">
        <v>1</v>
      </c>
      <c r="E46" s="91"/>
      <c r="F46" s="91">
        <v>1</v>
      </c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>
        <v>4</v>
      </c>
      <c r="R46" s="91"/>
      <c r="S46" s="38">
        <f t="shared" si="0"/>
        <v>6</v>
      </c>
    </row>
    <row r="47" spans="1:19" ht="25.15" customHeight="1" x14ac:dyDescent="0.2">
      <c r="A47" s="47">
        <f t="shared" si="12"/>
        <v>40</v>
      </c>
      <c r="B47" s="138" t="s">
        <v>73</v>
      </c>
      <c r="C47" s="91"/>
      <c r="D47" s="91">
        <v>2</v>
      </c>
      <c r="E47" s="91"/>
      <c r="F47" s="91">
        <v>6</v>
      </c>
      <c r="G47" s="91">
        <v>4</v>
      </c>
      <c r="H47" s="91"/>
      <c r="I47" s="91">
        <v>1</v>
      </c>
      <c r="J47" s="91">
        <v>2</v>
      </c>
      <c r="K47" s="91">
        <v>1</v>
      </c>
      <c r="L47" s="91">
        <v>1</v>
      </c>
      <c r="M47" s="91">
        <v>3</v>
      </c>
      <c r="N47" s="91">
        <v>1</v>
      </c>
      <c r="O47" s="91">
        <v>5</v>
      </c>
      <c r="P47" s="91">
        <v>2</v>
      </c>
      <c r="Q47" s="91">
        <v>3</v>
      </c>
      <c r="R47" s="91"/>
      <c r="S47" s="38">
        <f t="shared" si="0"/>
        <v>31</v>
      </c>
    </row>
    <row r="48" spans="1:19" ht="25.15" customHeight="1" x14ac:dyDescent="0.2">
      <c r="A48" s="47">
        <f t="shared" si="12"/>
        <v>41</v>
      </c>
      <c r="B48" s="138" t="s">
        <v>79</v>
      </c>
      <c r="C48" s="91"/>
      <c r="D48" s="91">
        <v>2</v>
      </c>
      <c r="E48" s="91"/>
      <c r="F48" s="91">
        <v>1</v>
      </c>
      <c r="G48" s="91"/>
      <c r="H48" s="91"/>
      <c r="I48" s="91">
        <v>2</v>
      </c>
      <c r="J48" s="91">
        <v>2</v>
      </c>
      <c r="K48" s="91">
        <v>4</v>
      </c>
      <c r="L48" s="91">
        <v>3</v>
      </c>
      <c r="M48" s="91">
        <v>2</v>
      </c>
      <c r="N48" s="91">
        <v>2</v>
      </c>
      <c r="O48" s="91">
        <v>1</v>
      </c>
      <c r="P48" s="91">
        <v>3</v>
      </c>
      <c r="Q48" s="91">
        <v>2</v>
      </c>
      <c r="R48" s="91"/>
      <c r="S48" s="38">
        <f t="shared" si="0"/>
        <v>24</v>
      </c>
    </row>
    <row r="49" spans="1:19" ht="25.15" customHeight="1" x14ac:dyDescent="0.2">
      <c r="A49" s="47">
        <f t="shared" si="12"/>
        <v>42</v>
      </c>
      <c r="B49" s="138" t="s">
        <v>146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38">
        <f t="shared" si="0"/>
        <v>0</v>
      </c>
    </row>
    <row r="50" spans="1:19" ht="25.15" customHeight="1" x14ac:dyDescent="0.2">
      <c r="A50" s="47">
        <f t="shared" si="12"/>
        <v>43</v>
      </c>
      <c r="B50" s="138" t="s">
        <v>80</v>
      </c>
      <c r="C50" s="91">
        <v>1</v>
      </c>
      <c r="D50" s="91">
        <v>2</v>
      </c>
      <c r="E50" s="91"/>
      <c r="F50" s="91">
        <v>2</v>
      </c>
      <c r="G50" s="91"/>
      <c r="H50" s="91"/>
      <c r="I50" s="91">
        <v>2</v>
      </c>
      <c r="J50" s="91">
        <v>8</v>
      </c>
      <c r="K50" s="91"/>
      <c r="L50" s="91">
        <v>1</v>
      </c>
      <c r="M50" s="91">
        <v>1</v>
      </c>
      <c r="N50" s="91">
        <v>3</v>
      </c>
      <c r="O50" s="91"/>
      <c r="P50" s="91"/>
      <c r="Q50" s="91"/>
      <c r="R50" s="91"/>
      <c r="S50" s="38">
        <f t="shared" si="0"/>
        <v>20</v>
      </c>
    </row>
    <row r="51" spans="1:19" ht="25.15" customHeight="1" x14ac:dyDescent="0.2">
      <c r="A51" s="47">
        <f t="shared" si="12"/>
        <v>44</v>
      </c>
      <c r="B51" s="138" t="s">
        <v>147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38">
        <f t="shared" si="0"/>
        <v>0</v>
      </c>
    </row>
    <row r="52" spans="1:19" ht="25.15" customHeight="1" x14ac:dyDescent="0.2">
      <c r="A52" s="47">
        <f t="shared" si="12"/>
        <v>45</v>
      </c>
      <c r="B52" s="138" t="s">
        <v>74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38">
        <f t="shared" si="0"/>
        <v>0</v>
      </c>
    </row>
    <row r="53" spans="1:19" ht="25.15" customHeight="1" x14ac:dyDescent="0.2">
      <c r="A53" s="47">
        <f t="shared" si="12"/>
        <v>46</v>
      </c>
      <c r="B53" s="138" t="s">
        <v>75</v>
      </c>
      <c r="C53" s="91"/>
      <c r="D53" s="91">
        <v>2</v>
      </c>
      <c r="E53" s="91"/>
      <c r="F53" s="91"/>
      <c r="G53" s="91">
        <v>2</v>
      </c>
      <c r="H53" s="91"/>
      <c r="I53" s="91">
        <v>1</v>
      </c>
      <c r="J53" s="91"/>
      <c r="K53" s="91"/>
      <c r="L53" s="91"/>
      <c r="M53" s="91"/>
      <c r="N53" s="91"/>
      <c r="O53" s="91"/>
      <c r="P53" s="91"/>
      <c r="Q53" s="91">
        <v>1</v>
      </c>
      <c r="R53" s="91"/>
      <c r="S53" s="38">
        <f t="shared" si="0"/>
        <v>6</v>
      </c>
    </row>
    <row r="54" spans="1:19" ht="25.15" customHeight="1" x14ac:dyDescent="0.2">
      <c r="A54" s="47">
        <f t="shared" si="12"/>
        <v>47</v>
      </c>
      <c r="B54" s="138" t="s">
        <v>76</v>
      </c>
      <c r="C54" s="91"/>
      <c r="D54" s="91"/>
      <c r="E54" s="91"/>
      <c r="F54" s="91"/>
      <c r="G54" s="91"/>
      <c r="H54" s="91"/>
      <c r="I54" s="91"/>
      <c r="J54" s="91">
        <v>1</v>
      </c>
      <c r="K54" s="91"/>
      <c r="L54" s="91">
        <v>1</v>
      </c>
      <c r="M54" s="91">
        <v>1</v>
      </c>
      <c r="N54" s="91"/>
      <c r="O54" s="91"/>
      <c r="P54" s="91"/>
      <c r="Q54" s="91">
        <v>1</v>
      </c>
      <c r="R54" s="91"/>
      <c r="S54" s="38">
        <f t="shared" si="0"/>
        <v>4</v>
      </c>
    </row>
    <row r="55" spans="1:19" ht="25.15" customHeight="1" x14ac:dyDescent="0.2">
      <c r="A55" s="47">
        <f t="shared" si="12"/>
        <v>48</v>
      </c>
      <c r="B55" s="138" t="s">
        <v>77</v>
      </c>
      <c r="C55" s="91"/>
      <c r="D55" s="91"/>
      <c r="E55" s="91"/>
      <c r="F55" s="91"/>
      <c r="G55" s="91"/>
      <c r="H55" s="91">
        <v>1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38">
        <f t="shared" si="0"/>
        <v>1</v>
      </c>
    </row>
    <row r="56" spans="1:19" ht="25.15" customHeight="1" x14ac:dyDescent="0.2">
      <c r="A56" s="47">
        <f t="shared" si="12"/>
        <v>49</v>
      </c>
      <c r="B56" s="138" t="s">
        <v>78</v>
      </c>
      <c r="C56" s="91"/>
      <c r="D56" s="91">
        <v>2</v>
      </c>
      <c r="E56" s="91"/>
      <c r="F56" s="91">
        <v>2</v>
      </c>
      <c r="G56" s="91"/>
      <c r="H56" s="91"/>
      <c r="I56" s="91">
        <v>3</v>
      </c>
      <c r="J56" s="91">
        <v>2</v>
      </c>
      <c r="K56" s="91"/>
      <c r="L56" s="91"/>
      <c r="M56" s="91"/>
      <c r="N56" s="91"/>
      <c r="O56" s="91">
        <v>2</v>
      </c>
      <c r="P56" s="91"/>
      <c r="Q56" s="91">
        <v>3</v>
      </c>
      <c r="R56" s="91"/>
      <c r="S56" s="38">
        <f t="shared" si="0"/>
        <v>14</v>
      </c>
    </row>
    <row r="57" spans="1:19" ht="25.15" customHeight="1" x14ac:dyDescent="0.2">
      <c r="A57" s="47">
        <f t="shared" si="12"/>
        <v>50</v>
      </c>
      <c r="B57" s="138" t="s">
        <v>148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38">
        <f t="shared" si="0"/>
        <v>0</v>
      </c>
    </row>
    <row r="58" spans="1:19" ht="25.15" customHeight="1" x14ac:dyDescent="0.2">
      <c r="A58" s="47">
        <f t="shared" si="12"/>
        <v>51</v>
      </c>
      <c r="B58" s="138" t="s">
        <v>81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8">
        <f t="shared" si="0"/>
        <v>0</v>
      </c>
    </row>
    <row r="59" spans="1:19" ht="25.15" customHeight="1" x14ac:dyDescent="0.2">
      <c r="A59" s="47">
        <f t="shared" si="12"/>
        <v>52</v>
      </c>
      <c r="B59" s="138" t="s">
        <v>82</v>
      </c>
      <c r="C59" s="91">
        <v>4</v>
      </c>
      <c r="D59" s="91">
        <v>1</v>
      </c>
      <c r="E59" s="91">
        <v>1</v>
      </c>
      <c r="F59" s="91">
        <v>4</v>
      </c>
      <c r="G59" s="91">
        <v>16</v>
      </c>
      <c r="H59" s="91">
        <v>5</v>
      </c>
      <c r="I59" s="91">
        <v>11</v>
      </c>
      <c r="J59" s="91">
        <v>6</v>
      </c>
      <c r="K59" s="91">
        <v>5</v>
      </c>
      <c r="L59" s="91">
        <v>3</v>
      </c>
      <c r="M59" s="91">
        <v>3</v>
      </c>
      <c r="N59" s="91">
        <v>5</v>
      </c>
      <c r="O59" s="91">
        <v>4</v>
      </c>
      <c r="P59" s="91">
        <v>2</v>
      </c>
      <c r="Q59" s="91">
        <v>7</v>
      </c>
      <c r="R59" s="91"/>
      <c r="S59" s="38">
        <f t="shared" si="0"/>
        <v>77</v>
      </c>
    </row>
    <row r="60" spans="1:19" ht="25.15" customHeight="1" x14ac:dyDescent="0.2">
      <c r="A60" s="47">
        <f t="shared" si="12"/>
        <v>53</v>
      </c>
      <c r="B60" s="138" t="s">
        <v>83</v>
      </c>
      <c r="C60" s="91">
        <v>6</v>
      </c>
      <c r="D60" s="91">
        <v>6</v>
      </c>
      <c r="E60" s="91">
        <v>2</v>
      </c>
      <c r="F60" s="91">
        <v>6</v>
      </c>
      <c r="G60" s="91">
        <v>22</v>
      </c>
      <c r="H60" s="91">
        <v>14</v>
      </c>
      <c r="I60" s="91">
        <v>13</v>
      </c>
      <c r="J60" s="91">
        <v>15</v>
      </c>
      <c r="K60" s="91">
        <v>12</v>
      </c>
      <c r="L60" s="91">
        <v>1</v>
      </c>
      <c r="M60" s="91">
        <v>1</v>
      </c>
      <c r="N60" s="91">
        <v>2</v>
      </c>
      <c r="O60" s="91">
        <v>3</v>
      </c>
      <c r="P60" s="91">
        <v>1</v>
      </c>
      <c r="Q60" s="91">
        <v>21</v>
      </c>
      <c r="R60" s="91"/>
      <c r="S60" s="38">
        <f t="shared" si="0"/>
        <v>125</v>
      </c>
    </row>
    <row r="61" spans="1:19" ht="25.15" customHeight="1" x14ac:dyDescent="0.2">
      <c r="A61" s="47">
        <f t="shared" si="12"/>
        <v>54</v>
      </c>
      <c r="B61" s="138" t="s">
        <v>84</v>
      </c>
      <c r="C61" s="91">
        <v>1</v>
      </c>
      <c r="D61" s="91">
        <v>2</v>
      </c>
      <c r="E61" s="91">
        <v>1</v>
      </c>
      <c r="F61" s="91">
        <v>5</v>
      </c>
      <c r="G61" s="91">
        <v>2</v>
      </c>
      <c r="H61" s="91"/>
      <c r="I61" s="91"/>
      <c r="J61" s="91"/>
      <c r="K61" s="91"/>
      <c r="L61" s="91"/>
      <c r="M61" s="91">
        <v>2</v>
      </c>
      <c r="N61" s="91"/>
      <c r="O61" s="91"/>
      <c r="P61" s="91"/>
      <c r="Q61" s="91">
        <v>2</v>
      </c>
      <c r="R61" s="91"/>
      <c r="S61" s="38">
        <f t="shared" si="0"/>
        <v>15</v>
      </c>
    </row>
    <row r="62" spans="1:19" ht="25.15" customHeight="1" x14ac:dyDescent="0.2">
      <c r="A62" s="47">
        <f t="shared" si="12"/>
        <v>55</v>
      </c>
      <c r="B62" s="138" t="s">
        <v>85</v>
      </c>
      <c r="C62" s="91">
        <v>5</v>
      </c>
      <c r="D62" s="91">
        <v>1</v>
      </c>
      <c r="E62" s="91">
        <v>5</v>
      </c>
      <c r="F62" s="91">
        <v>3</v>
      </c>
      <c r="G62" s="91">
        <v>6</v>
      </c>
      <c r="H62" s="91"/>
      <c r="I62" s="91">
        <v>2</v>
      </c>
      <c r="J62" s="91">
        <v>3</v>
      </c>
      <c r="K62" s="91">
        <v>7</v>
      </c>
      <c r="L62" s="91">
        <v>1</v>
      </c>
      <c r="M62" s="91">
        <v>9</v>
      </c>
      <c r="N62" s="91">
        <v>3</v>
      </c>
      <c r="O62" s="91"/>
      <c r="P62" s="91">
        <v>2</v>
      </c>
      <c r="Q62" s="91">
        <v>6</v>
      </c>
      <c r="R62" s="91">
        <v>1</v>
      </c>
      <c r="S62" s="38">
        <f t="shared" si="0"/>
        <v>54</v>
      </c>
    </row>
    <row r="63" spans="1:19" ht="25.15" customHeight="1" x14ac:dyDescent="0.2">
      <c r="A63" s="47">
        <f t="shared" si="12"/>
        <v>56</v>
      </c>
      <c r="B63" s="139" t="s">
        <v>86</v>
      </c>
      <c r="C63" s="92"/>
      <c r="D63" s="92"/>
      <c r="E63" s="92"/>
      <c r="F63" s="92">
        <v>1</v>
      </c>
      <c r="G63" s="92">
        <v>5</v>
      </c>
      <c r="H63" s="92"/>
      <c r="I63" s="92"/>
      <c r="J63" s="92">
        <v>1</v>
      </c>
      <c r="K63" s="92">
        <v>3</v>
      </c>
      <c r="L63" s="92"/>
      <c r="M63" s="92"/>
      <c r="N63" s="92"/>
      <c r="O63" s="92"/>
      <c r="P63" s="92">
        <v>1</v>
      </c>
      <c r="Q63" s="92">
        <v>3</v>
      </c>
      <c r="R63" s="92"/>
      <c r="S63" s="38">
        <f t="shared" si="0"/>
        <v>14</v>
      </c>
    </row>
    <row r="64" spans="1:19" s="13" customFormat="1" x14ac:dyDescent="0.2">
      <c r="A64" s="49" t="s">
        <v>34</v>
      </c>
      <c r="B64" s="35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12"/>
    </row>
    <row r="65" spans="1:19" ht="25.15" customHeight="1" x14ac:dyDescent="0.2">
      <c r="A65" s="46">
        <f>A63+1</f>
        <v>57</v>
      </c>
      <c r="B65" s="147" t="s">
        <v>35</v>
      </c>
      <c r="C65" s="167"/>
      <c r="D65" s="167"/>
      <c r="E65" s="167">
        <v>2700</v>
      </c>
      <c r="F65" s="167"/>
      <c r="G65" s="167">
        <v>1918.56</v>
      </c>
      <c r="H65" s="167"/>
      <c r="I65" s="167"/>
      <c r="J65" s="167">
        <v>5050</v>
      </c>
      <c r="K65" s="167">
        <v>2429.2600000000002</v>
      </c>
      <c r="L65" s="167"/>
      <c r="M65" s="167"/>
      <c r="N65" s="167"/>
      <c r="O65" s="167"/>
      <c r="P65" s="167"/>
      <c r="Q65" s="168">
        <v>42875.45</v>
      </c>
      <c r="R65" s="167"/>
      <c r="S65" s="60">
        <f t="shared" si="0"/>
        <v>54973.27</v>
      </c>
    </row>
    <row r="66" spans="1:19" ht="25.15" customHeight="1" x14ac:dyDescent="0.2">
      <c r="A66" s="46">
        <f>A65+1</f>
        <v>58</v>
      </c>
      <c r="B66" s="138" t="s">
        <v>87</v>
      </c>
      <c r="C66" s="169">
        <f t="shared" ref="C66:R66" si="13">IF(C65&gt;0,C65/C20,0)</f>
        <v>0</v>
      </c>
      <c r="D66" s="169">
        <f t="shared" si="13"/>
        <v>0</v>
      </c>
      <c r="E66" s="169">
        <f t="shared" si="13"/>
        <v>2700</v>
      </c>
      <c r="F66" s="169">
        <f t="shared" si="13"/>
        <v>0</v>
      </c>
      <c r="G66" s="169">
        <f t="shared" si="13"/>
        <v>1918.56</v>
      </c>
      <c r="H66" s="169">
        <f t="shared" si="13"/>
        <v>0</v>
      </c>
      <c r="I66" s="169">
        <f t="shared" si="13"/>
        <v>0</v>
      </c>
      <c r="J66" s="169">
        <f t="shared" si="13"/>
        <v>2525</v>
      </c>
      <c r="K66" s="169">
        <f t="shared" si="13"/>
        <v>2429.2600000000002</v>
      </c>
      <c r="L66" s="169">
        <f t="shared" si="13"/>
        <v>0</v>
      </c>
      <c r="M66" s="169">
        <f t="shared" si="13"/>
        <v>0</v>
      </c>
      <c r="N66" s="169">
        <f t="shared" si="13"/>
        <v>0</v>
      </c>
      <c r="O66" s="169">
        <f t="shared" si="13"/>
        <v>0</v>
      </c>
      <c r="P66" s="169">
        <f t="shared" si="13"/>
        <v>0</v>
      </c>
      <c r="Q66" s="169">
        <f t="shared" si="13"/>
        <v>4763.9388888888889</v>
      </c>
      <c r="R66" s="169">
        <f t="shared" si="13"/>
        <v>0</v>
      </c>
      <c r="S66" s="61">
        <f>S65/S20</f>
        <v>3926.6621428571425</v>
      </c>
    </row>
    <row r="67" spans="1:19" ht="25.15" customHeight="1" x14ac:dyDescent="0.2">
      <c r="A67" s="46">
        <f>A66+1</f>
        <v>59</v>
      </c>
      <c r="B67" s="138" t="s">
        <v>88</v>
      </c>
      <c r="C67" s="170"/>
      <c r="D67" s="170">
        <v>500</v>
      </c>
      <c r="E67" s="170">
        <v>6400</v>
      </c>
      <c r="F67" s="170"/>
      <c r="G67" s="170"/>
      <c r="H67" s="170"/>
      <c r="I67" s="170"/>
      <c r="J67" s="170">
        <v>4000</v>
      </c>
      <c r="K67" s="170"/>
      <c r="L67" s="170"/>
      <c r="M67" s="170"/>
      <c r="N67" s="170"/>
      <c r="O67" s="170"/>
      <c r="P67" s="170"/>
      <c r="Q67" s="168">
        <v>3000</v>
      </c>
      <c r="R67" s="170"/>
      <c r="S67" s="61">
        <f t="shared" si="0"/>
        <v>13900</v>
      </c>
    </row>
    <row r="68" spans="1:19" ht="39" customHeight="1" x14ac:dyDescent="0.2">
      <c r="A68" s="46">
        <f>A67+1</f>
        <v>60</v>
      </c>
      <c r="B68" s="138" t="s">
        <v>36</v>
      </c>
      <c r="C68" s="168">
        <v>9284.9699999999993</v>
      </c>
      <c r="D68" s="168">
        <v>11936.56</v>
      </c>
      <c r="E68" s="168">
        <v>5374.2</v>
      </c>
      <c r="F68" s="168">
        <v>16205.3</v>
      </c>
      <c r="G68" s="168">
        <v>17335.37</v>
      </c>
      <c r="H68" s="168">
        <v>8722.75</v>
      </c>
      <c r="I68" s="168">
        <v>18989.5</v>
      </c>
      <c r="J68" s="170">
        <v>19247.66</v>
      </c>
      <c r="K68" s="170">
        <v>20302.39</v>
      </c>
      <c r="L68" s="168">
        <v>5374.2</v>
      </c>
      <c r="M68" s="168">
        <v>18178.87</v>
      </c>
      <c r="N68" s="168">
        <v>9433.7900000000009</v>
      </c>
      <c r="O68" s="168">
        <v>5374.2</v>
      </c>
      <c r="P68" s="168">
        <v>6549.39</v>
      </c>
      <c r="Q68" s="168">
        <v>24370.7</v>
      </c>
      <c r="R68" s="168">
        <v>1635.6</v>
      </c>
      <c r="S68" s="61">
        <f t="shared" si="0"/>
        <v>198315.45000000004</v>
      </c>
    </row>
    <row r="69" spans="1:19" ht="39" customHeight="1" x14ac:dyDescent="0.2">
      <c r="A69" s="46">
        <f>A68+1</f>
        <v>61</v>
      </c>
      <c r="B69" s="138" t="s">
        <v>158</v>
      </c>
      <c r="C69" s="170">
        <v>11253.32</v>
      </c>
      <c r="D69" s="170">
        <v>12765.1</v>
      </c>
      <c r="E69" s="170">
        <v>6219.14</v>
      </c>
      <c r="F69" s="170">
        <v>17691.05</v>
      </c>
      <c r="G69" s="170">
        <v>11527.72</v>
      </c>
      <c r="H69" s="170">
        <v>7895.95</v>
      </c>
      <c r="I69" s="170">
        <v>16904.87</v>
      </c>
      <c r="J69" s="168">
        <v>20260.169999999998</v>
      </c>
      <c r="K69" s="168">
        <v>15904.29</v>
      </c>
      <c r="L69" s="170">
        <v>2782.84</v>
      </c>
      <c r="M69" s="170">
        <v>19181.77</v>
      </c>
      <c r="N69" s="170">
        <v>5318.78</v>
      </c>
      <c r="O69" s="170">
        <v>4960.8</v>
      </c>
      <c r="P69" s="170">
        <v>11705.23</v>
      </c>
      <c r="Q69" s="168">
        <v>14781.05</v>
      </c>
      <c r="R69" s="170">
        <v>1992.59</v>
      </c>
      <c r="S69" s="61">
        <f t="shared" si="0"/>
        <v>181144.66999999995</v>
      </c>
    </row>
    <row r="70" spans="1:19" s="81" customFormat="1" ht="19.899999999999999" customHeight="1" x14ac:dyDescent="0.2">
      <c r="A70" s="80"/>
      <c r="B70" s="82"/>
      <c r="C70" s="82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</row>
    <row r="71" spans="1:19" x14ac:dyDescent="0.2">
      <c r="G71" s="95"/>
    </row>
    <row r="72" spans="1:19" x14ac:dyDescent="0.2">
      <c r="G72" s="95"/>
    </row>
  </sheetData>
  <sheetProtection selectLockedCells="1"/>
  <autoFilter ref="A2:S69"/>
  <mergeCells count="1">
    <mergeCell ref="B1:S1"/>
  </mergeCells>
  <phoneticPr fontId="0" type="noConversion"/>
  <conditionalFormatting sqref="C69 E69:R69 C6:R8 C10:R10 C12:R68 C4:R4 J68:K69">
    <cfRule type="cellIs" dxfId="12" priority="15" stopIfTrue="1" operator="equal">
      <formula>0</formula>
    </cfRule>
  </conditionalFormatting>
  <conditionalFormatting sqref="S1:S69 S71:S65526">
    <cfRule type="cellIs" dxfId="11" priority="16" stopIfTrue="1" operator="equal">
      <formula>0</formula>
    </cfRule>
  </conditionalFormatting>
  <conditionalFormatting sqref="C10:R10">
    <cfRule type="containsText" dxfId="10" priority="13" operator="containsText" text="błąd">
      <formula>NOT(ISERROR(SEARCH("błąd",C10)))</formula>
    </cfRule>
  </conditionalFormatting>
  <conditionalFormatting sqref="D69">
    <cfRule type="cellIs" dxfId="9" priority="6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5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R72"/>
  <sheetViews>
    <sheetView zoomScale="90" zoomScaleNormal="90" workbookViewId="0">
      <pane xSplit="2" ySplit="2" topLeftCell="C3" activePane="bottomRight" state="frozen"/>
      <selection activeCell="E82" sqref="E82"/>
      <selection pane="topRight" activeCell="E82" sqref="E82"/>
      <selection pane="bottomLeft" activeCell="E82" sqref="E82"/>
      <selection pane="bottomRight" activeCell="F71" sqref="F71"/>
    </sheetView>
  </sheetViews>
  <sheetFormatPr defaultColWidth="50.5703125" defaultRowHeight="15.75" x14ac:dyDescent="0.2"/>
  <cols>
    <col min="1" max="1" width="3.42578125" style="77" customWidth="1"/>
    <col min="2" max="2" width="66.85546875" style="7" customWidth="1"/>
    <col min="3" max="3" width="13.140625" style="120" customWidth="1"/>
    <col min="4" max="5" width="13.85546875" style="6" customWidth="1"/>
    <col min="6" max="6" width="15.7109375" style="6" customWidth="1"/>
    <col min="7" max="7" width="13.85546875" style="6" customWidth="1"/>
    <col min="8" max="8" width="17.85546875" style="6" customWidth="1"/>
    <col min="9" max="9" width="15" style="22" customWidth="1"/>
    <col min="10" max="10" width="4.7109375" style="6" customWidth="1"/>
    <col min="11" max="11" width="12.5703125" style="6" customWidth="1"/>
    <col min="12" max="12" width="8.7109375" style="6" customWidth="1"/>
    <col min="13" max="13" width="4" style="6" customWidth="1"/>
    <col min="14" max="14" width="9.42578125" style="6" customWidth="1"/>
    <col min="15" max="15" width="8.28515625" style="6" customWidth="1"/>
    <col min="16" max="16" width="5.140625" style="6" customWidth="1"/>
    <col min="17" max="17" width="8.28515625" style="6" customWidth="1"/>
    <col min="18" max="18" width="7.42578125" style="6" customWidth="1"/>
    <col min="19" max="19" width="6" style="6" customWidth="1"/>
    <col min="20" max="20" width="11.28515625" style="6" customWidth="1"/>
    <col min="21" max="21" width="9.85546875" style="6" customWidth="1"/>
    <col min="22" max="22" width="13.42578125" style="6" customWidth="1"/>
    <col min="23" max="16384" width="50.5703125" style="6"/>
  </cols>
  <sheetData>
    <row r="1" spans="1:18" s="8" customFormat="1" ht="96" customHeight="1" x14ac:dyDescent="0.2">
      <c r="A1" s="180" t="s">
        <v>160</v>
      </c>
      <c r="B1" s="180"/>
      <c r="C1" s="180"/>
      <c r="D1" s="180"/>
      <c r="E1" s="180"/>
      <c r="F1" s="180"/>
      <c r="G1" s="180"/>
      <c r="H1" s="180"/>
      <c r="I1" s="180"/>
    </row>
    <row r="2" spans="1:18" ht="97.9" customHeight="1" x14ac:dyDescent="0.2">
      <c r="A2" s="9" t="s">
        <v>0</v>
      </c>
      <c r="B2" s="181" t="s">
        <v>108</v>
      </c>
      <c r="C2" s="182"/>
      <c r="D2" s="23" t="s">
        <v>103</v>
      </c>
      <c r="E2" s="23" t="s">
        <v>105</v>
      </c>
      <c r="F2" s="23" t="s">
        <v>144</v>
      </c>
      <c r="G2" s="23" t="s">
        <v>104</v>
      </c>
      <c r="H2" s="23" t="s">
        <v>106</v>
      </c>
      <c r="I2" s="24" t="s">
        <v>17</v>
      </c>
    </row>
    <row r="3" spans="1:18" s="13" customFormat="1" ht="16.899999999999999" customHeight="1" x14ac:dyDescent="0.2">
      <c r="A3" s="10" t="s">
        <v>18</v>
      </c>
      <c r="B3" s="177"/>
      <c r="C3" s="178"/>
      <c r="D3" s="178"/>
      <c r="E3" s="178"/>
      <c r="F3" s="178"/>
      <c r="G3" s="178"/>
      <c r="H3" s="178"/>
      <c r="I3" s="179"/>
    </row>
    <row r="4" spans="1:18" ht="32.450000000000003" customHeight="1" x14ac:dyDescent="0.2">
      <c r="A4" s="70" t="s">
        <v>19</v>
      </c>
      <c r="B4" s="150" t="s">
        <v>92</v>
      </c>
      <c r="C4" s="174" t="s">
        <v>134</v>
      </c>
      <c r="D4" s="128">
        <f>[1]Międzyr.!D$9</f>
        <v>0</v>
      </c>
      <c r="E4" s="128">
        <f>[1]Międzyr.!E$9</f>
        <v>1</v>
      </c>
      <c r="F4" s="128">
        <f>[1]Międzyr.!F$9</f>
        <v>249</v>
      </c>
      <c r="G4" s="128">
        <f>[1]Międzyr.!G$9</f>
        <v>27</v>
      </c>
      <c r="H4" s="128">
        <f>[1]Międzyr.!H$9</f>
        <v>14</v>
      </c>
      <c r="I4" s="25">
        <f>SUM(D4:H4)</f>
        <v>291</v>
      </c>
      <c r="J4" s="14"/>
      <c r="K4" s="85"/>
      <c r="L4" s="14"/>
      <c r="M4" s="14"/>
      <c r="N4" s="14"/>
      <c r="O4" s="14"/>
      <c r="P4" s="14"/>
      <c r="Q4" s="14"/>
    </row>
    <row r="5" spans="1:18" ht="20.45" customHeight="1" x14ac:dyDescent="0.2">
      <c r="A5" s="71">
        <f>A4+1</f>
        <v>2</v>
      </c>
      <c r="B5" s="151" t="s">
        <v>53</v>
      </c>
      <c r="C5" s="175"/>
      <c r="D5" s="129">
        <v>1</v>
      </c>
      <c r="E5" s="129">
        <v>1</v>
      </c>
      <c r="F5" s="129">
        <v>258</v>
      </c>
      <c r="G5" s="129">
        <v>134</v>
      </c>
      <c r="H5" s="129">
        <v>35</v>
      </c>
      <c r="I5" s="25">
        <f t="shared" ref="I5:I9" si="0">SUM(D5:H5)</f>
        <v>429</v>
      </c>
      <c r="K5" s="16"/>
    </row>
    <row r="6" spans="1:18" ht="20.45" customHeight="1" x14ac:dyDescent="0.2">
      <c r="A6" s="71">
        <f>A5+1</f>
        <v>3</v>
      </c>
      <c r="B6" s="148" t="s">
        <v>54</v>
      </c>
      <c r="C6" s="175"/>
      <c r="D6" s="130"/>
      <c r="E6" s="130"/>
      <c r="F6" s="129">
        <v>188</v>
      </c>
      <c r="G6" s="130">
        <v>3</v>
      </c>
      <c r="H6" s="130"/>
      <c r="I6" s="25">
        <f t="shared" si="0"/>
        <v>191</v>
      </c>
    </row>
    <row r="7" spans="1:18" ht="20.45" customHeight="1" x14ac:dyDescent="0.2">
      <c r="A7" s="71">
        <f>A6+1</f>
        <v>4</v>
      </c>
      <c r="B7" s="148" t="s">
        <v>55</v>
      </c>
      <c r="C7" s="175"/>
      <c r="D7" s="130">
        <v>8</v>
      </c>
      <c r="E7" s="130">
        <v>20</v>
      </c>
      <c r="F7" s="130"/>
      <c r="G7" s="130">
        <v>21</v>
      </c>
      <c r="H7" s="130">
        <v>140</v>
      </c>
      <c r="I7" s="25">
        <f t="shared" si="0"/>
        <v>189</v>
      </c>
    </row>
    <row r="8" spans="1:18" ht="32.450000000000003" customHeight="1" x14ac:dyDescent="0.2">
      <c r="A8" s="71">
        <f>A7+1</f>
        <v>5</v>
      </c>
      <c r="B8" s="148" t="s">
        <v>93</v>
      </c>
      <c r="C8" s="175"/>
      <c r="D8" s="130"/>
      <c r="E8" s="130"/>
      <c r="F8" s="130"/>
      <c r="G8" s="130">
        <v>2</v>
      </c>
      <c r="H8" s="131">
        <v>2</v>
      </c>
      <c r="I8" s="25">
        <f t="shared" si="0"/>
        <v>4</v>
      </c>
    </row>
    <row r="9" spans="1:18" ht="32.450000000000003" customHeight="1" x14ac:dyDescent="0.2">
      <c r="A9" s="71">
        <f>A8+1</f>
        <v>6</v>
      </c>
      <c r="B9" s="152" t="s">
        <v>94</v>
      </c>
      <c r="C9" s="176"/>
      <c r="D9" s="132">
        <v>8</v>
      </c>
      <c r="E9" s="132">
        <v>21</v>
      </c>
      <c r="F9" s="132">
        <v>246</v>
      </c>
      <c r="G9" s="132">
        <v>95</v>
      </c>
      <c r="H9" s="133">
        <f>172+3</f>
        <v>175</v>
      </c>
      <c r="I9" s="25">
        <f t="shared" si="0"/>
        <v>545</v>
      </c>
    </row>
    <row r="10" spans="1:18" s="13" customFormat="1" ht="16.899999999999999" customHeight="1" x14ac:dyDescent="0.2">
      <c r="A10" s="10" t="s">
        <v>20</v>
      </c>
      <c r="B10" s="153"/>
      <c r="C10" s="119"/>
      <c r="D10" s="79">
        <f>IF(D12+D13=D11,D11,"błąd")</f>
        <v>1</v>
      </c>
      <c r="E10" s="79">
        <f>IF(E12+E13=E11,E11,"błąd")</f>
        <v>1</v>
      </c>
      <c r="F10" s="79">
        <f>IF(F12+F13=F11,F11,"błąd")</f>
        <v>71</v>
      </c>
      <c r="G10" s="79">
        <f t="shared" ref="G10:H10" si="1">IF(G12+G13=G11,G11,"błąd")</f>
        <v>86</v>
      </c>
      <c r="H10" s="79">
        <f t="shared" si="1"/>
        <v>16</v>
      </c>
      <c r="I10" s="26"/>
    </row>
    <row r="11" spans="1:18" ht="20.45" customHeight="1" x14ac:dyDescent="0.2">
      <c r="A11" s="71">
        <f>A9+1</f>
        <v>7</v>
      </c>
      <c r="B11" s="150" t="s">
        <v>91</v>
      </c>
      <c r="C11" s="174" t="s">
        <v>134</v>
      </c>
      <c r="D11" s="128">
        <f>D4+D5-D6+D7+D8-D9</f>
        <v>1</v>
      </c>
      <c r="E11" s="128">
        <f t="shared" ref="E11:G11" si="2">E4+E5-E6+E7+E8-E9</f>
        <v>1</v>
      </c>
      <c r="F11" s="128">
        <f>F4+F5-F6+F7+F8-F9-2</f>
        <v>71</v>
      </c>
      <c r="G11" s="128">
        <f t="shared" si="2"/>
        <v>86</v>
      </c>
      <c r="H11" s="128">
        <f>H4+H5-H6+H7+H8-H9</f>
        <v>16</v>
      </c>
      <c r="I11" s="26">
        <f>SUM(D11:H11)</f>
        <v>175</v>
      </c>
      <c r="J11" s="110"/>
      <c r="K11" s="110"/>
      <c r="L11" s="110"/>
      <c r="M11" s="110"/>
      <c r="N11" s="110"/>
      <c r="O11" s="110"/>
      <c r="P11" s="110"/>
      <c r="Q11" s="110"/>
      <c r="R11" s="110"/>
    </row>
    <row r="12" spans="1:18" ht="20.45" customHeight="1" x14ac:dyDescent="0.2">
      <c r="A12" s="71">
        <f t="shared" ref="A12:A21" si="3">A11+1</f>
        <v>8</v>
      </c>
      <c r="B12" s="148" t="s">
        <v>21</v>
      </c>
      <c r="C12" s="175"/>
      <c r="D12" s="130"/>
      <c r="E12" s="130"/>
      <c r="F12" s="130">
        <v>15</v>
      </c>
      <c r="G12" s="130">
        <v>1</v>
      </c>
      <c r="H12" s="131">
        <v>3</v>
      </c>
      <c r="I12" s="26">
        <f t="shared" ref="I12:I21" si="4">SUM(D12:H12)</f>
        <v>19</v>
      </c>
    </row>
    <row r="13" spans="1:18" ht="32.450000000000003" customHeight="1" x14ac:dyDescent="0.2">
      <c r="A13" s="71">
        <f t="shared" si="3"/>
        <v>9</v>
      </c>
      <c r="B13" s="151" t="s">
        <v>56</v>
      </c>
      <c r="C13" s="176"/>
      <c r="D13" s="134">
        <f>D14+D15</f>
        <v>1</v>
      </c>
      <c r="E13" s="134">
        <f>E14+E15</f>
        <v>1</v>
      </c>
      <c r="F13" s="134">
        <f>F14+F15</f>
        <v>56</v>
      </c>
      <c r="G13" s="134">
        <f>G14+G15</f>
        <v>85</v>
      </c>
      <c r="H13" s="134">
        <f>H14+H15</f>
        <v>13</v>
      </c>
      <c r="I13" s="26">
        <f t="shared" si="4"/>
        <v>156</v>
      </c>
    </row>
    <row r="14" spans="1:18" s="14" customFormat="1" ht="22.9" customHeight="1" x14ac:dyDescent="0.2">
      <c r="A14" s="73">
        <f t="shared" si="3"/>
        <v>10</v>
      </c>
      <c r="B14" s="154" t="s">
        <v>57</v>
      </c>
      <c r="C14" s="68" t="s">
        <v>143</v>
      </c>
      <c r="D14" s="129"/>
      <c r="E14" s="129"/>
      <c r="F14" s="129">
        <v>8</v>
      </c>
      <c r="G14" s="129">
        <v>13</v>
      </c>
      <c r="H14" s="129">
        <v>3</v>
      </c>
      <c r="I14" s="26">
        <f t="shared" si="4"/>
        <v>24</v>
      </c>
    </row>
    <row r="15" spans="1:18" ht="40.9" customHeight="1" x14ac:dyDescent="0.2">
      <c r="A15" s="71">
        <f t="shared" si="3"/>
        <v>11</v>
      </c>
      <c r="B15" s="148" t="s">
        <v>58</v>
      </c>
      <c r="C15" s="174" t="s">
        <v>135</v>
      </c>
      <c r="D15" s="134">
        <f>IF(((D16+D17)&lt;=SUM(D32:D63)),(D16+D17),FALSE)</f>
        <v>1</v>
      </c>
      <c r="E15" s="134">
        <f>IF(((E16+E17)&lt;=SUM(E32:E63)),(E16+E17),FALSE)</f>
        <v>1</v>
      </c>
      <c r="F15" s="134">
        <f>IF(((F16+F17)&lt;=SUM(F32:F63)),(F16+F17),FALSE)</f>
        <v>48</v>
      </c>
      <c r="G15" s="134">
        <f>IF(((G16+G17)&lt;=SUM(G32:G63)),(G16+G17),FALSE)</f>
        <v>72</v>
      </c>
      <c r="H15" s="134">
        <f>IF(((H16+H17)&lt;=SUM(H32:H63)),(H16+H17),FALSE)</f>
        <v>10</v>
      </c>
      <c r="I15" s="26">
        <f t="shared" si="4"/>
        <v>132</v>
      </c>
    </row>
    <row r="16" spans="1:18" ht="20.45" customHeight="1" x14ac:dyDescent="0.2">
      <c r="A16" s="71">
        <f t="shared" si="3"/>
        <v>12</v>
      </c>
      <c r="B16" s="148" t="s">
        <v>22</v>
      </c>
      <c r="C16" s="176"/>
      <c r="D16" s="129"/>
      <c r="E16" s="129"/>
      <c r="F16" s="129">
        <v>11</v>
      </c>
      <c r="G16" s="129">
        <v>40</v>
      </c>
      <c r="H16" s="129">
        <v>4</v>
      </c>
      <c r="I16" s="26">
        <f t="shared" si="4"/>
        <v>55</v>
      </c>
      <c r="O16" s="22"/>
    </row>
    <row r="17" spans="1:17" ht="20.45" customHeight="1" x14ac:dyDescent="0.2">
      <c r="A17" s="71">
        <f t="shared" si="3"/>
        <v>13</v>
      </c>
      <c r="B17" s="148" t="s">
        <v>23</v>
      </c>
      <c r="C17" s="174" t="s">
        <v>136</v>
      </c>
      <c r="D17" s="134">
        <f>SUM(D18:D21)</f>
        <v>1</v>
      </c>
      <c r="E17" s="134">
        <f>SUM(E18:E21)</f>
        <v>1</v>
      </c>
      <c r="F17" s="134">
        <f>SUM(F18:F21)</f>
        <v>37</v>
      </c>
      <c r="G17" s="134">
        <f>SUM(G18:G21)</f>
        <v>32</v>
      </c>
      <c r="H17" s="134">
        <f>SUM(H18:H21)</f>
        <v>6</v>
      </c>
      <c r="I17" s="26">
        <f t="shared" si="4"/>
        <v>77</v>
      </c>
    </row>
    <row r="18" spans="1:17" ht="20.45" customHeight="1" x14ac:dyDescent="0.2">
      <c r="A18" s="71">
        <f t="shared" si="3"/>
        <v>14</v>
      </c>
      <c r="B18" s="148" t="s">
        <v>98</v>
      </c>
      <c r="C18" s="175"/>
      <c r="D18" s="130"/>
      <c r="E18" s="130">
        <v>1</v>
      </c>
      <c r="F18" s="130">
        <v>7</v>
      </c>
      <c r="G18" s="130">
        <v>21</v>
      </c>
      <c r="H18" s="130">
        <v>5</v>
      </c>
      <c r="I18" s="26">
        <f t="shared" si="4"/>
        <v>34</v>
      </c>
    </row>
    <row r="19" spans="1:17" ht="20.45" customHeight="1" x14ac:dyDescent="0.2">
      <c r="A19" s="71">
        <f t="shared" si="3"/>
        <v>15</v>
      </c>
      <c r="B19" s="148" t="s">
        <v>97</v>
      </c>
      <c r="C19" s="175"/>
      <c r="D19" s="130"/>
      <c r="E19" s="130"/>
      <c r="F19" s="130">
        <v>2</v>
      </c>
      <c r="G19" s="130">
        <v>8</v>
      </c>
      <c r="H19" s="130">
        <v>1</v>
      </c>
      <c r="I19" s="26">
        <f t="shared" si="4"/>
        <v>11</v>
      </c>
    </row>
    <row r="20" spans="1:17" ht="20.45" customHeight="1" x14ac:dyDescent="0.2">
      <c r="A20" s="71">
        <f t="shared" si="3"/>
        <v>16</v>
      </c>
      <c r="B20" s="148" t="s">
        <v>96</v>
      </c>
      <c r="C20" s="175"/>
      <c r="D20" s="130">
        <v>1</v>
      </c>
      <c r="E20" s="130"/>
      <c r="F20" s="130">
        <v>28</v>
      </c>
      <c r="G20" s="130">
        <v>3</v>
      </c>
      <c r="H20" s="130"/>
      <c r="I20" s="26">
        <f t="shared" si="4"/>
        <v>32</v>
      </c>
    </row>
    <row r="21" spans="1:17" ht="20.45" customHeight="1" x14ac:dyDescent="0.2">
      <c r="A21" s="72">
        <f t="shared" si="3"/>
        <v>17</v>
      </c>
      <c r="B21" s="149" t="s">
        <v>95</v>
      </c>
      <c r="C21" s="176"/>
      <c r="D21" s="132"/>
      <c r="E21" s="132"/>
      <c r="F21" s="132"/>
      <c r="G21" s="132"/>
      <c r="H21" s="132"/>
      <c r="I21" s="26">
        <f t="shared" si="4"/>
        <v>0</v>
      </c>
    </row>
    <row r="22" spans="1:17" s="13" customFormat="1" ht="16.899999999999999" customHeight="1" x14ac:dyDescent="0.2">
      <c r="A22" s="10" t="s">
        <v>28</v>
      </c>
      <c r="B22" s="177"/>
      <c r="C22" s="178"/>
      <c r="D22" s="178"/>
      <c r="E22" s="178"/>
      <c r="F22" s="178"/>
      <c r="G22" s="178"/>
      <c r="H22" s="178"/>
      <c r="I22" s="179"/>
    </row>
    <row r="23" spans="1:17" s="17" customFormat="1" ht="20.45" customHeight="1" x14ac:dyDescent="0.2">
      <c r="A23" s="74">
        <v>18</v>
      </c>
      <c r="B23" s="155" t="s">
        <v>29</v>
      </c>
      <c r="C23" s="183" t="s">
        <v>137</v>
      </c>
      <c r="D23" s="128">
        <f>SUM(D24:D29)</f>
        <v>0</v>
      </c>
      <c r="E23" s="128">
        <f>SUM(E24:E29)</f>
        <v>0</v>
      </c>
      <c r="F23" s="128">
        <f>SUM(F24:F29)</f>
        <v>21</v>
      </c>
      <c r="G23" s="128">
        <f>SUM(G24:G29)</f>
        <v>1</v>
      </c>
      <c r="H23" s="128">
        <f>SUM(H24:H29)</f>
        <v>3</v>
      </c>
      <c r="I23" s="25">
        <f>SUM(D23:H23)</f>
        <v>25</v>
      </c>
    </row>
    <row r="24" spans="1:17" s="14" customFormat="1" ht="20.45" customHeight="1" x14ac:dyDescent="0.2">
      <c r="A24" s="73">
        <f t="shared" ref="A24:A29" si="5">A23+1</f>
        <v>19</v>
      </c>
      <c r="B24" s="154" t="s">
        <v>30</v>
      </c>
      <c r="C24" s="184"/>
      <c r="D24" s="129"/>
      <c r="E24" s="129"/>
      <c r="F24" s="129">
        <v>21</v>
      </c>
      <c r="G24" s="129"/>
      <c r="H24" s="129"/>
      <c r="I24" s="25">
        <f t="shared" ref="I24:I29" si="6">SUM(D24:H24)</f>
        <v>21</v>
      </c>
    </row>
    <row r="25" spans="1:17" s="14" customFormat="1" ht="20.45" customHeight="1" x14ac:dyDescent="0.2">
      <c r="A25" s="73">
        <f t="shared" si="5"/>
        <v>20</v>
      </c>
      <c r="B25" s="154" t="s">
        <v>31</v>
      </c>
      <c r="C25" s="184"/>
      <c r="D25" s="129"/>
      <c r="E25" s="129"/>
      <c r="F25" s="129"/>
      <c r="G25" s="129"/>
      <c r="H25" s="129"/>
      <c r="I25" s="25">
        <f t="shared" si="6"/>
        <v>0</v>
      </c>
      <c r="L25" s="29"/>
      <c r="M25" s="29"/>
      <c r="N25" s="29"/>
    </row>
    <row r="26" spans="1:17" s="14" customFormat="1" ht="32.450000000000003" customHeight="1" x14ac:dyDescent="0.2">
      <c r="A26" s="73">
        <f t="shared" si="5"/>
        <v>21</v>
      </c>
      <c r="B26" s="154" t="s">
        <v>99</v>
      </c>
      <c r="C26" s="184"/>
      <c r="D26" s="129"/>
      <c r="E26" s="129"/>
      <c r="F26" s="129"/>
      <c r="G26" s="129"/>
      <c r="H26" s="129"/>
      <c r="I26" s="25">
        <f t="shared" si="6"/>
        <v>0</v>
      </c>
      <c r="L26" s="28"/>
    </row>
    <row r="27" spans="1:17" s="14" customFormat="1" ht="50.45" customHeight="1" x14ac:dyDescent="0.2">
      <c r="A27" s="73">
        <f t="shared" si="5"/>
        <v>22</v>
      </c>
      <c r="B27" s="154" t="s">
        <v>100</v>
      </c>
      <c r="C27" s="184"/>
      <c r="D27" s="129"/>
      <c r="E27" s="129"/>
      <c r="F27" s="129"/>
      <c r="G27" s="129"/>
      <c r="H27" s="129"/>
      <c r="I27" s="25">
        <f t="shared" si="6"/>
        <v>0</v>
      </c>
      <c r="L27" s="28"/>
    </row>
    <row r="28" spans="1:17" s="14" customFormat="1" ht="51.6" customHeight="1" x14ac:dyDescent="0.2">
      <c r="A28" s="73">
        <f t="shared" si="5"/>
        <v>23</v>
      </c>
      <c r="B28" s="154" t="s">
        <v>101</v>
      </c>
      <c r="C28" s="184"/>
      <c r="D28" s="129"/>
      <c r="E28" s="129"/>
      <c r="F28" s="129"/>
      <c r="G28" s="129"/>
      <c r="H28" s="129">
        <v>3</v>
      </c>
      <c r="I28" s="25">
        <f t="shared" si="6"/>
        <v>3</v>
      </c>
    </row>
    <row r="29" spans="1:17" s="14" customFormat="1" ht="20.45" customHeight="1" x14ac:dyDescent="0.2">
      <c r="A29" s="75">
        <f t="shared" si="5"/>
        <v>24</v>
      </c>
      <c r="B29" s="156" t="s">
        <v>32</v>
      </c>
      <c r="C29" s="185"/>
      <c r="D29" s="135"/>
      <c r="E29" s="135"/>
      <c r="F29" s="135"/>
      <c r="G29" s="135">
        <v>1</v>
      </c>
      <c r="H29" s="135"/>
      <c r="I29" s="25">
        <f t="shared" si="6"/>
        <v>1</v>
      </c>
    </row>
    <row r="30" spans="1:17" s="18" customFormat="1" ht="16.899999999999999" customHeight="1" x14ac:dyDescent="0.2">
      <c r="A30" s="113" t="s">
        <v>33</v>
      </c>
      <c r="B30" s="177"/>
      <c r="C30" s="178"/>
      <c r="D30" s="178"/>
      <c r="E30" s="178"/>
      <c r="F30" s="178"/>
      <c r="G30" s="178"/>
      <c r="H30" s="178"/>
      <c r="I30" s="179"/>
    </row>
    <row r="31" spans="1:17" ht="32.450000000000003" customHeight="1" x14ac:dyDescent="0.2">
      <c r="A31" s="76"/>
      <c r="B31" s="157" t="s">
        <v>90</v>
      </c>
      <c r="C31" s="183" t="s">
        <v>133</v>
      </c>
      <c r="D31" s="128">
        <f>IF((SUM(D32:D63)&gt;=D15),(SUM(D32:D63)),FALSE)</f>
        <v>1</v>
      </c>
      <c r="E31" s="128">
        <f>IF((SUM(E32:E63)&gt;=E15),(SUM(E32:E63)),FALSE)</f>
        <v>3</v>
      </c>
      <c r="F31" s="128">
        <f>IF((SUM(F32:F63)&gt;=F15),(SUM(F32:F63)),FALSE)</f>
        <v>60</v>
      </c>
      <c r="G31" s="128">
        <f>IF((SUM(G32:G63)&gt;=G15),(SUM(G32:G63)),FALSE)</f>
        <v>78</v>
      </c>
      <c r="H31" s="128">
        <f>IF((SUM(H32:H63)&gt;=H15),(SUM(H32:H63)),FALSE)</f>
        <v>10</v>
      </c>
      <c r="I31" s="25">
        <f>SUM(D31:H31)</f>
        <v>152</v>
      </c>
      <c r="Q31" s="17"/>
    </row>
    <row r="32" spans="1:17" ht="20.45" customHeight="1" x14ac:dyDescent="0.2">
      <c r="A32" s="71">
        <v>25</v>
      </c>
      <c r="B32" s="148" t="s">
        <v>59</v>
      </c>
      <c r="C32" s="184"/>
      <c r="D32" s="130"/>
      <c r="E32" s="130"/>
      <c r="F32" s="130"/>
      <c r="G32" s="130"/>
      <c r="H32" s="130">
        <v>2</v>
      </c>
      <c r="I32" s="27">
        <f t="shared" ref="I32:I63" si="7">SUM(D32:H32)</f>
        <v>2</v>
      </c>
    </row>
    <row r="33" spans="1:9" ht="20.45" customHeight="1" x14ac:dyDescent="0.2">
      <c r="A33" s="71">
        <f t="shared" ref="A33:A63" si="8">A32+1</f>
        <v>26</v>
      </c>
      <c r="B33" s="148" t="s">
        <v>60</v>
      </c>
      <c r="C33" s="184"/>
      <c r="D33" s="130"/>
      <c r="E33" s="130"/>
      <c r="F33" s="130"/>
      <c r="G33" s="130"/>
      <c r="H33" s="130"/>
      <c r="I33" s="27">
        <f t="shared" si="7"/>
        <v>0</v>
      </c>
    </row>
    <row r="34" spans="1:9" ht="20.45" customHeight="1" x14ac:dyDescent="0.2">
      <c r="A34" s="71">
        <f t="shared" si="8"/>
        <v>27</v>
      </c>
      <c r="B34" s="148" t="s">
        <v>61</v>
      </c>
      <c r="C34" s="184"/>
      <c r="D34" s="130"/>
      <c r="E34" s="130"/>
      <c r="F34" s="130"/>
      <c r="G34" s="130"/>
      <c r="H34" s="130"/>
      <c r="I34" s="27">
        <f t="shared" si="7"/>
        <v>0</v>
      </c>
    </row>
    <row r="35" spans="1:9" ht="20.45" customHeight="1" x14ac:dyDescent="0.2">
      <c r="A35" s="71">
        <f t="shared" si="8"/>
        <v>28</v>
      </c>
      <c r="B35" s="148" t="s">
        <v>62</v>
      </c>
      <c r="C35" s="184"/>
      <c r="D35" s="130"/>
      <c r="E35" s="130"/>
      <c r="F35" s="130"/>
      <c r="G35" s="130"/>
      <c r="H35" s="130"/>
      <c r="I35" s="27">
        <f t="shared" si="7"/>
        <v>0</v>
      </c>
    </row>
    <row r="36" spans="1:9" ht="20.45" customHeight="1" x14ac:dyDescent="0.2">
      <c r="A36" s="71">
        <f t="shared" si="8"/>
        <v>29</v>
      </c>
      <c r="B36" s="148" t="s">
        <v>63</v>
      </c>
      <c r="C36" s="184"/>
      <c r="D36" s="130"/>
      <c r="E36" s="130"/>
      <c r="F36" s="130"/>
      <c r="G36" s="130"/>
      <c r="H36" s="130"/>
      <c r="I36" s="27">
        <f t="shared" si="7"/>
        <v>0</v>
      </c>
    </row>
    <row r="37" spans="1:9" ht="20.45" customHeight="1" x14ac:dyDescent="0.2">
      <c r="A37" s="71">
        <f t="shared" si="8"/>
        <v>30</v>
      </c>
      <c r="B37" s="148" t="s">
        <v>64</v>
      </c>
      <c r="C37" s="184"/>
      <c r="D37" s="130"/>
      <c r="E37" s="130"/>
      <c r="F37" s="130"/>
      <c r="G37" s="129">
        <v>64</v>
      </c>
      <c r="H37" s="130">
        <v>1</v>
      </c>
      <c r="I37" s="27">
        <f t="shared" si="7"/>
        <v>65</v>
      </c>
    </row>
    <row r="38" spans="1:9" ht="20.45" customHeight="1" x14ac:dyDescent="0.2">
      <c r="A38" s="71">
        <f t="shared" si="8"/>
        <v>31</v>
      </c>
      <c r="B38" s="148" t="s">
        <v>65</v>
      </c>
      <c r="C38" s="184"/>
      <c r="D38" s="130"/>
      <c r="E38" s="130"/>
      <c r="F38" s="130"/>
      <c r="G38" s="130"/>
      <c r="H38" s="130"/>
      <c r="I38" s="27">
        <f t="shared" si="7"/>
        <v>0</v>
      </c>
    </row>
    <row r="39" spans="1:9" ht="20.45" customHeight="1" x14ac:dyDescent="0.2">
      <c r="A39" s="71">
        <f t="shared" si="8"/>
        <v>32</v>
      </c>
      <c r="B39" s="148" t="s">
        <v>66</v>
      </c>
      <c r="C39" s="184"/>
      <c r="D39" s="130"/>
      <c r="E39" s="130"/>
      <c r="F39" s="130">
        <v>4</v>
      </c>
      <c r="G39" s="130">
        <v>5</v>
      </c>
      <c r="H39" s="130"/>
      <c r="I39" s="27">
        <f t="shared" si="7"/>
        <v>9</v>
      </c>
    </row>
    <row r="40" spans="1:9" ht="20.45" customHeight="1" x14ac:dyDescent="0.2">
      <c r="A40" s="71">
        <f t="shared" si="8"/>
        <v>33</v>
      </c>
      <c r="B40" s="148" t="s">
        <v>67</v>
      </c>
      <c r="C40" s="184"/>
      <c r="D40" s="130"/>
      <c r="E40" s="130"/>
      <c r="F40" s="130"/>
      <c r="G40" s="130"/>
      <c r="H40" s="130"/>
      <c r="I40" s="27">
        <f t="shared" si="7"/>
        <v>0</v>
      </c>
    </row>
    <row r="41" spans="1:9" ht="20.45" customHeight="1" x14ac:dyDescent="0.2">
      <c r="A41" s="71">
        <f t="shared" si="8"/>
        <v>34</v>
      </c>
      <c r="B41" s="148" t="s">
        <v>145</v>
      </c>
      <c r="C41" s="184"/>
      <c r="D41" s="130"/>
      <c r="E41" s="130"/>
      <c r="F41" s="130"/>
      <c r="G41" s="130"/>
      <c r="H41" s="130"/>
      <c r="I41" s="27">
        <f t="shared" si="7"/>
        <v>0</v>
      </c>
    </row>
    <row r="42" spans="1:9" ht="20.45" customHeight="1" x14ac:dyDescent="0.2">
      <c r="A42" s="71">
        <f t="shared" si="8"/>
        <v>35</v>
      </c>
      <c r="B42" s="148" t="s">
        <v>68</v>
      </c>
      <c r="C42" s="184"/>
      <c r="D42" s="130"/>
      <c r="E42" s="130"/>
      <c r="F42" s="130"/>
      <c r="G42" s="130"/>
      <c r="H42" s="130"/>
      <c r="I42" s="27">
        <f t="shared" si="7"/>
        <v>0</v>
      </c>
    </row>
    <row r="43" spans="1:9" ht="20.45" customHeight="1" x14ac:dyDescent="0.2">
      <c r="A43" s="71">
        <f t="shared" si="8"/>
        <v>36</v>
      </c>
      <c r="B43" s="148" t="s">
        <v>69</v>
      </c>
      <c r="C43" s="184"/>
      <c r="D43" s="130">
        <v>1</v>
      </c>
      <c r="E43" s="130"/>
      <c r="F43" s="130">
        <v>38</v>
      </c>
      <c r="G43" s="130">
        <v>1</v>
      </c>
      <c r="H43" s="130">
        <v>1</v>
      </c>
      <c r="I43" s="27">
        <f t="shared" si="7"/>
        <v>41</v>
      </c>
    </row>
    <row r="44" spans="1:9" ht="20.45" customHeight="1" x14ac:dyDescent="0.2">
      <c r="A44" s="71">
        <f t="shared" si="8"/>
        <v>37</v>
      </c>
      <c r="B44" s="148" t="s">
        <v>70</v>
      </c>
      <c r="C44" s="184"/>
      <c r="D44" s="130"/>
      <c r="E44" s="130"/>
      <c r="F44" s="130">
        <v>1</v>
      </c>
      <c r="G44" s="130"/>
      <c r="H44" s="130"/>
      <c r="I44" s="27">
        <f t="shared" si="7"/>
        <v>1</v>
      </c>
    </row>
    <row r="45" spans="1:9" ht="20.45" customHeight="1" x14ac:dyDescent="0.2">
      <c r="A45" s="71">
        <f t="shared" si="8"/>
        <v>38</v>
      </c>
      <c r="B45" s="148" t="s">
        <v>71</v>
      </c>
      <c r="C45" s="184"/>
      <c r="D45" s="130"/>
      <c r="E45" s="130"/>
      <c r="F45" s="130">
        <v>3</v>
      </c>
      <c r="G45" s="130">
        <v>2</v>
      </c>
      <c r="H45" s="130">
        <v>1</v>
      </c>
      <c r="I45" s="27">
        <f t="shared" si="7"/>
        <v>6</v>
      </c>
    </row>
    <row r="46" spans="1:9" ht="20.45" customHeight="1" x14ac:dyDescent="0.2">
      <c r="A46" s="71">
        <f t="shared" si="8"/>
        <v>39</v>
      </c>
      <c r="B46" s="148" t="s">
        <v>72</v>
      </c>
      <c r="C46" s="184"/>
      <c r="D46" s="130"/>
      <c r="E46" s="130"/>
      <c r="F46" s="130"/>
      <c r="G46" s="130"/>
      <c r="H46" s="130"/>
      <c r="I46" s="27">
        <f t="shared" si="7"/>
        <v>0</v>
      </c>
    </row>
    <row r="47" spans="1:9" ht="20.45" customHeight="1" x14ac:dyDescent="0.2">
      <c r="A47" s="71">
        <f t="shared" si="8"/>
        <v>40</v>
      </c>
      <c r="B47" s="148" t="s">
        <v>73</v>
      </c>
      <c r="C47" s="184"/>
      <c r="D47" s="130"/>
      <c r="E47" s="130"/>
      <c r="F47" s="130">
        <v>3</v>
      </c>
      <c r="G47" s="130">
        <v>1</v>
      </c>
      <c r="H47" s="130"/>
      <c r="I47" s="27">
        <f t="shared" si="7"/>
        <v>4</v>
      </c>
    </row>
    <row r="48" spans="1:9" ht="20.45" customHeight="1" x14ac:dyDescent="0.2">
      <c r="A48" s="71">
        <f t="shared" si="8"/>
        <v>41</v>
      </c>
      <c r="B48" s="148" t="s">
        <v>79</v>
      </c>
      <c r="C48" s="184"/>
      <c r="D48" s="130"/>
      <c r="E48" s="130">
        <v>1</v>
      </c>
      <c r="F48" s="130">
        <v>3</v>
      </c>
      <c r="G48" s="130">
        <v>1</v>
      </c>
      <c r="H48" s="130">
        <v>2</v>
      </c>
      <c r="I48" s="27">
        <f t="shared" si="7"/>
        <v>7</v>
      </c>
    </row>
    <row r="49" spans="1:9" ht="20.45" customHeight="1" x14ac:dyDescent="0.2">
      <c r="A49" s="71">
        <f t="shared" si="8"/>
        <v>42</v>
      </c>
      <c r="B49" s="148" t="s">
        <v>146</v>
      </c>
      <c r="C49" s="184"/>
      <c r="D49" s="130"/>
      <c r="E49" s="130">
        <v>1</v>
      </c>
      <c r="F49" s="130"/>
      <c r="G49" s="130"/>
      <c r="H49" s="130"/>
      <c r="I49" s="27">
        <f t="shared" si="7"/>
        <v>1</v>
      </c>
    </row>
    <row r="50" spans="1:9" ht="20.45" customHeight="1" x14ac:dyDescent="0.2">
      <c r="A50" s="71">
        <f t="shared" si="8"/>
        <v>43</v>
      </c>
      <c r="B50" s="148" t="s">
        <v>80</v>
      </c>
      <c r="C50" s="184"/>
      <c r="D50" s="130"/>
      <c r="E50" s="130"/>
      <c r="F50" s="130"/>
      <c r="G50" s="130"/>
      <c r="H50" s="130"/>
      <c r="I50" s="27">
        <f t="shared" si="7"/>
        <v>0</v>
      </c>
    </row>
    <row r="51" spans="1:9" ht="20.45" customHeight="1" x14ac:dyDescent="0.2">
      <c r="A51" s="71">
        <f t="shared" si="8"/>
        <v>44</v>
      </c>
      <c r="B51" s="148" t="s">
        <v>147</v>
      </c>
      <c r="C51" s="184"/>
      <c r="D51" s="130"/>
      <c r="E51" s="130"/>
      <c r="F51" s="130"/>
      <c r="G51" s="130"/>
      <c r="H51" s="130"/>
      <c r="I51" s="27">
        <f t="shared" si="7"/>
        <v>0</v>
      </c>
    </row>
    <row r="52" spans="1:9" ht="20.45" customHeight="1" x14ac:dyDescent="0.2">
      <c r="A52" s="71">
        <f t="shared" si="8"/>
        <v>45</v>
      </c>
      <c r="B52" s="148" t="s">
        <v>74</v>
      </c>
      <c r="C52" s="184"/>
      <c r="D52" s="130"/>
      <c r="E52" s="130">
        <v>1</v>
      </c>
      <c r="F52" s="130">
        <v>2</v>
      </c>
      <c r="G52" s="130"/>
      <c r="H52" s="130"/>
      <c r="I52" s="27">
        <f t="shared" si="7"/>
        <v>3</v>
      </c>
    </row>
    <row r="53" spans="1:9" ht="20.45" customHeight="1" x14ac:dyDescent="0.2">
      <c r="A53" s="71">
        <f t="shared" si="8"/>
        <v>46</v>
      </c>
      <c r="B53" s="148" t="s">
        <v>75</v>
      </c>
      <c r="C53" s="184"/>
      <c r="D53" s="130"/>
      <c r="E53" s="130"/>
      <c r="F53" s="130"/>
      <c r="G53" s="130"/>
      <c r="H53" s="130">
        <v>1</v>
      </c>
      <c r="I53" s="27">
        <f t="shared" si="7"/>
        <v>1</v>
      </c>
    </row>
    <row r="54" spans="1:9" ht="20.45" customHeight="1" x14ac:dyDescent="0.2">
      <c r="A54" s="71">
        <f t="shared" si="8"/>
        <v>47</v>
      </c>
      <c r="B54" s="148" t="s">
        <v>76</v>
      </c>
      <c r="C54" s="184"/>
      <c r="D54" s="130"/>
      <c r="E54" s="130"/>
      <c r="F54" s="130"/>
      <c r="G54" s="130"/>
      <c r="H54" s="130">
        <v>1</v>
      </c>
      <c r="I54" s="27">
        <f t="shared" si="7"/>
        <v>1</v>
      </c>
    </row>
    <row r="55" spans="1:9" ht="20.45" customHeight="1" x14ac:dyDescent="0.2">
      <c r="A55" s="71">
        <f t="shared" si="8"/>
        <v>48</v>
      </c>
      <c r="B55" s="148" t="s">
        <v>77</v>
      </c>
      <c r="C55" s="184"/>
      <c r="D55" s="130"/>
      <c r="E55" s="130"/>
      <c r="F55" s="130"/>
      <c r="G55" s="130"/>
      <c r="H55" s="130"/>
      <c r="I55" s="27">
        <f t="shared" si="7"/>
        <v>0</v>
      </c>
    </row>
    <row r="56" spans="1:9" ht="20.45" customHeight="1" x14ac:dyDescent="0.2">
      <c r="A56" s="71">
        <f t="shared" si="8"/>
        <v>49</v>
      </c>
      <c r="B56" s="148" t="s">
        <v>78</v>
      </c>
      <c r="C56" s="184"/>
      <c r="D56" s="130"/>
      <c r="E56" s="130"/>
      <c r="F56" s="130">
        <v>2</v>
      </c>
      <c r="G56" s="130"/>
      <c r="H56" s="130"/>
      <c r="I56" s="27">
        <f t="shared" si="7"/>
        <v>2</v>
      </c>
    </row>
    <row r="57" spans="1:9" ht="20.45" customHeight="1" x14ac:dyDescent="0.2">
      <c r="A57" s="71">
        <f t="shared" si="8"/>
        <v>50</v>
      </c>
      <c r="B57" s="148" t="s">
        <v>148</v>
      </c>
      <c r="C57" s="184"/>
      <c r="D57" s="130"/>
      <c r="E57" s="130"/>
      <c r="F57" s="130"/>
      <c r="G57" s="130"/>
      <c r="H57" s="130"/>
      <c r="I57" s="27">
        <f t="shared" si="7"/>
        <v>0</v>
      </c>
    </row>
    <row r="58" spans="1:9" ht="20.45" customHeight="1" x14ac:dyDescent="0.2">
      <c r="A58" s="71">
        <f t="shared" si="8"/>
        <v>51</v>
      </c>
      <c r="B58" s="148" t="s">
        <v>81</v>
      </c>
      <c r="C58" s="184"/>
      <c r="D58" s="130"/>
      <c r="E58" s="130"/>
      <c r="F58" s="130"/>
      <c r="G58" s="130"/>
      <c r="H58" s="130"/>
      <c r="I58" s="27">
        <f t="shared" si="7"/>
        <v>0</v>
      </c>
    </row>
    <row r="59" spans="1:9" ht="20.45" customHeight="1" x14ac:dyDescent="0.2">
      <c r="A59" s="71">
        <f t="shared" si="8"/>
        <v>52</v>
      </c>
      <c r="B59" s="148" t="s">
        <v>82</v>
      </c>
      <c r="C59" s="184"/>
      <c r="D59" s="130"/>
      <c r="E59" s="130"/>
      <c r="F59" s="130"/>
      <c r="G59" s="130">
        <v>1</v>
      </c>
      <c r="H59" s="130"/>
      <c r="I59" s="27">
        <f t="shared" si="7"/>
        <v>1</v>
      </c>
    </row>
    <row r="60" spans="1:9" ht="20.45" customHeight="1" x14ac:dyDescent="0.2">
      <c r="A60" s="71">
        <f t="shared" si="8"/>
        <v>53</v>
      </c>
      <c r="B60" s="148" t="s">
        <v>83</v>
      </c>
      <c r="C60" s="184"/>
      <c r="D60" s="130"/>
      <c r="E60" s="130"/>
      <c r="F60" s="130">
        <v>3</v>
      </c>
      <c r="G60" s="130"/>
      <c r="H60" s="130">
        <v>1</v>
      </c>
      <c r="I60" s="27">
        <f t="shared" si="7"/>
        <v>4</v>
      </c>
    </row>
    <row r="61" spans="1:9" ht="20.45" customHeight="1" x14ac:dyDescent="0.2">
      <c r="A61" s="71">
        <f t="shared" si="8"/>
        <v>54</v>
      </c>
      <c r="B61" s="148" t="s">
        <v>84</v>
      </c>
      <c r="C61" s="184"/>
      <c r="D61" s="130"/>
      <c r="E61" s="130"/>
      <c r="F61" s="130"/>
      <c r="G61" s="130"/>
      <c r="H61" s="130"/>
      <c r="I61" s="27">
        <f t="shared" si="7"/>
        <v>0</v>
      </c>
    </row>
    <row r="62" spans="1:9" ht="20.45" customHeight="1" x14ac:dyDescent="0.2">
      <c r="A62" s="71">
        <f t="shared" si="8"/>
        <v>55</v>
      </c>
      <c r="B62" s="148" t="s">
        <v>85</v>
      </c>
      <c r="C62" s="184"/>
      <c r="D62" s="130"/>
      <c r="E62" s="130"/>
      <c r="F62" s="130">
        <v>1</v>
      </c>
      <c r="G62" s="130">
        <v>2</v>
      </c>
      <c r="H62" s="130"/>
      <c r="I62" s="27">
        <f t="shared" si="7"/>
        <v>3</v>
      </c>
    </row>
    <row r="63" spans="1:9" ht="20.45" customHeight="1" x14ac:dyDescent="0.2">
      <c r="A63" s="71">
        <f t="shared" si="8"/>
        <v>56</v>
      </c>
      <c r="B63" s="149" t="s">
        <v>86</v>
      </c>
      <c r="C63" s="185"/>
      <c r="D63" s="132"/>
      <c r="E63" s="132"/>
      <c r="F63" s="132"/>
      <c r="G63" s="132">
        <v>1</v>
      </c>
      <c r="H63" s="132"/>
      <c r="I63" s="27">
        <f t="shared" si="7"/>
        <v>1</v>
      </c>
    </row>
    <row r="64" spans="1:9" s="13" customFormat="1" ht="16.899999999999999" customHeight="1" x14ac:dyDescent="0.2">
      <c r="A64" s="113" t="s">
        <v>34</v>
      </c>
      <c r="B64" s="177"/>
      <c r="C64" s="178"/>
      <c r="D64" s="178"/>
      <c r="E64" s="178"/>
      <c r="F64" s="178"/>
      <c r="G64" s="178"/>
      <c r="H64" s="178"/>
      <c r="I64" s="179"/>
    </row>
    <row r="65" spans="1:11" ht="20.45" customHeight="1" x14ac:dyDescent="0.2">
      <c r="A65" s="70">
        <f>A63+1</f>
        <v>57</v>
      </c>
      <c r="B65" s="157" t="s">
        <v>35</v>
      </c>
      <c r="C65" s="68" t="s">
        <v>138</v>
      </c>
      <c r="D65" s="123">
        <v>3000</v>
      </c>
      <c r="E65" s="123"/>
      <c r="F65" s="123">
        <v>200931.31</v>
      </c>
      <c r="G65" s="123">
        <v>5847.47</v>
      </c>
      <c r="H65" s="123"/>
      <c r="I65" s="89">
        <f>SUM(D65:H65)</f>
        <v>209778.78</v>
      </c>
    </row>
    <row r="66" spans="1:11" ht="20.45" customHeight="1" x14ac:dyDescent="0.2">
      <c r="A66" s="70">
        <f>A65+1</f>
        <v>58</v>
      </c>
      <c r="B66" s="148" t="s">
        <v>87</v>
      </c>
      <c r="C66" s="68" t="s">
        <v>139</v>
      </c>
      <c r="D66" s="136">
        <f>IF(D65&gt;0,D65/D20,0)</f>
        <v>3000</v>
      </c>
      <c r="E66" s="136">
        <f>IF(E65&gt;0,E65/E20,0)</f>
        <v>0</v>
      </c>
      <c r="F66" s="136">
        <f>IF(F65&gt;0,F65/F20,0)</f>
        <v>7176.1182142857142</v>
      </c>
      <c r="G66" s="136">
        <f>IF(G65&gt;0,G65/G20,0)</f>
        <v>1949.1566666666668</v>
      </c>
      <c r="H66" s="136">
        <f>IF(H65&gt;0,H65/H20,0)</f>
        <v>0</v>
      </c>
      <c r="I66" s="89">
        <f>I65/I20</f>
        <v>6555.586875</v>
      </c>
      <c r="J66" s="19"/>
      <c r="K66" s="20"/>
    </row>
    <row r="67" spans="1:11" ht="20.45" customHeight="1" x14ac:dyDescent="0.2">
      <c r="A67" s="70">
        <f>A66+1</f>
        <v>59</v>
      </c>
      <c r="B67" s="148" t="s">
        <v>88</v>
      </c>
      <c r="C67" s="174" t="s">
        <v>138</v>
      </c>
      <c r="D67" s="137"/>
      <c r="E67" s="137"/>
      <c r="F67" s="137">
        <v>34374.120000000003</v>
      </c>
      <c r="G67" s="137"/>
      <c r="H67" s="137"/>
      <c r="I67" s="89">
        <f t="shared" ref="I67:I69" si="9">SUM(D67:H67)</f>
        <v>34374.120000000003</v>
      </c>
    </row>
    <row r="68" spans="1:11" ht="32.450000000000003" customHeight="1" x14ac:dyDescent="0.2">
      <c r="A68" s="70">
        <f>A67+1</f>
        <v>60</v>
      </c>
      <c r="B68" s="148" t="s">
        <v>102</v>
      </c>
      <c r="C68" s="175"/>
      <c r="D68" s="171">
        <v>413.4</v>
      </c>
      <c r="E68" s="171">
        <v>328.8</v>
      </c>
      <c r="F68" s="171">
        <v>19095.919999999998</v>
      </c>
      <c r="G68" s="171">
        <v>29491.59</v>
      </c>
      <c r="H68" s="137">
        <v>4042.93</v>
      </c>
      <c r="I68" s="89">
        <f t="shared" si="9"/>
        <v>53372.639999999999</v>
      </c>
    </row>
    <row r="69" spans="1:11" ht="32.450000000000003" customHeight="1" x14ac:dyDescent="0.2">
      <c r="A69" s="70">
        <f>A68+1</f>
        <v>61</v>
      </c>
      <c r="B69" s="148" t="s">
        <v>89</v>
      </c>
      <c r="C69" s="176"/>
      <c r="D69" s="137"/>
      <c r="E69" s="137">
        <v>328.8</v>
      </c>
      <c r="F69" s="137">
        <v>13090.4</v>
      </c>
      <c r="G69" s="137">
        <v>25314.61</v>
      </c>
      <c r="H69" s="171">
        <v>2415.35</v>
      </c>
      <c r="I69" s="89">
        <f t="shared" si="9"/>
        <v>41149.159999999996</v>
      </c>
    </row>
    <row r="70" spans="1:11" ht="22.15" customHeight="1" x14ac:dyDescent="0.2">
      <c r="B70" s="82"/>
      <c r="C70" s="83"/>
      <c r="D70" s="84"/>
      <c r="E70" s="84"/>
      <c r="F70" s="84"/>
      <c r="G70" s="84"/>
      <c r="H70" s="84"/>
      <c r="I70" s="84"/>
    </row>
    <row r="71" spans="1:11" s="117" customFormat="1" x14ac:dyDescent="0.2">
      <c r="A71" s="115"/>
      <c r="B71" s="114"/>
      <c r="C71" s="120"/>
      <c r="D71" s="114"/>
      <c r="E71" s="114"/>
      <c r="F71" s="116"/>
      <c r="G71" s="114"/>
      <c r="H71" s="114"/>
    </row>
    <row r="72" spans="1:11" s="117" customFormat="1" x14ac:dyDescent="0.2">
      <c r="A72" s="115"/>
      <c r="B72" s="114"/>
      <c r="C72" s="120"/>
      <c r="D72" s="114"/>
      <c r="E72" s="114"/>
      <c r="F72" s="116"/>
      <c r="G72" s="114"/>
      <c r="H72" s="114"/>
    </row>
  </sheetData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2:H21 D10:H10 D65:H69 D6:H8 D4:H4">
    <cfRule type="cellIs" dxfId="8" priority="11" stopIfTrue="1" operator="equal">
      <formula>0</formula>
    </cfRule>
  </conditionalFormatting>
  <conditionalFormatting sqref="I2:I10 I22:I69 I71:I65527">
    <cfRule type="cellIs" dxfId="7" priority="12" stopIfTrue="1" operator="equal">
      <formula>0</formula>
    </cfRule>
  </conditionalFormatting>
  <conditionalFormatting sqref="D10:H10">
    <cfRule type="containsText" dxfId="6" priority="10" operator="containsText" text="błąd">
      <formula>NOT(ISERROR(SEARCH("błąd",D10)))</formula>
    </cfRule>
  </conditionalFormatting>
  <conditionalFormatting sqref="I11:I21">
    <cfRule type="cellIs" dxfId="5" priority="6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L70"/>
  <sheetViews>
    <sheetView zoomScale="70" zoomScaleNormal="70" workbookViewId="0">
      <pane xSplit="2" ySplit="2" topLeftCell="C54" activePane="bottomRight" state="frozen"/>
      <selection activeCell="K68" sqref="K68"/>
      <selection pane="topRight" activeCell="K68" sqref="K68"/>
      <selection pane="bottomLeft" activeCell="K68" sqref="K68"/>
      <selection pane="bottomRight" activeCell="B83" sqref="B83"/>
    </sheetView>
  </sheetViews>
  <sheetFormatPr defaultColWidth="50.5703125" defaultRowHeight="15.75" x14ac:dyDescent="0.2"/>
  <cols>
    <col min="1" max="1" width="4.5703125" style="77" customWidth="1"/>
    <col min="2" max="2" width="97.85546875" style="7" customWidth="1"/>
    <col min="3" max="3" width="13.28515625" style="21" customWidth="1"/>
    <col min="4" max="4" width="17" style="6" customWidth="1"/>
    <col min="5" max="5" width="17.7109375" style="6" customWidth="1"/>
    <col min="6" max="6" width="17" style="22" customWidth="1"/>
    <col min="7" max="7" width="5.140625" style="6" customWidth="1"/>
    <col min="8" max="8" width="8.28515625" style="6" customWidth="1"/>
    <col min="9" max="9" width="7.42578125" style="6" customWidth="1"/>
    <col min="10" max="10" width="6" style="6" customWidth="1"/>
    <col min="11" max="11" width="11.28515625" style="6" customWidth="1"/>
    <col min="12" max="12" width="9.85546875" style="6" customWidth="1"/>
    <col min="13" max="13" width="13.42578125" style="6" customWidth="1"/>
    <col min="14" max="16384" width="50.5703125" style="6"/>
  </cols>
  <sheetData>
    <row r="1" spans="1:12" s="8" customFormat="1" ht="73.900000000000006" customHeight="1" x14ac:dyDescent="0.2">
      <c r="A1" s="180" t="s">
        <v>161</v>
      </c>
      <c r="B1" s="180"/>
      <c r="C1" s="180"/>
      <c r="D1" s="180"/>
      <c r="E1" s="180"/>
      <c r="F1" s="180"/>
    </row>
    <row r="2" spans="1:12" ht="97.9" customHeight="1" x14ac:dyDescent="0.2">
      <c r="A2" s="9" t="s">
        <v>0</v>
      </c>
      <c r="B2" s="181" t="s">
        <v>109</v>
      </c>
      <c r="C2" s="182"/>
      <c r="D2" s="23" t="s">
        <v>110</v>
      </c>
      <c r="E2" s="23" t="s">
        <v>111</v>
      </c>
      <c r="F2" s="24" t="s">
        <v>17</v>
      </c>
    </row>
    <row r="3" spans="1:12" s="13" customFormat="1" ht="16.899999999999999" customHeight="1" x14ac:dyDescent="0.2">
      <c r="A3" s="10" t="s">
        <v>18</v>
      </c>
      <c r="B3" s="186"/>
      <c r="C3" s="187"/>
      <c r="D3" s="187"/>
      <c r="E3" s="187"/>
      <c r="F3" s="188"/>
    </row>
    <row r="4" spans="1:12" ht="21" customHeight="1" x14ac:dyDescent="0.2">
      <c r="A4" s="70" t="s">
        <v>19</v>
      </c>
      <c r="B4" s="150" t="s">
        <v>112</v>
      </c>
      <c r="C4" s="174" t="s">
        <v>134</v>
      </c>
      <c r="D4" s="121">
        <f>RIO!S4</f>
        <v>275</v>
      </c>
      <c r="E4" s="121">
        <f>Międzyr.!I4</f>
        <v>291</v>
      </c>
      <c r="F4" s="26">
        <f>D4+E4</f>
        <v>566</v>
      </c>
      <c r="G4" s="14"/>
      <c r="H4" s="14"/>
    </row>
    <row r="5" spans="1:12" ht="21" customHeight="1" x14ac:dyDescent="0.2">
      <c r="A5" s="71">
        <f>A4+1</f>
        <v>2</v>
      </c>
      <c r="B5" s="151" t="s">
        <v>53</v>
      </c>
      <c r="C5" s="175"/>
      <c r="D5" s="121">
        <f>RIO!S5</f>
        <v>1032</v>
      </c>
      <c r="E5" s="121">
        <f>Międzyr.!I5</f>
        <v>429</v>
      </c>
      <c r="F5" s="26">
        <f t="shared" ref="F5:F9" si="0">D5+E5</f>
        <v>1461</v>
      </c>
    </row>
    <row r="6" spans="1:12" ht="21" customHeight="1" x14ac:dyDescent="0.2">
      <c r="A6" s="71">
        <f>A5+1</f>
        <v>3</v>
      </c>
      <c r="B6" s="148" t="s">
        <v>54</v>
      </c>
      <c r="C6" s="175"/>
      <c r="D6" s="121">
        <f>RIO!S6</f>
        <v>4</v>
      </c>
      <c r="E6" s="121">
        <f>Międzyr.!I6</f>
        <v>191</v>
      </c>
      <c r="F6" s="26">
        <f t="shared" si="0"/>
        <v>195</v>
      </c>
    </row>
    <row r="7" spans="1:12" ht="21" customHeight="1" x14ac:dyDescent="0.2">
      <c r="A7" s="71">
        <f>A6+1</f>
        <v>4</v>
      </c>
      <c r="B7" s="148" t="s">
        <v>55</v>
      </c>
      <c r="C7" s="175"/>
      <c r="D7" s="121">
        <f>RIO!S7</f>
        <v>7</v>
      </c>
      <c r="E7" s="121">
        <f>Międzyr.!I7</f>
        <v>189</v>
      </c>
      <c r="F7" s="26">
        <f t="shared" si="0"/>
        <v>196</v>
      </c>
    </row>
    <row r="8" spans="1:12" ht="21" customHeight="1" x14ac:dyDescent="0.2">
      <c r="A8" s="71">
        <f>A7+1</f>
        <v>5</v>
      </c>
      <c r="B8" s="148" t="s">
        <v>141</v>
      </c>
      <c r="C8" s="175"/>
      <c r="D8" s="121">
        <f>RIO!S8</f>
        <v>16</v>
      </c>
      <c r="E8" s="121">
        <f>Międzyr.!I8</f>
        <v>4</v>
      </c>
      <c r="F8" s="26">
        <f t="shared" si="0"/>
        <v>20</v>
      </c>
    </row>
    <row r="9" spans="1:12" ht="21.6" customHeight="1" x14ac:dyDescent="0.2">
      <c r="A9" s="72">
        <f>A8+1</f>
        <v>6</v>
      </c>
      <c r="B9" s="158" t="s">
        <v>140</v>
      </c>
      <c r="C9" s="176"/>
      <c r="D9" s="121">
        <f>RIO!S9</f>
        <v>651</v>
      </c>
      <c r="E9" s="121">
        <f>Międzyr.!I9</f>
        <v>545</v>
      </c>
      <c r="F9" s="26">
        <f t="shared" si="0"/>
        <v>1196</v>
      </c>
    </row>
    <row r="10" spans="1:12" s="13" customFormat="1" ht="16.899999999999999" customHeight="1" x14ac:dyDescent="0.2">
      <c r="A10" s="15" t="s">
        <v>20</v>
      </c>
      <c r="B10" s="177"/>
      <c r="C10" s="178"/>
      <c r="D10" s="178"/>
      <c r="E10" s="178"/>
      <c r="F10" s="179"/>
    </row>
    <row r="11" spans="1:12" ht="21" customHeight="1" x14ac:dyDescent="0.2">
      <c r="A11" s="70">
        <f>A9+1</f>
        <v>7</v>
      </c>
      <c r="B11" s="150" t="s">
        <v>91</v>
      </c>
      <c r="C11" s="174" t="s">
        <v>134</v>
      </c>
      <c r="D11" s="121">
        <f>RIO!S11</f>
        <v>671</v>
      </c>
      <c r="E11" s="121">
        <f>Międzyr.!I11</f>
        <v>175</v>
      </c>
      <c r="F11" s="26">
        <f>SUM(D11:E11)</f>
        <v>846</v>
      </c>
      <c r="G11" s="110"/>
      <c r="H11" s="110"/>
      <c r="I11" s="110"/>
      <c r="J11" s="110"/>
      <c r="K11" s="110"/>
      <c r="L11" s="110"/>
    </row>
    <row r="12" spans="1:12" ht="21" customHeight="1" x14ac:dyDescent="0.2">
      <c r="A12" s="71">
        <f t="shared" ref="A12:A21" si="1">A11+1</f>
        <v>8</v>
      </c>
      <c r="B12" s="148" t="s">
        <v>21</v>
      </c>
      <c r="C12" s="175"/>
      <c r="D12" s="121">
        <f>RIO!S12</f>
        <v>55</v>
      </c>
      <c r="E12" s="121">
        <f>Międzyr.!I12</f>
        <v>19</v>
      </c>
      <c r="F12" s="26">
        <f t="shared" ref="F12:F21" si="2">SUM(D12:E12)</f>
        <v>74</v>
      </c>
    </row>
    <row r="13" spans="1:12" ht="21" customHeight="1" x14ac:dyDescent="0.2">
      <c r="A13" s="71">
        <f t="shared" si="1"/>
        <v>9</v>
      </c>
      <c r="B13" s="151" t="s">
        <v>56</v>
      </c>
      <c r="C13" s="176"/>
      <c r="D13" s="121">
        <f>RIO!S13</f>
        <v>617</v>
      </c>
      <c r="E13" s="121">
        <f>Międzyr.!I13</f>
        <v>156</v>
      </c>
      <c r="F13" s="26">
        <f t="shared" si="2"/>
        <v>773</v>
      </c>
    </row>
    <row r="14" spans="1:12" s="14" customFormat="1" ht="21" customHeight="1" x14ac:dyDescent="0.2">
      <c r="A14" s="73">
        <f t="shared" si="1"/>
        <v>10</v>
      </c>
      <c r="B14" s="154" t="s">
        <v>57</v>
      </c>
      <c r="C14" s="68" t="s">
        <v>143</v>
      </c>
      <c r="D14" s="121">
        <f>RIO!S14</f>
        <v>131</v>
      </c>
      <c r="E14" s="121">
        <f>Międzyr.!I14</f>
        <v>24</v>
      </c>
      <c r="F14" s="26">
        <f t="shared" si="2"/>
        <v>155</v>
      </c>
    </row>
    <row r="15" spans="1:12" ht="21" customHeight="1" x14ac:dyDescent="0.2">
      <c r="A15" s="71">
        <f t="shared" si="1"/>
        <v>11</v>
      </c>
      <c r="B15" s="148" t="s">
        <v>58</v>
      </c>
      <c r="C15" s="174" t="s">
        <v>135</v>
      </c>
      <c r="D15" s="121">
        <f>RIO!S15</f>
        <v>486</v>
      </c>
      <c r="E15" s="121">
        <f>Międzyr.!I15</f>
        <v>132</v>
      </c>
      <c r="F15" s="26">
        <f>SUM(D15:E15)</f>
        <v>618</v>
      </c>
    </row>
    <row r="16" spans="1:12" ht="21" customHeight="1" x14ac:dyDescent="0.2">
      <c r="A16" s="71">
        <f t="shared" si="1"/>
        <v>12</v>
      </c>
      <c r="B16" s="148" t="s">
        <v>22</v>
      </c>
      <c r="C16" s="176"/>
      <c r="D16" s="121">
        <f>RIO!S16</f>
        <v>236</v>
      </c>
      <c r="E16" s="121">
        <f>Międzyr.!I16</f>
        <v>55</v>
      </c>
      <c r="F16" s="26">
        <f t="shared" si="2"/>
        <v>291</v>
      </c>
    </row>
    <row r="17" spans="1:6" ht="21" customHeight="1" x14ac:dyDescent="0.2">
      <c r="A17" s="71">
        <f t="shared" si="1"/>
        <v>13</v>
      </c>
      <c r="B17" s="148" t="s">
        <v>23</v>
      </c>
      <c r="C17" s="174" t="s">
        <v>136</v>
      </c>
      <c r="D17" s="121">
        <f>RIO!S17</f>
        <v>250</v>
      </c>
      <c r="E17" s="121">
        <f>Międzyr.!I17</f>
        <v>77</v>
      </c>
      <c r="F17" s="26">
        <f t="shared" si="2"/>
        <v>327</v>
      </c>
    </row>
    <row r="18" spans="1:6" ht="21" customHeight="1" x14ac:dyDescent="0.2">
      <c r="A18" s="71">
        <f t="shared" si="1"/>
        <v>14</v>
      </c>
      <c r="B18" s="148" t="s">
        <v>98</v>
      </c>
      <c r="C18" s="175"/>
      <c r="D18" s="121">
        <f>RIO!S18</f>
        <v>208</v>
      </c>
      <c r="E18" s="121">
        <f>Międzyr.!I18</f>
        <v>34</v>
      </c>
      <c r="F18" s="26">
        <f t="shared" si="2"/>
        <v>242</v>
      </c>
    </row>
    <row r="19" spans="1:6" ht="21" customHeight="1" x14ac:dyDescent="0.2">
      <c r="A19" s="71">
        <f t="shared" si="1"/>
        <v>15</v>
      </c>
      <c r="B19" s="148" t="s">
        <v>97</v>
      </c>
      <c r="C19" s="175"/>
      <c r="D19" s="121">
        <f>RIO!S19</f>
        <v>26</v>
      </c>
      <c r="E19" s="121">
        <f>Międzyr.!I19</f>
        <v>11</v>
      </c>
      <c r="F19" s="26">
        <f t="shared" si="2"/>
        <v>37</v>
      </c>
    </row>
    <row r="20" spans="1:6" ht="21" customHeight="1" x14ac:dyDescent="0.2">
      <c r="A20" s="71">
        <f t="shared" si="1"/>
        <v>16</v>
      </c>
      <c r="B20" s="148" t="s">
        <v>96</v>
      </c>
      <c r="C20" s="175"/>
      <c r="D20" s="121">
        <f>RIO!S20</f>
        <v>14</v>
      </c>
      <c r="E20" s="121">
        <f>Międzyr.!I20</f>
        <v>32</v>
      </c>
      <c r="F20" s="26">
        <f t="shared" si="2"/>
        <v>46</v>
      </c>
    </row>
    <row r="21" spans="1:6" ht="21" customHeight="1" x14ac:dyDescent="0.2">
      <c r="A21" s="72">
        <f t="shared" si="1"/>
        <v>17</v>
      </c>
      <c r="B21" s="149" t="s">
        <v>95</v>
      </c>
      <c r="C21" s="176"/>
      <c r="D21" s="121">
        <f>RIO!S21</f>
        <v>2</v>
      </c>
      <c r="E21" s="121">
        <f>Międzyr.!I21</f>
        <v>0</v>
      </c>
      <c r="F21" s="26">
        <f t="shared" si="2"/>
        <v>2</v>
      </c>
    </row>
    <row r="22" spans="1:6" s="13" customFormat="1" ht="16.899999999999999" customHeight="1" x14ac:dyDescent="0.2">
      <c r="A22" s="15" t="s">
        <v>28</v>
      </c>
      <c r="B22" s="177"/>
      <c r="C22" s="178"/>
      <c r="D22" s="178"/>
      <c r="E22" s="178"/>
      <c r="F22" s="179"/>
    </row>
    <row r="23" spans="1:6" s="17" customFormat="1" ht="20.45" customHeight="1" x14ac:dyDescent="0.2">
      <c r="A23" s="74">
        <v>18</v>
      </c>
      <c r="B23" s="155" t="s">
        <v>29</v>
      </c>
      <c r="C23" s="183" t="s">
        <v>137</v>
      </c>
      <c r="D23" s="121">
        <f>RIO!S23</f>
        <v>57</v>
      </c>
      <c r="E23" s="121">
        <f>Międzyr.!I23</f>
        <v>25</v>
      </c>
      <c r="F23" s="25">
        <f t="shared" ref="F23:F29" si="3">SUM(D23:E23)</f>
        <v>82</v>
      </c>
    </row>
    <row r="24" spans="1:6" s="14" customFormat="1" ht="20.45" customHeight="1" x14ac:dyDescent="0.2">
      <c r="A24" s="73">
        <f t="shared" ref="A24:A29" si="4">A23+1</f>
        <v>19</v>
      </c>
      <c r="B24" s="154" t="s">
        <v>30</v>
      </c>
      <c r="C24" s="184"/>
      <c r="D24" s="121">
        <f>RIO!S24</f>
        <v>6</v>
      </c>
      <c r="E24" s="121">
        <f>Międzyr.!I24</f>
        <v>21</v>
      </c>
      <c r="F24" s="25">
        <f t="shared" si="3"/>
        <v>27</v>
      </c>
    </row>
    <row r="25" spans="1:6" s="14" customFormat="1" ht="20.45" customHeight="1" x14ac:dyDescent="0.2">
      <c r="A25" s="73">
        <f t="shared" si="4"/>
        <v>20</v>
      </c>
      <c r="B25" s="154" t="s">
        <v>31</v>
      </c>
      <c r="C25" s="184"/>
      <c r="D25" s="121">
        <f>RIO!S25</f>
        <v>2</v>
      </c>
      <c r="E25" s="121">
        <f>Międzyr.!I25</f>
        <v>0</v>
      </c>
      <c r="F25" s="25">
        <f t="shared" si="3"/>
        <v>2</v>
      </c>
    </row>
    <row r="26" spans="1:6" s="14" customFormat="1" ht="20.45" customHeight="1" x14ac:dyDescent="0.2">
      <c r="A26" s="73">
        <f t="shared" si="4"/>
        <v>21</v>
      </c>
      <c r="B26" s="154" t="s">
        <v>142</v>
      </c>
      <c r="C26" s="184"/>
      <c r="D26" s="121">
        <f>RIO!S26</f>
        <v>0</v>
      </c>
      <c r="E26" s="121">
        <f>Międzyr.!I26</f>
        <v>0</v>
      </c>
      <c r="F26" s="25">
        <f t="shared" si="3"/>
        <v>0</v>
      </c>
    </row>
    <row r="27" spans="1:6" s="14" customFormat="1" ht="33" customHeight="1" x14ac:dyDescent="0.2">
      <c r="A27" s="73">
        <f t="shared" si="4"/>
        <v>22</v>
      </c>
      <c r="B27" s="154" t="s">
        <v>155</v>
      </c>
      <c r="C27" s="184"/>
      <c r="D27" s="121">
        <f>RIO!S27</f>
        <v>0</v>
      </c>
      <c r="E27" s="121">
        <f>Międzyr.!I27</f>
        <v>0</v>
      </c>
      <c r="F27" s="25">
        <f t="shared" si="3"/>
        <v>0</v>
      </c>
    </row>
    <row r="28" spans="1:6" s="14" customFormat="1" ht="33" customHeight="1" x14ac:dyDescent="0.2">
      <c r="A28" s="73">
        <f t="shared" si="4"/>
        <v>23</v>
      </c>
      <c r="B28" s="154" t="s">
        <v>156</v>
      </c>
      <c r="C28" s="184"/>
      <c r="D28" s="121">
        <f>RIO!S28</f>
        <v>49</v>
      </c>
      <c r="E28" s="121">
        <f>Międzyr.!I28</f>
        <v>3</v>
      </c>
      <c r="F28" s="25">
        <f t="shared" si="3"/>
        <v>52</v>
      </c>
    </row>
    <row r="29" spans="1:6" s="14" customFormat="1" ht="21" customHeight="1" x14ac:dyDescent="0.2">
      <c r="A29" s="75">
        <f t="shared" si="4"/>
        <v>24</v>
      </c>
      <c r="B29" s="156" t="s">
        <v>32</v>
      </c>
      <c r="C29" s="185"/>
      <c r="D29" s="121">
        <f>RIO!S29</f>
        <v>0</v>
      </c>
      <c r="E29" s="121">
        <f>Międzyr.!I29</f>
        <v>1</v>
      </c>
      <c r="F29" s="25">
        <f t="shared" si="3"/>
        <v>1</v>
      </c>
    </row>
    <row r="30" spans="1:6" s="18" customFormat="1" ht="16.899999999999999" customHeight="1" x14ac:dyDescent="0.2">
      <c r="A30" s="15" t="s">
        <v>33</v>
      </c>
      <c r="B30" s="186"/>
      <c r="C30" s="187"/>
      <c r="D30" s="187"/>
      <c r="E30" s="187"/>
      <c r="F30" s="188"/>
    </row>
    <row r="31" spans="1:6" ht="32.450000000000003" customHeight="1" x14ac:dyDescent="0.2">
      <c r="A31" s="76"/>
      <c r="B31" s="157" t="s">
        <v>90</v>
      </c>
      <c r="C31" s="183" t="s">
        <v>133</v>
      </c>
      <c r="D31" s="121">
        <f>RIO!S31</f>
        <v>741</v>
      </c>
      <c r="E31" s="121">
        <f>Międzyr.!I31</f>
        <v>152</v>
      </c>
      <c r="F31" s="25">
        <f t="shared" ref="F31:F63" si="5">SUM(D31:E31)</f>
        <v>893</v>
      </c>
    </row>
    <row r="32" spans="1:6" ht="21" customHeight="1" x14ac:dyDescent="0.2">
      <c r="A32" s="71">
        <v>25</v>
      </c>
      <c r="B32" s="148" t="s">
        <v>59</v>
      </c>
      <c r="C32" s="184"/>
      <c r="D32" s="121">
        <f>RIO!S32</f>
        <v>10</v>
      </c>
      <c r="E32" s="121">
        <f>Międzyr.!I32</f>
        <v>2</v>
      </c>
      <c r="F32" s="25">
        <f t="shared" si="5"/>
        <v>12</v>
      </c>
    </row>
    <row r="33" spans="1:6" ht="21" customHeight="1" x14ac:dyDescent="0.2">
      <c r="A33" s="71">
        <f t="shared" ref="A33:A63" si="6">A32+1</f>
        <v>26</v>
      </c>
      <c r="B33" s="148" t="s">
        <v>60</v>
      </c>
      <c r="C33" s="184"/>
      <c r="D33" s="121">
        <f>RIO!S33</f>
        <v>4</v>
      </c>
      <c r="E33" s="121">
        <f>Międzyr.!I33</f>
        <v>0</v>
      </c>
      <c r="F33" s="25">
        <f t="shared" si="5"/>
        <v>4</v>
      </c>
    </row>
    <row r="34" spans="1:6" ht="21" customHeight="1" x14ac:dyDescent="0.2">
      <c r="A34" s="71">
        <f t="shared" si="6"/>
        <v>27</v>
      </c>
      <c r="B34" s="148" t="s">
        <v>61</v>
      </c>
      <c r="C34" s="184"/>
      <c r="D34" s="121">
        <f>RIO!S34</f>
        <v>21</v>
      </c>
      <c r="E34" s="121">
        <f>Międzyr.!I34</f>
        <v>0</v>
      </c>
      <c r="F34" s="25">
        <f t="shared" si="5"/>
        <v>21</v>
      </c>
    </row>
    <row r="35" spans="1:6" ht="21" customHeight="1" x14ac:dyDescent="0.2">
      <c r="A35" s="71">
        <f t="shared" si="6"/>
        <v>28</v>
      </c>
      <c r="B35" s="148" t="s">
        <v>62</v>
      </c>
      <c r="C35" s="184"/>
      <c r="D35" s="121">
        <f>RIO!S35</f>
        <v>1</v>
      </c>
      <c r="E35" s="121">
        <f>Międzyr.!I35</f>
        <v>0</v>
      </c>
      <c r="F35" s="25">
        <f t="shared" si="5"/>
        <v>1</v>
      </c>
    </row>
    <row r="36" spans="1:6" ht="21" customHeight="1" x14ac:dyDescent="0.2">
      <c r="A36" s="71">
        <f t="shared" si="6"/>
        <v>29</v>
      </c>
      <c r="B36" s="148" t="s">
        <v>63</v>
      </c>
      <c r="C36" s="184"/>
      <c r="D36" s="121">
        <f>RIO!S36</f>
        <v>34</v>
      </c>
      <c r="E36" s="121">
        <f>Międzyr.!I36</f>
        <v>0</v>
      </c>
      <c r="F36" s="25">
        <f t="shared" si="5"/>
        <v>34</v>
      </c>
    </row>
    <row r="37" spans="1:6" ht="21" customHeight="1" x14ac:dyDescent="0.2">
      <c r="A37" s="71">
        <f t="shared" si="6"/>
        <v>30</v>
      </c>
      <c r="B37" s="148" t="s">
        <v>64</v>
      </c>
      <c r="C37" s="184"/>
      <c r="D37" s="121">
        <f>RIO!S37</f>
        <v>60</v>
      </c>
      <c r="E37" s="121">
        <f>Międzyr.!I37</f>
        <v>65</v>
      </c>
      <c r="F37" s="25">
        <f t="shared" si="5"/>
        <v>125</v>
      </c>
    </row>
    <row r="38" spans="1:6" ht="21" customHeight="1" x14ac:dyDescent="0.2">
      <c r="A38" s="71">
        <f t="shared" si="6"/>
        <v>31</v>
      </c>
      <c r="B38" s="148" t="s">
        <v>65</v>
      </c>
      <c r="C38" s="184"/>
      <c r="D38" s="121">
        <f>RIO!S38</f>
        <v>2</v>
      </c>
      <c r="E38" s="121">
        <f>Międzyr.!I38</f>
        <v>0</v>
      </c>
      <c r="F38" s="25">
        <f t="shared" si="5"/>
        <v>2</v>
      </c>
    </row>
    <row r="39" spans="1:6" ht="21" customHeight="1" x14ac:dyDescent="0.2">
      <c r="A39" s="71">
        <f t="shared" si="6"/>
        <v>32</v>
      </c>
      <c r="B39" s="148" t="s">
        <v>66</v>
      </c>
      <c r="C39" s="184"/>
      <c r="D39" s="121">
        <f>RIO!S39</f>
        <v>94</v>
      </c>
      <c r="E39" s="121">
        <f>Międzyr.!I39</f>
        <v>9</v>
      </c>
      <c r="F39" s="25">
        <f t="shared" si="5"/>
        <v>103</v>
      </c>
    </row>
    <row r="40" spans="1:6" ht="21" customHeight="1" x14ac:dyDescent="0.2">
      <c r="A40" s="71">
        <f t="shared" si="6"/>
        <v>33</v>
      </c>
      <c r="B40" s="148" t="s">
        <v>67</v>
      </c>
      <c r="C40" s="184"/>
      <c r="D40" s="121">
        <f>RIO!S40</f>
        <v>0</v>
      </c>
      <c r="E40" s="121">
        <f>Międzyr.!I40</f>
        <v>0</v>
      </c>
      <c r="F40" s="25">
        <f t="shared" si="5"/>
        <v>0</v>
      </c>
    </row>
    <row r="41" spans="1:6" ht="21" customHeight="1" x14ac:dyDescent="0.2">
      <c r="A41" s="71">
        <f t="shared" si="6"/>
        <v>34</v>
      </c>
      <c r="B41" s="148" t="s">
        <v>145</v>
      </c>
      <c r="C41" s="184"/>
      <c r="D41" s="121">
        <f>RIO!S41</f>
        <v>0</v>
      </c>
      <c r="E41" s="121">
        <f>Międzyr.!I41</f>
        <v>0</v>
      </c>
      <c r="F41" s="25">
        <f t="shared" si="5"/>
        <v>0</v>
      </c>
    </row>
    <row r="42" spans="1:6" ht="21" customHeight="1" x14ac:dyDescent="0.2">
      <c r="A42" s="71">
        <f t="shared" si="6"/>
        <v>35</v>
      </c>
      <c r="B42" s="148" t="s">
        <v>68</v>
      </c>
      <c r="C42" s="184"/>
      <c r="D42" s="121">
        <f>RIO!S42</f>
        <v>0</v>
      </c>
      <c r="E42" s="121">
        <f>Międzyr.!I42</f>
        <v>0</v>
      </c>
      <c r="F42" s="25">
        <f t="shared" si="5"/>
        <v>0</v>
      </c>
    </row>
    <row r="43" spans="1:6" ht="21" customHeight="1" x14ac:dyDescent="0.2">
      <c r="A43" s="71">
        <f t="shared" si="6"/>
        <v>36</v>
      </c>
      <c r="B43" s="148" t="s">
        <v>69</v>
      </c>
      <c r="C43" s="184"/>
      <c r="D43" s="121">
        <f>RIO!S43</f>
        <v>33</v>
      </c>
      <c r="E43" s="121">
        <f>Międzyr.!I43</f>
        <v>41</v>
      </c>
      <c r="F43" s="25">
        <f t="shared" si="5"/>
        <v>74</v>
      </c>
    </row>
    <row r="44" spans="1:6" ht="21" customHeight="1" x14ac:dyDescent="0.2">
      <c r="A44" s="71">
        <f t="shared" si="6"/>
        <v>37</v>
      </c>
      <c r="B44" s="148" t="s">
        <v>70</v>
      </c>
      <c r="C44" s="184"/>
      <c r="D44" s="121">
        <f>RIO!S44</f>
        <v>18</v>
      </c>
      <c r="E44" s="121">
        <f>Międzyr.!I44</f>
        <v>1</v>
      </c>
      <c r="F44" s="25">
        <f t="shared" si="5"/>
        <v>19</v>
      </c>
    </row>
    <row r="45" spans="1:6" ht="21" customHeight="1" x14ac:dyDescent="0.2">
      <c r="A45" s="71">
        <f t="shared" si="6"/>
        <v>38</v>
      </c>
      <c r="B45" s="148" t="s">
        <v>71</v>
      </c>
      <c r="C45" s="184"/>
      <c r="D45" s="121">
        <f>RIO!S45</f>
        <v>73</v>
      </c>
      <c r="E45" s="121">
        <f>Międzyr.!I45</f>
        <v>6</v>
      </c>
      <c r="F45" s="25">
        <f t="shared" si="5"/>
        <v>79</v>
      </c>
    </row>
    <row r="46" spans="1:6" ht="21" customHeight="1" x14ac:dyDescent="0.2">
      <c r="A46" s="71">
        <f t="shared" si="6"/>
        <v>39</v>
      </c>
      <c r="B46" s="148" t="s">
        <v>72</v>
      </c>
      <c r="C46" s="184"/>
      <c r="D46" s="121">
        <f>RIO!S46</f>
        <v>6</v>
      </c>
      <c r="E46" s="121">
        <f>Międzyr.!I46</f>
        <v>0</v>
      </c>
      <c r="F46" s="25">
        <f t="shared" si="5"/>
        <v>6</v>
      </c>
    </row>
    <row r="47" spans="1:6" ht="21" customHeight="1" x14ac:dyDescent="0.2">
      <c r="A47" s="71">
        <f t="shared" si="6"/>
        <v>40</v>
      </c>
      <c r="B47" s="148" t="s">
        <v>73</v>
      </c>
      <c r="C47" s="184"/>
      <c r="D47" s="121">
        <f>RIO!S47</f>
        <v>31</v>
      </c>
      <c r="E47" s="121">
        <f>Międzyr.!I47</f>
        <v>4</v>
      </c>
      <c r="F47" s="25">
        <f t="shared" si="5"/>
        <v>35</v>
      </c>
    </row>
    <row r="48" spans="1:6" ht="21" customHeight="1" x14ac:dyDescent="0.2">
      <c r="A48" s="71">
        <f t="shared" si="6"/>
        <v>41</v>
      </c>
      <c r="B48" s="148" t="s">
        <v>79</v>
      </c>
      <c r="C48" s="184"/>
      <c r="D48" s="121">
        <f>RIO!S48</f>
        <v>24</v>
      </c>
      <c r="E48" s="121">
        <f>Międzyr.!I48</f>
        <v>7</v>
      </c>
      <c r="F48" s="25">
        <f t="shared" si="5"/>
        <v>31</v>
      </c>
    </row>
    <row r="49" spans="1:6" ht="21" customHeight="1" x14ac:dyDescent="0.2">
      <c r="A49" s="71">
        <f t="shared" si="6"/>
        <v>42</v>
      </c>
      <c r="B49" s="148" t="s">
        <v>146</v>
      </c>
      <c r="C49" s="184"/>
      <c r="D49" s="121">
        <f>RIO!S49</f>
        <v>0</v>
      </c>
      <c r="E49" s="121">
        <f>Międzyr.!I49</f>
        <v>1</v>
      </c>
      <c r="F49" s="25">
        <f t="shared" si="5"/>
        <v>1</v>
      </c>
    </row>
    <row r="50" spans="1:6" ht="21" customHeight="1" x14ac:dyDescent="0.2">
      <c r="A50" s="71">
        <f t="shared" si="6"/>
        <v>43</v>
      </c>
      <c r="B50" s="148" t="s">
        <v>80</v>
      </c>
      <c r="C50" s="184"/>
      <c r="D50" s="121">
        <f>RIO!S50</f>
        <v>20</v>
      </c>
      <c r="E50" s="121">
        <f>Międzyr.!I50</f>
        <v>0</v>
      </c>
      <c r="F50" s="25">
        <f t="shared" si="5"/>
        <v>20</v>
      </c>
    </row>
    <row r="51" spans="1:6" ht="21" customHeight="1" x14ac:dyDescent="0.2">
      <c r="A51" s="71">
        <f t="shared" si="6"/>
        <v>44</v>
      </c>
      <c r="B51" s="148" t="s">
        <v>147</v>
      </c>
      <c r="C51" s="184"/>
      <c r="D51" s="121">
        <f>RIO!S51</f>
        <v>0</v>
      </c>
      <c r="E51" s="121">
        <f>Międzyr.!I51</f>
        <v>0</v>
      </c>
      <c r="F51" s="25">
        <f t="shared" si="5"/>
        <v>0</v>
      </c>
    </row>
    <row r="52" spans="1:6" ht="21" customHeight="1" x14ac:dyDescent="0.2">
      <c r="A52" s="71">
        <f t="shared" si="6"/>
        <v>45</v>
      </c>
      <c r="B52" s="148" t="s">
        <v>74</v>
      </c>
      <c r="C52" s="184"/>
      <c r="D52" s="121">
        <f>RIO!S52</f>
        <v>0</v>
      </c>
      <c r="E52" s="121">
        <f>Międzyr.!I52</f>
        <v>3</v>
      </c>
      <c r="F52" s="25">
        <f t="shared" si="5"/>
        <v>3</v>
      </c>
    </row>
    <row r="53" spans="1:6" ht="21" customHeight="1" x14ac:dyDescent="0.2">
      <c r="A53" s="71">
        <f t="shared" si="6"/>
        <v>46</v>
      </c>
      <c r="B53" s="148" t="s">
        <v>75</v>
      </c>
      <c r="C53" s="184"/>
      <c r="D53" s="121">
        <f>RIO!S53</f>
        <v>6</v>
      </c>
      <c r="E53" s="121">
        <f>Międzyr.!I53</f>
        <v>1</v>
      </c>
      <c r="F53" s="25">
        <f t="shared" si="5"/>
        <v>7</v>
      </c>
    </row>
    <row r="54" spans="1:6" ht="21" customHeight="1" x14ac:dyDescent="0.2">
      <c r="A54" s="71">
        <f t="shared" si="6"/>
        <v>47</v>
      </c>
      <c r="B54" s="148" t="s">
        <v>76</v>
      </c>
      <c r="C54" s="184"/>
      <c r="D54" s="121">
        <f>RIO!S54</f>
        <v>4</v>
      </c>
      <c r="E54" s="121">
        <f>Międzyr.!I54</f>
        <v>1</v>
      </c>
      <c r="F54" s="25">
        <f t="shared" si="5"/>
        <v>5</v>
      </c>
    </row>
    <row r="55" spans="1:6" ht="21" customHeight="1" x14ac:dyDescent="0.2">
      <c r="A55" s="71">
        <f t="shared" si="6"/>
        <v>48</v>
      </c>
      <c r="B55" s="148" t="s">
        <v>77</v>
      </c>
      <c r="C55" s="184"/>
      <c r="D55" s="121">
        <f>RIO!S55</f>
        <v>1</v>
      </c>
      <c r="E55" s="121">
        <f>Międzyr.!I55</f>
        <v>0</v>
      </c>
      <c r="F55" s="25">
        <f t="shared" si="5"/>
        <v>1</v>
      </c>
    </row>
    <row r="56" spans="1:6" ht="21" customHeight="1" x14ac:dyDescent="0.2">
      <c r="A56" s="71">
        <f t="shared" si="6"/>
        <v>49</v>
      </c>
      <c r="B56" s="148" t="s">
        <v>78</v>
      </c>
      <c r="C56" s="184"/>
      <c r="D56" s="121">
        <f>RIO!S56</f>
        <v>14</v>
      </c>
      <c r="E56" s="121">
        <f>Międzyr.!I56</f>
        <v>2</v>
      </c>
      <c r="F56" s="25">
        <f t="shared" si="5"/>
        <v>16</v>
      </c>
    </row>
    <row r="57" spans="1:6" ht="21" customHeight="1" x14ac:dyDescent="0.2">
      <c r="A57" s="71">
        <f t="shared" si="6"/>
        <v>50</v>
      </c>
      <c r="B57" s="148" t="s">
        <v>148</v>
      </c>
      <c r="C57" s="184"/>
      <c r="D57" s="121">
        <f>RIO!S57</f>
        <v>0</v>
      </c>
      <c r="E57" s="121">
        <f>Międzyr.!I57</f>
        <v>0</v>
      </c>
      <c r="F57" s="25">
        <f t="shared" si="5"/>
        <v>0</v>
      </c>
    </row>
    <row r="58" spans="1:6" ht="21" customHeight="1" x14ac:dyDescent="0.2">
      <c r="A58" s="71">
        <f t="shared" si="6"/>
        <v>51</v>
      </c>
      <c r="B58" s="148" t="s">
        <v>81</v>
      </c>
      <c r="C58" s="184"/>
      <c r="D58" s="121">
        <f>RIO!S58</f>
        <v>0</v>
      </c>
      <c r="E58" s="121">
        <f>Międzyr.!I58</f>
        <v>0</v>
      </c>
      <c r="F58" s="25">
        <f t="shared" si="5"/>
        <v>0</v>
      </c>
    </row>
    <row r="59" spans="1:6" ht="21" customHeight="1" x14ac:dyDescent="0.2">
      <c r="A59" s="71">
        <f t="shared" si="6"/>
        <v>52</v>
      </c>
      <c r="B59" s="148" t="s">
        <v>82</v>
      </c>
      <c r="C59" s="184"/>
      <c r="D59" s="121">
        <f>RIO!S59</f>
        <v>77</v>
      </c>
      <c r="E59" s="121">
        <f>Międzyr.!I59</f>
        <v>1</v>
      </c>
      <c r="F59" s="25">
        <f t="shared" si="5"/>
        <v>78</v>
      </c>
    </row>
    <row r="60" spans="1:6" ht="21" customHeight="1" x14ac:dyDescent="0.2">
      <c r="A60" s="71">
        <f t="shared" si="6"/>
        <v>53</v>
      </c>
      <c r="B60" s="148" t="s">
        <v>83</v>
      </c>
      <c r="C60" s="184"/>
      <c r="D60" s="121">
        <f>RIO!S60</f>
        <v>125</v>
      </c>
      <c r="E60" s="121">
        <f>Międzyr.!I60</f>
        <v>4</v>
      </c>
      <c r="F60" s="25">
        <f t="shared" si="5"/>
        <v>129</v>
      </c>
    </row>
    <row r="61" spans="1:6" ht="21" customHeight="1" x14ac:dyDescent="0.2">
      <c r="A61" s="71">
        <f t="shared" si="6"/>
        <v>54</v>
      </c>
      <c r="B61" s="148" t="s">
        <v>84</v>
      </c>
      <c r="C61" s="184"/>
      <c r="D61" s="121">
        <f>RIO!S61</f>
        <v>15</v>
      </c>
      <c r="E61" s="121">
        <f>Międzyr.!I61</f>
        <v>0</v>
      </c>
      <c r="F61" s="25">
        <f t="shared" si="5"/>
        <v>15</v>
      </c>
    </row>
    <row r="62" spans="1:6" ht="21" customHeight="1" x14ac:dyDescent="0.2">
      <c r="A62" s="71">
        <f t="shared" si="6"/>
        <v>55</v>
      </c>
      <c r="B62" s="148" t="s">
        <v>85</v>
      </c>
      <c r="C62" s="184"/>
      <c r="D62" s="121">
        <f>RIO!S62</f>
        <v>54</v>
      </c>
      <c r="E62" s="121">
        <f>Międzyr.!I62</f>
        <v>3</v>
      </c>
      <c r="F62" s="25">
        <f t="shared" si="5"/>
        <v>57</v>
      </c>
    </row>
    <row r="63" spans="1:6" ht="21" customHeight="1" x14ac:dyDescent="0.2">
      <c r="A63" s="71">
        <f t="shared" si="6"/>
        <v>56</v>
      </c>
      <c r="B63" s="149" t="s">
        <v>86</v>
      </c>
      <c r="C63" s="185"/>
      <c r="D63" s="121">
        <f>RIO!S63</f>
        <v>14</v>
      </c>
      <c r="E63" s="121">
        <f>Międzyr.!I63</f>
        <v>1</v>
      </c>
      <c r="F63" s="25">
        <f t="shared" si="5"/>
        <v>15</v>
      </c>
    </row>
    <row r="64" spans="1:6" s="13" customFormat="1" ht="16.899999999999999" customHeight="1" x14ac:dyDescent="0.2">
      <c r="A64" s="15" t="s">
        <v>34</v>
      </c>
      <c r="B64" s="96"/>
      <c r="C64" s="97"/>
      <c r="D64" s="122"/>
      <c r="E64" s="122"/>
      <c r="F64" s="98"/>
    </row>
    <row r="65" spans="1:6" ht="21" customHeight="1" x14ac:dyDescent="0.2">
      <c r="A65" s="70">
        <f>A63+1</f>
        <v>57</v>
      </c>
      <c r="B65" s="157" t="s">
        <v>35</v>
      </c>
      <c r="C65" s="68" t="s">
        <v>138</v>
      </c>
      <c r="D65" s="123">
        <f>RIO!S65</f>
        <v>54973.27</v>
      </c>
      <c r="E65" s="123">
        <f>Międzyr.!I65</f>
        <v>209778.78</v>
      </c>
      <c r="F65" s="78">
        <f>D65+E65</f>
        <v>264752.05</v>
      </c>
    </row>
    <row r="66" spans="1:6" ht="21" customHeight="1" x14ac:dyDescent="0.2">
      <c r="A66" s="70">
        <f>A65+1</f>
        <v>58</v>
      </c>
      <c r="B66" s="148" t="s">
        <v>87</v>
      </c>
      <c r="C66" s="68" t="s">
        <v>139</v>
      </c>
      <c r="D66" s="123">
        <f>RIO!S66</f>
        <v>3926.6621428571425</v>
      </c>
      <c r="E66" s="123">
        <f>Międzyr.!I66</f>
        <v>6555.586875</v>
      </c>
      <c r="F66" s="78">
        <f>F65/F20</f>
        <v>5755.4793478260863</v>
      </c>
    </row>
    <row r="67" spans="1:6" ht="21" customHeight="1" x14ac:dyDescent="0.2">
      <c r="A67" s="70">
        <f>A66+1</f>
        <v>59</v>
      </c>
      <c r="B67" s="148" t="s">
        <v>88</v>
      </c>
      <c r="C67" s="174" t="s">
        <v>138</v>
      </c>
      <c r="D67" s="123">
        <f>RIO!S67</f>
        <v>13900</v>
      </c>
      <c r="E67" s="123">
        <f>Międzyr.!I67</f>
        <v>34374.120000000003</v>
      </c>
      <c r="F67" s="78">
        <f t="shared" ref="F67:F69" si="7">D67+E67</f>
        <v>48274.12</v>
      </c>
    </row>
    <row r="68" spans="1:6" ht="21" customHeight="1" x14ac:dyDescent="0.2">
      <c r="A68" s="70">
        <f>A67+1</f>
        <v>60</v>
      </c>
      <c r="B68" s="148" t="s">
        <v>36</v>
      </c>
      <c r="C68" s="175"/>
      <c r="D68" s="123">
        <f>RIO!S68</f>
        <v>198315.45000000004</v>
      </c>
      <c r="E68" s="123">
        <f>Międzyr.!I68</f>
        <v>53372.639999999999</v>
      </c>
      <c r="F68" s="78">
        <f t="shared" si="7"/>
        <v>251688.09000000003</v>
      </c>
    </row>
    <row r="69" spans="1:6" ht="21" customHeight="1" x14ac:dyDescent="0.2">
      <c r="A69" s="70">
        <f>A68+1</f>
        <v>61</v>
      </c>
      <c r="B69" s="148" t="s">
        <v>89</v>
      </c>
      <c r="C69" s="176"/>
      <c r="D69" s="123">
        <f>RIO!S69</f>
        <v>181144.66999999995</v>
      </c>
      <c r="E69" s="123">
        <f>Międzyr.!I69</f>
        <v>41149.159999999996</v>
      </c>
      <c r="F69" s="78">
        <f t="shared" si="7"/>
        <v>222293.82999999996</v>
      </c>
    </row>
    <row r="70" spans="1:6" ht="21" customHeight="1" x14ac:dyDescent="0.2">
      <c r="D70" s="20"/>
      <c r="E70" s="20"/>
      <c r="F70" s="20"/>
    </row>
  </sheetData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4" priority="10" stopIfTrue="1" operator="equal">
      <formula>0</formula>
    </cfRule>
  </conditionalFormatting>
  <conditionalFormatting sqref="D11:D21 D4:E9 D23:E29 D31:E63 D65:E69">
    <cfRule type="cellIs" dxfId="3" priority="11" stopIfTrue="1" operator="equal">
      <formula>0</formula>
    </cfRule>
  </conditionalFormatting>
  <conditionalFormatting sqref="F11:F21">
    <cfRule type="cellIs" dxfId="2" priority="3" stopIfTrue="1" operator="equal">
      <formula>0</formula>
    </cfRule>
  </conditionalFormatting>
  <conditionalFormatting sqref="E11:E21">
    <cfRule type="cellIs" dxfId="1" priority="2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1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I70"/>
  <sheetViews>
    <sheetView tabSelected="1" zoomScaleNormal="100" workbookViewId="0">
      <pane xSplit="3" ySplit="3" topLeftCell="F58" activePane="bottomRight" state="frozen"/>
      <selection pane="topRight" activeCell="C1" sqref="C1"/>
      <selection pane="bottomLeft" activeCell="A4" sqref="A4"/>
      <selection pane="bottomRight" activeCell="F86" sqref="F86"/>
    </sheetView>
  </sheetViews>
  <sheetFormatPr defaultColWidth="9.140625" defaultRowHeight="12.75" x14ac:dyDescent="0.2"/>
  <cols>
    <col min="1" max="1" width="4.7109375" style="5" customWidth="1"/>
    <col min="2" max="2" width="59.5703125" style="166" customWidth="1"/>
    <col min="3" max="3" width="13.28515625" style="69" customWidth="1"/>
    <col min="4" max="5" width="13.140625" style="1" hidden="1" customWidth="1"/>
    <col min="6" max="9" width="13.140625" style="1" customWidth="1"/>
    <col min="10" max="16384" width="9.140625" style="1"/>
  </cols>
  <sheetData>
    <row r="1" spans="1:9" ht="42.6" customHeight="1" x14ac:dyDescent="0.2">
      <c r="A1" s="189" t="s">
        <v>162</v>
      </c>
      <c r="B1" s="189"/>
      <c r="C1" s="189"/>
      <c r="D1" s="189"/>
      <c r="E1" s="189"/>
      <c r="F1" s="189"/>
      <c r="G1" s="189"/>
      <c r="H1" s="189"/>
      <c r="I1" s="189"/>
    </row>
    <row r="2" spans="1:9" s="2" customFormat="1" ht="39" customHeight="1" x14ac:dyDescent="0.2">
      <c r="A2" s="64" t="s">
        <v>0</v>
      </c>
      <c r="B2" s="191" t="s">
        <v>132</v>
      </c>
      <c r="C2" s="192"/>
      <c r="D2" s="102">
        <v>2013</v>
      </c>
      <c r="E2" s="102">
        <v>2015</v>
      </c>
      <c r="F2" s="102">
        <v>2017</v>
      </c>
      <c r="G2" s="102">
        <v>2018</v>
      </c>
      <c r="H2" s="102">
        <v>2019</v>
      </c>
      <c r="I2" s="63">
        <v>2020</v>
      </c>
    </row>
    <row r="3" spans="1:9" s="2" customFormat="1" x14ac:dyDescent="0.2">
      <c r="A3" s="67" t="s">
        <v>18</v>
      </c>
      <c r="B3" s="159"/>
      <c r="C3" s="124"/>
      <c r="D3" s="88"/>
      <c r="E3" s="88"/>
      <c r="F3" s="88"/>
      <c r="G3" s="88"/>
      <c r="H3" s="88"/>
      <c r="I3" s="106"/>
    </row>
    <row r="4" spans="1:9" ht="33.6" customHeight="1" x14ac:dyDescent="0.2">
      <c r="A4" s="65" t="s">
        <v>19</v>
      </c>
      <c r="B4" s="160" t="s">
        <v>37</v>
      </c>
      <c r="C4" s="174" t="s">
        <v>134</v>
      </c>
      <c r="D4" s="103">
        <v>286</v>
      </c>
      <c r="E4" s="103">
        <v>265</v>
      </c>
      <c r="F4" s="103">
        <v>352</v>
      </c>
      <c r="G4" s="103">
        <v>365</v>
      </c>
      <c r="H4" s="103">
        <v>353</v>
      </c>
      <c r="I4" s="62">
        <f>ZBIORCZO!F4</f>
        <v>566</v>
      </c>
    </row>
    <row r="5" spans="1:9" x14ac:dyDescent="0.2">
      <c r="A5" s="65">
        <f>A4+1</f>
        <v>2</v>
      </c>
      <c r="B5" s="160" t="s">
        <v>38</v>
      </c>
      <c r="C5" s="175"/>
      <c r="D5" s="103">
        <v>1186</v>
      </c>
      <c r="E5" s="103">
        <v>1202</v>
      </c>
      <c r="F5" s="103">
        <v>1124</v>
      </c>
      <c r="G5" s="103">
        <v>1021</v>
      </c>
      <c r="H5" s="103">
        <v>1231</v>
      </c>
      <c r="I5" s="62">
        <f>ZBIORCZO!F5</f>
        <v>1461</v>
      </c>
    </row>
    <row r="6" spans="1:9" x14ac:dyDescent="0.2">
      <c r="A6" s="65">
        <f>A5+1</f>
        <v>3</v>
      </c>
      <c r="B6" s="161" t="s">
        <v>39</v>
      </c>
      <c r="C6" s="175"/>
      <c r="D6" s="103">
        <v>1</v>
      </c>
      <c r="E6" s="103">
        <v>4</v>
      </c>
      <c r="F6" s="103">
        <v>3</v>
      </c>
      <c r="G6" s="103">
        <v>2</v>
      </c>
      <c r="H6" s="103">
        <v>2</v>
      </c>
      <c r="I6" s="62">
        <f>ZBIORCZO!F6</f>
        <v>195</v>
      </c>
    </row>
    <row r="7" spans="1:9" x14ac:dyDescent="0.2">
      <c r="A7" s="65">
        <f>A6+1</f>
        <v>4</v>
      </c>
      <c r="B7" s="161" t="s">
        <v>40</v>
      </c>
      <c r="C7" s="175"/>
      <c r="D7" s="103">
        <v>1</v>
      </c>
      <c r="E7" s="103">
        <v>4</v>
      </c>
      <c r="F7" s="103">
        <v>3</v>
      </c>
      <c r="G7" s="103">
        <v>1</v>
      </c>
      <c r="H7" s="103">
        <v>5</v>
      </c>
      <c r="I7" s="62">
        <f>ZBIORCZO!F7</f>
        <v>196</v>
      </c>
    </row>
    <row r="8" spans="1:9" ht="27.6" customHeight="1" x14ac:dyDescent="0.2">
      <c r="A8" s="65">
        <f>A7+1</f>
        <v>5</v>
      </c>
      <c r="B8" s="161" t="s">
        <v>41</v>
      </c>
      <c r="C8" s="175"/>
      <c r="D8" s="103">
        <v>39</v>
      </c>
      <c r="E8" s="103">
        <v>39</v>
      </c>
      <c r="F8" s="103">
        <v>29</v>
      </c>
      <c r="G8" s="103">
        <v>36</v>
      </c>
      <c r="H8" s="103">
        <v>30</v>
      </c>
      <c r="I8" s="62">
        <f>ZBIORCZO!F8</f>
        <v>20</v>
      </c>
    </row>
    <row r="9" spans="1:9" ht="25.5" x14ac:dyDescent="0.2">
      <c r="A9" s="65">
        <f>A8+1</f>
        <v>6</v>
      </c>
      <c r="B9" s="160" t="s">
        <v>42</v>
      </c>
      <c r="C9" s="176"/>
      <c r="D9" s="103">
        <v>332</v>
      </c>
      <c r="E9" s="103">
        <v>300</v>
      </c>
      <c r="F9" s="103">
        <v>367</v>
      </c>
      <c r="G9" s="103">
        <v>352</v>
      </c>
      <c r="H9" s="103">
        <v>564</v>
      </c>
      <c r="I9" s="62">
        <f>ZBIORCZO!F9</f>
        <v>1196</v>
      </c>
    </row>
    <row r="10" spans="1:9" ht="13.15" customHeight="1" x14ac:dyDescent="0.2">
      <c r="A10" s="67" t="s">
        <v>20</v>
      </c>
      <c r="B10" s="162"/>
      <c r="C10" s="125"/>
      <c r="D10" s="86"/>
      <c r="E10" s="88"/>
      <c r="F10" s="88"/>
      <c r="G10" s="88"/>
      <c r="H10" s="88"/>
      <c r="I10" s="107"/>
    </row>
    <row r="11" spans="1:9" s="3" customFormat="1" x14ac:dyDescent="0.2">
      <c r="A11" s="66">
        <f>A9+1</f>
        <v>7</v>
      </c>
      <c r="B11" s="163" t="s">
        <v>43</v>
      </c>
      <c r="C11" s="174" t="s">
        <v>134</v>
      </c>
      <c r="D11" s="103">
        <v>1160</v>
      </c>
      <c r="E11" s="103">
        <v>1199</v>
      </c>
      <c r="F11" s="103">
        <v>1127</v>
      </c>
      <c r="G11" s="103">
        <v>1063</v>
      </c>
      <c r="H11" s="103">
        <v>1036</v>
      </c>
      <c r="I11" s="62">
        <f>ZBIORCZO!F11</f>
        <v>846</v>
      </c>
    </row>
    <row r="12" spans="1:9" x14ac:dyDescent="0.2">
      <c r="A12" s="65">
        <f t="shared" ref="A12:A21" si="0">A11+1</f>
        <v>8</v>
      </c>
      <c r="B12" s="161" t="s">
        <v>21</v>
      </c>
      <c r="C12" s="175"/>
      <c r="D12" s="103">
        <v>133</v>
      </c>
      <c r="E12" s="103">
        <v>126</v>
      </c>
      <c r="F12" s="103">
        <v>110</v>
      </c>
      <c r="G12" s="103">
        <v>128</v>
      </c>
      <c r="H12" s="103">
        <v>79</v>
      </c>
      <c r="I12" s="62">
        <f>ZBIORCZO!F12</f>
        <v>74</v>
      </c>
    </row>
    <row r="13" spans="1:9" s="4" customFormat="1" ht="25.5" x14ac:dyDescent="0.2">
      <c r="A13" s="66">
        <f t="shared" si="0"/>
        <v>9</v>
      </c>
      <c r="B13" s="163" t="s">
        <v>44</v>
      </c>
      <c r="C13" s="176"/>
      <c r="D13" s="103">
        <v>1027</v>
      </c>
      <c r="E13" s="103">
        <v>1073</v>
      </c>
      <c r="F13" s="103">
        <v>1017</v>
      </c>
      <c r="G13" s="103">
        <v>935</v>
      </c>
      <c r="H13" s="103">
        <v>957</v>
      </c>
      <c r="I13" s="62">
        <f>ZBIORCZO!F13</f>
        <v>773</v>
      </c>
    </row>
    <row r="14" spans="1:9" ht="22.5" x14ac:dyDescent="0.2">
      <c r="A14" s="65">
        <f t="shared" si="0"/>
        <v>10</v>
      </c>
      <c r="B14" s="161" t="s">
        <v>45</v>
      </c>
      <c r="C14" s="68" t="s">
        <v>143</v>
      </c>
      <c r="D14" s="103">
        <v>303</v>
      </c>
      <c r="E14" s="103">
        <v>290</v>
      </c>
      <c r="F14" s="103">
        <v>254</v>
      </c>
      <c r="G14" s="103">
        <v>218</v>
      </c>
      <c r="H14" s="103">
        <v>190</v>
      </c>
      <c r="I14" s="62">
        <f>ZBIORCZO!F14</f>
        <v>155</v>
      </c>
    </row>
    <row r="15" spans="1:9" ht="25.5" x14ac:dyDescent="0.2">
      <c r="A15" s="65">
        <f t="shared" si="0"/>
        <v>11</v>
      </c>
      <c r="B15" s="161" t="s">
        <v>46</v>
      </c>
      <c r="C15" s="68" t="s">
        <v>135</v>
      </c>
      <c r="D15" s="103">
        <v>724</v>
      </c>
      <c r="E15" s="103">
        <v>783</v>
      </c>
      <c r="F15" s="103">
        <v>763</v>
      </c>
      <c r="G15" s="103">
        <v>717</v>
      </c>
      <c r="H15" s="103">
        <v>767</v>
      </c>
      <c r="I15" s="62">
        <f>ZBIORCZO!F15</f>
        <v>618</v>
      </c>
    </row>
    <row r="16" spans="1:9" x14ac:dyDescent="0.2">
      <c r="A16" s="65">
        <f t="shared" si="0"/>
        <v>12</v>
      </c>
      <c r="B16" s="161" t="s">
        <v>22</v>
      </c>
      <c r="C16" s="174" t="s">
        <v>136</v>
      </c>
      <c r="D16" s="103">
        <v>374</v>
      </c>
      <c r="E16" s="103">
        <v>403</v>
      </c>
      <c r="F16" s="103">
        <v>371</v>
      </c>
      <c r="G16" s="103">
        <v>375</v>
      </c>
      <c r="H16" s="103">
        <v>359</v>
      </c>
      <c r="I16" s="62">
        <f>ZBIORCZO!F16</f>
        <v>291</v>
      </c>
    </row>
    <row r="17" spans="1:9" x14ac:dyDescent="0.2">
      <c r="A17" s="65">
        <f t="shared" si="0"/>
        <v>13</v>
      </c>
      <c r="B17" s="161" t="s">
        <v>23</v>
      </c>
      <c r="C17" s="175"/>
      <c r="D17" s="103">
        <v>350</v>
      </c>
      <c r="E17" s="103">
        <v>380</v>
      </c>
      <c r="F17" s="103">
        <v>392</v>
      </c>
      <c r="G17" s="103">
        <v>342</v>
      </c>
      <c r="H17" s="103">
        <v>408</v>
      </c>
      <c r="I17" s="62">
        <f>ZBIORCZO!F17</f>
        <v>327</v>
      </c>
    </row>
    <row r="18" spans="1:9" x14ac:dyDescent="0.2">
      <c r="A18" s="65">
        <f t="shared" si="0"/>
        <v>14</v>
      </c>
      <c r="B18" s="161" t="s">
        <v>24</v>
      </c>
      <c r="C18" s="175"/>
      <c r="D18" s="103">
        <v>305</v>
      </c>
      <c r="E18" s="103">
        <v>310</v>
      </c>
      <c r="F18" s="103">
        <v>309</v>
      </c>
      <c r="G18" s="103">
        <v>269</v>
      </c>
      <c r="H18" s="103">
        <v>303</v>
      </c>
      <c r="I18" s="62">
        <f>ZBIORCZO!F18</f>
        <v>242</v>
      </c>
    </row>
    <row r="19" spans="1:9" x14ac:dyDescent="0.2">
      <c r="A19" s="65">
        <f t="shared" si="0"/>
        <v>15</v>
      </c>
      <c r="B19" s="161" t="s">
        <v>25</v>
      </c>
      <c r="C19" s="175"/>
      <c r="D19" s="103">
        <v>34</v>
      </c>
      <c r="E19" s="103">
        <v>57</v>
      </c>
      <c r="F19" s="103">
        <v>56</v>
      </c>
      <c r="G19" s="103">
        <v>39</v>
      </c>
      <c r="H19" s="103">
        <v>51</v>
      </c>
      <c r="I19" s="62">
        <f>ZBIORCZO!F19</f>
        <v>37</v>
      </c>
    </row>
    <row r="20" spans="1:9" x14ac:dyDescent="0.2">
      <c r="A20" s="65">
        <f t="shared" si="0"/>
        <v>16</v>
      </c>
      <c r="B20" s="161" t="s">
        <v>26</v>
      </c>
      <c r="C20" s="175"/>
      <c r="D20" s="103">
        <v>10</v>
      </c>
      <c r="E20" s="103">
        <v>12</v>
      </c>
      <c r="F20" s="103">
        <v>25</v>
      </c>
      <c r="G20" s="103">
        <v>33</v>
      </c>
      <c r="H20" s="103">
        <v>53</v>
      </c>
      <c r="I20" s="62">
        <f>ZBIORCZO!F20</f>
        <v>46</v>
      </c>
    </row>
    <row r="21" spans="1:9" ht="14.25" customHeight="1" x14ac:dyDescent="0.2">
      <c r="A21" s="65">
        <f t="shared" si="0"/>
        <v>17</v>
      </c>
      <c r="B21" s="161" t="s">
        <v>27</v>
      </c>
      <c r="C21" s="176"/>
      <c r="D21" s="103">
        <v>1</v>
      </c>
      <c r="E21" s="103">
        <v>1</v>
      </c>
      <c r="F21" s="103">
        <v>2</v>
      </c>
      <c r="G21" s="103">
        <v>1</v>
      </c>
      <c r="H21" s="103">
        <v>1</v>
      </c>
      <c r="I21" s="62">
        <f>ZBIORCZO!F21</f>
        <v>2</v>
      </c>
    </row>
    <row r="22" spans="1:9" x14ac:dyDescent="0.2">
      <c r="A22" s="67" t="s">
        <v>28</v>
      </c>
      <c r="B22" s="162"/>
      <c r="C22" s="125"/>
      <c r="D22" s="86"/>
      <c r="E22" s="88"/>
      <c r="F22" s="88"/>
      <c r="G22" s="88"/>
      <c r="H22" s="88"/>
      <c r="I22" s="107"/>
    </row>
    <row r="23" spans="1:9" ht="15" customHeight="1" x14ac:dyDescent="0.2">
      <c r="A23" s="66">
        <v>18</v>
      </c>
      <c r="B23" s="164" t="s">
        <v>29</v>
      </c>
      <c r="C23" s="183" t="s">
        <v>137</v>
      </c>
      <c r="D23" s="103">
        <v>169</v>
      </c>
      <c r="E23" s="103">
        <v>136</v>
      </c>
      <c r="F23" s="103">
        <v>123</v>
      </c>
      <c r="G23" s="103">
        <v>127</v>
      </c>
      <c r="H23" s="103">
        <v>89</v>
      </c>
      <c r="I23" s="62">
        <f>ZBIORCZO!F23</f>
        <v>82</v>
      </c>
    </row>
    <row r="24" spans="1:9" s="2" customFormat="1" x14ac:dyDescent="0.2">
      <c r="A24" s="66">
        <f t="shared" ref="A24:A29" si="1">A23+1</f>
        <v>19</v>
      </c>
      <c r="B24" s="164" t="s">
        <v>47</v>
      </c>
      <c r="C24" s="184"/>
      <c r="D24" s="103">
        <v>17</v>
      </c>
      <c r="E24" s="103">
        <v>6</v>
      </c>
      <c r="F24" s="103">
        <v>8</v>
      </c>
      <c r="G24" s="103">
        <v>17</v>
      </c>
      <c r="H24" s="103">
        <v>6</v>
      </c>
      <c r="I24" s="62">
        <f>ZBIORCZO!F24</f>
        <v>27</v>
      </c>
    </row>
    <row r="25" spans="1:9" x14ac:dyDescent="0.2">
      <c r="A25" s="66">
        <f t="shared" si="1"/>
        <v>20</v>
      </c>
      <c r="B25" s="164" t="s">
        <v>48</v>
      </c>
      <c r="C25" s="184"/>
      <c r="D25" s="103">
        <v>2</v>
      </c>
      <c r="E25" s="103">
        <v>0</v>
      </c>
      <c r="F25" s="103">
        <v>3</v>
      </c>
      <c r="G25" s="103">
        <v>0</v>
      </c>
      <c r="H25" s="103">
        <v>2</v>
      </c>
      <c r="I25" s="62">
        <f>ZBIORCZO!F25</f>
        <v>2</v>
      </c>
    </row>
    <row r="26" spans="1:9" ht="25.5" x14ac:dyDescent="0.2">
      <c r="A26" s="66">
        <f t="shared" si="1"/>
        <v>21</v>
      </c>
      <c r="B26" s="164" t="s">
        <v>49</v>
      </c>
      <c r="C26" s="184"/>
      <c r="D26" s="103">
        <v>4</v>
      </c>
      <c r="E26" s="103">
        <v>3</v>
      </c>
      <c r="F26" s="103">
        <v>1</v>
      </c>
      <c r="G26" s="103">
        <v>1</v>
      </c>
      <c r="H26" s="103">
        <v>2</v>
      </c>
      <c r="I26" s="62">
        <f>ZBIORCZO!F26</f>
        <v>0</v>
      </c>
    </row>
    <row r="27" spans="1:9" ht="45.6" customHeight="1" x14ac:dyDescent="0.2">
      <c r="A27" s="66">
        <f t="shared" si="1"/>
        <v>22</v>
      </c>
      <c r="B27" s="164" t="s">
        <v>50</v>
      </c>
      <c r="C27" s="184"/>
      <c r="D27" s="103">
        <v>1</v>
      </c>
      <c r="E27" s="103">
        <v>1</v>
      </c>
      <c r="F27" s="103">
        <v>0</v>
      </c>
      <c r="G27" s="103">
        <v>1</v>
      </c>
      <c r="H27" s="103">
        <v>0</v>
      </c>
      <c r="I27" s="62">
        <f>ZBIORCZO!F27</f>
        <v>0</v>
      </c>
    </row>
    <row r="28" spans="1:9" ht="41.45" customHeight="1" x14ac:dyDescent="0.2">
      <c r="A28" s="66">
        <f t="shared" si="1"/>
        <v>23</v>
      </c>
      <c r="B28" s="164" t="s">
        <v>51</v>
      </c>
      <c r="C28" s="184"/>
      <c r="D28" s="103">
        <v>136</v>
      </c>
      <c r="E28" s="103">
        <v>116</v>
      </c>
      <c r="F28" s="103">
        <v>104</v>
      </c>
      <c r="G28" s="103">
        <v>99</v>
      </c>
      <c r="H28" s="103">
        <v>73</v>
      </c>
      <c r="I28" s="62">
        <f>ZBIORCZO!F28</f>
        <v>52</v>
      </c>
    </row>
    <row r="29" spans="1:9" x14ac:dyDescent="0.2">
      <c r="A29" s="66">
        <f t="shared" si="1"/>
        <v>24</v>
      </c>
      <c r="B29" s="164" t="s">
        <v>52</v>
      </c>
      <c r="C29" s="185"/>
      <c r="D29" s="103">
        <v>9</v>
      </c>
      <c r="E29" s="103">
        <v>10</v>
      </c>
      <c r="F29" s="103">
        <v>7</v>
      </c>
      <c r="G29" s="103">
        <v>9</v>
      </c>
      <c r="H29" s="103">
        <v>6</v>
      </c>
      <c r="I29" s="62">
        <f>ZBIORCZO!F29</f>
        <v>1</v>
      </c>
    </row>
    <row r="30" spans="1:9" ht="13.15" customHeight="1" x14ac:dyDescent="0.2">
      <c r="A30" s="67" t="s">
        <v>33</v>
      </c>
      <c r="B30" s="165"/>
      <c r="C30" s="126"/>
      <c r="D30" s="87"/>
      <c r="E30" s="109"/>
      <c r="F30" s="109"/>
      <c r="G30" s="109"/>
      <c r="H30" s="109"/>
      <c r="I30" s="100"/>
    </row>
    <row r="31" spans="1:9" ht="25.5" x14ac:dyDescent="0.2">
      <c r="A31" s="66"/>
      <c r="B31" s="164" t="s">
        <v>90</v>
      </c>
      <c r="C31" s="174" t="s">
        <v>133</v>
      </c>
      <c r="D31" s="103">
        <v>1225</v>
      </c>
      <c r="E31" s="103">
        <v>1145</v>
      </c>
      <c r="F31" s="103">
        <v>1098</v>
      </c>
      <c r="G31" s="103">
        <v>1012</v>
      </c>
      <c r="H31" s="103">
        <v>1312</v>
      </c>
      <c r="I31" s="62">
        <f>ZBIORCZO!F31</f>
        <v>893</v>
      </c>
    </row>
    <row r="32" spans="1:9" x14ac:dyDescent="0.2">
      <c r="A32" s="66">
        <v>25</v>
      </c>
      <c r="B32" s="164" t="s">
        <v>59</v>
      </c>
      <c r="C32" s="175"/>
      <c r="D32" s="103">
        <v>23</v>
      </c>
      <c r="E32" s="103">
        <v>49</v>
      </c>
      <c r="F32" s="103">
        <v>25</v>
      </c>
      <c r="G32" s="103">
        <v>19</v>
      </c>
      <c r="H32" s="103">
        <v>23</v>
      </c>
      <c r="I32" s="62">
        <f>ZBIORCZO!F32</f>
        <v>12</v>
      </c>
    </row>
    <row r="33" spans="1:9" x14ac:dyDescent="0.2">
      <c r="A33" s="66">
        <f t="shared" ref="A33:A69" si="2">A32+1</f>
        <v>26</v>
      </c>
      <c r="B33" s="164" t="s">
        <v>60</v>
      </c>
      <c r="C33" s="175"/>
      <c r="D33" s="103">
        <v>5</v>
      </c>
      <c r="E33" s="103">
        <v>6</v>
      </c>
      <c r="F33" s="103">
        <v>10</v>
      </c>
      <c r="G33" s="103">
        <v>9</v>
      </c>
      <c r="H33" s="103">
        <v>3</v>
      </c>
      <c r="I33" s="62">
        <f>ZBIORCZO!F33</f>
        <v>4</v>
      </c>
    </row>
    <row r="34" spans="1:9" x14ac:dyDescent="0.2">
      <c r="A34" s="66">
        <f t="shared" si="2"/>
        <v>27</v>
      </c>
      <c r="B34" s="164" t="s">
        <v>61</v>
      </c>
      <c r="C34" s="175"/>
      <c r="D34" s="103">
        <v>41</v>
      </c>
      <c r="E34" s="103">
        <v>19</v>
      </c>
      <c r="F34" s="103">
        <v>15</v>
      </c>
      <c r="G34" s="103">
        <v>11</v>
      </c>
      <c r="H34" s="103">
        <v>46</v>
      </c>
      <c r="I34" s="62">
        <f>ZBIORCZO!F34</f>
        <v>21</v>
      </c>
    </row>
    <row r="35" spans="1:9" x14ac:dyDescent="0.2">
      <c r="A35" s="66">
        <f t="shared" si="2"/>
        <v>28</v>
      </c>
      <c r="B35" s="164" t="s">
        <v>62</v>
      </c>
      <c r="C35" s="175"/>
      <c r="D35" s="103">
        <v>4</v>
      </c>
      <c r="E35" s="103">
        <v>1</v>
      </c>
      <c r="F35" s="103">
        <v>7</v>
      </c>
      <c r="G35" s="103">
        <v>2</v>
      </c>
      <c r="H35" s="103">
        <v>1</v>
      </c>
      <c r="I35" s="62">
        <f>ZBIORCZO!F35</f>
        <v>1</v>
      </c>
    </row>
    <row r="36" spans="1:9" x14ac:dyDescent="0.2">
      <c r="A36" s="66">
        <f t="shared" si="2"/>
        <v>29</v>
      </c>
      <c r="B36" s="164" t="s">
        <v>63</v>
      </c>
      <c r="C36" s="175"/>
      <c r="D36" s="103">
        <v>43</v>
      </c>
      <c r="E36" s="103">
        <v>39</v>
      </c>
      <c r="F36" s="103">
        <v>23</v>
      </c>
      <c r="G36" s="103">
        <v>33</v>
      </c>
      <c r="H36" s="103">
        <v>27</v>
      </c>
      <c r="I36" s="62">
        <f>ZBIORCZO!F36</f>
        <v>34</v>
      </c>
    </row>
    <row r="37" spans="1:9" x14ac:dyDescent="0.2">
      <c r="A37" s="66">
        <f t="shared" si="2"/>
        <v>30</v>
      </c>
      <c r="B37" s="164" t="s">
        <v>64</v>
      </c>
      <c r="C37" s="175"/>
      <c r="D37" s="103">
        <v>60</v>
      </c>
      <c r="E37" s="103">
        <v>92</v>
      </c>
      <c r="F37" s="103">
        <v>72</v>
      </c>
      <c r="G37" s="103">
        <v>138</v>
      </c>
      <c r="H37" s="103">
        <v>110</v>
      </c>
      <c r="I37" s="62">
        <f>ZBIORCZO!F37</f>
        <v>125</v>
      </c>
    </row>
    <row r="38" spans="1:9" x14ac:dyDescent="0.2">
      <c r="A38" s="66">
        <f t="shared" si="2"/>
        <v>31</v>
      </c>
      <c r="B38" s="164" t="s">
        <v>65</v>
      </c>
      <c r="C38" s="175"/>
      <c r="D38" s="103">
        <v>7</v>
      </c>
      <c r="E38" s="103">
        <v>1</v>
      </c>
      <c r="F38" s="103">
        <v>4</v>
      </c>
      <c r="G38" s="103">
        <v>1</v>
      </c>
      <c r="H38" s="103">
        <v>3</v>
      </c>
      <c r="I38" s="62">
        <f>ZBIORCZO!F38</f>
        <v>2</v>
      </c>
    </row>
    <row r="39" spans="1:9" x14ac:dyDescent="0.2">
      <c r="A39" s="66">
        <f t="shared" si="2"/>
        <v>32</v>
      </c>
      <c r="B39" s="164" t="s">
        <v>66</v>
      </c>
      <c r="C39" s="175"/>
      <c r="D39" s="103">
        <v>210</v>
      </c>
      <c r="E39" s="103">
        <v>151</v>
      </c>
      <c r="F39" s="103">
        <v>126</v>
      </c>
      <c r="G39" s="103">
        <v>107</v>
      </c>
      <c r="H39" s="103">
        <v>161</v>
      </c>
      <c r="I39" s="62">
        <f>ZBIORCZO!F39</f>
        <v>103</v>
      </c>
    </row>
    <row r="40" spans="1:9" x14ac:dyDescent="0.2">
      <c r="A40" s="66">
        <f t="shared" si="2"/>
        <v>33</v>
      </c>
      <c r="B40" s="164" t="s">
        <v>67</v>
      </c>
      <c r="C40" s="175"/>
      <c r="D40" s="103">
        <v>0</v>
      </c>
      <c r="E40" s="103">
        <v>2</v>
      </c>
      <c r="F40" s="103">
        <v>0</v>
      </c>
      <c r="G40" s="103">
        <v>0</v>
      </c>
      <c r="H40" s="103">
        <v>1</v>
      </c>
      <c r="I40" s="62">
        <f>ZBIORCZO!F40</f>
        <v>0</v>
      </c>
    </row>
    <row r="41" spans="1:9" ht="15.75" x14ac:dyDescent="0.2">
      <c r="A41" s="71">
        <f t="shared" si="2"/>
        <v>34</v>
      </c>
      <c r="B41" s="148" t="s">
        <v>151</v>
      </c>
      <c r="C41" s="175"/>
      <c r="D41" s="103" t="s">
        <v>149</v>
      </c>
      <c r="E41" s="103" t="s">
        <v>150</v>
      </c>
      <c r="F41" s="103">
        <v>0</v>
      </c>
      <c r="G41" s="103">
        <v>0</v>
      </c>
      <c r="H41" s="103">
        <v>0</v>
      </c>
      <c r="I41" s="62">
        <f>ZBIORCZO!F41</f>
        <v>0</v>
      </c>
    </row>
    <row r="42" spans="1:9" x14ac:dyDescent="0.2">
      <c r="A42" s="66">
        <v>35</v>
      </c>
      <c r="B42" s="164" t="s">
        <v>68</v>
      </c>
      <c r="C42" s="175"/>
      <c r="D42" s="103">
        <v>0</v>
      </c>
      <c r="E42" s="103">
        <v>0</v>
      </c>
      <c r="F42" s="103">
        <v>0</v>
      </c>
      <c r="G42" s="103">
        <v>0</v>
      </c>
      <c r="H42" s="103">
        <v>1</v>
      </c>
      <c r="I42" s="62">
        <f>ZBIORCZO!F42</f>
        <v>0</v>
      </c>
    </row>
    <row r="43" spans="1:9" x14ac:dyDescent="0.2">
      <c r="A43" s="66">
        <f t="shared" si="2"/>
        <v>36</v>
      </c>
      <c r="B43" s="164" t="s">
        <v>69</v>
      </c>
      <c r="C43" s="175"/>
      <c r="D43" s="103">
        <v>22</v>
      </c>
      <c r="E43" s="103">
        <v>52</v>
      </c>
      <c r="F43" s="103">
        <v>41</v>
      </c>
      <c r="G43" s="103">
        <v>40</v>
      </c>
      <c r="H43" s="103">
        <v>59</v>
      </c>
      <c r="I43" s="62">
        <f>ZBIORCZO!F43</f>
        <v>74</v>
      </c>
    </row>
    <row r="44" spans="1:9" x14ac:dyDescent="0.2">
      <c r="A44" s="66">
        <f t="shared" si="2"/>
        <v>37</v>
      </c>
      <c r="B44" s="164" t="s">
        <v>70</v>
      </c>
      <c r="C44" s="175"/>
      <c r="D44" s="104">
        <v>55</v>
      </c>
      <c r="E44" s="103">
        <v>51</v>
      </c>
      <c r="F44" s="103">
        <v>36</v>
      </c>
      <c r="G44" s="103">
        <v>36</v>
      </c>
      <c r="H44" s="103">
        <v>92</v>
      </c>
      <c r="I44" s="62">
        <f>ZBIORCZO!F44</f>
        <v>19</v>
      </c>
    </row>
    <row r="45" spans="1:9" x14ac:dyDescent="0.2">
      <c r="A45" s="66">
        <f t="shared" si="2"/>
        <v>38</v>
      </c>
      <c r="B45" s="164" t="s">
        <v>71</v>
      </c>
      <c r="C45" s="175"/>
      <c r="D45" s="104">
        <v>89</v>
      </c>
      <c r="E45" s="103">
        <v>93</v>
      </c>
      <c r="F45" s="103">
        <v>144</v>
      </c>
      <c r="G45" s="103">
        <v>78</v>
      </c>
      <c r="H45" s="103">
        <v>126</v>
      </c>
      <c r="I45" s="62">
        <f>ZBIORCZO!F45</f>
        <v>79</v>
      </c>
    </row>
    <row r="46" spans="1:9" x14ac:dyDescent="0.2">
      <c r="A46" s="66">
        <f t="shared" si="2"/>
        <v>39</v>
      </c>
      <c r="B46" s="164" t="s">
        <v>72</v>
      </c>
      <c r="C46" s="175"/>
      <c r="D46" s="104">
        <v>26</v>
      </c>
      <c r="E46" s="103">
        <v>31</v>
      </c>
      <c r="F46" s="103">
        <v>21</v>
      </c>
      <c r="G46" s="103">
        <v>15</v>
      </c>
      <c r="H46" s="103">
        <v>39</v>
      </c>
      <c r="I46" s="62">
        <f>ZBIORCZO!F46</f>
        <v>6</v>
      </c>
    </row>
    <row r="47" spans="1:9" x14ac:dyDescent="0.2">
      <c r="A47" s="66">
        <f t="shared" si="2"/>
        <v>40</v>
      </c>
      <c r="B47" s="164" t="s">
        <v>73</v>
      </c>
      <c r="C47" s="175"/>
      <c r="D47" s="104">
        <v>51</v>
      </c>
      <c r="E47" s="103">
        <v>54</v>
      </c>
      <c r="F47" s="103">
        <v>97</v>
      </c>
      <c r="G47" s="103">
        <v>86</v>
      </c>
      <c r="H47" s="103">
        <v>71</v>
      </c>
      <c r="I47" s="62">
        <f>ZBIORCZO!F47</f>
        <v>35</v>
      </c>
    </row>
    <row r="48" spans="1:9" x14ac:dyDescent="0.2">
      <c r="A48" s="66">
        <f t="shared" si="2"/>
        <v>41</v>
      </c>
      <c r="B48" s="164" t="s">
        <v>79</v>
      </c>
      <c r="C48" s="175"/>
      <c r="D48" s="104">
        <v>146</v>
      </c>
      <c r="E48" s="103">
        <v>84</v>
      </c>
      <c r="F48" s="103">
        <v>53</v>
      </c>
      <c r="G48" s="103">
        <v>41</v>
      </c>
      <c r="H48" s="103">
        <v>61</v>
      </c>
      <c r="I48" s="62">
        <f>ZBIORCZO!F48</f>
        <v>31</v>
      </c>
    </row>
    <row r="49" spans="1:9" ht="15.75" x14ac:dyDescent="0.2">
      <c r="A49" s="71">
        <f t="shared" si="2"/>
        <v>42</v>
      </c>
      <c r="B49" s="148" t="s">
        <v>152</v>
      </c>
      <c r="C49" s="175"/>
      <c r="D49" s="103" t="s">
        <v>149</v>
      </c>
      <c r="E49" s="103" t="s">
        <v>150</v>
      </c>
      <c r="F49" s="103">
        <v>6</v>
      </c>
      <c r="G49" s="103">
        <v>0</v>
      </c>
      <c r="H49" s="103">
        <v>0</v>
      </c>
      <c r="I49" s="62">
        <f>ZBIORCZO!F49</f>
        <v>1</v>
      </c>
    </row>
    <row r="50" spans="1:9" ht="15.75" x14ac:dyDescent="0.2">
      <c r="A50" s="71">
        <f t="shared" si="2"/>
        <v>43</v>
      </c>
      <c r="B50" s="164" t="s">
        <v>80</v>
      </c>
      <c r="C50" s="175"/>
      <c r="D50" s="104">
        <v>54</v>
      </c>
      <c r="E50" s="103">
        <v>54</v>
      </c>
      <c r="F50" s="103">
        <v>22</v>
      </c>
      <c r="G50" s="103">
        <v>25</v>
      </c>
      <c r="H50" s="103">
        <v>38</v>
      </c>
      <c r="I50" s="62">
        <f>ZBIORCZO!F50</f>
        <v>20</v>
      </c>
    </row>
    <row r="51" spans="1:9" ht="15.75" x14ac:dyDescent="0.2">
      <c r="A51" s="71">
        <f t="shared" si="2"/>
        <v>44</v>
      </c>
      <c r="B51" s="148" t="s">
        <v>153</v>
      </c>
      <c r="C51" s="175"/>
      <c r="D51" s="104" t="s">
        <v>149</v>
      </c>
      <c r="E51" s="103" t="s">
        <v>150</v>
      </c>
      <c r="F51" s="103">
        <v>2</v>
      </c>
      <c r="G51" s="103">
        <v>0</v>
      </c>
      <c r="H51" s="103">
        <v>0</v>
      </c>
      <c r="I51" s="62">
        <f>ZBIORCZO!F51</f>
        <v>0</v>
      </c>
    </row>
    <row r="52" spans="1:9" ht="15.75" x14ac:dyDescent="0.2">
      <c r="A52" s="71">
        <f t="shared" si="2"/>
        <v>45</v>
      </c>
      <c r="B52" s="164" t="s">
        <v>74</v>
      </c>
      <c r="C52" s="175"/>
      <c r="D52" s="104">
        <v>14</v>
      </c>
      <c r="E52" s="103">
        <v>3</v>
      </c>
      <c r="F52" s="103">
        <v>0</v>
      </c>
      <c r="G52" s="103">
        <v>1</v>
      </c>
      <c r="H52" s="103">
        <v>1</v>
      </c>
      <c r="I52" s="62">
        <f>ZBIORCZO!F52</f>
        <v>3</v>
      </c>
    </row>
    <row r="53" spans="1:9" ht="15.75" x14ac:dyDescent="0.2">
      <c r="A53" s="71">
        <f t="shared" si="2"/>
        <v>46</v>
      </c>
      <c r="B53" s="164" t="s">
        <v>75</v>
      </c>
      <c r="C53" s="175"/>
      <c r="D53" s="104">
        <v>13</v>
      </c>
      <c r="E53" s="103">
        <v>3</v>
      </c>
      <c r="F53" s="103">
        <v>6</v>
      </c>
      <c r="G53" s="103">
        <v>10</v>
      </c>
      <c r="H53" s="103">
        <v>5</v>
      </c>
      <c r="I53" s="62">
        <f>ZBIORCZO!F53</f>
        <v>7</v>
      </c>
    </row>
    <row r="54" spans="1:9" ht="15.75" x14ac:dyDescent="0.2">
      <c r="A54" s="71">
        <f t="shared" si="2"/>
        <v>47</v>
      </c>
      <c r="B54" s="164" t="s">
        <v>76</v>
      </c>
      <c r="C54" s="175"/>
      <c r="D54" s="104">
        <v>19</v>
      </c>
      <c r="E54" s="103">
        <v>10</v>
      </c>
      <c r="F54" s="103">
        <v>11</v>
      </c>
      <c r="G54" s="103">
        <v>10</v>
      </c>
      <c r="H54" s="103">
        <v>15</v>
      </c>
      <c r="I54" s="62">
        <f>ZBIORCZO!F54</f>
        <v>5</v>
      </c>
    </row>
    <row r="55" spans="1:9" ht="15.75" x14ac:dyDescent="0.2">
      <c r="A55" s="71">
        <f t="shared" si="2"/>
        <v>48</v>
      </c>
      <c r="B55" s="164" t="s">
        <v>77</v>
      </c>
      <c r="C55" s="175"/>
      <c r="D55" s="104">
        <v>3</v>
      </c>
      <c r="E55" s="103">
        <v>1</v>
      </c>
      <c r="F55" s="103">
        <v>2</v>
      </c>
      <c r="G55" s="103">
        <v>0</v>
      </c>
      <c r="H55" s="103">
        <v>2</v>
      </c>
      <c r="I55" s="62">
        <f>ZBIORCZO!F55</f>
        <v>1</v>
      </c>
    </row>
    <row r="56" spans="1:9" ht="15.75" x14ac:dyDescent="0.2">
      <c r="A56" s="71">
        <f t="shared" si="2"/>
        <v>49</v>
      </c>
      <c r="B56" s="164" t="s">
        <v>78</v>
      </c>
      <c r="C56" s="175"/>
      <c r="D56" s="104">
        <v>26</v>
      </c>
      <c r="E56" s="103">
        <v>19</v>
      </c>
      <c r="F56" s="103">
        <v>15</v>
      </c>
      <c r="G56" s="103">
        <v>10</v>
      </c>
      <c r="H56" s="103">
        <v>32</v>
      </c>
      <c r="I56" s="62">
        <f>ZBIORCZO!F56</f>
        <v>16</v>
      </c>
    </row>
    <row r="57" spans="1:9" ht="15.75" x14ac:dyDescent="0.2">
      <c r="A57" s="71">
        <f t="shared" si="2"/>
        <v>50</v>
      </c>
      <c r="B57" s="148" t="s">
        <v>154</v>
      </c>
      <c r="C57" s="175"/>
      <c r="D57" s="103" t="s">
        <v>149</v>
      </c>
      <c r="E57" s="103" t="s">
        <v>150</v>
      </c>
      <c r="F57" s="103">
        <v>0</v>
      </c>
      <c r="G57" s="103">
        <v>0</v>
      </c>
      <c r="H57" s="103">
        <v>0</v>
      </c>
      <c r="I57" s="62">
        <f>ZBIORCZO!F57</f>
        <v>0</v>
      </c>
    </row>
    <row r="58" spans="1:9" ht="15.75" x14ac:dyDescent="0.2">
      <c r="A58" s="71">
        <f t="shared" si="2"/>
        <v>51</v>
      </c>
      <c r="B58" s="164" t="s">
        <v>81</v>
      </c>
      <c r="C58" s="175"/>
      <c r="D58" s="104">
        <v>0</v>
      </c>
      <c r="E58" s="103">
        <v>0</v>
      </c>
      <c r="F58" s="103">
        <v>2</v>
      </c>
      <c r="G58" s="103">
        <v>1</v>
      </c>
      <c r="H58" s="103">
        <v>0</v>
      </c>
      <c r="I58" s="62">
        <f>ZBIORCZO!F58</f>
        <v>0</v>
      </c>
    </row>
    <row r="59" spans="1:9" ht="15.75" x14ac:dyDescent="0.2">
      <c r="A59" s="71">
        <f t="shared" si="2"/>
        <v>52</v>
      </c>
      <c r="B59" s="164" t="s">
        <v>82</v>
      </c>
      <c r="C59" s="175"/>
      <c r="D59" s="104">
        <v>119</v>
      </c>
      <c r="E59" s="103">
        <v>82</v>
      </c>
      <c r="F59" s="103">
        <v>119</v>
      </c>
      <c r="G59" s="103">
        <v>137</v>
      </c>
      <c r="H59" s="103">
        <v>99</v>
      </c>
      <c r="I59" s="62">
        <f>ZBIORCZO!F59</f>
        <v>78</v>
      </c>
    </row>
    <row r="60" spans="1:9" ht="15.75" x14ac:dyDescent="0.2">
      <c r="A60" s="71">
        <f t="shared" si="2"/>
        <v>53</v>
      </c>
      <c r="B60" s="164" t="s">
        <v>83</v>
      </c>
      <c r="C60" s="175"/>
      <c r="D60" s="104">
        <v>162</v>
      </c>
      <c r="E60" s="103">
        <v>171</v>
      </c>
      <c r="F60" s="103">
        <v>133</v>
      </c>
      <c r="G60" s="103">
        <v>136</v>
      </c>
      <c r="H60" s="103">
        <v>205</v>
      </c>
      <c r="I60" s="62">
        <f>ZBIORCZO!F60</f>
        <v>129</v>
      </c>
    </row>
    <row r="61" spans="1:9" ht="15.75" x14ac:dyDescent="0.2">
      <c r="A61" s="71">
        <f t="shared" si="2"/>
        <v>54</v>
      </c>
      <c r="B61" s="164" t="s">
        <v>84</v>
      </c>
      <c r="C61" s="175"/>
      <c r="D61" s="104">
        <v>10</v>
      </c>
      <c r="E61" s="103">
        <v>6</v>
      </c>
      <c r="F61" s="103">
        <v>12</v>
      </c>
      <c r="G61" s="103">
        <v>6</v>
      </c>
      <c r="H61" s="103">
        <v>10</v>
      </c>
      <c r="I61" s="62">
        <f>ZBIORCZO!F61</f>
        <v>15</v>
      </c>
    </row>
    <row r="62" spans="1:9" ht="15.75" x14ac:dyDescent="0.2">
      <c r="A62" s="71">
        <f t="shared" si="2"/>
        <v>55</v>
      </c>
      <c r="B62" s="164" t="s">
        <v>85</v>
      </c>
      <c r="C62" s="175"/>
      <c r="D62" s="104">
        <v>23</v>
      </c>
      <c r="E62" s="103">
        <v>60</v>
      </c>
      <c r="F62" s="103">
        <v>77</v>
      </c>
      <c r="G62" s="103">
        <v>53</v>
      </c>
      <c r="H62" s="103">
        <v>76</v>
      </c>
      <c r="I62" s="62">
        <f>ZBIORCZO!F62</f>
        <v>57</v>
      </c>
    </row>
    <row r="63" spans="1:9" ht="15.75" x14ac:dyDescent="0.2">
      <c r="A63" s="71">
        <f t="shared" si="2"/>
        <v>56</v>
      </c>
      <c r="B63" s="164" t="s">
        <v>86</v>
      </c>
      <c r="C63" s="176"/>
      <c r="D63" s="104">
        <v>0</v>
      </c>
      <c r="E63" s="103">
        <v>11</v>
      </c>
      <c r="F63" s="103">
        <v>17</v>
      </c>
      <c r="G63" s="103">
        <v>7</v>
      </c>
      <c r="H63" s="103">
        <v>5</v>
      </c>
      <c r="I63" s="62">
        <f>ZBIORCZO!F63</f>
        <v>15</v>
      </c>
    </row>
    <row r="64" spans="1:9" ht="13.15" customHeight="1" x14ac:dyDescent="0.2">
      <c r="A64" s="118" t="s">
        <v>34</v>
      </c>
      <c r="B64" s="153"/>
      <c r="C64" s="127"/>
      <c r="D64" s="97"/>
      <c r="E64" s="97"/>
      <c r="F64" s="97"/>
      <c r="G64" s="97"/>
      <c r="H64" s="97"/>
      <c r="I64" s="108"/>
    </row>
    <row r="65" spans="1:9" ht="15.75" x14ac:dyDescent="0.2">
      <c r="A65" s="71">
        <v>57</v>
      </c>
      <c r="B65" s="164" t="s">
        <v>35</v>
      </c>
      <c r="C65" s="99" t="s">
        <v>138</v>
      </c>
      <c r="D65" s="105">
        <v>42337</v>
      </c>
      <c r="E65" s="105">
        <v>56074.44</v>
      </c>
      <c r="F65" s="105">
        <v>157458.34999999998</v>
      </c>
      <c r="G65" s="105">
        <v>157514.85</v>
      </c>
      <c r="H65" s="105">
        <v>276896.21999999997</v>
      </c>
      <c r="I65" s="101">
        <f>ZBIORCZO!F65</f>
        <v>264752.05</v>
      </c>
    </row>
    <row r="66" spans="1:9" ht="15.75" x14ac:dyDescent="0.2">
      <c r="A66" s="71">
        <f t="shared" si="2"/>
        <v>58</v>
      </c>
      <c r="B66" s="164" t="s">
        <v>87</v>
      </c>
      <c r="C66" s="99" t="s">
        <v>139</v>
      </c>
      <c r="D66" s="105">
        <v>4233.7</v>
      </c>
      <c r="E66" s="105">
        <v>4672.87</v>
      </c>
      <c r="F66" s="105">
        <v>6298.3339999999989</v>
      </c>
      <c r="G66" s="105">
        <v>4773.1772727272728</v>
      </c>
      <c r="H66" s="105">
        <v>5224.4569811320753</v>
      </c>
      <c r="I66" s="101">
        <f>ZBIORCZO!F66</f>
        <v>5755.4793478260863</v>
      </c>
    </row>
    <row r="67" spans="1:9" ht="15.75" x14ac:dyDescent="0.2">
      <c r="A67" s="71">
        <f t="shared" si="2"/>
        <v>59</v>
      </c>
      <c r="B67" s="164" t="s">
        <v>88</v>
      </c>
      <c r="C67" s="174" t="s">
        <v>138</v>
      </c>
      <c r="D67" s="105">
        <v>14449</v>
      </c>
      <c r="E67" s="105">
        <v>22327.65</v>
      </c>
      <c r="F67" s="105">
        <v>27848.959999999999</v>
      </c>
      <c r="G67" s="105">
        <v>54370.649999999994</v>
      </c>
      <c r="H67" s="105">
        <v>92384.87</v>
      </c>
      <c r="I67" s="101">
        <f>ZBIORCZO!F67</f>
        <v>48274.12</v>
      </c>
    </row>
    <row r="68" spans="1:9" ht="25.5" x14ac:dyDescent="0.2">
      <c r="A68" s="71">
        <f t="shared" si="2"/>
        <v>60</v>
      </c>
      <c r="B68" s="164" t="s">
        <v>36</v>
      </c>
      <c r="C68" s="175"/>
      <c r="D68" s="105">
        <v>210615.58000000002</v>
      </c>
      <c r="E68" s="105">
        <v>228408.93000000005</v>
      </c>
      <c r="F68" s="105">
        <v>241244.49000000002</v>
      </c>
      <c r="G68" s="105">
        <v>226757.07999999996</v>
      </c>
      <c r="H68" s="105">
        <v>253568.03999999998</v>
      </c>
      <c r="I68" s="101">
        <f>ZBIORCZO!F68</f>
        <v>251688.09000000003</v>
      </c>
    </row>
    <row r="69" spans="1:9" ht="25.5" x14ac:dyDescent="0.2">
      <c r="A69" s="71">
        <f t="shared" si="2"/>
        <v>61</v>
      </c>
      <c r="B69" s="164" t="s">
        <v>89</v>
      </c>
      <c r="C69" s="176"/>
      <c r="D69" s="105">
        <v>197855.49700000003</v>
      </c>
      <c r="E69" s="105">
        <v>203236.62999999998</v>
      </c>
      <c r="F69" s="105">
        <v>191603.3</v>
      </c>
      <c r="G69" s="105">
        <v>214096.06</v>
      </c>
      <c r="H69" s="105">
        <v>219564.17</v>
      </c>
      <c r="I69" s="101">
        <f>ZBIORCZO!F69</f>
        <v>222293.82999999996</v>
      </c>
    </row>
    <row r="70" spans="1:9" ht="54" customHeight="1" x14ac:dyDescent="0.2">
      <c r="A70" s="190" t="s">
        <v>157</v>
      </c>
      <c r="B70" s="190"/>
      <c r="C70" s="190"/>
      <c r="D70" s="190"/>
      <c r="E70" s="190"/>
      <c r="F70" s="190"/>
      <c r="G70" s="190"/>
      <c r="H70" s="190"/>
      <c r="I70" s="190"/>
    </row>
  </sheetData>
  <mergeCells count="9">
    <mergeCell ref="A1:I1"/>
    <mergeCell ref="C4:C9"/>
    <mergeCell ref="C11:C13"/>
    <mergeCell ref="C16:C21"/>
    <mergeCell ref="A70:I70"/>
    <mergeCell ref="C23:C29"/>
    <mergeCell ref="C31:C63"/>
    <mergeCell ref="C67:C69"/>
    <mergeCell ref="B2:C2"/>
  </mergeCells>
  <phoneticPr fontId="0" type="noConversion"/>
  <conditionalFormatting sqref="D23:I29 D11:I21 D4:I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horizontalDpi="1200" verticalDpi="1200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BF6D0A-0B5E-4483-A3E0-A6450BD9692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2020-03-03T09:11:17Z</cp:lastPrinted>
  <dcterms:created xsi:type="dcterms:W3CDTF">1997-02-26T13:46:56Z</dcterms:created>
  <dcterms:modified xsi:type="dcterms:W3CDTF">2021-03-16T13:40:54Z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