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rozycka\Desktop\"/>
    </mc:Choice>
  </mc:AlternateContent>
  <bookViews>
    <workbookView xWindow="0" yWindow="0" windowWidth="28800" windowHeight="13725"/>
  </bookViews>
  <sheets>
    <sheet name="2020_szczegoly" sheetId="5" r:id="rId1"/>
  </sheets>
  <definedNames>
    <definedName name="_xlnm._FilterDatabase" localSheetId="0" hidden="1">'2020_szczegoly'!$A$3:$N$55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5" l="1"/>
  <c r="I40" i="5"/>
  <c r="I39" i="5"/>
  <c r="I35" i="5"/>
  <c r="I31" i="5"/>
  <c r="I28" i="5"/>
  <c r="I23" i="5"/>
  <c r="P40" i="5"/>
  <c r="P31" i="5"/>
  <c r="P28" i="5"/>
  <c r="P23" i="5"/>
  <c r="I53" i="5" l="1"/>
  <c r="I51" i="5"/>
  <c r="I47" i="5"/>
  <c r="I46" i="5"/>
  <c r="I22" i="5"/>
  <c r="I20" i="5"/>
  <c r="I15" i="5"/>
  <c r="I10" i="5"/>
  <c r="I4" i="5"/>
  <c r="P35" i="5"/>
  <c r="P39" i="5"/>
  <c r="P46" i="5"/>
  <c r="P47" i="5"/>
  <c r="P51" i="5"/>
  <c r="P53" i="5"/>
  <c r="P22" i="5"/>
  <c r="P20" i="5"/>
  <c r="P15" i="5"/>
  <c r="P10" i="5"/>
  <c r="P4" i="5"/>
  <c r="E62" i="5" l="1"/>
  <c r="E61" i="5"/>
  <c r="E60" i="5"/>
  <c r="E58" i="5"/>
  <c r="L6" i="5"/>
  <c r="L7" i="5"/>
  <c r="L8" i="5"/>
  <c r="L9" i="5"/>
  <c r="L10" i="5"/>
  <c r="L11" i="5"/>
  <c r="O10" i="5" s="1"/>
  <c r="L12" i="5"/>
  <c r="L13" i="5"/>
  <c r="L14" i="5"/>
  <c r="L15" i="5"/>
  <c r="O15" i="5" s="1"/>
  <c r="L16" i="5"/>
  <c r="L17" i="5"/>
  <c r="L18" i="5"/>
  <c r="L19" i="5"/>
  <c r="L20" i="5"/>
  <c r="L21" i="5"/>
  <c r="O20" i="5" s="1"/>
  <c r="L22" i="5"/>
  <c r="O22" i="5" s="1"/>
  <c r="L23" i="5"/>
  <c r="L24" i="5"/>
  <c r="O23" i="5" s="1"/>
  <c r="L25" i="5"/>
  <c r="L26" i="5"/>
  <c r="L27" i="5"/>
  <c r="L28" i="5"/>
  <c r="L29" i="5"/>
  <c r="O28" i="5" s="1"/>
  <c r="L30" i="5"/>
  <c r="L31" i="5"/>
  <c r="L32" i="5"/>
  <c r="O31" i="5" s="1"/>
  <c r="L33" i="5"/>
  <c r="L34" i="5"/>
  <c r="L35" i="5"/>
  <c r="L36" i="5"/>
  <c r="O35" i="5" s="1"/>
  <c r="L37" i="5"/>
  <c r="L38" i="5"/>
  <c r="L39" i="5"/>
  <c r="O39" i="5" s="1"/>
  <c r="L40" i="5"/>
  <c r="L41" i="5"/>
  <c r="O40" i="5" s="1"/>
  <c r="L42" i="5"/>
  <c r="L43" i="5"/>
  <c r="L44" i="5"/>
  <c r="L45" i="5"/>
  <c r="L46" i="5"/>
  <c r="O46" i="5" s="1"/>
  <c r="L47" i="5"/>
  <c r="L48" i="5"/>
  <c r="O47" i="5" s="1"/>
  <c r="L49" i="5"/>
  <c r="L50" i="5"/>
  <c r="L51" i="5"/>
  <c r="L52" i="5"/>
  <c r="O51" i="5" s="1"/>
  <c r="L53" i="5"/>
  <c r="O53" i="5" s="1"/>
  <c r="L5" i="5"/>
  <c r="O4" i="5" s="1"/>
  <c r="L4" i="5"/>
  <c r="D63" i="5"/>
  <c r="D62" i="5"/>
  <c r="D61" i="5"/>
  <c r="D60" i="5"/>
  <c r="E5" i="5"/>
  <c r="H4" i="5" s="1"/>
  <c r="E6" i="5"/>
  <c r="E7" i="5"/>
  <c r="E8" i="5"/>
  <c r="E9" i="5"/>
  <c r="E10" i="5"/>
  <c r="E11" i="5"/>
  <c r="H10" i="5" s="1"/>
  <c r="E12" i="5"/>
  <c r="E13" i="5"/>
  <c r="E14" i="5"/>
  <c r="E15" i="5"/>
  <c r="H15" i="5" s="1"/>
  <c r="E16" i="5"/>
  <c r="E17" i="5"/>
  <c r="E18" i="5"/>
  <c r="E19" i="5"/>
  <c r="E20" i="5"/>
  <c r="E21" i="5"/>
  <c r="E22" i="5"/>
  <c r="E23" i="5"/>
  <c r="E24" i="5"/>
  <c r="H23" i="5" s="1"/>
  <c r="E25" i="5"/>
  <c r="E26" i="5"/>
  <c r="E27" i="5"/>
  <c r="E28" i="5"/>
  <c r="E29" i="5"/>
  <c r="H28" i="5" s="1"/>
  <c r="E30" i="5"/>
  <c r="E31" i="5"/>
  <c r="E32" i="5"/>
  <c r="H31" i="5" s="1"/>
  <c r="E33" i="5"/>
  <c r="E34" i="5"/>
  <c r="E35" i="5"/>
  <c r="E36" i="5"/>
  <c r="H35" i="5" s="1"/>
  <c r="E37" i="5"/>
  <c r="E38" i="5"/>
  <c r="E39" i="5"/>
  <c r="E40" i="5"/>
  <c r="E41" i="5"/>
  <c r="H40" i="5" s="1"/>
  <c r="E42" i="5"/>
  <c r="E43" i="5"/>
  <c r="E44" i="5"/>
  <c r="E45" i="5"/>
  <c r="E46" i="5"/>
  <c r="E47" i="5"/>
  <c r="E48" i="5"/>
  <c r="H47" i="5" s="1"/>
  <c r="E49" i="5"/>
  <c r="E50" i="5"/>
  <c r="E51" i="5"/>
  <c r="E52" i="5"/>
  <c r="E53" i="5"/>
  <c r="H53" i="5" s="1"/>
  <c r="E4" i="5"/>
  <c r="L54" i="5" l="1"/>
  <c r="E59" i="5" s="1"/>
  <c r="E65" i="5" s="1"/>
  <c r="D59" i="5"/>
  <c r="D65" i="5" s="1"/>
  <c r="E54" i="5"/>
  <c r="E67" i="5" l="1"/>
  <c r="C54" i="5" l="1"/>
  <c r="D54" i="5"/>
  <c r="F54" i="5"/>
  <c r="G54" i="5"/>
  <c r="J54" i="5"/>
  <c r="K54" i="5"/>
  <c r="M54" i="5"/>
  <c r="N54" i="5"/>
  <c r="J55" i="5" l="1"/>
  <c r="C55" i="5"/>
</calcChain>
</file>

<file path=xl/sharedStrings.xml><?xml version="1.0" encoding="utf-8"?>
<sst xmlns="http://schemas.openxmlformats.org/spreadsheetml/2006/main" count="96" uniqueCount="47">
  <si>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</si>
  <si>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</si>
  <si>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</si>
  <si>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</si>
  <si>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</si>
  <si>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</si>
  <si>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</si>
  <si>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PODLASKIE</t>
  </si>
  <si>
    <t>ŚLĄSKIE</t>
  </si>
  <si>
    <t>ŚWIĘTOKRZYSKIE</t>
  </si>
  <si>
    <t>WIELKOPOLSKIE</t>
  </si>
  <si>
    <t>ZACHODNIOPOMORSKIE</t>
  </si>
  <si>
    <t>DOLNOŚLĄSKIE</t>
  </si>
  <si>
    <t>Przedszkole</t>
  </si>
  <si>
    <t>Szkoła podstawowa</t>
  </si>
  <si>
    <t>Liceum ogólnokształcące</t>
  </si>
  <si>
    <t>Technikum</t>
  </si>
  <si>
    <t>Szkoła specjalna przysposabiająca do pracy</t>
  </si>
  <si>
    <t>Branżowa szkoła I stopnia</t>
  </si>
  <si>
    <t>PODKARPACKIE</t>
  </si>
  <si>
    <t>WARMIŃSKO-MAZURSKIE</t>
  </si>
  <si>
    <t>Szkoła podstawowa - 1 Etap</t>
  </si>
  <si>
    <t>Szkoła podstawowa - 2 Etap</t>
  </si>
  <si>
    <t>Szkoła ponadpodstawowa</t>
  </si>
  <si>
    <t>Wychowanie przedszkolne</t>
  </si>
  <si>
    <t>Województwo</t>
  </si>
  <si>
    <t>Specyfika szkoły - specjalna</t>
  </si>
  <si>
    <t>Specyfika szkoły - brak specyfiki</t>
  </si>
  <si>
    <t>Dane na dzień 30.09.2020 wg stanu bazy SIO na dzień 31.03.2022</t>
  </si>
  <si>
    <t>Rodzaj szkoły</t>
  </si>
  <si>
    <t>przedszkola</t>
  </si>
  <si>
    <t>szkoły podstawowe</t>
  </si>
  <si>
    <t>Specjalne</t>
  </si>
  <si>
    <t>technikum</t>
  </si>
  <si>
    <t>Masowe</t>
  </si>
  <si>
    <t>Szkoła podstawowa -1 i 2 etap razem</t>
  </si>
  <si>
    <t>liceum ogólnokształcące</t>
  </si>
  <si>
    <t>ogólnokształcąca szkoła muzyczna I stopnia</t>
  </si>
  <si>
    <t>branżowa szk. I st.</t>
  </si>
  <si>
    <t>szkoła specjalna przyposabiająca do pracy</t>
  </si>
  <si>
    <t>Uczniowie romscy w podziale na typy szkół i województwa 2020 r.</t>
  </si>
  <si>
    <t>razem uczniów w województwie</t>
  </si>
  <si>
    <t>łącznie ucz.</t>
  </si>
  <si>
    <t>razem uczniów  szk. spec. w województwie</t>
  </si>
  <si>
    <t>razem uczniów romskich w szk. spec. i masowych</t>
  </si>
  <si>
    <t>% wszytskich zgłoszonych do SIO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</si>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</sst>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3" borderId="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0" xfId="0" applyAlignment="1">
      <alignment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0" fillId="0" borderId="0" xfId="0" applyFont="1"/>
    <xf numFmtId="0" fontId="5" fillId="4" borderId="3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right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0" fontId="0" fillId="0" borderId="7" xfId="0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tabSelected="1" workbookViewId="0">
      <selection activeCell="H4" sqref="H4:H9"/>
    </sheetView>
  </sheetViews>
  <sheetFormatPr defaultRowHeight="15" x14ac:dyDescent="0.25"/>
  <cols>
    <col min="1" max="1" width="16.140625" style="46" customWidth="1"/>
    <col min="2" max="2" width="39.42578125" bestFit="1" customWidth="1"/>
    <col min="3" max="7" width="11.7109375" customWidth="1"/>
    <col min="8" max="8" width="9.7109375" style="56" customWidth="1"/>
    <col min="9" max="9" width="10.28515625" style="56" customWidth="1"/>
    <col min="10" max="14" width="13.7109375" customWidth="1"/>
    <col min="15" max="15" width="14.7109375" customWidth="1"/>
    <col min="16" max="16" width="9.140625" style="60" customWidth="1"/>
  </cols>
  <sheetData>
    <row r="1" spans="1:16" ht="19.5" thickBot="1" x14ac:dyDescent="0.3">
      <c r="A1" s="52"/>
      <c r="B1" s="1"/>
      <c r="C1" s="74" t="s">
        <v>40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3.75" customHeight="1" x14ac:dyDescent="0.25">
      <c r="A2" s="90" t="s">
        <v>28</v>
      </c>
      <c r="B2" s="90"/>
      <c r="C2" s="84" t="s">
        <v>26</v>
      </c>
      <c r="D2" s="85"/>
      <c r="E2" s="85"/>
      <c r="F2" s="85"/>
      <c r="G2" s="85"/>
      <c r="H2" s="85"/>
      <c r="I2" s="85"/>
      <c r="J2" s="86" t="s">
        <v>27</v>
      </c>
      <c r="K2" s="87"/>
      <c r="L2" s="87"/>
      <c r="M2" s="87"/>
      <c r="N2" s="87"/>
      <c r="O2" s="87"/>
      <c r="P2" s="75" t="s">
        <v>44</v>
      </c>
    </row>
    <row r="3" spans="1:16" ht="60.75" thickBot="1" x14ac:dyDescent="0.3">
      <c r="A3" s="15" t="s">
        <v>25</v>
      </c>
      <c r="B3" s="37" t="s">
        <v>29</v>
      </c>
      <c r="C3" s="53" t="s">
        <v>21</v>
      </c>
      <c r="D3" s="54" t="s">
        <v>22</v>
      </c>
      <c r="E3" s="54" t="s">
        <v>35</v>
      </c>
      <c r="F3" s="54" t="s">
        <v>23</v>
      </c>
      <c r="G3" s="55" t="s">
        <v>24</v>
      </c>
      <c r="H3" s="54" t="s">
        <v>43</v>
      </c>
      <c r="I3" s="55" t="s">
        <v>45</v>
      </c>
      <c r="J3" s="53" t="s">
        <v>21</v>
      </c>
      <c r="K3" s="54" t="s">
        <v>22</v>
      </c>
      <c r="L3" s="54" t="s">
        <v>35</v>
      </c>
      <c r="M3" s="54" t="s">
        <v>23</v>
      </c>
      <c r="N3" s="55" t="s">
        <v>24</v>
      </c>
      <c r="O3" s="55" t="s">
        <v>41</v>
      </c>
      <c r="P3" s="76"/>
    </row>
    <row r="4" spans="1:16" x14ac:dyDescent="0.25">
      <c r="A4" s="91" t="s">
        <v>12</v>
      </c>
      <c r="B4" s="38" t="s">
        <v>13</v>
      </c>
      <c r="C4" s="16">
        <v>0</v>
      </c>
      <c r="D4" s="17">
        <v>0</v>
      </c>
      <c r="E4" s="17">
        <f>SUM(C4:D4)</f>
        <v>0</v>
      </c>
      <c r="F4" s="17">
        <v>0</v>
      </c>
      <c r="G4" s="18">
        <v>0</v>
      </c>
      <c r="H4" s="79">
        <f>E5+F8+G5</f>
        <v>40</v>
      </c>
      <c r="I4" s="88">
        <f>H4*100/P4</f>
        <v>11.142061281337048</v>
      </c>
      <c r="J4" s="64">
        <v>0</v>
      </c>
      <c r="K4" s="17">
        <v>0</v>
      </c>
      <c r="L4" s="17">
        <f>SUM(J4:K4)</f>
        <v>0</v>
      </c>
      <c r="M4" s="17">
        <v>0</v>
      </c>
      <c r="N4" s="31">
        <v>9</v>
      </c>
      <c r="O4" s="77">
        <f>L5+N4+N5+M6+M7+M9</f>
        <v>319</v>
      </c>
      <c r="P4" s="99">
        <f>H4+O4</f>
        <v>359</v>
      </c>
    </row>
    <row r="5" spans="1:16" x14ac:dyDescent="0.25">
      <c r="A5" s="92"/>
      <c r="B5" s="4" t="s">
        <v>14</v>
      </c>
      <c r="C5" s="5">
        <v>11</v>
      </c>
      <c r="D5" s="6">
        <v>26</v>
      </c>
      <c r="E5" s="6">
        <f t="shared" ref="E5:E53" si="0">SUM(C5:D5)</f>
        <v>37</v>
      </c>
      <c r="F5" s="13">
        <v>0</v>
      </c>
      <c r="G5" s="10">
        <v>1</v>
      </c>
      <c r="H5" s="79"/>
      <c r="I5" s="88"/>
      <c r="J5" s="65">
        <v>119</v>
      </c>
      <c r="K5" s="3">
        <v>170</v>
      </c>
      <c r="L5" s="3">
        <f>J5+K5</f>
        <v>289</v>
      </c>
      <c r="M5" s="13">
        <v>0</v>
      </c>
      <c r="N5" s="11">
        <v>17</v>
      </c>
      <c r="O5" s="81"/>
      <c r="P5" s="100"/>
    </row>
    <row r="6" spans="1:16" x14ac:dyDescent="0.25">
      <c r="A6" s="92"/>
      <c r="B6" s="4" t="s">
        <v>15</v>
      </c>
      <c r="C6" s="12">
        <v>0</v>
      </c>
      <c r="D6" s="13">
        <v>0</v>
      </c>
      <c r="E6" s="13">
        <f t="shared" si="0"/>
        <v>0</v>
      </c>
      <c r="F6" s="13">
        <v>0</v>
      </c>
      <c r="G6" s="14">
        <v>0</v>
      </c>
      <c r="H6" s="79"/>
      <c r="I6" s="88"/>
      <c r="J6" s="66">
        <v>0</v>
      </c>
      <c r="K6" s="13">
        <v>0</v>
      </c>
      <c r="L6" s="13">
        <f t="shared" ref="L6:L53" si="1">J6+K6</f>
        <v>0</v>
      </c>
      <c r="M6" s="3">
        <v>1</v>
      </c>
      <c r="N6" s="14">
        <v>0</v>
      </c>
      <c r="O6" s="81"/>
      <c r="P6" s="100"/>
    </row>
    <row r="7" spans="1:16" x14ac:dyDescent="0.25">
      <c r="A7" s="92"/>
      <c r="B7" s="4" t="s">
        <v>16</v>
      </c>
      <c r="C7" s="12">
        <v>0</v>
      </c>
      <c r="D7" s="13">
        <v>0</v>
      </c>
      <c r="E7" s="13">
        <f t="shared" si="0"/>
        <v>0</v>
      </c>
      <c r="F7" s="13">
        <v>0</v>
      </c>
      <c r="G7" s="14">
        <v>0</v>
      </c>
      <c r="H7" s="79"/>
      <c r="I7" s="88"/>
      <c r="J7" s="66">
        <v>0</v>
      </c>
      <c r="K7" s="13">
        <v>0</v>
      </c>
      <c r="L7" s="13">
        <f t="shared" si="1"/>
        <v>0</v>
      </c>
      <c r="M7" s="3">
        <v>1</v>
      </c>
      <c r="N7" s="14">
        <v>0</v>
      </c>
      <c r="O7" s="81"/>
      <c r="P7" s="100"/>
    </row>
    <row r="8" spans="1:16" x14ac:dyDescent="0.25">
      <c r="A8" s="92"/>
      <c r="B8" s="4" t="s">
        <v>17</v>
      </c>
      <c r="C8" s="12">
        <v>0</v>
      </c>
      <c r="D8" s="13">
        <v>0</v>
      </c>
      <c r="E8" s="13">
        <f t="shared" si="0"/>
        <v>0</v>
      </c>
      <c r="F8" s="6">
        <v>2</v>
      </c>
      <c r="G8" s="14">
        <v>0</v>
      </c>
      <c r="H8" s="79"/>
      <c r="I8" s="88"/>
      <c r="J8" s="66">
        <v>0</v>
      </c>
      <c r="K8" s="13">
        <v>0</v>
      </c>
      <c r="L8" s="13">
        <f t="shared" si="1"/>
        <v>0</v>
      </c>
      <c r="M8" s="13">
        <v>0</v>
      </c>
      <c r="N8" s="14">
        <v>0</v>
      </c>
      <c r="O8" s="81"/>
      <c r="P8" s="100"/>
    </row>
    <row r="9" spans="1:16" ht="15.75" thickBot="1" x14ac:dyDescent="0.3">
      <c r="A9" s="93"/>
      <c r="B9" s="39" t="s">
        <v>18</v>
      </c>
      <c r="C9" s="19">
        <v>0</v>
      </c>
      <c r="D9" s="20">
        <v>0</v>
      </c>
      <c r="E9" s="20">
        <f t="shared" si="0"/>
        <v>0</v>
      </c>
      <c r="F9" s="20">
        <v>0</v>
      </c>
      <c r="G9" s="21">
        <v>0</v>
      </c>
      <c r="H9" s="79"/>
      <c r="I9" s="88"/>
      <c r="J9" s="67">
        <v>0</v>
      </c>
      <c r="K9" s="20">
        <v>0</v>
      </c>
      <c r="L9" s="20">
        <f t="shared" si="1"/>
        <v>0</v>
      </c>
      <c r="M9" s="32">
        <v>2</v>
      </c>
      <c r="N9" s="21">
        <v>0</v>
      </c>
      <c r="O9" s="78"/>
      <c r="P9" s="101"/>
    </row>
    <row r="10" spans="1:16" x14ac:dyDescent="0.25">
      <c r="A10" s="91" t="s">
        <v>0</v>
      </c>
      <c r="B10" s="38" t="s">
        <v>13</v>
      </c>
      <c r="C10" s="16">
        <v>0</v>
      </c>
      <c r="D10" s="17">
        <v>0</v>
      </c>
      <c r="E10" s="17">
        <f t="shared" si="0"/>
        <v>0</v>
      </c>
      <c r="F10" s="17">
        <v>0</v>
      </c>
      <c r="G10" s="18">
        <v>0</v>
      </c>
      <c r="H10" s="79">
        <f>E11</f>
        <v>3</v>
      </c>
      <c r="I10" s="88">
        <f>H10*100/P10</f>
        <v>3.6144578313253013</v>
      </c>
      <c r="J10" s="64">
        <v>0</v>
      </c>
      <c r="K10" s="17">
        <v>0</v>
      </c>
      <c r="L10" s="17">
        <f t="shared" si="1"/>
        <v>0</v>
      </c>
      <c r="M10" s="17">
        <v>0</v>
      </c>
      <c r="N10" s="31">
        <v>3</v>
      </c>
      <c r="O10" s="77">
        <f>N10+N11+M12+M13+M14+L11</f>
        <v>80</v>
      </c>
      <c r="P10" s="99">
        <f>H10+O10</f>
        <v>83</v>
      </c>
    </row>
    <row r="11" spans="1:16" x14ac:dyDescent="0.25">
      <c r="A11" s="92"/>
      <c r="B11" s="4" t="s">
        <v>14</v>
      </c>
      <c r="C11" s="5">
        <v>1</v>
      </c>
      <c r="D11" s="6">
        <v>2</v>
      </c>
      <c r="E11" s="6">
        <f t="shared" si="0"/>
        <v>3</v>
      </c>
      <c r="F11" s="13">
        <v>0</v>
      </c>
      <c r="G11" s="14">
        <v>0</v>
      </c>
      <c r="H11" s="79"/>
      <c r="I11" s="88"/>
      <c r="J11" s="65">
        <v>32</v>
      </c>
      <c r="K11" s="3">
        <v>34</v>
      </c>
      <c r="L11" s="3">
        <f t="shared" si="1"/>
        <v>66</v>
      </c>
      <c r="M11" s="13">
        <v>0</v>
      </c>
      <c r="N11" s="11">
        <v>1</v>
      </c>
      <c r="O11" s="81"/>
      <c r="P11" s="100"/>
    </row>
    <row r="12" spans="1:16" x14ac:dyDescent="0.25">
      <c r="A12" s="92"/>
      <c r="B12" s="4" t="s">
        <v>15</v>
      </c>
      <c r="C12" s="12">
        <v>0</v>
      </c>
      <c r="D12" s="13">
        <v>0</v>
      </c>
      <c r="E12" s="13">
        <f t="shared" si="0"/>
        <v>0</v>
      </c>
      <c r="F12" s="13">
        <v>0</v>
      </c>
      <c r="G12" s="14">
        <v>0</v>
      </c>
      <c r="H12" s="79"/>
      <c r="I12" s="88"/>
      <c r="J12" s="66">
        <v>0</v>
      </c>
      <c r="K12" s="13">
        <v>0</v>
      </c>
      <c r="L12" s="13">
        <f t="shared" si="1"/>
        <v>0</v>
      </c>
      <c r="M12" s="3">
        <v>1</v>
      </c>
      <c r="N12" s="14">
        <v>0</v>
      </c>
      <c r="O12" s="81"/>
      <c r="P12" s="100"/>
    </row>
    <row r="13" spans="1:16" x14ac:dyDescent="0.25">
      <c r="A13" s="92"/>
      <c r="B13" s="4" t="s">
        <v>16</v>
      </c>
      <c r="C13" s="12">
        <v>0</v>
      </c>
      <c r="D13" s="13">
        <v>0</v>
      </c>
      <c r="E13" s="13">
        <f t="shared" si="0"/>
        <v>0</v>
      </c>
      <c r="F13" s="13">
        <v>0</v>
      </c>
      <c r="G13" s="14">
        <v>0</v>
      </c>
      <c r="H13" s="79"/>
      <c r="I13" s="88"/>
      <c r="J13" s="66">
        <v>0</v>
      </c>
      <c r="K13" s="13">
        <v>0</v>
      </c>
      <c r="L13" s="13">
        <f t="shared" si="1"/>
        <v>0</v>
      </c>
      <c r="M13" s="3">
        <v>6</v>
      </c>
      <c r="N13" s="14">
        <v>0</v>
      </c>
      <c r="O13" s="81"/>
      <c r="P13" s="100"/>
    </row>
    <row r="14" spans="1:16" ht="15.75" thickBot="1" x14ac:dyDescent="0.3">
      <c r="A14" s="93"/>
      <c r="B14" s="39" t="s">
        <v>18</v>
      </c>
      <c r="C14" s="19">
        <v>0</v>
      </c>
      <c r="D14" s="20">
        <v>0</v>
      </c>
      <c r="E14" s="20">
        <f t="shared" si="0"/>
        <v>0</v>
      </c>
      <c r="F14" s="20">
        <v>0</v>
      </c>
      <c r="G14" s="21">
        <v>0</v>
      </c>
      <c r="H14" s="79"/>
      <c r="I14" s="88"/>
      <c r="J14" s="67">
        <v>0</v>
      </c>
      <c r="K14" s="20">
        <v>0</v>
      </c>
      <c r="L14" s="20">
        <f t="shared" si="1"/>
        <v>0</v>
      </c>
      <c r="M14" s="32">
        <v>3</v>
      </c>
      <c r="N14" s="21">
        <v>0</v>
      </c>
      <c r="O14" s="78"/>
      <c r="P14" s="101"/>
    </row>
    <row r="15" spans="1:16" x14ac:dyDescent="0.25">
      <c r="A15" s="91" t="s">
        <v>1</v>
      </c>
      <c r="B15" s="38" t="s">
        <v>14</v>
      </c>
      <c r="C15" s="40">
        <v>3</v>
      </c>
      <c r="D15" s="41">
        <v>7</v>
      </c>
      <c r="E15" s="41">
        <f t="shared" si="0"/>
        <v>10</v>
      </c>
      <c r="F15" s="17">
        <v>0</v>
      </c>
      <c r="G15" s="18">
        <v>0</v>
      </c>
      <c r="H15" s="79">
        <f>E15+F18</f>
        <v>11</v>
      </c>
      <c r="I15" s="88">
        <f>H15*100/P15</f>
        <v>8.2706766917293226</v>
      </c>
      <c r="J15" s="68">
        <v>48</v>
      </c>
      <c r="K15" s="33">
        <v>63</v>
      </c>
      <c r="L15" s="33">
        <f t="shared" si="1"/>
        <v>111</v>
      </c>
      <c r="M15" s="17">
        <v>0</v>
      </c>
      <c r="N15" s="31">
        <v>4</v>
      </c>
      <c r="O15" s="77">
        <f>N15+M16+M17+M19+L15</f>
        <v>122</v>
      </c>
      <c r="P15" s="99">
        <f>H15+O15</f>
        <v>133</v>
      </c>
    </row>
    <row r="16" spans="1:16" x14ac:dyDescent="0.25">
      <c r="A16" s="92"/>
      <c r="B16" s="4" t="s">
        <v>15</v>
      </c>
      <c r="C16" s="12">
        <v>0</v>
      </c>
      <c r="D16" s="13">
        <v>0</v>
      </c>
      <c r="E16" s="13">
        <f t="shared" si="0"/>
        <v>0</v>
      </c>
      <c r="F16" s="13">
        <v>0</v>
      </c>
      <c r="G16" s="14">
        <v>0</v>
      </c>
      <c r="H16" s="79"/>
      <c r="I16" s="88"/>
      <c r="J16" s="66">
        <v>0</v>
      </c>
      <c r="K16" s="13">
        <v>0</v>
      </c>
      <c r="L16" s="13">
        <f t="shared" si="1"/>
        <v>0</v>
      </c>
      <c r="M16" s="3">
        <v>2</v>
      </c>
      <c r="N16" s="14">
        <v>0</v>
      </c>
      <c r="O16" s="81"/>
      <c r="P16" s="100"/>
    </row>
    <row r="17" spans="1:16" x14ac:dyDescent="0.25">
      <c r="A17" s="92"/>
      <c r="B17" s="4" t="s">
        <v>16</v>
      </c>
      <c r="C17" s="12">
        <v>0</v>
      </c>
      <c r="D17" s="13">
        <v>0</v>
      </c>
      <c r="E17" s="13">
        <f t="shared" si="0"/>
        <v>0</v>
      </c>
      <c r="F17" s="13">
        <v>0</v>
      </c>
      <c r="G17" s="14">
        <v>0</v>
      </c>
      <c r="H17" s="79"/>
      <c r="I17" s="88"/>
      <c r="J17" s="66">
        <v>0</v>
      </c>
      <c r="K17" s="13">
        <v>0</v>
      </c>
      <c r="L17" s="13">
        <f t="shared" si="1"/>
        <v>0</v>
      </c>
      <c r="M17" s="3">
        <v>3</v>
      </c>
      <c r="N17" s="14">
        <v>0</v>
      </c>
      <c r="O17" s="81"/>
      <c r="P17" s="100"/>
    </row>
    <row r="18" spans="1:16" x14ac:dyDescent="0.25">
      <c r="A18" s="92"/>
      <c r="B18" s="4" t="s">
        <v>17</v>
      </c>
      <c r="C18" s="12">
        <v>0</v>
      </c>
      <c r="D18" s="13">
        <v>0</v>
      </c>
      <c r="E18" s="13">
        <f t="shared" si="0"/>
        <v>0</v>
      </c>
      <c r="F18" s="6">
        <v>1</v>
      </c>
      <c r="G18" s="14">
        <v>0</v>
      </c>
      <c r="H18" s="79"/>
      <c r="I18" s="88"/>
      <c r="J18" s="66">
        <v>0</v>
      </c>
      <c r="K18" s="13">
        <v>0</v>
      </c>
      <c r="L18" s="13">
        <f t="shared" si="1"/>
        <v>0</v>
      </c>
      <c r="M18" s="13">
        <v>0</v>
      </c>
      <c r="N18" s="14">
        <v>0</v>
      </c>
      <c r="O18" s="81"/>
      <c r="P18" s="100"/>
    </row>
    <row r="19" spans="1:16" ht="15.75" thickBot="1" x14ac:dyDescent="0.3">
      <c r="A19" s="93"/>
      <c r="B19" s="39" t="s">
        <v>18</v>
      </c>
      <c r="C19" s="19">
        <v>0</v>
      </c>
      <c r="D19" s="20">
        <v>0</v>
      </c>
      <c r="E19" s="20">
        <f t="shared" si="0"/>
        <v>0</v>
      </c>
      <c r="F19" s="20">
        <v>0</v>
      </c>
      <c r="G19" s="21">
        <v>0</v>
      </c>
      <c r="H19" s="79"/>
      <c r="I19" s="88"/>
      <c r="J19" s="67">
        <v>0</v>
      </c>
      <c r="K19" s="20">
        <v>0</v>
      </c>
      <c r="L19" s="20">
        <f t="shared" si="1"/>
        <v>0</v>
      </c>
      <c r="M19" s="32">
        <v>2</v>
      </c>
      <c r="N19" s="21">
        <v>0</v>
      </c>
      <c r="O19" s="78"/>
      <c r="P19" s="101"/>
    </row>
    <row r="20" spans="1:16" x14ac:dyDescent="0.25">
      <c r="A20" s="91" t="s">
        <v>2</v>
      </c>
      <c r="B20" s="38" t="s">
        <v>13</v>
      </c>
      <c r="C20" s="16">
        <v>0</v>
      </c>
      <c r="D20" s="17">
        <v>0</v>
      </c>
      <c r="E20" s="17">
        <f t="shared" si="0"/>
        <v>0</v>
      </c>
      <c r="F20" s="17">
        <v>0</v>
      </c>
      <c r="G20" s="18">
        <v>0</v>
      </c>
      <c r="H20" s="79">
        <v>0</v>
      </c>
      <c r="I20" s="80">
        <f>H20*100/P20</f>
        <v>0</v>
      </c>
      <c r="J20" s="64">
        <v>0</v>
      </c>
      <c r="K20" s="17">
        <v>0</v>
      </c>
      <c r="L20" s="17">
        <f t="shared" si="1"/>
        <v>0</v>
      </c>
      <c r="M20" s="17">
        <v>0</v>
      </c>
      <c r="N20" s="31">
        <v>1</v>
      </c>
      <c r="O20" s="77">
        <f>N20+N21+L21</f>
        <v>21</v>
      </c>
      <c r="P20" s="99">
        <f>H20+O20</f>
        <v>21</v>
      </c>
    </row>
    <row r="21" spans="1:16" ht="15.75" thickBot="1" x14ac:dyDescent="0.3">
      <c r="A21" s="93"/>
      <c r="B21" s="39" t="s">
        <v>14</v>
      </c>
      <c r="C21" s="19">
        <v>0</v>
      </c>
      <c r="D21" s="20">
        <v>0</v>
      </c>
      <c r="E21" s="20">
        <f t="shared" si="0"/>
        <v>0</v>
      </c>
      <c r="F21" s="20">
        <v>0</v>
      </c>
      <c r="G21" s="21">
        <v>0</v>
      </c>
      <c r="H21" s="79"/>
      <c r="I21" s="80"/>
      <c r="J21" s="69">
        <v>10</v>
      </c>
      <c r="K21" s="32">
        <v>9</v>
      </c>
      <c r="L21" s="32">
        <f t="shared" si="1"/>
        <v>19</v>
      </c>
      <c r="M21" s="20">
        <v>0</v>
      </c>
      <c r="N21" s="34">
        <v>1</v>
      </c>
      <c r="O21" s="78"/>
      <c r="P21" s="101"/>
    </row>
    <row r="22" spans="1:16" ht="19.5" thickBot="1" x14ac:dyDescent="0.3">
      <c r="A22" s="47" t="s">
        <v>3</v>
      </c>
      <c r="B22" s="42" t="s">
        <v>14</v>
      </c>
      <c r="C22" s="24">
        <v>0</v>
      </c>
      <c r="D22" s="30">
        <v>1</v>
      </c>
      <c r="E22" s="30">
        <f t="shared" si="0"/>
        <v>1</v>
      </c>
      <c r="F22" s="25">
        <v>0</v>
      </c>
      <c r="G22" s="26">
        <v>0</v>
      </c>
      <c r="H22" s="62">
        <v>1</v>
      </c>
      <c r="I22" s="72">
        <f>H22*100/P22</f>
        <v>6.666666666666667</v>
      </c>
      <c r="J22" s="70">
        <v>4</v>
      </c>
      <c r="K22" s="35">
        <v>10</v>
      </c>
      <c r="L22" s="35">
        <f t="shared" si="1"/>
        <v>14</v>
      </c>
      <c r="M22" s="25">
        <v>0</v>
      </c>
      <c r="N22" s="26">
        <v>0</v>
      </c>
      <c r="O22" s="57">
        <f>L22</f>
        <v>14</v>
      </c>
      <c r="P22" s="61">
        <f>H22+O22</f>
        <v>15</v>
      </c>
    </row>
    <row r="23" spans="1:16" ht="15" customHeight="1" x14ac:dyDescent="0.25">
      <c r="A23" s="91" t="s">
        <v>4</v>
      </c>
      <c r="B23" s="38" t="s">
        <v>13</v>
      </c>
      <c r="C23" s="16">
        <v>0</v>
      </c>
      <c r="D23" s="17">
        <v>0</v>
      </c>
      <c r="E23" s="17">
        <f t="shared" si="0"/>
        <v>0</v>
      </c>
      <c r="F23" s="17">
        <v>0</v>
      </c>
      <c r="G23" s="18">
        <v>0</v>
      </c>
      <c r="H23" s="79">
        <f>E24+F27</f>
        <v>10</v>
      </c>
      <c r="I23" s="88">
        <f>H23*100/P23</f>
        <v>2.0576131687242798</v>
      </c>
      <c r="J23" s="64">
        <v>0</v>
      </c>
      <c r="K23" s="17">
        <v>0</v>
      </c>
      <c r="L23" s="17">
        <f t="shared" si="1"/>
        <v>0</v>
      </c>
      <c r="M23" s="17">
        <v>0</v>
      </c>
      <c r="N23" s="31">
        <v>27</v>
      </c>
      <c r="O23" s="77">
        <f>N23+N24+M25+M26+M27+L24</f>
        <v>476</v>
      </c>
      <c r="P23" s="99">
        <f>H23+O23</f>
        <v>486</v>
      </c>
    </row>
    <row r="24" spans="1:16" ht="15" customHeight="1" x14ac:dyDescent="0.25">
      <c r="A24" s="92"/>
      <c r="B24" s="4" t="s">
        <v>14</v>
      </c>
      <c r="C24" s="5">
        <v>2</v>
      </c>
      <c r="D24" s="6">
        <v>7</v>
      </c>
      <c r="E24" s="6">
        <f t="shared" si="0"/>
        <v>9</v>
      </c>
      <c r="F24" s="13">
        <v>0</v>
      </c>
      <c r="G24" s="14">
        <v>0</v>
      </c>
      <c r="H24" s="79"/>
      <c r="I24" s="88"/>
      <c r="J24" s="65">
        <v>141</v>
      </c>
      <c r="K24" s="3">
        <v>237</v>
      </c>
      <c r="L24" s="3">
        <f t="shared" si="1"/>
        <v>378</v>
      </c>
      <c r="M24" s="13">
        <v>0</v>
      </c>
      <c r="N24" s="11">
        <v>53</v>
      </c>
      <c r="O24" s="81"/>
      <c r="P24" s="100"/>
    </row>
    <row r="25" spans="1:16" ht="15" customHeight="1" x14ac:dyDescent="0.25">
      <c r="A25" s="92"/>
      <c r="B25" s="4" t="s">
        <v>15</v>
      </c>
      <c r="C25" s="12">
        <v>0</v>
      </c>
      <c r="D25" s="13">
        <v>0</v>
      </c>
      <c r="E25" s="13">
        <f t="shared" si="0"/>
        <v>0</v>
      </c>
      <c r="F25" s="13">
        <v>0</v>
      </c>
      <c r="G25" s="14">
        <v>0</v>
      </c>
      <c r="H25" s="79"/>
      <c r="I25" s="88"/>
      <c r="J25" s="66">
        <v>0</v>
      </c>
      <c r="K25" s="13">
        <v>0</v>
      </c>
      <c r="L25" s="13">
        <f t="shared" si="1"/>
        <v>0</v>
      </c>
      <c r="M25" s="3">
        <v>1</v>
      </c>
      <c r="N25" s="14">
        <v>0</v>
      </c>
      <c r="O25" s="81"/>
      <c r="P25" s="100"/>
    </row>
    <row r="26" spans="1:16" ht="15" customHeight="1" x14ac:dyDescent="0.25">
      <c r="A26" s="92"/>
      <c r="B26" s="4" t="s">
        <v>16</v>
      </c>
      <c r="C26" s="12">
        <v>0</v>
      </c>
      <c r="D26" s="13">
        <v>0</v>
      </c>
      <c r="E26" s="13">
        <f t="shared" si="0"/>
        <v>0</v>
      </c>
      <c r="F26" s="13">
        <v>0</v>
      </c>
      <c r="G26" s="14">
        <v>0</v>
      </c>
      <c r="H26" s="79"/>
      <c r="I26" s="88"/>
      <c r="J26" s="66">
        <v>0</v>
      </c>
      <c r="K26" s="13">
        <v>0</v>
      </c>
      <c r="L26" s="13">
        <f t="shared" si="1"/>
        <v>0</v>
      </c>
      <c r="M26" s="3">
        <v>3</v>
      </c>
      <c r="N26" s="14">
        <v>0</v>
      </c>
      <c r="O26" s="81"/>
      <c r="P26" s="100"/>
    </row>
    <row r="27" spans="1:16" ht="15.75" customHeight="1" thickBot="1" x14ac:dyDescent="0.3">
      <c r="A27" s="93"/>
      <c r="B27" s="39" t="s">
        <v>18</v>
      </c>
      <c r="C27" s="19">
        <v>0</v>
      </c>
      <c r="D27" s="20">
        <v>0</v>
      </c>
      <c r="E27" s="20">
        <f t="shared" si="0"/>
        <v>0</v>
      </c>
      <c r="F27" s="9">
        <v>1</v>
      </c>
      <c r="G27" s="21">
        <v>0</v>
      </c>
      <c r="H27" s="79"/>
      <c r="I27" s="88"/>
      <c r="J27" s="67">
        <v>0</v>
      </c>
      <c r="K27" s="20">
        <v>0</v>
      </c>
      <c r="L27" s="20">
        <f t="shared" si="1"/>
        <v>0</v>
      </c>
      <c r="M27" s="32">
        <v>14</v>
      </c>
      <c r="N27" s="21">
        <v>0</v>
      </c>
      <c r="O27" s="78"/>
      <c r="P27" s="101"/>
    </row>
    <row r="28" spans="1:16" x14ac:dyDescent="0.25">
      <c r="A28" s="91" t="s">
        <v>5</v>
      </c>
      <c r="B28" s="38" t="s">
        <v>13</v>
      </c>
      <c r="C28" s="16">
        <v>0</v>
      </c>
      <c r="D28" s="17">
        <v>0</v>
      </c>
      <c r="E28" s="17">
        <f t="shared" si="0"/>
        <v>0</v>
      </c>
      <c r="F28" s="17">
        <v>0</v>
      </c>
      <c r="G28" s="18">
        <v>0</v>
      </c>
      <c r="H28" s="79">
        <f>E29</f>
        <v>5</v>
      </c>
      <c r="I28" s="88">
        <f>H28*100/P28</f>
        <v>7.4626865671641793</v>
      </c>
      <c r="J28" s="64">
        <v>0</v>
      </c>
      <c r="K28" s="17">
        <v>0</v>
      </c>
      <c r="L28" s="17">
        <f t="shared" si="1"/>
        <v>0</v>
      </c>
      <c r="M28" s="17">
        <v>0</v>
      </c>
      <c r="N28" s="31">
        <v>5</v>
      </c>
      <c r="O28" s="77">
        <f>N28+N29+M30+L29</f>
        <v>62</v>
      </c>
      <c r="P28" s="99">
        <f>H28+O28</f>
        <v>67</v>
      </c>
    </row>
    <row r="29" spans="1:16" x14ac:dyDescent="0.25">
      <c r="A29" s="92"/>
      <c r="B29" s="4" t="s">
        <v>14</v>
      </c>
      <c r="C29" s="5">
        <v>1</v>
      </c>
      <c r="D29" s="6">
        <v>4</v>
      </c>
      <c r="E29" s="6">
        <f t="shared" si="0"/>
        <v>5</v>
      </c>
      <c r="F29" s="13">
        <v>0</v>
      </c>
      <c r="G29" s="14">
        <v>0</v>
      </c>
      <c r="H29" s="79"/>
      <c r="I29" s="88"/>
      <c r="J29" s="65">
        <v>24</v>
      </c>
      <c r="K29" s="3">
        <v>29</v>
      </c>
      <c r="L29" s="3">
        <f t="shared" si="1"/>
        <v>53</v>
      </c>
      <c r="M29" s="13">
        <v>0</v>
      </c>
      <c r="N29" s="11">
        <v>3</v>
      </c>
      <c r="O29" s="81"/>
      <c r="P29" s="100"/>
    </row>
    <row r="30" spans="1:16" ht="15.75" thickBot="1" x14ac:dyDescent="0.3">
      <c r="A30" s="93"/>
      <c r="B30" s="39" t="s">
        <v>15</v>
      </c>
      <c r="C30" s="19">
        <v>0</v>
      </c>
      <c r="D30" s="20">
        <v>0</v>
      </c>
      <c r="E30" s="20">
        <f t="shared" si="0"/>
        <v>0</v>
      </c>
      <c r="F30" s="20">
        <v>0</v>
      </c>
      <c r="G30" s="21">
        <v>0</v>
      </c>
      <c r="H30" s="79"/>
      <c r="I30" s="88"/>
      <c r="J30" s="67">
        <v>0</v>
      </c>
      <c r="K30" s="20">
        <v>0</v>
      </c>
      <c r="L30" s="20">
        <f t="shared" si="1"/>
        <v>0</v>
      </c>
      <c r="M30" s="32">
        <v>1</v>
      </c>
      <c r="N30" s="21">
        <v>0</v>
      </c>
      <c r="O30" s="78"/>
      <c r="P30" s="101"/>
    </row>
    <row r="31" spans="1:16" x14ac:dyDescent="0.25">
      <c r="A31" s="91" t="s">
        <v>6</v>
      </c>
      <c r="B31" s="38" t="s">
        <v>13</v>
      </c>
      <c r="C31" s="16">
        <v>0</v>
      </c>
      <c r="D31" s="17">
        <v>0</v>
      </c>
      <c r="E31" s="17">
        <f t="shared" si="0"/>
        <v>0</v>
      </c>
      <c r="F31" s="17">
        <v>0</v>
      </c>
      <c r="G31" s="22">
        <v>1</v>
      </c>
      <c r="H31" s="79">
        <f>E32+F33+F34+G31</f>
        <v>31</v>
      </c>
      <c r="I31" s="88">
        <f>H31*100/P31</f>
        <v>19.620253164556964</v>
      </c>
      <c r="J31" s="64">
        <v>0</v>
      </c>
      <c r="K31" s="17">
        <v>0</v>
      </c>
      <c r="L31" s="17">
        <f t="shared" si="1"/>
        <v>0</v>
      </c>
      <c r="M31" s="17">
        <v>0</v>
      </c>
      <c r="N31" s="31">
        <v>2</v>
      </c>
      <c r="O31" s="77">
        <f>N31+L32</f>
        <v>127</v>
      </c>
      <c r="P31" s="99">
        <f>H31+O31</f>
        <v>158</v>
      </c>
    </row>
    <row r="32" spans="1:16" x14ac:dyDescent="0.25">
      <c r="A32" s="92"/>
      <c r="B32" s="4" t="s">
        <v>14</v>
      </c>
      <c r="C32" s="5">
        <v>7</v>
      </c>
      <c r="D32" s="6">
        <v>13</v>
      </c>
      <c r="E32" s="6">
        <f t="shared" si="0"/>
        <v>20</v>
      </c>
      <c r="F32" s="13">
        <v>0</v>
      </c>
      <c r="G32" s="14">
        <v>0</v>
      </c>
      <c r="H32" s="79"/>
      <c r="I32" s="88"/>
      <c r="J32" s="65">
        <v>49</v>
      </c>
      <c r="K32" s="3">
        <v>76</v>
      </c>
      <c r="L32" s="3">
        <f t="shared" si="1"/>
        <v>125</v>
      </c>
      <c r="M32" s="13">
        <v>0</v>
      </c>
      <c r="N32" s="14">
        <v>0</v>
      </c>
      <c r="O32" s="81"/>
      <c r="P32" s="100"/>
    </row>
    <row r="33" spans="1:16" x14ac:dyDescent="0.25">
      <c r="A33" s="92"/>
      <c r="B33" s="4" t="s">
        <v>17</v>
      </c>
      <c r="C33" s="12">
        <v>0</v>
      </c>
      <c r="D33" s="13">
        <v>0</v>
      </c>
      <c r="E33" s="13">
        <f t="shared" si="0"/>
        <v>0</v>
      </c>
      <c r="F33" s="6">
        <v>8</v>
      </c>
      <c r="G33" s="14">
        <v>0</v>
      </c>
      <c r="H33" s="79"/>
      <c r="I33" s="88"/>
      <c r="J33" s="66">
        <v>0</v>
      </c>
      <c r="K33" s="13">
        <v>0</v>
      </c>
      <c r="L33" s="13">
        <f t="shared" si="1"/>
        <v>0</v>
      </c>
      <c r="M33" s="13">
        <v>0</v>
      </c>
      <c r="N33" s="14">
        <v>0</v>
      </c>
      <c r="O33" s="81"/>
      <c r="P33" s="100"/>
    </row>
    <row r="34" spans="1:16" ht="15.75" thickBot="1" x14ac:dyDescent="0.3">
      <c r="A34" s="93"/>
      <c r="B34" s="39" t="s">
        <v>18</v>
      </c>
      <c r="C34" s="19">
        <v>0</v>
      </c>
      <c r="D34" s="20">
        <v>0</v>
      </c>
      <c r="E34" s="20">
        <f t="shared" si="0"/>
        <v>0</v>
      </c>
      <c r="F34" s="9">
        <v>2</v>
      </c>
      <c r="G34" s="21">
        <v>0</v>
      </c>
      <c r="H34" s="79"/>
      <c r="I34" s="88"/>
      <c r="J34" s="67">
        <v>0</v>
      </c>
      <c r="K34" s="20">
        <v>0</v>
      </c>
      <c r="L34" s="20">
        <f t="shared" si="1"/>
        <v>0</v>
      </c>
      <c r="M34" s="20">
        <v>0</v>
      </c>
      <c r="N34" s="21">
        <v>0</v>
      </c>
      <c r="O34" s="78"/>
      <c r="P34" s="101"/>
    </row>
    <row r="35" spans="1:16" x14ac:dyDescent="0.25">
      <c r="A35" s="91" t="s">
        <v>19</v>
      </c>
      <c r="B35" s="38" t="s">
        <v>13</v>
      </c>
      <c r="C35" s="16">
        <v>0</v>
      </c>
      <c r="D35" s="17">
        <v>0</v>
      </c>
      <c r="E35" s="17">
        <f t="shared" si="0"/>
        <v>0</v>
      </c>
      <c r="F35" s="17">
        <v>0</v>
      </c>
      <c r="G35" s="18">
        <v>0</v>
      </c>
      <c r="H35" s="79">
        <f>E36+F38</f>
        <v>4</v>
      </c>
      <c r="I35" s="88">
        <f>H35*100/P35</f>
        <v>5.0632911392405067</v>
      </c>
      <c r="J35" s="64">
        <v>0</v>
      </c>
      <c r="K35" s="17">
        <v>0</v>
      </c>
      <c r="L35" s="17">
        <f t="shared" si="1"/>
        <v>0</v>
      </c>
      <c r="M35" s="17">
        <v>0</v>
      </c>
      <c r="N35" s="31">
        <v>3</v>
      </c>
      <c r="O35" s="77">
        <f>N35+M37+M38+L36</f>
        <v>75</v>
      </c>
      <c r="P35" s="99">
        <f>H35+O35</f>
        <v>79</v>
      </c>
    </row>
    <row r="36" spans="1:16" x14ac:dyDescent="0.25">
      <c r="A36" s="92"/>
      <c r="B36" s="4" t="s">
        <v>14</v>
      </c>
      <c r="C36" s="5">
        <v>1</v>
      </c>
      <c r="D36" s="6">
        <v>1</v>
      </c>
      <c r="E36" s="6">
        <f t="shared" si="0"/>
        <v>2</v>
      </c>
      <c r="F36" s="13">
        <v>0</v>
      </c>
      <c r="G36" s="14">
        <v>0</v>
      </c>
      <c r="H36" s="79"/>
      <c r="I36" s="88"/>
      <c r="J36" s="65">
        <v>22</v>
      </c>
      <c r="K36" s="3">
        <v>39</v>
      </c>
      <c r="L36" s="3">
        <f t="shared" si="1"/>
        <v>61</v>
      </c>
      <c r="M36" s="13">
        <v>0</v>
      </c>
      <c r="N36" s="14">
        <v>0</v>
      </c>
      <c r="O36" s="81"/>
      <c r="P36" s="100"/>
    </row>
    <row r="37" spans="1:16" x14ac:dyDescent="0.25">
      <c r="A37" s="92"/>
      <c r="B37" s="4" t="s">
        <v>16</v>
      </c>
      <c r="C37" s="12">
        <v>0</v>
      </c>
      <c r="D37" s="13">
        <v>0</v>
      </c>
      <c r="E37" s="13">
        <f t="shared" si="0"/>
        <v>0</v>
      </c>
      <c r="F37" s="13">
        <v>0</v>
      </c>
      <c r="G37" s="14">
        <v>0</v>
      </c>
      <c r="H37" s="79"/>
      <c r="I37" s="88"/>
      <c r="J37" s="66">
        <v>0</v>
      </c>
      <c r="K37" s="13">
        <v>0</v>
      </c>
      <c r="L37" s="13">
        <f t="shared" si="1"/>
        <v>0</v>
      </c>
      <c r="M37" s="3">
        <v>6</v>
      </c>
      <c r="N37" s="14">
        <v>0</v>
      </c>
      <c r="O37" s="81"/>
      <c r="P37" s="100"/>
    </row>
    <row r="38" spans="1:16" ht="15.75" thickBot="1" x14ac:dyDescent="0.3">
      <c r="A38" s="93"/>
      <c r="B38" s="39" t="s">
        <v>18</v>
      </c>
      <c r="C38" s="19">
        <v>0</v>
      </c>
      <c r="D38" s="20">
        <v>0</v>
      </c>
      <c r="E38" s="20">
        <f t="shared" si="0"/>
        <v>0</v>
      </c>
      <c r="F38" s="9">
        <v>2</v>
      </c>
      <c r="G38" s="21">
        <v>0</v>
      </c>
      <c r="H38" s="79"/>
      <c r="I38" s="88"/>
      <c r="J38" s="67">
        <v>0</v>
      </c>
      <c r="K38" s="20">
        <v>0</v>
      </c>
      <c r="L38" s="20">
        <f t="shared" si="1"/>
        <v>0</v>
      </c>
      <c r="M38" s="32">
        <v>5</v>
      </c>
      <c r="N38" s="21">
        <v>0</v>
      </c>
      <c r="O38" s="78"/>
      <c r="P38" s="101"/>
    </row>
    <row r="39" spans="1:16" ht="19.5" thickBot="1" x14ac:dyDescent="0.3">
      <c r="A39" s="47" t="s">
        <v>7</v>
      </c>
      <c r="B39" s="42" t="s">
        <v>14</v>
      </c>
      <c r="C39" s="24">
        <v>0</v>
      </c>
      <c r="D39" s="25">
        <v>0</v>
      </c>
      <c r="E39" s="25">
        <f t="shared" si="0"/>
        <v>0</v>
      </c>
      <c r="F39" s="25">
        <v>0</v>
      </c>
      <c r="G39" s="26">
        <v>0</v>
      </c>
      <c r="H39" s="62">
        <v>0</v>
      </c>
      <c r="I39" s="73">
        <f>H39*100/P39</f>
        <v>0</v>
      </c>
      <c r="J39" s="70">
        <v>8</v>
      </c>
      <c r="K39" s="35">
        <v>18</v>
      </c>
      <c r="L39" s="35">
        <f t="shared" si="1"/>
        <v>26</v>
      </c>
      <c r="M39" s="25">
        <v>0</v>
      </c>
      <c r="N39" s="26">
        <v>0</v>
      </c>
      <c r="O39" s="57">
        <f>L39</f>
        <v>26</v>
      </c>
      <c r="P39" s="61">
        <f>H39+O39</f>
        <v>26</v>
      </c>
    </row>
    <row r="40" spans="1:16" ht="15" customHeight="1" x14ac:dyDescent="0.25">
      <c r="A40" s="91" t="s">
        <v>8</v>
      </c>
      <c r="B40" s="38" t="s">
        <v>13</v>
      </c>
      <c r="C40" s="16">
        <v>0</v>
      </c>
      <c r="D40" s="17">
        <v>0</v>
      </c>
      <c r="E40" s="17">
        <f t="shared" si="0"/>
        <v>0</v>
      </c>
      <c r="F40" s="17">
        <v>0</v>
      </c>
      <c r="G40" s="22">
        <v>1</v>
      </c>
      <c r="H40" s="79">
        <f>E41+G40+F44+F45</f>
        <v>41</v>
      </c>
      <c r="I40" s="88">
        <f>H40*100/P40</f>
        <v>11.581920903954803</v>
      </c>
      <c r="J40" s="64">
        <v>0</v>
      </c>
      <c r="K40" s="17">
        <v>0</v>
      </c>
      <c r="L40" s="17">
        <f t="shared" si="1"/>
        <v>0</v>
      </c>
      <c r="M40" s="17">
        <v>0</v>
      </c>
      <c r="N40" s="31">
        <v>26</v>
      </c>
      <c r="O40" s="77">
        <f>N40+N41+M42+M43+M45+L41</f>
        <v>313</v>
      </c>
      <c r="P40" s="106">
        <f>H40+O40</f>
        <v>354</v>
      </c>
    </row>
    <row r="41" spans="1:16" ht="15" customHeight="1" x14ac:dyDescent="0.25">
      <c r="A41" s="92"/>
      <c r="B41" s="4" t="s">
        <v>14</v>
      </c>
      <c r="C41" s="5">
        <v>6</v>
      </c>
      <c r="D41" s="6">
        <v>30</v>
      </c>
      <c r="E41" s="6">
        <f t="shared" si="0"/>
        <v>36</v>
      </c>
      <c r="F41" s="13">
        <v>0</v>
      </c>
      <c r="G41" s="14">
        <v>0</v>
      </c>
      <c r="H41" s="79"/>
      <c r="I41" s="88"/>
      <c r="J41" s="65">
        <v>109</v>
      </c>
      <c r="K41" s="3">
        <v>156</v>
      </c>
      <c r="L41" s="3">
        <f t="shared" si="1"/>
        <v>265</v>
      </c>
      <c r="M41" s="13">
        <v>0</v>
      </c>
      <c r="N41" s="11">
        <v>10</v>
      </c>
      <c r="O41" s="81"/>
      <c r="P41" s="107"/>
    </row>
    <row r="42" spans="1:16" ht="15" customHeight="1" x14ac:dyDescent="0.25">
      <c r="A42" s="92"/>
      <c r="B42" s="4" t="s">
        <v>15</v>
      </c>
      <c r="C42" s="12">
        <v>0</v>
      </c>
      <c r="D42" s="13">
        <v>0</v>
      </c>
      <c r="E42" s="13">
        <f t="shared" si="0"/>
        <v>0</v>
      </c>
      <c r="F42" s="13">
        <v>0</v>
      </c>
      <c r="G42" s="14">
        <v>0</v>
      </c>
      <c r="H42" s="79"/>
      <c r="I42" s="88"/>
      <c r="J42" s="66">
        <v>0</v>
      </c>
      <c r="K42" s="13">
        <v>0</v>
      </c>
      <c r="L42" s="13">
        <f t="shared" si="1"/>
        <v>0</v>
      </c>
      <c r="M42" s="3">
        <v>3</v>
      </c>
      <c r="N42" s="14">
        <v>0</v>
      </c>
      <c r="O42" s="81"/>
      <c r="P42" s="107"/>
    </row>
    <row r="43" spans="1:16" ht="15" customHeight="1" x14ac:dyDescent="0.25">
      <c r="A43" s="92"/>
      <c r="B43" s="4" t="s">
        <v>16</v>
      </c>
      <c r="C43" s="12">
        <v>0</v>
      </c>
      <c r="D43" s="13">
        <v>0</v>
      </c>
      <c r="E43" s="13">
        <f t="shared" si="0"/>
        <v>0</v>
      </c>
      <c r="F43" s="13">
        <v>0</v>
      </c>
      <c r="G43" s="14">
        <v>0</v>
      </c>
      <c r="H43" s="79"/>
      <c r="I43" s="88"/>
      <c r="J43" s="66">
        <v>0</v>
      </c>
      <c r="K43" s="13">
        <v>0</v>
      </c>
      <c r="L43" s="13">
        <f t="shared" si="1"/>
        <v>0</v>
      </c>
      <c r="M43" s="3">
        <v>6</v>
      </c>
      <c r="N43" s="14">
        <v>0</v>
      </c>
      <c r="O43" s="81"/>
      <c r="P43" s="107"/>
    </row>
    <row r="44" spans="1:16" ht="15" customHeight="1" x14ac:dyDescent="0.25">
      <c r="A44" s="92"/>
      <c r="B44" s="4" t="s">
        <v>17</v>
      </c>
      <c r="C44" s="12">
        <v>0</v>
      </c>
      <c r="D44" s="13">
        <v>0</v>
      </c>
      <c r="E44" s="13">
        <f t="shared" si="0"/>
        <v>0</v>
      </c>
      <c r="F44" s="6">
        <v>2</v>
      </c>
      <c r="G44" s="14">
        <v>0</v>
      </c>
      <c r="H44" s="79"/>
      <c r="I44" s="88"/>
      <c r="J44" s="66">
        <v>0</v>
      </c>
      <c r="K44" s="13">
        <v>0</v>
      </c>
      <c r="L44" s="13">
        <f t="shared" si="1"/>
        <v>0</v>
      </c>
      <c r="M44" s="13">
        <v>0</v>
      </c>
      <c r="N44" s="14">
        <v>0</v>
      </c>
      <c r="O44" s="81"/>
      <c r="P44" s="107"/>
    </row>
    <row r="45" spans="1:16" ht="15.75" customHeight="1" thickBot="1" x14ac:dyDescent="0.3">
      <c r="A45" s="93"/>
      <c r="B45" s="39" t="s">
        <v>18</v>
      </c>
      <c r="C45" s="19">
        <v>0</v>
      </c>
      <c r="D45" s="20">
        <v>0</v>
      </c>
      <c r="E45" s="20">
        <f t="shared" si="0"/>
        <v>0</v>
      </c>
      <c r="F45" s="9">
        <v>2</v>
      </c>
      <c r="G45" s="21">
        <v>0</v>
      </c>
      <c r="H45" s="79"/>
      <c r="I45" s="88"/>
      <c r="J45" s="67">
        <v>0</v>
      </c>
      <c r="K45" s="20">
        <v>0</v>
      </c>
      <c r="L45" s="20">
        <f t="shared" si="1"/>
        <v>0</v>
      </c>
      <c r="M45" s="32">
        <v>3</v>
      </c>
      <c r="N45" s="21">
        <v>0</v>
      </c>
      <c r="O45" s="78"/>
      <c r="P45" s="108"/>
    </row>
    <row r="46" spans="1:16" ht="30.75" thickBot="1" x14ac:dyDescent="0.3">
      <c r="A46" s="47" t="s">
        <v>9</v>
      </c>
      <c r="B46" s="42" t="s">
        <v>14</v>
      </c>
      <c r="C46" s="24">
        <v>0</v>
      </c>
      <c r="D46" s="25">
        <v>0</v>
      </c>
      <c r="E46" s="25">
        <f t="shared" si="0"/>
        <v>0</v>
      </c>
      <c r="F46" s="25">
        <v>0</v>
      </c>
      <c r="G46" s="26">
        <v>0</v>
      </c>
      <c r="H46" s="62">
        <v>0</v>
      </c>
      <c r="I46" s="73">
        <f>H46*100/P46</f>
        <v>0</v>
      </c>
      <c r="J46" s="71">
        <v>0</v>
      </c>
      <c r="K46" s="35">
        <v>6</v>
      </c>
      <c r="L46" s="35">
        <f t="shared" si="1"/>
        <v>6</v>
      </c>
      <c r="M46" s="25">
        <v>0</v>
      </c>
      <c r="N46" s="26">
        <v>0</v>
      </c>
      <c r="O46" s="57">
        <f>L46</f>
        <v>6</v>
      </c>
      <c r="P46" s="61">
        <f>H46+O46</f>
        <v>6</v>
      </c>
    </row>
    <row r="47" spans="1:16" x14ac:dyDescent="0.25">
      <c r="A47" s="91" t="s">
        <v>20</v>
      </c>
      <c r="B47" s="38" t="s">
        <v>13</v>
      </c>
      <c r="C47" s="16">
        <v>0</v>
      </c>
      <c r="D47" s="17">
        <v>0</v>
      </c>
      <c r="E47" s="17">
        <f t="shared" si="0"/>
        <v>0</v>
      </c>
      <c r="F47" s="17">
        <v>0</v>
      </c>
      <c r="G47" s="18">
        <v>0</v>
      </c>
      <c r="H47" s="79">
        <f>E48</f>
        <v>3</v>
      </c>
      <c r="I47" s="88">
        <f>H47*100/P47</f>
        <v>4.3478260869565215</v>
      </c>
      <c r="J47" s="64">
        <v>0</v>
      </c>
      <c r="K47" s="17">
        <v>0</v>
      </c>
      <c r="L47" s="17">
        <f t="shared" si="1"/>
        <v>0</v>
      </c>
      <c r="M47" s="17">
        <v>0</v>
      </c>
      <c r="N47" s="31">
        <v>1</v>
      </c>
      <c r="O47" s="77">
        <f>+N47+M49+M50+L48</f>
        <v>66</v>
      </c>
      <c r="P47" s="99">
        <f>H47+O47</f>
        <v>69</v>
      </c>
    </row>
    <row r="48" spans="1:16" x14ac:dyDescent="0.25">
      <c r="A48" s="92"/>
      <c r="B48" s="4" t="s">
        <v>14</v>
      </c>
      <c r="C48" s="12">
        <v>0</v>
      </c>
      <c r="D48" s="6">
        <v>3</v>
      </c>
      <c r="E48" s="6">
        <f t="shared" si="0"/>
        <v>3</v>
      </c>
      <c r="F48" s="13">
        <v>0</v>
      </c>
      <c r="G48" s="14">
        <v>0</v>
      </c>
      <c r="H48" s="79"/>
      <c r="I48" s="88"/>
      <c r="J48" s="65">
        <v>26</v>
      </c>
      <c r="K48" s="3">
        <v>36</v>
      </c>
      <c r="L48" s="3">
        <f t="shared" si="1"/>
        <v>62</v>
      </c>
      <c r="M48" s="13">
        <v>0</v>
      </c>
      <c r="N48" s="14">
        <v>0</v>
      </c>
      <c r="O48" s="81"/>
      <c r="P48" s="100"/>
    </row>
    <row r="49" spans="1:16" x14ac:dyDescent="0.25">
      <c r="A49" s="92"/>
      <c r="B49" s="4" t="s">
        <v>16</v>
      </c>
      <c r="C49" s="12">
        <v>0</v>
      </c>
      <c r="D49" s="13">
        <v>0</v>
      </c>
      <c r="E49" s="13">
        <f t="shared" si="0"/>
        <v>0</v>
      </c>
      <c r="F49" s="13">
        <v>0</v>
      </c>
      <c r="G49" s="14">
        <v>0</v>
      </c>
      <c r="H49" s="79"/>
      <c r="I49" s="88"/>
      <c r="J49" s="66">
        <v>0</v>
      </c>
      <c r="K49" s="13">
        <v>0</v>
      </c>
      <c r="L49" s="13">
        <f t="shared" si="1"/>
        <v>0</v>
      </c>
      <c r="M49" s="3">
        <v>2</v>
      </c>
      <c r="N49" s="14">
        <v>0</v>
      </c>
      <c r="O49" s="81"/>
      <c r="P49" s="100"/>
    </row>
    <row r="50" spans="1:16" ht="15.75" thickBot="1" x14ac:dyDescent="0.3">
      <c r="A50" s="93"/>
      <c r="B50" s="39" t="s">
        <v>18</v>
      </c>
      <c r="C50" s="19">
        <v>0</v>
      </c>
      <c r="D50" s="20">
        <v>0</v>
      </c>
      <c r="E50" s="20">
        <f t="shared" si="0"/>
        <v>0</v>
      </c>
      <c r="F50" s="20">
        <v>0</v>
      </c>
      <c r="G50" s="21">
        <v>0</v>
      </c>
      <c r="H50" s="79"/>
      <c r="I50" s="88"/>
      <c r="J50" s="67">
        <v>0</v>
      </c>
      <c r="K50" s="20">
        <v>0</v>
      </c>
      <c r="L50" s="20">
        <f t="shared" si="1"/>
        <v>0</v>
      </c>
      <c r="M50" s="32">
        <v>1</v>
      </c>
      <c r="N50" s="21">
        <v>0</v>
      </c>
      <c r="O50" s="78"/>
      <c r="P50" s="101"/>
    </row>
    <row r="51" spans="1:16" x14ac:dyDescent="0.25">
      <c r="A51" s="91" t="s">
        <v>10</v>
      </c>
      <c r="B51" s="38" t="s">
        <v>13</v>
      </c>
      <c r="C51" s="16">
        <v>0</v>
      </c>
      <c r="D51" s="17">
        <v>0</v>
      </c>
      <c r="E51" s="17">
        <f t="shared" si="0"/>
        <v>0</v>
      </c>
      <c r="F51" s="17">
        <v>0</v>
      </c>
      <c r="G51" s="18">
        <v>0</v>
      </c>
      <c r="H51" s="79">
        <v>0</v>
      </c>
      <c r="I51" s="80">
        <f>H51*100/P51</f>
        <v>0</v>
      </c>
      <c r="J51" s="64">
        <v>0</v>
      </c>
      <c r="K51" s="17">
        <v>0</v>
      </c>
      <c r="L51" s="17">
        <f t="shared" si="1"/>
        <v>0</v>
      </c>
      <c r="M51" s="17">
        <v>0</v>
      </c>
      <c r="N51" s="31">
        <v>3</v>
      </c>
      <c r="O51" s="77">
        <f>N51+N52+L52</f>
        <v>46</v>
      </c>
      <c r="P51" s="99">
        <f>H51+O51</f>
        <v>46</v>
      </c>
    </row>
    <row r="52" spans="1:16" ht="15.75" thickBot="1" x14ac:dyDescent="0.3">
      <c r="A52" s="93"/>
      <c r="B52" s="39" t="s">
        <v>14</v>
      </c>
      <c r="C52" s="19">
        <v>0</v>
      </c>
      <c r="D52" s="20">
        <v>0</v>
      </c>
      <c r="E52" s="20">
        <f t="shared" si="0"/>
        <v>0</v>
      </c>
      <c r="F52" s="20">
        <v>0</v>
      </c>
      <c r="G52" s="21">
        <v>0</v>
      </c>
      <c r="H52" s="79"/>
      <c r="I52" s="80"/>
      <c r="J52" s="69">
        <v>25</v>
      </c>
      <c r="K52" s="32">
        <v>17</v>
      </c>
      <c r="L52" s="32">
        <f t="shared" si="1"/>
        <v>42</v>
      </c>
      <c r="M52" s="20">
        <v>0</v>
      </c>
      <c r="N52" s="34">
        <v>1</v>
      </c>
      <c r="O52" s="78"/>
      <c r="P52" s="101"/>
    </row>
    <row r="53" spans="1:16" ht="30.75" thickBot="1" x14ac:dyDescent="0.3">
      <c r="A53" s="47" t="s">
        <v>11</v>
      </c>
      <c r="B53" s="42" t="s">
        <v>14</v>
      </c>
      <c r="C53" s="29">
        <v>1</v>
      </c>
      <c r="D53" s="25">
        <v>0</v>
      </c>
      <c r="E53" s="30">
        <f t="shared" si="0"/>
        <v>1</v>
      </c>
      <c r="F53" s="25">
        <v>0</v>
      </c>
      <c r="G53" s="26">
        <v>0</v>
      </c>
      <c r="H53" s="62">
        <f>E53</f>
        <v>1</v>
      </c>
      <c r="I53" s="72">
        <f>H53*100/P53</f>
        <v>1.7241379310344827</v>
      </c>
      <c r="J53" s="70">
        <v>22</v>
      </c>
      <c r="K53" s="35">
        <v>32</v>
      </c>
      <c r="L53" s="35">
        <f t="shared" si="1"/>
        <v>54</v>
      </c>
      <c r="M53" s="25">
        <v>0</v>
      </c>
      <c r="N53" s="36">
        <v>3</v>
      </c>
      <c r="O53" s="57">
        <f>N53+L53</f>
        <v>57</v>
      </c>
      <c r="P53" s="61">
        <f>H53+O53</f>
        <v>58</v>
      </c>
    </row>
    <row r="54" spans="1:16" x14ac:dyDescent="0.25">
      <c r="C54" s="43">
        <f>SUM(C4:C53)</f>
        <v>33</v>
      </c>
      <c r="D54" s="27">
        <f>SUM(D4:D53)</f>
        <v>94</v>
      </c>
      <c r="E54" s="27">
        <f>SUM(E4:E53)</f>
        <v>127</v>
      </c>
      <c r="F54" s="27">
        <f>SUM(F4:F53)</f>
        <v>20</v>
      </c>
      <c r="G54" s="44">
        <f>SUM(G4:G53)</f>
        <v>3</v>
      </c>
      <c r="H54" s="102"/>
      <c r="I54" s="104"/>
      <c r="J54" s="28">
        <f>SUM(J4:J53)</f>
        <v>639</v>
      </c>
      <c r="K54" s="23">
        <f>SUM(K4:K53)</f>
        <v>932</v>
      </c>
      <c r="L54" s="23">
        <f>SUM(L4:L53)</f>
        <v>1571</v>
      </c>
      <c r="M54" s="23">
        <f>SUM(M4:M53)</f>
        <v>66</v>
      </c>
      <c r="N54" s="45">
        <f>SUM(N4:N53)</f>
        <v>173</v>
      </c>
      <c r="O54" s="58"/>
      <c r="P54" s="99"/>
    </row>
    <row r="55" spans="1:16" ht="15.75" thickBot="1" x14ac:dyDescent="0.3">
      <c r="C55" s="94">
        <f>C54+D54+F54+G54</f>
        <v>150</v>
      </c>
      <c r="D55" s="95"/>
      <c r="E55" s="95"/>
      <c r="F55" s="95"/>
      <c r="G55" s="96"/>
      <c r="H55" s="103"/>
      <c r="I55" s="105"/>
      <c r="J55" s="94">
        <f>J54+K54+M54+N54</f>
        <v>1810</v>
      </c>
      <c r="K55" s="95"/>
      <c r="L55" s="95"/>
      <c r="M55" s="95"/>
      <c r="N55" s="96"/>
      <c r="O55" s="59"/>
      <c r="P55" s="101"/>
    </row>
    <row r="57" spans="1:16" x14ac:dyDescent="0.25">
      <c r="C57" s="7"/>
      <c r="D57" s="8" t="s">
        <v>32</v>
      </c>
      <c r="E57" s="2" t="s">
        <v>34</v>
      </c>
    </row>
    <row r="58" spans="1:16" x14ac:dyDescent="0.25">
      <c r="B58" s="89" t="s">
        <v>30</v>
      </c>
      <c r="C58" s="89"/>
      <c r="D58" s="6">
        <v>3</v>
      </c>
      <c r="E58" s="3">
        <f>N4+N5+N10+N11+N15+N20+N21+N23+N24+N28+N29+N31+N35+N40+N41+N47+N51+N52+N53</f>
        <v>173</v>
      </c>
    </row>
    <row r="59" spans="1:16" x14ac:dyDescent="0.25">
      <c r="B59" s="89" t="s">
        <v>31</v>
      </c>
      <c r="C59" s="89"/>
      <c r="D59" s="6">
        <f>E5+E11+E15+E21+E22+E24+E29+E32+E36+E39+E41+E46+E48+E52+E53</f>
        <v>127</v>
      </c>
      <c r="E59" s="3">
        <f>L54</f>
        <v>1571</v>
      </c>
    </row>
    <row r="60" spans="1:16" x14ac:dyDescent="0.25">
      <c r="B60" s="89" t="s">
        <v>36</v>
      </c>
      <c r="C60" s="89"/>
      <c r="D60" s="6">
        <f>F6+F12+F16+F25+F30+F42</f>
        <v>0</v>
      </c>
      <c r="E60" s="3">
        <f>M6+M12+M16+M25+M30+M42</f>
        <v>9</v>
      </c>
    </row>
    <row r="61" spans="1:16" x14ac:dyDescent="0.25">
      <c r="B61" s="97" t="s">
        <v>33</v>
      </c>
      <c r="C61" s="98"/>
      <c r="D61" s="6">
        <f>F7+F13+F17+F26+F37+F43+F49</f>
        <v>0</v>
      </c>
      <c r="E61" s="3">
        <f>M7+M13+M17+M26+M37+M43+M49</f>
        <v>27</v>
      </c>
    </row>
    <row r="62" spans="1:16" x14ac:dyDescent="0.25">
      <c r="B62" s="97" t="s">
        <v>38</v>
      </c>
      <c r="C62" s="98"/>
      <c r="D62" s="6">
        <f>F9+F14+F19+F27+F34+F38+F45+F50</f>
        <v>7</v>
      </c>
      <c r="E62" s="3">
        <f>M9+M14+M19+M27+M34+M38+M45+M50</f>
        <v>30</v>
      </c>
    </row>
    <row r="63" spans="1:16" x14ac:dyDescent="0.25">
      <c r="B63" s="89" t="s">
        <v>39</v>
      </c>
      <c r="C63" s="89"/>
      <c r="D63" s="6">
        <f>F8+F18+F33+F44</f>
        <v>13</v>
      </c>
      <c r="E63" s="3">
        <v>0</v>
      </c>
    </row>
    <row r="64" spans="1:16" x14ac:dyDescent="0.25">
      <c r="B64" s="82" t="s">
        <v>37</v>
      </c>
      <c r="C64" s="83"/>
      <c r="D64" s="6">
        <v>0</v>
      </c>
      <c r="E64" s="3">
        <v>0</v>
      </c>
    </row>
    <row r="65" spans="3:5" x14ac:dyDescent="0.25">
      <c r="D65" s="2">
        <f>SUM(D58:D63)</f>
        <v>150</v>
      </c>
      <c r="E65" s="49">
        <f>SUM(E58:E63)</f>
        <v>1810</v>
      </c>
    </row>
    <row r="66" spans="3:5" x14ac:dyDescent="0.25">
      <c r="C66" s="51" t="s">
        <v>46</v>
      </c>
      <c r="D66" s="63">
        <f>D65*100/E67</f>
        <v>7.6530612244897958</v>
      </c>
      <c r="E66" s="50"/>
    </row>
    <row r="67" spans="3:5" x14ac:dyDescent="0.25">
      <c r="D67" s="48" t="s">
        <v>42</v>
      </c>
      <c r="E67" s="49">
        <f>D65+E65</f>
        <v>1960</v>
      </c>
    </row>
  </sheetData>
  <mergeCells count="72">
    <mergeCell ref="P51:P52"/>
    <mergeCell ref="P54:P55"/>
    <mergeCell ref="H54:H55"/>
    <mergeCell ref="I54:I55"/>
    <mergeCell ref="P28:P30"/>
    <mergeCell ref="P31:P34"/>
    <mergeCell ref="P35:P38"/>
    <mergeCell ref="P40:P45"/>
    <mergeCell ref="P47:P50"/>
    <mergeCell ref="J55:N55"/>
    <mergeCell ref="H28:H30"/>
    <mergeCell ref="I28:I30"/>
    <mergeCell ref="H31:H34"/>
    <mergeCell ref="I31:I34"/>
    <mergeCell ref="H35:H38"/>
    <mergeCell ref="I35:I38"/>
    <mergeCell ref="P4:P9"/>
    <mergeCell ref="P10:P14"/>
    <mergeCell ref="P15:P19"/>
    <mergeCell ref="P20:P21"/>
    <mergeCell ref="P23:P27"/>
    <mergeCell ref="I40:I45"/>
    <mergeCell ref="H47:H50"/>
    <mergeCell ref="I47:I50"/>
    <mergeCell ref="B63:C63"/>
    <mergeCell ref="B61:C61"/>
    <mergeCell ref="B62:C62"/>
    <mergeCell ref="A2:B2"/>
    <mergeCell ref="A4:A9"/>
    <mergeCell ref="A10:A14"/>
    <mergeCell ref="C55:G55"/>
    <mergeCell ref="A40:A45"/>
    <mergeCell ref="A47:A50"/>
    <mergeCell ref="A51:A52"/>
    <mergeCell ref="A15:A19"/>
    <mergeCell ref="A20:A21"/>
    <mergeCell ref="A23:A27"/>
    <mergeCell ref="A28:A30"/>
    <mergeCell ref="A31:A34"/>
    <mergeCell ref="A35:A38"/>
    <mergeCell ref="B64:C64"/>
    <mergeCell ref="C2:I2"/>
    <mergeCell ref="J2:O2"/>
    <mergeCell ref="H4:H9"/>
    <mergeCell ref="I4:I9"/>
    <mergeCell ref="H10:H14"/>
    <mergeCell ref="I10:I14"/>
    <mergeCell ref="H15:H19"/>
    <mergeCell ref="I15:I19"/>
    <mergeCell ref="H20:H21"/>
    <mergeCell ref="I20:I21"/>
    <mergeCell ref="H23:H27"/>
    <mergeCell ref="I23:I27"/>
    <mergeCell ref="B58:C58"/>
    <mergeCell ref="B59:C59"/>
    <mergeCell ref="B60:C60"/>
    <mergeCell ref="C1:P1"/>
    <mergeCell ref="P2:P3"/>
    <mergeCell ref="O51:O52"/>
    <mergeCell ref="H51:H52"/>
    <mergeCell ref="I51:I52"/>
    <mergeCell ref="O4:O9"/>
    <mergeCell ref="O10:O14"/>
    <mergeCell ref="O15:O19"/>
    <mergeCell ref="O20:O21"/>
    <mergeCell ref="O23:O27"/>
    <mergeCell ref="O28:O30"/>
    <mergeCell ref="O31:O34"/>
    <mergeCell ref="O35:O38"/>
    <mergeCell ref="O40:O45"/>
    <mergeCell ref="O47:O50"/>
    <mergeCell ref="H40:H45"/>
  </mergeCells>
  <pageMargins left="0.7" right="0.7" top="0.75" bottom="0.75" header="0.3" footer="0.3"/>
  <pageSetup paperSize="8" scale="85" fitToHeight="0" orientation="landscape" r:id="rId1"/>
  <ignoredErrors>
    <ignoredError sqref="L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2020_szczegoly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Milewska Małgorzata</dc:creator>
  <cp:lastModifiedBy>Milewska Małgorzata</cp:lastModifiedBy>
  <cp:lastPrinted>2022-08-03T08:03:57Z</cp:lastPrinted>
  <dcterms:created xsi:type="dcterms:W3CDTF">2022-03-25T08:37:04Z</dcterms:created>
  <dcterms:modified xsi:type="dcterms:W3CDTF">2022-08-08T12:28:21Z</dcterms:modified>
</cp:coreProperties>
</file>