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S:\H\2-3\3.Horizontal work\IPCEI - Policy &amp; advocacy\JEF-IPCEI\Workstreams\2. Design\02 National best practices\KP 2 National calls\KP2 Application templates\07 Final version FG\"/>
    </mc:Choice>
  </mc:AlternateContent>
  <xr:revisionPtr revIDLastSave="0" documentId="8_{89E92A0F-591C-49F5-A685-E2DABA9D224A}" xr6:coauthVersionLast="47" xr6:coauthVersionMax="47" xr10:uidLastSave="{00000000-0000-0000-0000-000000000000}"/>
  <bookViews>
    <workbookView xWindow="-28920" yWindow="1695" windowWidth="29040" windowHeight="15720" tabRatio="725" firstSheet="1" activeTab="1" xr2:uid="{0487E832-BABF-4353-A8B3-CCE810DDB1CA}"/>
  </bookViews>
  <sheets>
    <sheet name="Disclaimer" sheetId="8" r:id="rId1"/>
    <sheet name="Preliminary FG template" sheetId="7" r:id="rId2"/>
  </sheets>
  <externalReferences>
    <externalReference r:id="rId3"/>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30" i="7" s="1"/>
  <c r="C34" i="7"/>
  <c r="C36" i="7"/>
  <c r="C32" i="7"/>
  <c r="B27" i="7" l="1"/>
  <c r="C19" i="7"/>
  <c r="C88" i="7" l="1"/>
  <c r="C73" i="7"/>
  <c r="D63" i="7"/>
  <c r="C63" i="7"/>
  <c r="B63" i="7"/>
  <c r="B82" i="7" s="1"/>
  <c r="B53" i="7"/>
  <c r="B42" i="7"/>
  <c r="C33" i="7"/>
  <c r="C37" i="7" s="1"/>
  <c r="C22" i="7"/>
  <c r="C20" i="7" s="1"/>
  <c r="B10" i="7"/>
  <c r="B75" i="7" l="1"/>
  <c r="B74" i="7"/>
  <c r="C31" i="7"/>
  <c r="B55" i="7"/>
  <c r="B81" i="7" s="1"/>
  <c r="C35" i="7"/>
  <c r="B48" i="7"/>
  <c r="C86" i="7"/>
  <c r="D73" i="7"/>
  <c r="C76" i="7"/>
  <c r="C79" i="7" s="1"/>
  <c r="B79" i="7" s="1"/>
  <c r="B90" i="7" s="1"/>
  <c r="B87" i="7"/>
  <c r="B88" i="7"/>
  <c r="B46" i="7" l="1"/>
  <c r="C42" i="7"/>
  <c r="C78" i="7"/>
  <c r="B78" i="7" s="1"/>
  <c r="D78" i="7"/>
  <c r="B93" i="7"/>
  <c r="D76" i="7"/>
  <c r="D79" i="7"/>
  <c r="C27" i="7"/>
  <c r="B76" i="7"/>
  <c r="D86" i="7"/>
  <c r="E73" i="7"/>
  <c r="B89" i="7" l="1"/>
  <c r="B92" i="7" s="1"/>
  <c r="E78" i="7"/>
  <c r="C55" i="7"/>
  <c r="E86" i="7"/>
  <c r="E88" i="7" s="1"/>
  <c r="F73" i="7"/>
  <c r="E76" i="7"/>
  <c r="E79" i="7"/>
  <c r="D88" i="7"/>
  <c r="B91" i="7" l="1"/>
  <c r="F78" i="7"/>
  <c r="F86" i="7"/>
  <c r="G73" i="7"/>
  <c r="F76" i="7"/>
  <c r="F79" i="7"/>
  <c r="G79" i="7"/>
  <c r="G78" i="7" l="1"/>
  <c r="H73" i="7"/>
  <c r="H78" i="7" s="1"/>
  <c r="G86" i="7"/>
  <c r="F88" i="7"/>
  <c r="G76" i="7"/>
  <c r="H79" i="7" l="1"/>
  <c r="G88" i="7"/>
  <c r="H86" i="7"/>
  <c r="I73" i="7"/>
  <c r="I78" i="7" s="1"/>
  <c r="H76" i="7"/>
  <c r="I76" i="7" l="1"/>
  <c r="H88" i="7"/>
  <c r="I79" i="7"/>
  <c r="I86" i="7"/>
  <c r="J73" i="7"/>
  <c r="J78" i="7" l="1"/>
  <c r="J79" i="7"/>
  <c r="I88" i="7"/>
  <c r="J86" i="7"/>
  <c r="K73" i="7"/>
  <c r="J76" i="7"/>
  <c r="K78" i="7" l="1"/>
  <c r="J88" i="7"/>
  <c r="K86" i="7"/>
  <c r="K88" i="7" s="1"/>
  <c r="L73" i="7"/>
  <c r="L78" i="7" s="1"/>
  <c r="K76" i="7"/>
  <c r="K79" i="7"/>
  <c r="L86" i="7" l="1"/>
  <c r="L88" i="7" s="1"/>
  <c r="M73" i="7"/>
  <c r="M78" i="7" s="1"/>
  <c r="L76" i="7"/>
  <c r="L79" i="7"/>
  <c r="M86" i="7" l="1"/>
  <c r="M88" i="7" s="1"/>
  <c r="N73" i="7"/>
  <c r="N78" i="7" s="1"/>
  <c r="M79" i="7"/>
  <c r="M76" i="7"/>
  <c r="N86" i="7" l="1"/>
  <c r="N88" i="7" s="1"/>
  <c r="O73" i="7"/>
  <c r="O78" i="7" s="1"/>
  <c r="N79" i="7"/>
  <c r="N76" i="7"/>
  <c r="P73" i="7" l="1"/>
  <c r="P78" i="7" s="1"/>
  <c r="O86" i="7"/>
  <c r="O88" i="7" s="1"/>
  <c r="O76" i="7"/>
  <c r="O79" i="7"/>
  <c r="P86" i="7" l="1"/>
  <c r="P88" i="7" s="1"/>
  <c r="Q73" i="7"/>
  <c r="Q78" i="7" s="1"/>
  <c r="P79" i="7"/>
  <c r="P76" i="7"/>
  <c r="Q86" i="7" l="1"/>
  <c r="Q88" i="7" s="1"/>
  <c r="R73" i="7"/>
  <c r="R78" i="7" s="1"/>
  <c r="Q76" i="7"/>
  <c r="Q79" i="7"/>
  <c r="R86" i="7" l="1"/>
  <c r="R88" i="7" s="1"/>
  <c r="S73" i="7"/>
  <c r="S78" i="7" s="1"/>
  <c r="R76" i="7"/>
  <c r="R79" i="7"/>
  <c r="S86" i="7" l="1"/>
  <c r="S88" i="7" s="1"/>
  <c r="T73" i="7"/>
  <c r="T78" i="7" s="1"/>
  <c r="S79" i="7"/>
  <c r="S76" i="7"/>
  <c r="T86" i="7" l="1"/>
  <c r="T88" i="7" s="1"/>
  <c r="U73" i="7"/>
  <c r="U78" i="7" s="1"/>
  <c r="T79" i="7"/>
  <c r="T76" i="7"/>
  <c r="U86" i="7" l="1"/>
  <c r="U88" i="7" s="1"/>
  <c r="V73" i="7"/>
  <c r="V78" i="7" s="1"/>
  <c r="U76" i="7"/>
  <c r="U79" i="7"/>
  <c r="V86" i="7" l="1"/>
  <c r="V88" i="7" s="1"/>
  <c r="W73" i="7"/>
  <c r="W78" i="7" s="1"/>
  <c r="V79" i="7"/>
  <c r="V76" i="7"/>
  <c r="X73" i="7" l="1"/>
  <c r="X78" i="7" s="1"/>
  <c r="W86" i="7"/>
  <c r="W88" i="7" s="1"/>
  <c r="W79" i="7"/>
  <c r="W76" i="7"/>
  <c r="X86" i="7" l="1"/>
  <c r="X88" i="7" s="1"/>
  <c r="Y73" i="7"/>
  <c r="Y78" i="7" s="1"/>
  <c r="X76" i="7"/>
  <c r="X79" i="7"/>
  <c r="Y86" i="7" l="1"/>
  <c r="Y88" i="7" s="1"/>
  <c r="Z73" i="7"/>
  <c r="Z78" i="7" s="1"/>
  <c r="Y79" i="7"/>
  <c r="Y76" i="7"/>
  <c r="Z86" i="7" l="1"/>
  <c r="Z88" i="7" s="1"/>
  <c r="AA73" i="7"/>
  <c r="AA78" i="7" s="1"/>
  <c r="Z76" i="7"/>
  <c r="Z79" i="7"/>
  <c r="AA86" i="7" l="1"/>
  <c r="AA88" i="7" s="1"/>
  <c r="AB73" i="7"/>
  <c r="AB78" i="7" s="1"/>
  <c r="AA79" i="7"/>
  <c r="AA76" i="7"/>
  <c r="AB86" i="7" l="1"/>
  <c r="AB88" i="7" s="1"/>
  <c r="AC73" i="7"/>
  <c r="AC78" i="7" s="1"/>
  <c r="AB76" i="7"/>
  <c r="AB79" i="7"/>
  <c r="AC86" i="7" l="1"/>
  <c r="AC88" i="7" s="1"/>
  <c r="AD73" i="7"/>
  <c r="AD78" i="7" s="1"/>
  <c r="AC79" i="7"/>
  <c r="AC76" i="7"/>
  <c r="AD86" i="7" l="1"/>
  <c r="AD88" i="7" s="1"/>
  <c r="AE73" i="7"/>
  <c r="AE78" i="7" s="1"/>
  <c r="AD76" i="7"/>
  <c r="AD79" i="7"/>
  <c r="AF73" i="7" l="1"/>
  <c r="AF78" i="7" s="1"/>
  <c r="AE86" i="7"/>
  <c r="AE88" i="7" s="1"/>
  <c r="AE76" i="7"/>
  <c r="AE79" i="7"/>
  <c r="AF86" i="7" l="1"/>
  <c r="AF88" i="7" s="1"/>
  <c r="AG73" i="7"/>
  <c r="AG78" i="7" s="1"/>
  <c r="AF79" i="7"/>
  <c r="AF76" i="7"/>
  <c r="AG86" i="7" l="1"/>
  <c r="AG88" i="7" s="1"/>
  <c r="AH73" i="7"/>
  <c r="AH78" i="7" s="1"/>
  <c r="AG79" i="7"/>
  <c r="AG76" i="7"/>
  <c r="AH86" i="7" l="1"/>
  <c r="AH88" i="7" s="1"/>
  <c r="AI73" i="7"/>
  <c r="AI78" i="7" s="1"/>
  <c r="AH76" i="7"/>
  <c r="AH79" i="7"/>
  <c r="AI86" i="7" l="1"/>
  <c r="AI88" i="7" s="1"/>
  <c r="AJ73" i="7"/>
  <c r="AJ78" i="7" s="1"/>
  <c r="AI79" i="7"/>
  <c r="AI76" i="7"/>
  <c r="AJ86" i="7" l="1"/>
  <c r="AJ88" i="7" s="1"/>
  <c r="AK73" i="7"/>
  <c r="AK78" i="7" s="1"/>
  <c r="AJ79" i="7"/>
  <c r="AJ76" i="7"/>
  <c r="AK86" i="7" l="1"/>
  <c r="AK88" i="7" s="1"/>
  <c r="AL73" i="7"/>
  <c r="AL78" i="7" s="1"/>
  <c r="AK76" i="7"/>
  <c r="AK79" i="7"/>
  <c r="AL86" i="7" l="1"/>
  <c r="AL88" i="7" s="1"/>
  <c r="AM73" i="7"/>
  <c r="AM78" i="7" s="1"/>
  <c r="AL79" i="7"/>
  <c r="AL76" i="7"/>
  <c r="AN73" i="7" l="1"/>
  <c r="AN78" i="7" s="1"/>
  <c r="AM86" i="7"/>
  <c r="AM88" i="7" s="1"/>
  <c r="AM76" i="7"/>
  <c r="AM79" i="7"/>
  <c r="AN86" i="7" l="1"/>
  <c r="AN88" i="7" s="1"/>
  <c r="AO73" i="7"/>
  <c r="AO78" i="7" s="1"/>
  <c r="AN79" i="7"/>
  <c r="AN76" i="7"/>
  <c r="AO86" i="7" l="1"/>
  <c r="AO88" i="7" s="1"/>
  <c r="AP73" i="7"/>
  <c r="AP78" i="7" s="1"/>
  <c r="AO79" i="7"/>
  <c r="AO76" i="7"/>
  <c r="AP86" i="7" l="1"/>
  <c r="AP88" i="7" s="1"/>
  <c r="AQ73" i="7"/>
  <c r="AQ78" i="7" s="1"/>
  <c r="AP79" i="7"/>
  <c r="AP76" i="7"/>
  <c r="AQ86" i="7" l="1"/>
  <c r="AQ88" i="7" s="1"/>
  <c r="AR73" i="7"/>
  <c r="AR78" i="7" s="1"/>
  <c r="AQ76" i="7"/>
  <c r="AQ79" i="7"/>
  <c r="AR86" i="7" l="1"/>
  <c r="AR88" i="7" s="1"/>
  <c r="AS73" i="7"/>
  <c r="AS78" i="7" s="1"/>
  <c r="AR76" i="7"/>
  <c r="AR79" i="7"/>
  <c r="AS86" i="7" l="1"/>
  <c r="AS88" i="7" s="1"/>
  <c r="AT73" i="7"/>
  <c r="AT78" i="7" s="1"/>
  <c r="AS79" i="7"/>
  <c r="AS76" i="7"/>
  <c r="AT86" i="7" l="1"/>
  <c r="AT88" i="7" s="1"/>
  <c r="AU73" i="7"/>
  <c r="AU78" i="7" s="1"/>
  <c r="AT79" i="7"/>
  <c r="AT76" i="7"/>
  <c r="AV73" i="7" l="1"/>
  <c r="AV78" i="7" s="1"/>
  <c r="AU86" i="7"/>
  <c r="AU88" i="7" s="1"/>
  <c r="AU79" i="7"/>
  <c r="AU76" i="7"/>
  <c r="AV86" i="7" l="1"/>
  <c r="AV88" i="7" s="1"/>
  <c r="AW73" i="7"/>
  <c r="AW78" i="7" s="1"/>
  <c r="AV76" i="7"/>
  <c r="AV79" i="7"/>
  <c r="AW86" i="7" l="1"/>
  <c r="AW88" i="7" s="1"/>
  <c r="AW79" i="7"/>
  <c r="AW76" i="7"/>
</calcChain>
</file>

<file path=xl/sharedStrings.xml><?xml version="1.0" encoding="utf-8"?>
<sst xmlns="http://schemas.openxmlformats.org/spreadsheetml/2006/main" count="104" uniqueCount="85">
  <si>
    <t>Preliminary funding gap calculation for IPCEI RDI/FID projects - disclaimer</t>
  </si>
  <si>
    <t>The preliminary funding gap (FG) template complements the IPCEI Application Template which is intended for the first phase of the two-step national evaluation process. It facilitates the structured collection of information on a project's indicative cost structure and potential revenues and the preliminary estimation of the project's funding gap.
This preliminary funding gap template has been developed upon the initiative of the Member States participating in the Joint European Forum for IPCEI (JEF-IPCEI). It does not constitute a template that has been developed by the European Commission or which the European Commission requires to be completed by project companies. 
Applicants are kindly reminded that, should their project be pre-selected and admitted to the second phase of the two-step national evaluation process, they will be required to submit a comprehensive funding gap calculation, in accordance with the latest standard template published by the European Commission. The latest version of the Commission's standard funding gap templates is available at DG COMP's dedicated IPCEI website:</t>
  </si>
  <si>
    <t>https://competition-policy.ec.europa.eu/state-aid/ipcei/guidance-templates_en</t>
  </si>
  <si>
    <t>Preliminary funding gap calculation for IPCEI RDI/FID projects</t>
  </si>
  <si>
    <t>Timeline of the project</t>
  </si>
  <si>
    <t>LEGEND</t>
  </si>
  <si>
    <t>Cell needs input data</t>
  </si>
  <si>
    <t>Project phase</t>
  </si>
  <si>
    <t>First year</t>
  </si>
  <si>
    <t>Last year</t>
  </si>
  <si>
    <t>Project phase description</t>
  </si>
  <si>
    <t>Cell contains built-in formulas &amp; links - do not modify</t>
  </si>
  <si>
    <r>
      <t>Research, development &amp; innovation (</t>
    </r>
    <r>
      <rPr>
        <b/>
        <sz val="11"/>
        <color theme="1"/>
        <rFont val="Times New Roman"/>
        <family val="1"/>
      </rPr>
      <t>RDI</t>
    </r>
    <r>
      <rPr>
        <sz val="11"/>
        <color theme="1"/>
        <rFont val="Times New Roman"/>
        <family val="1"/>
      </rPr>
      <t>) phase</t>
    </r>
  </si>
  <si>
    <t xml:space="preserve">This initial phase is characterized by iterations, experimentation, testing, validation and continuous optimization of the developed solution. </t>
  </si>
  <si>
    <r>
      <t>First industrial deployment (</t>
    </r>
    <r>
      <rPr>
        <b/>
        <sz val="11"/>
        <color theme="1"/>
        <rFont val="Times New Roman"/>
        <family val="1"/>
      </rPr>
      <t>FID</t>
    </r>
    <r>
      <rPr>
        <sz val="11"/>
        <color theme="1"/>
        <rFont val="Times New Roman"/>
        <family val="1"/>
      </rPr>
      <t>) phase</t>
    </r>
  </si>
  <si>
    <t>This phase concerns the upscaling of pilot facilities, demonstration plants or the first-in-kind equipment and facilities, covering the steps subsequent to the pilot line, including the testing phase and bringing batch production to scale, but not mass production or commercial activities.</t>
  </si>
  <si>
    <r>
      <t>Mass production (</t>
    </r>
    <r>
      <rPr>
        <b/>
        <sz val="11"/>
        <color theme="1"/>
        <rFont val="Times New Roman"/>
        <family val="1"/>
      </rPr>
      <t>MP</t>
    </r>
    <r>
      <rPr>
        <sz val="11"/>
        <color theme="1"/>
        <rFont val="Times New Roman"/>
        <family val="1"/>
      </rPr>
      <t>) phase</t>
    </r>
  </si>
  <si>
    <t>In this phase, the product is ready to be mass-produced and distributed to the market.</t>
  </si>
  <si>
    <t>Project duration (years)</t>
  </si>
  <si>
    <t>Estimated costs of the project</t>
  </si>
  <si>
    <t>Cost category</t>
  </si>
  <si>
    <t>Estimated total costs 
(EUR million)</t>
  </si>
  <si>
    <t>Estimated eligible costs 
(EUR million)</t>
  </si>
  <si>
    <t>Comment</t>
  </si>
  <si>
    <t>RDI phase</t>
  </si>
  <si>
    <t>Eligible costs are costs which directly relate to the proposed project and which fall in one of the eligible cost categories outlined in the Annex of the Commission's IPCEI Communication. Only costs incurred during the RDI and FID phase can be eligible costs.</t>
  </si>
  <si>
    <t>Feasibility studies &amp; obtaining permissions</t>
  </si>
  <si>
    <t>Instruments &amp; equipment</t>
  </si>
  <si>
    <t>Average useful life of instruments &amp; equipment (years)</t>
  </si>
  <si>
    <t>Number of years in which the asset is used for the project</t>
  </si>
  <si>
    <t>Buildings, infrastructure &amp; land</t>
  </si>
  <si>
    <t>Link to Commission's IPCEI Communication Annex</t>
  </si>
  <si>
    <t>Average useful life of buildings, infrastructure &amp; land (years)</t>
  </si>
  <si>
    <t>Materials &amp; supplies</t>
  </si>
  <si>
    <t>Patents &amp; contractual research</t>
  </si>
  <si>
    <t>Personnel &amp; administrative costs</t>
  </si>
  <si>
    <t>Other costs</t>
  </si>
  <si>
    <t>Estimated total costs in the RDI phase</t>
  </si>
  <si>
    <t>FID phase</t>
  </si>
  <si>
    <t>Instruments &amp; equipment 
(further depreciation costs of assets purchased in the RDI phase)</t>
  </si>
  <si>
    <t>Instruments &amp; equipment (additional assets)</t>
  </si>
  <si>
    <t>Buildings, infrastructure &amp; land 
(further depreciation costs of assets purchased in the RDI phase)</t>
  </si>
  <si>
    <t>Buildings, infrastructure &amp; land (additional assets)</t>
  </si>
  <si>
    <t>Estimated total costs in the FID phase</t>
  </si>
  <si>
    <t>MP phase</t>
  </si>
  <si>
    <t>Depreciation costs for instruments &amp; equipment</t>
  </si>
  <si>
    <t>Depreciation costs for buildings, infrastructure &amp; land</t>
  </si>
  <si>
    <t>Estimated total costs in the MP phase</t>
  </si>
  <si>
    <t>Estimated total project costs (all project phases)</t>
  </si>
  <si>
    <t>Estimated revenues of the project</t>
  </si>
  <si>
    <t>Revenue category</t>
  </si>
  <si>
    <t>RDI phase
(EUR million)</t>
  </si>
  <si>
    <t>FID phase
(EUR million)</t>
  </si>
  <si>
    <t>MP phase
(EUR million)</t>
  </si>
  <si>
    <t>Product sales</t>
  </si>
  <si>
    <t>Licensing income</t>
  </si>
  <si>
    <t xml:space="preserve">Cost savings </t>
  </si>
  <si>
    <t>Estimated total project revenues</t>
  </si>
  <si>
    <t>Other parameters</t>
  </si>
  <si>
    <t>Parameter</t>
  </si>
  <si>
    <t>Value</t>
  </si>
  <si>
    <t>Weighted average cost of capital (WACC)</t>
  </si>
  <si>
    <t>At this preliminary stage, it is recommended to use the industry-specific WACC, which can be downloaded from the website of professor Aswath Damodaran &gt; Data &gt; Current Data &gt; Costs of Capital by Industry Sector. Once the file has been downloaded, the relevant sector must be identified and the corresponding "Cost of Capital (Euros)" selected.</t>
  </si>
  <si>
    <t>Link to website of professor Aswath Damodaran</t>
  </si>
  <si>
    <t>Tax rate</t>
  </si>
  <si>
    <t>It is recommended to use the "Marginal tax rate by country", which can be downloaded from the website of professor Aswath Damodaran &gt; Data &gt; Current data &gt; Marginal tax rate by country.</t>
  </si>
  <si>
    <t>Cashflows</t>
  </si>
  <si>
    <t>TOTAL</t>
  </si>
  <si>
    <t>Cash inflows (nominal)</t>
  </si>
  <si>
    <t>Cash outflows (nominal)</t>
  </si>
  <si>
    <t>Net cashflows (nominal; including tax effects)</t>
  </si>
  <si>
    <t>Growth rate g of steady-state net cashflow</t>
  </si>
  <si>
    <t>Terminal value</t>
  </si>
  <si>
    <t>Discounted cashflows &amp; funding gap</t>
  </si>
  <si>
    <t>Control cell: are all the cash outflows taken into account?
(i.e. the estimated total project costs in cell B55 have to be equal to the sum of cash outflows in row 75)</t>
  </si>
  <si>
    <t>Control cell: are all the cash inflows taken into account?
(i.e. the estimated total project revenues in cell range B63:D63 have to be equal to the sum of cash inflows in row 74)</t>
  </si>
  <si>
    <t>Grant calculation</t>
  </si>
  <si>
    <t>Requested grant (nominal)</t>
  </si>
  <si>
    <t>Requested grant (discounted)</t>
  </si>
  <si>
    <t>Maximum grant (nominal) (capped by total eligible costs)</t>
  </si>
  <si>
    <t>Maximum grant (discounted) (capped by funding gap)</t>
  </si>
  <si>
    <t>Control cell: does the requested grant fulfil the eligible cost and funding gap constraints?</t>
  </si>
  <si>
    <t>State aid intensity</t>
  </si>
  <si>
    <t>Requested grant (discounted) / funding gap</t>
  </si>
  <si>
    <t>All values in this document are indicative and do not constitute any obligation for Member States to release State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</si>
</sst>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quot;€&quot;_-;\-* #,##0.00\ &quot;€&quot;_-;_-* &quot;-&quot;??\ &quot;€&quot;_-;_-@_-"/>
    <numFmt numFmtId="165" formatCode="#,##0.00_ ;\-#,##0.00\ "/>
  </numFmts>
  <fonts count="24">
    <font>
      <sz val="11"/>
      <color theme="1"/>
      <name val="Aptos Narrow"/>
      <family val="2"/>
      <scheme val="minor"/>
    </font>
    <font>
      <i/>
      <sz val="11"/>
      <color theme="1"/>
      <name val="Times New Roman"/>
      <family val="1"/>
    </font>
    <font>
      <b/>
      <sz val="11"/>
      <color theme="1"/>
      <name val="Times New Roman"/>
      <family val="1"/>
    </font>
    <font>
      <b/>
      <sz val="11"/>
      <color rgb="FF000000"/>
      <name val="Times New Roman"/>
      <family val="1"/>
    </font>
    <font>
      <sz val="11"/>
      <color theme="1"/>
      <name val="Times New Roman"/>
      <family val="1"/>
    </font>
    <font>
      <sz val="8"/>
      <color theme="1" tint="0.499984740745262"/>
      <name val="Times New Roman"/>
      <family val="1"/>
    </font>
    <font>
      <sz val="8"/>
      <color theme="1"/>
      <name val="Times New Roman"/>
      <family val="1"/>
    </font>
    <font>
      <b/>
      <sz val="8"/>
      <name val="Times New Roman"/>
      <family val="1"/>
    </font>
    <font>
      <b/>
      <sz val="11"/>
      <color theme="0"/>
      <name val="Times New Roman"/>
      <family val="1"/>
    </font>
    <font>
      <sz val="11"/>
      <color theme="1"/>
      <name val="Aptos Narrow"/>
      <family val="2"/>
      <scheme val="minor"/>
    </font>
    <font>
      <u/>
      <sz val="11"/>
      <color theme="10"/>
      <name val="Aptos Narrow"/>
      <family val="2"/>
      <scheme val="minor"/>
    </font>
    <font>
      <sz val="11"/>
      <color indexed="60"/>
      <name val="Calibri"/>
      <family val="2"/>
    </font>
    <font>
      <sz val="11"/>
      <name val="Times New Roman"/>
      <family val="1"/>
    </font>
    <font>
      <sz val="11"/>
      <color rgb="FFFFED00"/>
      <name val="Times New Roman"/>
      <family val="1"/>
    </font>
    <font>
      <u/>
      <sz val="11"/>
      <color theme="10"/>
      <name val="Times New Roman"/>
      <family val="1"/>
    </font>
    <font>
      <sz val="11"/>
      <color indexed="8"/>
      <name val="Times New Roman"/>
      <family val="1"/>
    </font>
    <font>
      <b/>
      <i/>
      <u/>
      <sz val="11"/>
      <color theme="1"/>
      <name val="Times New Roman"/>
      <family val="1"/>
    </font>
    <font>
      <i/>
      <sz val="11"/>
      <color theme="1" tint="0.34998626667073579"/>
      <name val="Times New Roman"/>
      <family val="1"/>
    </font>
    <font>
      <i/>
      <sz val="10"/>
      <color theme="1" tint="0.34998626667073579"/>
      <name val="Times New Roman"/>
      <family val="1"/>
    </font>
    <font>
      <i/>
      <sz val="11"/>
      <color rgb="FFFF0000"/>
      <name val="Times New Roman"/>
      <family val="1"/>
    </font>
    <font>
      <i/>
      <sz val="11"/>
      <color indexed="8"/>
      <name val="Times New Roman"/>
      <family val="1"/>
    </font>
    <font>
      <b/>
      <sz val="11"/>
      <color indexed="8"/>
      <name val="Times New Roman"/>
      <family val="1"/>
    </font>
    <font>
      <b/>
      <sz val="20"/>
      <color rgb="FFFFED00"/>
      <name val="Times New Roman"/>
      <family val="1"/>
    </font>
    <font>
      <i/>
      <sz val="11"/>
      <name val="Times New Roman"/>
      <family val="1"/>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indexed="43"/>
      </patternFill>
    </fill>
    <fill>
      <patternFill patternType="solid">
        <fgColor rgb="FF004494"/>
        <bgColor theme="0"/>
      </patternFill>
    </fill>
    <fill>
      <patternFill patternType="solid">
        <fgColor theme="4" tint="-0.499984740745262"/>
        <bgColor indexed="64"/>
      </patternFill>
    </fill>
    <fill>
      <patternFill patternType="lightUp">
        <bgColor theme="0"/>
      </patternFill>
    </fill>
    <fill>
      <patternFill patternType="solid">
        <fgColor theme="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7">
    <xf numFmtId="0" fontId="0" fillId="0" borderId="0"/>
    <xf numFmtId="164" fontId="9" fillId="0" borderId="0" applyFont="0" applyFill="0" applyBorder="0" applyAlignment="0" applyProtection="0"/>
    <xf numFmtId="0" fontId="10" fillId="0" borderId="0" applyNumberForma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1" fillId="6" borderId="0" applyNumberFormat="0" applyBorder="0" applyAlignment="0" applyProtection="0"/>
    <xf numFmtId="164" fontId="9" fillId="0" borderId="0" applyFont="0" applyFill="0" applyBorder="0" applyAlignment="0" applyProtection="0"/>
  </cellStyleXfs>
  <cellXfs count="137">
    <xf numFmtId="0" fontId="0" fillId="0" borderId="0" xfId="0"/>
    <xf numFmtId="0" fontId="7" fillId="3" borderId="0" xfId="0" applyFont="1" applyFill="1" applyAlignment="1" applyProtection="1">
      <alignment vertical="center"/>
      <protection locked="0"/>
    </xf>
    <xf numFmtId="0" fontId="1" fillId="3" borderId="0" xfId="0" applyFont="1" applyFill="1" applyProtection="1">
      <protection locked="0"/>
    </xf>
    <xf numFmtId="0" fontId="2" fillId="3" borderId="0" xfId="0" applyFont="1" applyFill="1" applyAlignment="1" applyProtection="1">
      <alignment vertical="center"/>
      <protection locked="0"/>
    </xf>
    <xf numFmtId="0" fontId="1" fillId="3" borderId="0" xfId="0" applyFont="1" applyFill="1" applyAlignment="1" applyProtection="1">
      <alignment horizontal="center" vertical="center" wrapText="1"/>
      <protection locked="0"/>
    </xf>
    <xf numFmtId="0" fontId="4" fillId="3" borderId="8" xfId="0" applyFont="1" applyFill="1" applyBorder="1" applyAlignment="1" applyProtection="1">
      <alignment horizontal="justify" vertical="center" wrapText="1"/>
      <protection locked="0"/>
    </xf>
    <xf numFmtId="0" fontId="4" fillId="3" borderId="7" xfId="0" applyFont="1" applyFill="1" applyBorder="1" applyAlignment="1" applyProtection="1">
      <alignment horizontal="justify" vertical="center" wrapText="1"/>
      <protection locked="0"/>
    </xf>
    <xf numFmtId="0" fontId="6" fillId="3" borderId="0" xfId="0" applyFont="1" applyFill="1" applyProtection="1">
      <protection locked="0"/>
    </xf>
    <xf numFmtId="0" fontId="4" fillId="3" borderId="1" xfId="0" applyFont="1" applyFill="1" applyBorder="1" applyAlignment="1" applyProtection="1">
      <alignment vertical="center" wrapText="1"/>
      <protection locked="0"/>
    </xf>
    <xf numFmtId="0" fontId="4" fillId="3" borderId="0" xfId="0" applyFont="1" applyFill="1" applyProtection="1">
      <protection locked="0"/>
    </xf>
    <xf numFmtId="0" fontId="4" fillId="3" borderId="7"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3" fillId="3" borderId="0" xfId="0" applyFont="1" applyFill="1" applyAlignment="1" applyProtection="1">
      <alignment vertical="center" wrapText="1"/>
      <protection locked="0"/>
    </xf>
    <xf numFmtId="0" fontId="4" fillId="3" borderId="0" xfId="0" applyFont="1" applyFill="1" applyAlignment="1" applyProtection="1">
      <alignment horizontal="justify" vertical="center" wrapText="1"/>
      <protection locked="0"/>
    </xf>
    <xf numFmtId="164" fontId="4" fillId="3" borderId="0" xfId="0" applyNumberFormat="1" applyFont="1" applyFill="1" applyAlignment="1" applyProtection="1">
      <alignment horizontal="justify" vertical="center" wrapText="1"/>
      <protection locked="0"/>
    </xf>
    <xf numFmtId="0" fontId="4" fillId="3" borderId="1" xfId="0" applyFont="1" applyFill="1" applyBorder="1" applyAlignment="1" applyProtection="1">
      <alignment horizontal="justify" vertical="center" wrapText="1"/>
      <protection locked="0"/>
    </xf>
    <xf numFmtId="10" fontId="4" fillId="2" borderId="1" xfId="1" applyNumberFormat="1" applyFont="1" applyFill="1" applyBorder="1" applyAlignment="1" applyProtection="1">
      <alignment horizontal="right" vertical="center" wrapText="1"/>
    </xf>
    <xf numFmtId="0" fontId="12" fillId="5" borderId="1" xfId="0" applyFont="1" applyFill="1" applyBorder="1" applyAlignment="1" applyProtection="1">
      <alignment horizontal="center" vertical="center"/>
      <protection locked="0"/>
    </xf>
    <xf numFmtId="0" fontId="13" fillId="3" borderId="0" xfId="0" applyFont="1" applyFill="1" applyProtection="1">
      <protection locked="0"/>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15" fillId="3" borderId="0" xfId="0" applyFont="1" applyFill="1" applyProtection="1">
      <protection locked="0"/>
    </xf>
    <xf numFmtId="0" fontId="16" fillId="3" borderId="0" xfId="0" applyFont="1" applyFill="1" applyProtection="1">
      <protection locked="0"/>
    </xf>
    <xf numFmtId="0" fontId="8" fillId="8" borderId="1" xfId="0" applyFont="1" applyFill="1" applyBorder="1" applyAlignment="1" applyProtection="1">
      <alignment horizontal="left" vertical="center"/>
      <protection locked="0"/>
    </xf>
    <xf numFmtId="0" fontId="8" fillId="8" borderId="1" xfId="0" applyFont="1" applyFill="1" applyBorder="1" applyAlignment="1" applyProtection="1">
      <alignment horizontal="center" vertical="center"/>
      <protection locked="0"/>
    </xf>
    <xf numFmtId="4" fontId="4" fillId="5" borderId="1" xfId="0" applyNumberFormat="1" applyFont="1" applyFill="1" applyBorder="1" applyAlignment="1" applyProtection="1">
      <alignment horizontal="right" vertical="center" wrapText="1"/>
      <protection locked="0"/>
    </xf>
    <xf numFmtId="4" fontId="4" fillId="3" borderId="0" xfId="0" applyNumberFormat="1" applyFont="1" applyFill="1" applyAlignment="1" applyProtection="1">
      <alignment horizontal="right"/>
      <protection locked="0"/>
    </xf>
    <xf numFmtId="4" fontId="4" fillId="5" borderId="7" xfId="0" applyNumberFormat="1" applyFont="1" applyFill="1" applyBorder="1" applyAlignment="1" applyProtection="1">
      <alignment horizontal="right" vertical="center" wrapText="1"/>
      <protection locked="0"/>
    </xf>
    <xf numFmtId="0" fontId="18" fillId="3" borderId="1" xfId="0" applyFont="1" applyFill="1" applyBorder="1" applyAlignment="1" applyProtection="1">
      <alignment vertical="center" wrapText="1"/>
      <protection locked="0"/>
    </xf>
    <xf numFmtId="4" fontId="4" fillId="3" borderId="1" xfId="0" applyNumberFormat="1" applyFont="1" applyFill="1" applyBorder="1" applyAlignment="1" applyProtection="1">
      <alignment horizontal="right" vertical="center" wrapText="1"/>
      <protection locked="0"/>
    </xf>
    <xf numFmtId="4" fontId="4" fillId="2" borderId="7" xfId="0" applyNumberFormat="1" applyFont="1" applyFill="1" applyBorder="1" applyAlignment="1">
      <alignment horizontal="right" vertical="center" wrapText="1"/>
    </xf>
    <xf numFmtId="4" fontId="6" fillId="3" borderId="0" xfId="0" applyNumberFormat="1" applyFont="1" applyFill="1" applyAlignment="1" applyProtection="1">
      <alignment horizontal="right"/>
      <protection locked="0"/>
    </xf>
    <xf numFmtId="0" fontId="4" fillId="3" borderId="1" xfId="0" applyFont="1" applyFill="1" applyBorder="1" applyAlignment="1" applyProtection="1">
      <alignment vertical="center"/>
      <protection locked="0"/>
    </xf>
    <xf numFmtId="4" fontId="6" fillId="9" borderId="0" xfId="0" applyNumberFormat="1" applyFont="1" applyFill="1" applyAlignment="1" applyProtection="1">
      <alignment horizontal="right"/>
      <protection locked="0"/>
    </xf>
    <xf numFmtId="4" fontId="4" fillId="9" borderId="0" xfId="0" applyNumberFormat="1" applyFont="1" applyFill="1" applyAlignment="1" applyProtection="1">
      <alignment horizontal="right"/>
      <protection locked="0"/>
    </xf>
    <xf numFmtId="0" fontId="12" fillId="2" borderId="0" xfId="0" applyFont="1" applyFill="1" applyAlignment="1">
      <alignment horizontal="center"/>
    </xf>
    <xf numFmtId="165" fontId="4" fillId="5" borderId="1" xfId="1" applyNumberFormat="1" applyFont="1" applyFill="1" applyBorder="1" applyAlignment="1" applyProtection="1">
      <alignment horizontal="right" vertical="center" wrapText="1"/>
      <protection locked="0"/>
    </xf>
    <xf numFmtId="3" fontId="17" fillId="5" borderId="1" xfId="0" applyNumberFormat="1" applyFont="1" applyFill="1" applyBorder="1" applyAlignment="1" applyProtection="1">
      <alignment horizontal="center" vertical="center" wrapText="1"/>
      <protection locked="0"/>
    </xf>
    <xf numFmtId="3" fontId="1"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8" fillId="10" borderId="9" xfId="0" applyFont="1" applyFill="1" applyBorder="1" applyAlignment="1" applyProtection="1">
      <alignment horizontal="center" vertical="center"/>
      <protection locked="0"/>
    </xf>
    <xf numFmtId="0" fontId="8" fillId="10" borderId="10" xfId="0" applyFont="1" applyFill="1" applyBorder="1" applyAlignment="1" applyProtection="1">
      <alignment horizontal="center" vertical="center"/>
      <protection locked="0"/>
    </xf>
    <xf numFmtId="164" fontId="4" fillId="0" borderId="0" xfId="1" applyFont="1" applyFill="1" applyBorder="1" applyAlignment="1" applyProtection="1">
      <alignment horizontal="justify" vertical="center" wrapText="1"/>
    </xf>
    <xf numFmtId="0" fontId="4" fillId="0" borderId="0" xfId="0" applyFont="1" applyProtection="1">
      <protection locked="0"/>
    </xf>
    <xf numFmtId="4" fontId="4" fillId="2" borderId="1" xfId="1" applyNumberFormat="1" applyFont="1" applyFill="1" applyBorder="1" applyAlignment="1" applyProtection="1">
      <alignment horizontal="right" vertical="center" wrapText="1"/>
      <protection locked="0"/>
    </xf>
    <xf numFmtId="4" fontId="4" fillId="2" borderId="8" xfId="1" applyNumberFormat="1" applyFont="1" applyFill="1" applyBorder="1" applyAlignment="1" applyProtection="1">
      <alignment horizontal="right" vertical="center" wrapText="1"/>
    </xf>
    <xf numFmtId="4" fontId="4" fillId="2" borderId="1" xfId="1" applyNumberFormat="1" applyFont="1" applyFill="1" applyBorder="1" applyAlignment="1" applyProtection="1">
      <alignment horizontal="right" vertical="center" wrapText="1"/>
    </xf>
    <xf numFmtId="4" fontId="4" fillId="5" borderId="1" xfId="1" applyNumberFormat="1" applyFont="1" applyFill="1" applyBorder="1" applyAlignment="1" applyProtection="1">
      <alignment horizontal="right" vertical="center" wrapText="1"/>
      <protection locked="0"/>
    </xf>
    <xf numFmtId="4" fontId="2" fillId="2" borderId="1" xfId="1" applyNumberFormat="1" applyFont="1" applyFill="1" applyBorder="1" applyAlignment="1" applyProtection="1">
      <alignment horizontal="right" vertical="center" wrapText="1"/>
    </xf>
    <xf numFmtId="4" fontId="21" fillId="2" borderId="1" xfId="1" applyNumberFormat="1" applyFont="1" applyFill="1" applyBorder="1" applyAlignment="1" applyProtection="1">
      <alignment horizontal="right" vertical="center" wrapText="1"/>
    </xf>
    <xf numFmtId="0" fontId="8" fillId="10" borderId="10" xfId="0" applyFont="1" applyFill="1" applyBorder="1" applyAlignment="1">
      <alignment horizontal="right" vertical="center"/>
    </xf>
    <xf numFmtId="0" fontId="8" fillId="10" borderId="11" xfId="0" applyFont="1" applyFill="1" applyBorder="1" applyAlignment="1">
      <alignment horizontal="right" vertical="center"/>
    </xf>
    <xf numFmtId="0" fontId="4" fillId="0" borderId="0" xfId="0" applyFont="1" applyAlignment="1" applyProtection="1">
      <alignment horizontal="justify" vertical="center" wrapText="1"/>
      <protection locked="0"/>
    </xf>
    <xf numFmtId="0" fontId="8" fillId="10" borderId="1" xfId="0" applyFont="1" applyFill="1" applyBorder="1" applyAlignment="1" applyProtection="1">
      <alignment horizontal="center" vertical="center"/>
      <protection locked="0"/>
    </xf>
    <xf numFmtId="0" fontId="8" fillId="10" borderId="1" xfId="0" applyFont="1" applyFill="1" applyBorder="1" applyAlignment="1" applyProtection="1">
      <alignment horizontal="right" vertical="center"/>
      <protection locked="0"/>
    </xf>
    <xf numFmtId="0" fontId="8" fillId="10" borderId="1" xfId="0" applyFont="1" applyFill="1" applyBorder="1" applyAlignment="1">
      <alignment horizontal="right" vertical="center"/>
    </xf>
    <xf numFmtId="0" fontId="17"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justify" vertical="center" wrapText="1"/>
      <protection locked="0"/>
    </xf>
    <xf numFmtId="0" fontId="4" fillId="3" borderId="6" xfId="0" applyFont="1" applyFill="1" applyBorder="1" applyAlignment="1" applyProtection="1">
      <alignment wrapText="1"/>
      <protection locked="0"/>
    </xf>
    <xf numFmtId="0" fontId="1" fillId="3" borderId="0" xfId="0" applyFont="1" applyFill="1" applyAlignment="1" applyProtection="1">
      <alignment vertical="center" wrapText="1"/>
      <protection locked="0"/>
    </xf>
    <xf numFmtId="0" fontId="17" fillId="3" borderId="8" xfId="0" applyFont="1" applyFill="1" applyBorder="1" applyAlignment="1" applyProtection="1">
      <alignment horizontal="justify" vertical="center" wrapText="1"/>
      <protection locked="0"/>
    </xf>
    <xf numFmtId="0" fontId="4" fillId="3" borderId="8" xfId="0" applyFont="1" applyFill="1" applyBorder="1" applyAlignment="1">
      <alignment horizontal="center" vertical="center"/>
    </xf>
    <xf numFmtId="164" fontId="4" fillId="0" borderId="19" xfId="1" applyFont="1" applyFill="1" applyBorder="1" applyAlignment="1" applyProtection="1">
      <alignment horizontal="justify" vertical="center" wrapText="1"/>
    </xf>
    <xf numFmtId="0" fontId="4" fillId="3" borderId="0" xfId="0" applyFont="1" applyFill="1" applyAlignment="1" applyProtection="1">
      <alignment horizontal="left"/>
      <protection locked="0"/>
    </xf>
    <xf numFmtId="0" fontId="5" fillId="3" borderId="0" xfId="0" applyFont="1" applyFill="1" applyAlignment="1" applyProtection="1">
      <alignment horizontal="left"/>
      <protection locked="0"/>
    </xf>
    <xf numFmtId="0" fontId="6" fillId="3" borderId="0" xfId="0" applyFont="1" applyFill="1" applyAlignment="1" applyProtection="1">
      <alignment horizontal="left"/>
      <protection locked="0"/>
    </xf>
    <xf numFmtId="0" fontId="5" fillId="3" borderId="0" xfId="0" applyFont="1" applyFill="1" applyProtection="1">
      <protection locked="0"/>
    </xf>
    <xf numFmtId="0" fontId="4" fillId="0" borderId="0" xfId="0" applyFont="1"/>
    <xf numFmtId="10" fontId="21" fillId="2" borderId="1" xfId="3" applyNumberFormat="1" applyFont="1" applyFill="1" applyBorder="1" applyAlignment="1" applyProtection="1">
      <alignment horizontal="right" vertical="center" wrapText="1"/>
      <protection locked="0"/>
    </xf>
    <xf numFmtId="10" fontId="4" fillId="0" borderId="15" xfId="1" applyNumberFormat="1" applyFont="1" applyFill="1" applyBorder="1" applyAlignment="1" applyProtection="1">
      <alignment horizontal="right" vertical="center" wrapText="1"/>
    </xf>
    <xf numFmtId="0" fontId="1" fillId="0" borderId="0" xfId="0" applyFont="1" applyAlignment="1" applyProtection="1">
      <alignment vertical="center" wrapText="1"/>
      <protection locked="0"/>
    </xf>
    <xf numFmtId="10" fontId="4" fillId="0" borderId="0" xfId="1" applyNumberFormat="1" applyFont="1" applyFill="1" applyBorder="1" applyAlignment="1" applyProtection="1">
      <alignment horizontal="right" vertical="center" wrapText="1"/>
    </xf>
    <xf numFmtId="10" fontId="4" fillId="5" borderId="3" xfId="0" applyNumberFormat="1" applyFont="1" applyFill="1" applyBorder="1" applyAlignment="1" applyProtection="1">
      <alignment horizontal="center" vertical="center" wrapText="1"/>
      <protection locked="0"/>
    </xf>
    <xf numFmtId="0" fontId="8" fillId="10"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8" fillId="8" borderId="1" xfId="0" applyFont="1" applyFill="1" applyBorder="1" applyAlignment="1" applyProtection="1">
      <alignment vertical="center" wrapText="1"/>
      <protection locked="0"/>
    </xf>
    <xf numFmtId="0" fontId="8" fillId="8" borderId="1" xfId="0" applyFont="1" applyFill="1" applyBorder="1" applyAlignment="1" applyProtection="1">
      <alignment horizontal="right" vertical="center" wrapText="1"/>
      <protection locked="0"/>
    </xf>
    <xf numFmtId="0" fontId="2" fillId="0" borderId="1" xfId="0" applyFont="1" applyBorder="1" applyAlignment="1" applyProtection="1">
      <alignment vertical="center" wrapText="1"/>
      <protection locked="0"/>
    </xf>
    <xf numFmtId="3" fontId="1" fillId="2" borderId="7" xfId="0" applyNumberFormat="1" applyFont="1" applyFill="1" applyBorder="1" applyAlignment="1">
      <alignment horizontal="center" vertical="center" wrapText="1"/>
    </xf>
    <xf numFmtId="4" fontId="2" fillId="2" borderId="1" xfId="0" applyNumberFormat="1" applyFont="1" applyFill="1" applyBorder="1" applyAlignment="1">
      <alignment horizontal="right" vertical="center" wrapText="1"/>
    </xf>
    <xf numFmtId="4" fontId="1" fillId="3" borderId="0" xfId="0" applyNumberFormat="1" applyFont="1" applyFill="1" applyAlignment="1" applyProtection="1">
      <alignment horizontal="right"/>
      <protection locked="0"/>
    </xf>
    <xf numFmtId="0" fontId="8" fillId="8" borderId="1" xfId="0" applyFont="1" applyFill="1" applyBorder="1" applyAlignment="1" applyProtection="1">
      <alignment vertical="top" wrapText="1"/>
      <protection locked="0"/>
    </xf>
    <xf numFmtId="0" fontId="8" fillId="8" borderId="1" xfId="0" applyFont="1" applyFill="1" applyBorder="1" applyAlignment="1" applyProtection="1">
      <alignment horizontal="right" vertical="top" wrapText="1"/>
      <protection locked="0"/>
    </xf>
    <xf numFmtId="0" fontId="19" fillId="3" borderId="0" xfId="0" applyFont="1" applyFill="1" applyAlignment="1" applyProtection="1">
      <alignment vertical="center" wrapText="1"/>
      <protection locked="0"/>
    </xf>
    <xf numFmtId="0" fontId="1" fillId="3" borderId="0" xfId="0" applyFont="1" applyFill="1" applyAlignment="1" applyProtection="1">
      <alignment vertical="top" wrapText="1"/>
      <protection locked="0"/>
    </xf>
    <xf numFmtId="0" fontId="14" fillId="0" borderId="0" xfId="2" applyFont="1" applyFill="1" applyBorder="1" applyAlignment="1" applyProtection="1">
      <alignment horizontal="justify" vertical="center" wrapText="1"/>
      <protection locked="0"/>
    </xf>
    <xf numFmtId="0" fontId="10" fillId="0" borderId="0" xfId="2" applyFill="1" applyBorder="1" applyAlignment="1" applyProtection="1">
      <alignment vertical="center"/>
      <protection locked="0"/>
    </xf>
    <xf numFmtId="0" fontId="19" fillId="0" borderId="0" xfId="0" applyFont="1" applyAlignment="1" applyProtection="1">
      <alignment vertical="center" wrapText="1"/>
      <protection locked="0"/>
    </xf>
    <xf numFmtId="4" fontId="4" fillId="5" borderId="3" xfId="0" applyNumberFormat="1" applyFont="1" applyFill="1" applyBorder="1" applyAlignment="1" applyProtection="1">
      <alignment horizontal="right" vertical="center" wrapText="1"/>
      <protection locked="0"/>
    </xf>
    <xf numFmtId="3" fontId="17" fillId="5" borderId="3" xfId="0" applyNumberFormat="1" applyFont="1" applyFill="1" applyBorder="1" applyAlignment="1" applyProtection="1">
      <alignment horizontal="center" vertical="center" wrapText="1"/>
      <protection locked="0"/>
    </xf>
    <xf numFmtId="3" fontId="17" fillId="2" borderId="3" xfId="0" applyNumberFormat="1" applyFont="1" applyFill="1" applyBorder="1" applyAlignment="1">
      <alignment horizontal="center" vertical="center" wrapText="1"/>
    </xf>
    <xf numFmtId="4" fontId="4" fillId="2" borderId="3" xfId="0" applyNumberFormat="1" applyFont="1" applyFill="1" applyBorder="1" applyAlignment="1">
      <alignment horizontal="right" vertical="center" wrapText="1"/>
    </xf>
    <xf numFmtId="165" fontId="2" fillId="2" borderId="1" xfId="0" applyNumberFormat="1" applyFont="1" applyFill="1" applyBorder="1" applyAlignment="1" applyProtection="1">
      <alignment vertical="center" wrapText="1"/>
      <protection locked="0"/>
    </xf>
    <xf numFmtId="0" fontId="23" fillId="3" borderId="0" xfId="0" applyFont="1" applyFill="1" applyAlignment="1" applyProtection="1">
      <alignment vertical="top" wrapText="1"/>
      <protection locked="0"/>
    </xf>
    <xf numFmtId="0" fontId="14" fillId="3" borderId="17" xfId="2" applyFont="1" applyFill="1" applyBorder="1" applyAlignment="1" applyProtection="1">
      <alignment vertical="top"/>
      <protection locked="0"/>
    </xf>
    <xf numFmtId="0" fontId="23" fillId="3" borderId="20" xfId="0" applyFont="1" applyFill="1" applyBorder="1" applyAlignment="1" applyProtection="1">
      <alignment vertical="top" wrapText="1"/>
      <protection locked="0"/>
    </xf>
    <xf numFmtId="0" fontId="23" fillId="3" borderId="18" xfId="0" applyFont="1" applyFill="1" applyBorder="1" applyAlignment="1" applyProtection="1">
      <alignment vertical="top" wrapText="1"/>
      <protection locked="0"/>
    </xf>
    <xf numFmtId="3" fontId="4" fillId="2" borderId="1" xfId="0" applyNumberFormat="1" applyFont="1" applyFill="1" applyBorder="1" applyAlignment="1">
      <alignment horizontal="right" vertical="center" wrapText="1"/>
    </xf>
    <xf numFmtId="0" fontId="22" fillId="7" borderId="0" xfId="0" applyFont="1" applyFill="1" applyAlignment="1">
      <alignment horizontal="center" vertical="center" wrapText="1"/>
    </xf>
    <xf numFmtId="0" fontId="14" fillId="0" borderId="17" xfId="2" applyFont="1" applyBorder="1" applyAlignment="1">
      <alignment horizontal="left"/>
    </xf>
    <xf numFmtId="0" fontId="14" fillId="0" borderId="20" xfId="2" applyFont="1" applyBorder="1" applyAlignment="1">
      <alignment horizontal="left"/>
    </xf>
    <xf numFmtId="0" fontId="14" fillId="0" borderId="18" xfId="2" applyFont="1" applyBorder="1" applyAlignment="1">
      <alignment horizontal="left"/>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23" fillId="3" borderId="14" xfId="0" applyFont="1" applyFill="1" applyBorder="1" applyAlignment="1" applyProtection="1">
      <alignment horizontal="left" vertical="top" wrapText="1"/>
      <protection locked="0"/>
    </xf>
    <xf numFmtId="0" fontId="23" fillId="3" borderId="15" xfId="0" applyFont="1" applyFill="1" applyBorder="1" applyAlignment="1" applyProtection="1">
      <alignment horizontal="left" vertical="top" wrapText="1"/>
      <protection locked="0"/>
    </xf>
    <xf numFmtId="0" fontId="23" fillId="3" borderId="16" xfId="0" applyFont="1" applyFill="1" applyBorder="1" applyAlignment="1" applyProtection="1">
      <alignment horizontal="left" vertical="top" wrapText="1"/>
      <protection locked="0"/>
    </xf>
    <xf numFmtId="0" fontId="23" fillId="3" borderId="6" xfId="0" applyFont="1" applyFill="1" applyBorder="1" applyAlignment="1" applyProtection="1">
      <alignment horizontal="left" vertical="top" wrapText="1"/>
      <protection locked="0"/>
    </xf>
    <xf numFmtId="0" fontId="23" fillId="3" borderId="0" xfId="0" applyFont="1" applyFill="1" applyAlignment="1" applyProtection="1">
      <alignment horizontal="left" vertical="top" wrapText="1"/>
      <protection locked="0"/>
    </xf>
    <xf numFmtId="0" fontId="23" fillId="3" borderId="19" xfId="0" applyFont="1" applyFill="1" applyBorder="1" applyAlignment="1" applyProtection="1">
      <alignment horizontal="left" vertical="top" wrapText="1"/>
      <protection locked="0"/>
    </xf>
    <xf numFmtId="0" fontId="8" fillId="4" borderId="12"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8" fillId="4" borderId="21"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0" fontId="8" fillId="8" borderId="5" xfId="0" applyFont="1" applyFill="1" applyBorder="1" applyAlignment="1" applyProtection="1">
      <alignment horizontal="left" vertical="top" wrapText="1"/>
      <protection locked="0"/>
    </xf>
    <xf numFmtId="0" fontId="8" fillId="4" borderId="17"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18" xfId="0" applyFont="1" applyFill="1" applyBorder="1" applyAlignment="1" applyProtection="1">
      <alignment horizontal="center" vertical="center" wrapText="1"/>
      <protection locked="0"/>
    </xf>
    <xf numFmtId="0" fontId="20" fillId="0" borderId="3"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8" fillId="10" borderId="14" xfId="0" applyFont="1" applyFill="1" applyBorder="1" applyAlignment="1" applyProtection="1">
      <alignment horizontal="left" vertical="center"/>
      <protection locked="0"/>
    </xf>
    <xf numFmtId="0" fontId="8" fillId="10" borderId="15" xfId="0" applyFont="1" applyFill="1" applyBorder="1" applyAlignment="1" applyProtection="1">
      <alignment horizontal="left" vertical="center"/>
      <protection locked="0"/>
    </xf>
    <xf numFmtId="0" fontId="8" fillId="10" borderId="16" xfId="0" applyFont="1" applyFill="1" applyBorder="1" applyAlignment="1" applyProtection="1">
      <alignment horizontal="left" vertical="center"/>
      <protection locked="0"/>
    </xf>
    <xf numFmtId="0" fontId="14" fillId="0" borderId="7" xfId="2" applyFont="1" applyFill="1" applyBorder="1" applyAlignment="1" applyProtection="1">
      <alignment horizontal="center" vertical="center" wrapText="1"/>
      <protection locked="0"/>
    </xf>
    <xf numFmtId="0" fontId="14" fillId="0" borderId="8" xfId="2"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protection locked="0"/>
    </xf>
    <xf numFmtId="0" fontId="15" fillId="5" borderId="1" xfId="0" applyFont="1" applyFill="1" applyBorder="1" applyAlignment="1" applyProtection="1">
      <alignment horizontal="left"/>
      <protection locked="0"/>
    </xf>
    <xf numFmtId="0" fontId="8" fillId="8" borderId="1" xfId="0" applyFont="1" applyFill="1" applyBorder="1" applyAlignment="1" applyProtection="1">
      <alignment horizontal="left" vertical="center"/>
      <protection locked="0"/>
    </xf>
  </cellXfs>
  <cellStyles count="7">
    <cellStyle name="Comma 2" xfId="4" xr:uid="{3E431D86-B249-4BB8-BEF5-08239E68945E}"/>
    <cellStyle name="Currency 2" xfId="6" xr:uid="{FD5D8FC1-4246-4EC2-8EA5-6F26979C75EE}"/>
    <cellStyle name="Hiperłącze" xfId="2" builtinId="8"/>
    <cellStyle name="Neutral 2" xfId="5" xr:uid="{2282E8A5-D160-4C72-9386-317366F97662}"/>
    <cellStyle name="Normalny" xfId="0" builtinId="0"/>
    <cellStyle name="Procentowy" xfId="3" builtinId="5"/>
    <cellStyle name="Walutowy" xfId="1" builtinId="4"/>
  </cellStyles>
  <dxfs count="9">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petition-policy.ec.europa.eu/state-aid/ipcei/guidance-templates_e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ur-lex.europa.eu/legal-content/EN/TXT/?uri=uriserv%3AOJ.C_.2021.528.01.0010.01.ENG&amp;toc=OJ%3AC%3A2021%3A528%3ATOC" TargetMode="External"/><Relationship Id="rId1" Type="http://schemas.openxmlformats.org/officeDocument/2006/relationships/hyperlink" Target="https://pages.stern.nyu.edu/~adamod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D67EA-ECAB-47A8-959D-8B085A558AB9}">
  <sheetPr>
    <tabColor rgb="FFFF0000"/>
  </sheetPr>
  <dimension ref="A1:F3"/>
  <sheetViews>
    <sheetView workbookViewId="0">
      <selection sqref="A1:F1"/>
    </sheetView>
  </sheetViews>
  <sheetFormatPr defaultColWidth="9.140625" defaultRowHeight="14.1"/>
  <cols>
    <col min="1" max="6" width="26.42578125" style="68" customWidth="1"/>
    <col min="7" max="16384" width="9.140625" style="68"/>
  </cols>
  <sheetData>
    <row r="1" spans="1:6" ht="45" customHeight="1">
      <c r="A1" s="99" t="s">
        <v>0</v>
      </c>
      <c r="B1" s="99"/>
      <c r="C1" s="99"/>
      <c r="D1" s="99"/>
      <c r="E1" s="99"/>
      <c r="F1" s="99"/>
    </row>
    <row r="2" spans="1:6" ht="150" customHeight="1">
      <c r="A2" s="103" t="s">
        <v>1</v>
      </c>
      <c r="B2" s="104"/>
      <c r="C2" s="104"/>
      <c r="D2" s="104"/>
      <c r="E2" s="104"/>
      <c r="F2" s="105"/>
    </row>
    <row r="3" spans="1:6">
      <c r="A3" s="100" t="s">
        <v>2</v>
      </c>
      <c r="B3" s="101"/>
      <c r="C3" s="101"/>
      <c r="D3" s="101"/>
      <c r="E3" s="101"/>
      <c r="F3" s="102"/>
    </row>
  </sheetData>
  <sheetProtection algorithmName="SHA-512" hashValue="zmf0Diez+6+F84hGbFmdLOU80l8R1GQtyeDFvfxU+5HvZ57I2r7FNIxWORvKchiBq4yHy4x/F0ZI2sNge82lJQ==" saltValue="NDSUMxE32vpu/55L1Ki4BQ==" spinCount="100000" sheet="1" objects="1" scenarios="1"/>
  <mergeCells count="3">
    <mergeCell ref="A1:F1"/>
    <mergeCell ref="A3:F3"/>
    <mergeCell ref="A2:F2"/>
  </mergeCells>
  <hyperlinks>
    <hyperlink ref="A3" r:id="rId1" xr:uid="{ECB2C8FB-CB19-4B13-9D59-F49BB571C3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7204-B4F5-4097-B8FC-28B3D0DD6D69}">
  <sheetPr>
    <tabColor rgb="FFFFC000"/>
  </sheetPr>
  <dimension ref="A1:BG100"/>
  <sheetViews>
    <sheetView showGridLines="0" tabSelected="1" topLeftCell="A70" zoomScale="80" zoomScaleNormal="80" workbookViewId="0">
      <selection activeCell="B78" sqref="B78"/>
    </sheetView>
  </sheetViews>
  <sheetFormatPr defaultColWidth="8.5703125" defaultRowHeight="14.1"/>
  <cols>
    <col min="1" max="1" width="60" style="9" customWidth="1"/>
    <col min="2" max="4" width="25.5703125" style="9" customWidth="1"/>
    <col min="5" max="12" width="17.5703125" style="9" customWidth="1"/>
    <col min="13" max="14" width="8.5703125" style="9"/>
    <col min="15" max="15" width="10.42578125" style="9" bestFit="1" customWidth="1"/>
    <col min="16" max="16384" width="8.5703125" style="9"/>
  </cols>
  <sheetData>
    <row r="1" spans="1:11" ht="45" customHeight="1">
      <c r="A1" s="99" t="s">
        <v>3</v>
      </c>
      <c r="B1" s="99"/>
      <c r="C1" s="99"/>
      <c r="D1" s="99"/>
      <c r="E1" s="99"/>
      <c r="F1" s="99"/>
    </row>
    <row r="3" spans="1:11">
      <c r="A3" s="23" t="s">
        <v>4</v>
      </c>
    </row>
    <row r="4" spans="1:11">
      <c r="A4" s="2"/>
      <c r="H4" s="119" t="s">
        <v>5</v>
      </c>
      <c r="I4" s="135" t="s">
        <v>6</v>
      </c>
      <c r="J4" s="135"/>
      <c r="K4" s="135"/>
    </row>
    <row r="5" spans="1:11">
      <c r="A5" s="24" t="s">
        <v>7</v>
      </c>
      <c r="B5" s="25" t="s">
        <v>8</v>
      </c>
      <c r="C5" s="25" t="s">
        <v>9</v>
      </c>
      <c r="D5" s="136" t="s">
        <v>10</v>
      </c>
      <c r="E5" s="136"/>
      <c r="F5" s="136"/>
      <c r="H5" s="119"/>
      <c r="I5" s="134" t="s">
        <v>11</v>
      </c>
      <c r="J5" s="134"/>
      <c r="K5" s="134"/>
    </row>
    <row r="6" spans="1:11" ht="90" customHeight="1">
      <c r="A6" s="33" t="s">
        <v>12</v>
      </c>
      <c r="B6" s="18"/>
      <c r="C6" s="18"/>
      <c r="D6" s="120" t="s">
        <v>13</v>
      </c>
      <c r="E6" s="120"/>
      <c r="F6" s="120"/>
    </row>
    <row r="7" spans="1:11" ht="90" customHeight="1">
      <c r="A7" s="33" t="s">
        <v>14</v>
      </c>
      <c r="B7" s="18"/>
      <c r="C7" s="18"/>
      <c r="D7" s="120" t="s">
        <v>15</v>
      </c>
      <c r="E7" s="120"/>
      <c r="F7" s="120"/>
    </row>
    <row r="8" spans="1:11" ht="90" customHeight="1">
      <c r="A8" s="33" t="s">
        <v>16</v>
      </c>
      <c r="B8" s="18"/>
      <c r="C8" s="18"/>
      <c r="D8" s="120" t="s">
        <v>17</v>
      </c>
      <c r="E8" s="120"/>
      <c r="F8" s="120"/>
    </row>
    <row r="9" spans="1:11">
      <c r="A9" s="3"/>
      <c r="B9" s="19"/>
      <c r="C9" s="19"/>
      <c r="D9" s="4"/>
    </row>
    <row r="10" spans="1:11">
      <c r="A10" s="22" t="s">
        <v>18</v>
      </c>
      <c r="B10" s="36">
        <f>MAX(C6:C8)-MIN(B6:B8)+1</f>
        <v>1</v>
      </c>
      <c r="C10" s="1"/>
    </row>
    <row r="11" spans="1:11">
      <c r="C11" s="19"/>
    </row>
    <row r="12" spans="1:11">
      <c r="A12" s="23" t="s">
        <v>19</v>
      </c>
    </row>
    <row r="14" spans="1:11" ht="27.95">
      <c r="A14" s="82" t="s">
        <v>20</v>
      </c>
      <c r="B14" s="83" t="s">
        <v>21</v>
      </c>
      <c r="C14" s="83" t="s">
        <v>22</v>
      </c>
      <c r="D14" s="121" t="s">
        <v>23</v>
      </c>
      <c r="E14" s="122"/>
      <c r="F14" s="123"/>
    </row>
    <row r="15" spans="1:11" ht="15" customHeight="1">
      <c r="A15" s="117" t="s">
        <v>24</v>
      </c>
      <c r="B15" s="118"/>
      <c r="C15" s="118"/>
      <c r="D15" s="106" t="s">
        <v>25</v>
      </c>
      <c r="E15" s="107"/>
      <c r="F15" s="108"/>
      <c r="H15" s="44"/>
      <c r="I15" s="44"/>
      <c r="J15" s="44"/>
    </row>
    <row r="16" spans="1:11">
      <c r="A16" s="16" t="s">
        <v>26</v>
      </c>
      <c r="B16" s="26"/>
      <c r="C16" s="89"/>
      <c r="D16" s="109"/>
      <c r="E16" s="110"/>
      <c r="F16" s="111"/>
      <c r="H16" s="44"/>
      <c r="I16" s="44"/>
      <c r="J16" s="44"/>
    </row>
    <row r="17" spans="1:10">
      <c r="A17" s="6" t="s">
        <v>27</v>
      </c>
      <c r="B17" s="26"/>
      <c r="C17" s="92" t="str">
        <f>IFERROR((B17/C18*C19),"0")</f>
        <v>0</v>
      </c>
      <c r="D17" s="109"/>
      <c r="E17" s="110"/>
      <c r="F17" s="111"/>
      <c r="H17" s="44"/>
      <c r="I17" s="44"/>
      <c r="J17" s="44"/>
    </row>
    <row r="18" spans="1:10">
      <c r="A18" s="29" t="s">
        <v>28</v>
      </c>
      <c r="B18" s="81"/>
      <c r="C18" s="90"/>
      <c r="D18" s="109"/>
      <c r="E18" s="110"/>
      <c r="F18" s="111"/>
      <c r="H18" s="44"/>
      <c r="I18" s="86"/>
      <c r="J18" s="44"/>
    </row>
    <row r="19" spans="1:10">
      <c r="A19" s="29" t="s">
        <v>29</v>
      </c>
      <c r="B19" s="81"/>
      <c r="C19" s="91">
        <f>+C6-B6+1</f>
        <v>1</v>
      </c>
      <c r="D19" s="109"/>
      <c r="E19" s="110"/>
      <c r="F19" s="111"/>
      <c r="H19" s="44"/>
      <c r="I19" s="44"/>
      <c r="J19" s="44"/>
    </row>
    <row r="20" spans="1:10">
      <c r="A20" s="8" t="s">
        <v>30</v>
      </c>
      <c r="B20" s="26"/>
      <c r="C20" s="92" t="str">
        <f>IFERROR((B20/C21*C22),"0")</f>
        <v>0</v>
      </c>
      <c r="D20" s="95" t="s">
        <v>31</v>
      </c>
      <c r="E20" s="96"/>
      <c r="F20" s="97"/>
      <c r="H20" s="44"/>
      <c r="I20" s="44"/>
      <c r="J20" s="44"/>
    </row>
    <row r="21" spans="1:10" ht="14.45">
      <c r="A21" s="29" t="s">
        <v>32</v>
      </c>
      <c r="B21" s="27"/>
      <c r="C21" s="38"/>
      <c r="D21" s="94"/>
      <c r="E21" s="94"/>
      <c r="F21" s="94"/>
      <c r="G21" s="84"/>
      <c r="H21" s="87"/>
      <c r="I21" s="44"/>
      <c r="J21" s="44"/>
    </row>
    <row r="22" spans="1:10">
      <c r="A22" s="29" t="s">
        <v>29</v>
      </c>
      <c r="B22" s="27"/>
      <c r="C22" s="40">
        <f>+C19</f>
        <v>1</v>
      </c>
      <c r="D22" s="94"/>
      <c r="E22" s="94"/>
      <c r="F22" s="94"/>
      <c r="G22" s="84"/>
      <c r="H22" s="88"/>
      <c r="I22" s="44"/>
      <c r="J22" s="44"/>
    </row>
    <row r="23" spans="1:10">
      <c r="A23" s="8" t="s">
        <v>33</v>
      </c>
      <c r="B23" s="26"/>
      <c r="C23" s="26"/>
      <c r="E23" s="85"/>
      <c r="F23" s="85"/>
      <c r="G23" s="84"/>
      <c r="H23" s="44"/>
      <c r="I23" s="44"/>
      <c r="J23" s="44"/>
    </row>
    <row r="24" spans="1:10">
      <c r="A24" s="8" t="s">
        <v>34</v>
      </c>
      <c r="B24" s="26"/>
      <c r="C24" s="26"/>
      <c r="E24" s="85"/>
      <c r="F24" s="85"/>
      <c r="G24" s="84"/>
      <c r="H24" s="88"/>
      <c r="I24" s="44"/>
      <c r="J24" s="44"/>
    </row>
    <row r="25" spans="1:10" ht="15" customHeight="1">
      <c r="A25" s="8" t="s">
        <v>35</v>
      </c>
      <c r="B25" s="26"/>
      <c r="C25" s="26"/>
      <c r="E25" s="85"/>
      <c r="F25" s="85"/>
      <c r="H25" s="44"/>
      <c r="I25" s="44"/>
      <c r="J25" s="44"/>
    </row>
    <row r="26" spans="1:10">
      <c r="A26" s="10" t="s">
        <v>36</v>
      </c>
      <c r="B26" s="28"/>
      <c r="C26" s="28"/>
      <c r="D26" s="85"/>
      <c r="E26" s="85"/>
      <c r="F26" s="85"/>
    </row>
    <row r="27" spans="1:10">
      <c r="A27" s="78" t="s">
        <v>37</v>
      </c>
      <c r="B27" s="80">
        <f>SUM(B16,B17,B20,B23,B24,B25,B26)</f>
        <v>0</v>
      </c>
      <c r="C27" s="80">
        <f>SUM(C16,C17,C20,C24,C23,C25,C26)</f>
        <v>0</v>
      </c>
    </row>
    <row r="28" spans="1:10" ht="14.45" thickBot="1">
      <c r="A28" s="112" t="s">
        <v>38</v>
      </c>
      <c r="B28" s="113"/>
      <c r="C28" s="114"/>
    </row>
    <row r="29" spans="1:10">
      <c r="A29" s="5" t="s">
        <v>26</v>
      </c>
      <c r="B29" s="28"/>
      <c r="C29" s="28"/>
    </row>
    <row r="30" spans="1:10" ht="30" customHeight="1">
      <c r="A30" s="11" t="s">
        <v>39</v>
      </c>
      <c r="B30" s="30"/>
      <c r="C30" s="31">
        <f>MIN(B17-C17,IF(C17&lt;B17,B17/C18*(C7-C6),0))</f>
        <v>0</v>
      </c>
      <c r="D30" s="115"/>
      <c r="E30" s="116"/>
      <c r="F30" s="116"/>
      <c r="G30" s="116"/>
      <c r="H30" s="116"/>
    </row>
    <row r="31" spans="1:10">
      <c r="A31" s="8" t="s">
        <v>40</v>
      </c>
      <c r="B31" s="26"/>
      <c r="C31" s="31" t="str">
        <f>IFERROR((B31/C32*C33),"0")</f>
        <v>0</v>
      </c>
      <c r="D31" s="64"/>
      <c r="E31" s="64"/>
      <c r="F31" s="64"/>
      <c r="G31" s="64"/>
      <c r="H31" s="64"/>
    </row>
    <row r="32" spans="1:10">
      <c r="A32" s="29" t="s">
        <v>28</v>
      </c>
      <c r="B32" s="27"/>
      <c r="C32" s="98">
        <f>C18</f>
        <v>0</v>
      </c>
      <c r="D32" s="65"/>
      <c r="E32" s="64"/>
      <c r="F32" s="64"/>
      <c r="G32" s="64"/>
      <c r="H32" s="64"/>
    </row>
    <row r="33" spans="1:8">
      <c r="A33" s="29" t="s">
        <v>29</v>
      </c>
      <c r="B33" s="27"/>
      <c r="C33" s="39">
        <f>+C7-B7+1</f>
        <v>1</v>
      </c>
      <c r="D33" s="66"/>
      <c r="E33" s="64"/>
      <c r="F33" s="64"/>
      <c r="G33" s="64"/>
      <c r="H33" s="64"/>
    </row>
    <row r="34" spans="1:8" ht="30" customHeight="1">
      <c r="A34" s="11" t="s">
        <v>41</v>
      </c>
      <c r="B34" s="32"/>
      <c r="C34" s="31">
        <f>MIN(B20-C20,IF(C20&lt;B20,B20/C21*(C7-C6),0))</f>
        <v>0</v>
      </c>
      <c r="D34" s="115"/>
      <c r="E34" s="116"/>
      <c r="F34" s="116"/>
      <c r="G34" s="116"/>
      <c r="H34" s="116"/>
    </row>
    <row r="35" spans="1:8">
      <c r="A35" s="10" t="s">
        <v>42</v>
      </c>
      <c r="B35" s="26"/>
      <c r="C35" s="31" t="str">
        <f>IFERROR((B35/C36*C37),"0")</f>
        <v>0</v>
      </c>
      <c r="D35" s="7"/>
    </row>
    <row r="36" spans="1:8">
      <c r="A36" s="29" t="s">
        <v>32</v>
      </c>
      <c r="B36" s="27"/>
      <c r="C36" s="98">
        <f>C21</f>
        <v>0</v>
      </c>
      <c r="D36" s="67"/>
    </row>
    <row r="37" spans="1:8">
      <c r="A37" s="29" t="s">
        <v>29</v>
      </c>
      <c r="B37" s="27"/>
      <c r="C37" s="79">
        <f>+C33</f>
        <v>1</v>
      </c>
      <c r="D37" s="7"/>
    </row>
    <row r="38" spans="1:8">
      <c r="A38" s="8" t="s">
        <v>33</v>
      </c>
      <c r="B38" s="28"/>
      <c r="C38" s="28"/>
    </row>
    <row r="39" spans="1:8">
      <c r="A39" s="8" t="s">
        <v>34</v>
      </c>
      <c r="B39" s="28"/>
      <c r="C39" s="28"/>
    </row>
    <row r="40" spans="1:8" ht="15" customHeight="1">
      <c r="A40" s="8" t="s">
        <v>35</v>
      </c>
      <c r="B40" s="28"/>
      <c r="C40" s="28"/>
    </row>
    <row r="41" spans="1:8">
      <c r="A41" s="10" t="s">
        <v>36</v>
      </c>
      <c r="B41" s="28"/>
      <c r="C41" s="28"/>
    </row>
    <row r="42" spans="1:8">
      <c r="A42" s="78" t="s">
        <v>43</v>
      </c>
      <c r="B42" s="80">
        <f>SUM(B29,B31,B35,B38,B39,B40,B41)</f>
        <v>0</v>
      </c>
      <c r="C42" s="80">
        <f>SUM(C29,C31,C35,C38,C39,C40,C41,C30,C34)</f>
        <v>0</v>
      </c>
    </row>
    <row r="43" spans="1:8">
      <c r="A43" s="124" t="s">
        <v>44</v>
      </c>
      <c r="B43" s="125"/>
      <c r="C43" s="126"/>
    </row>
    <row r="44" spans="1:8">
      <c r="A44" s="16" t="s">
        <v>26</v>
      </c>
      <c r="B44" s="28"/>
      <c r="C44" s="34"/>
    </row>
    <row r="45" spans="1:8">
      <c r="A45" s="8" t="s">
        <v>27</v>
      </c>
      <c r="B45" s="28"/>
      <c r="C45" s="35"/>
    </row>
    <row r="46" spans="1:8">
      <c r="A46" s="12" t="s">
        <v>45</v>
      </c>
      <c r="B46" s="31" t="e">
        <f>IF(C18&lt;(C8-B8),B45,(B45/C18)*(C8-B8))+(SUM(B17,B31)-SUM(C17,C30,C31))</f>
        <v>#DIV/0!</v>
      </c>
      <c r="C46" s="35"/>
    </row>
    <row r="47" spans="1:8">
      <c r="A47" s="8" t="s">
        <v>30</v>
      </c>
      <c r="B47" s="28"/>
      <c r="C47" s="35"/>
    </row>
    <row r="48" spans="1:8">
      <c r="A48" s="12" t="s">
        <v>46</v>
      </c>
      <c r="B48" s="31" t="e">
        <f>IF(C21&lt;(C8-B8),B47,(B47/C21)*(C8-B8))+(SUM(B20+B35)-SUM(C20,C34,C35))</f>
        <v>#DIV/0!</v>
      </c>
      <c r="C48" s="34"/>
    </row>
    <row r="49" spans="1:12">
      <c r="A49" s="8" t="s">
        <v>33</v>
      </c>
      <c r="B49" s="28"/>
      <c r="C49" s="34"/>
    </row>
    <row r="50" spans="1:12">
      <c r="A50" s="8" t="s">
        <v>34</v>
      </c>
      <c r="B50" s="28"/>
      <c r="C50" s="35"/>
    </row>
    <row r="51" spans="1:12" ht="15" customHeight="1">
      <c r="A51" s="10" t="s">
        <v>35</v>
      </c>
      <c r="B51" s="28"/>
      <c r="C51" s="35"/>
    </row>
    <row r="52" spans="1:12">
      <c r="A52" s="8" t="s">
        <v>36</v>
      </c>
      <c r="B52" s="26"/>
      <c r="C52" s="35"/>
    </row>
    <row r="53" spans="1:12">
      <c r="A53" s="78" t="s">
        <v>47</v>
      </c>
      <c r="B53" s="80">
        <f>SUM(B44,B45,B47,B49,B50,B51,B52)</f>
        <v>0</v>
      </c>
      <c r="C53" s="35"/>
    </row>
    <row r="55" spans="1:12">
      <c r="A55" s="78" t="s">
        <v>48</v>
      </c>
      <c r="B55" s="80">
        <f>SUM(B27+B42+B53)</f>
        <v>0</v>
      </c>
      <c r="C55" s="80">
        <f>SUM(C27+C42)</f>
        <v>0</v>
      </c>
    </row>
    <row r="57" spans="1:12">
      <c r="A57" s="23" t="s">
        <v>49</v>
      </c>
    </row>
    <row r="59" spans="1:12" ht="28.5" customHeight="1">
      <c r="A59" s="76" t="s">
        <v>50</v>
      </c>
      <c r="B59" s="77" t="s">
        <v>51</v>
      </c>
      <c r="C59" s="77" t="s">
        <v>52</v>
      </c>
      <c r="D59" s="77" t="s">
        <v>53</v>
      </c>
      <c r="E59" s="13"/>
      <c r="F59" s="13"/>
      <c r="G59" s="13"/>
      <c r="H59" s="13"/>
      <c r="I59" s="13"/>
      <c r="J59" s="13"/>
      <c r="L59" s="13"/>
    </row>
    <row r="60" spans="1:12">
      <c r="A60" s="16" t="s">
        <v>54</v>
      </c>
      <c r="B60" s="37"/>
      <c r="C60" s="37"/>
      <c r="D60" s="37"/>
      <c r="E60" s="14"/>
      <c r="F60" s="14"/>
      <c r="G60" s="14"/>
      <c r="H60" s="14"/>
      <c r="I60" s="14"/>
      <c r="J60" s="14"/>
    </row>
    <row r="61" spans="1:12">
      <c r="A61" s="16" t="s">
        <v>55</v>
      </c>
      <c r="B61" s="37"/>
      <c r="C61" s="37"/>
      <c r="D61" s="37"/>
      <c r="E61" s="14"/>
      <c r="F61" s="14"/>
      <c r="G61" s="14"/>
      <c r="H61" s="14"/>
      <c r="I61" s="14"/>
      <c r="J61" s="14"/>
    </row>
    <row r="62" spans="1:12">
      <c r="A62" s="16" t="s">
        <v>56</v>
      </c>
      <c r="B62" s="37"/>
      <c r="C62" s="37"/>
      <c r="D62" s="37"/>
      <c r="E62" s="14"/>
      <c r="F62" s="14"/>
      <c r="G62" s="14"/>
      <c r="H62" s="14"/>
      <c r="I62" s="14"/>
      <c r="J62" s="14"/>
    </row>
    <row r="63" spans="1:12">
      <c r="A63" s="78" t="s">
        <v>57</v>
      </c>
      <c r="B63" s="93">
        <f>SUM(B60:B62)</f>
        <v>0</v>
      </c>
      <c r="C63" s="93">
        <f t="shared" ref="C63" si="0">SUM(C60:C62)</f>
        <v>0</v>
      </c>
      <c r="D63" s="93">
        <f>SUM(D60:D62)</f>
        <v>0</v>
      </c>
      <c r="E63" s="15"/>
      <c r="F63" s="15"/>
      <c r="G63" s="15"/>
      <c r="H63" s="15"/>
      <c r="I63" s="15"/>
      <c r="J63" s="15"/>
    </row>
    <row r="65" spans="1:59">
      <c r="A65" s="23" t="s">
        <v>58</v>
      </c>
    </row>
    <row r="67" spans="1:59">
      <c r="A67" s="74" t="s">
        <v>59</v>
      </c>
      <c r="B67" s="54" t="s">
        <v>60</v>
      </c>
      <c r="C67" s="129" t="s">
        <v>23</v>
      </c>
      <c r="D67" s="130"/>
      <c r="E67" s="131"/>
    </row>
    <row r="68" spans="1:59" ht="126.6" customHeight="1">
      <c r="A68" s="75" t="s">
        <v>61</v>
      </c>
      <c r="B68" s="73"/>
      <c r="C68" s="127" t="s">
        <v>62</v>
      </c>
      <c r="D68" s="128"/>
      <c r="E68" s="132" t="s">
        <v>63</v>
      </c>
    </row>
    <row r="69" spans="1:59" ht="75" customHeight="1">
      <c r="A69" s="75" t="s">
        <v>64</v>
      </c>
      <c r="B69" s="73"/>
      <c r="C69" s="127" t="s">
        <v>65</v>
      </c>
      <c r="D69" s="128"/>
      <c r="E69" s="133"/>
    </row>
    <row r="71" spans="1:59">
      <c r="A71" s="23" t="s">
        <v>66</v>
      </c>
    </row>
    <row r="73" spans="1:59">
      <c r="A73" s="54"/>
      <c r="B73" s="55" t="s">
        <v>67</v>
      </c>
      <c r="C73" s="56">
        <f>+MIN(B6:B8)</f>
        <v>0</v>
      </c>
      <c r="D73" s="56">
        <f>+C73+1</f>
        <v>1</v>
      </c>
      <c r="E73" s="56">
        <f t="shared" ref="E73:AW73" si="1">+D73+1</f>
        <v>2</v>
      </c>
      <c r="F73" s="56">
        <f t="shared" si="1"/>
        <v>3</v>
      </c>
      <c r="G73" s="56">
        <f t="shared" si="1"/>
        <v>4</v>
      </c>
      <c r="H73" s="56">
        <f t="shared" si="1"/>
        <v>5</v>
      </c>
      <c r="I73" s="56">
        <f t="shared" si="1"/>
        <v>6</v>
      </c>
      <c r="J73" s="56">
        <f t="shared" si="1"/>
        <v>7</v>
      </c>
      <c r="K73" s="56">
        <f t="shared" si="1"/>
        <v>8</v>
      </c>
      <c r="L73" s="56">
        <f t="shared" si="1"/>
        <v>9</v>
      </c>
      <c r="M73" s="56">
        <f t="shared" si="1"/>
        <v>10</v>
      </c>
      <c r="N73" s="56">
        <f t="shared" si="1"/>
        <v>11</v>
      </c>
      <c r="O73" s="56">
        <f t="shared" si="1"/>
        <v>12</v>
      </c>
      <c r="P73" s="56">
        <f t="shared" si="1"/>
        <v>13</v>
      </c>
      <c r="Q73" s="56">
        <f t="shared" si="1"/>
        <v>14</v>
      </c>
      <c r="R73" s="56">
        <f t="shared" si="1"/>
        <v>15</v>
      </c>
      <c r="S73" s="56">
        <f t="shared" si="1"/>
        <v>16</v>
      </c>
      <c r="T73" s="56">
        <f t="shared" si="1"/>
        <v>17</v>
      </c>
      <c r="U73" s="56">
        <f t="shared" si="1"/>
        <v>18</v>
      </c>
      <c r="V73" s="56">
        <f t="shared" si="1"/>
        <v>19</v>
      </c>
      <c r="W73" s="56">
        <f t="shared" si="1"/>
        <v>20</v>
      </c>
      <c r="X73" s="56">
        <f t="shared" si="1"/>
        <v>21</v>
      </c>
      <c r="Y73" s="56">
        <f t="shared" si="1"/>
        <v>22</v>
      </c>
      <c r="Z73" s="56">
        <f t="shared" si="1"/>
        <v>23</v>
      </c>
      <c r="AA73" s="56">
        <f t="shared" si="1"/>
        <v>24</v>
      </c>
      <c r="AB73" s="56">
        <f t="shared" si="1"/>
        <v>25</v>
      </c>
      <c r="AC73" s="56">
        <f t="shared" si="1"/>
        <v>26</v>
      </c>
      <c r="AD73" s="56">
        <f t="shared" si="1"/>
        <v>27</v>
      </c>
      <c r="AE73" s="56">
        <f t="shared" si="1"/>
        <v>28</v>
      </c>
      <c r="AF73" s="56">
        <f t="shared" si="1"/>
        <v>29</v>
      </c>
      <c r="AG73" s="56">
        <f t="shared" si="1"/>
        <v>30</v>
      </c>
      <c r="AH73" s="56">
        <f t="shared" si="1"/>
        <v>31</v>
      </c>
      <c r="AI73" s="56">
        <f t="shared" si="1"/>
        <v>32</v>
      </c>
      <c r="AJ73" s="56">
        <f t="shared" si="1"/>
        <v>33</v>
      </c>
      <c r="AK73" s="56">
        <f t="shared" si="1"/>
        <v>34</v>
      </c>
      <c r="AL73" s="56">
        <f t="shared" si="1"/>
        <v>35</v>
      </c>
      <c r="AM73" s="56">
        <f t="shared" si="1"/>
        <v>36</v>
      </c>
      <c r="AN73" s="56">
        <f t="shared" si="1"/>
        <v>37</v>
      </c>
      <c r="AO73" s="56">
        <f t="shared" si="1"/>
        <v>38</v>
      </c>
      <c r="AP73" s="56">
        <f t="shared" si="1"/>
        <v>39</v>
      </c>
      <c r="AQ73" s="56">
        <f t="shared" si="1"/>
        <v>40</v>
      </c>
      <c r="AR73" s="56">
        <f t="shared" si="1"/>
        <v>41</v>
      </c>
      <c r="AS73" s="56">
        <f t="shared" si="1"/>
        <v>42</v>
      </c>
      <c r="AT73" s="56">
        <f t="shared" si="1"/>
        <v>43</v>
      </c>
      <c r="AU73" s="56">
        <f t="shared" si="1"/>
        <v>44</v>
      </c>
      <c r="AV73" s="56">
        <f t="shared" si="1"/>
        <v>45</v>
      </c>
      <c r="AW73" s="56">
        <f t="shared" si="1"/>
        <v>46</v>
      </c>
    </row>
    <row r="74" spans="1:59">
      <c r="A74" s="16" t="s">
        <v>68</v>
      </c>
      <c r="B74" s="50">
        <f ca="1">+SUM(OFFSET(C74,0,0,1,$B$10))</f>
        <v>0</v>
      </c>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row>
    <row r="75" spans="1:59">
      <c r="A75" s="16" t="s">
        <v>69</v>
      </c>
      <c r="B75" s="50">
        <f ca="1">+SUM(OFFSET(C75,0,0,1,$B$10))</f>
        <v>0</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row>
    <row r="76" spans="1:59">
      <c r="A76" s="16" t="s">
        <v>70</v>
      </c>
      <c r="B76" s="50">
        <f ca="1">+SUM(OFFSET(C76,0,0,1,$B$10))</f>
        <v>0</v>
      </c>
      <c r="C76" s="47">
        <f>IF(COUNTA($C$73:C73)&gt;$B$10,"N/A",(C74-C75)*(1-$B$69))</f>
        <v>0</v>
      </c>
      <c r="D76" s="47" t="str">
        <f>IF(COUNTA($C$73:D73)&gt;$B$10,"N/A",(D74-D75)*(1-$B$69))</f>
        <v>N/A</v>
      </c>
      <c r="E76" s="47" t="str">
        <f>IF(COUNTA($C$73:E73)&gt;$B$10,"N/A",(E74-E75)*(1-$B$69))</f>
        <v>N/A</v>
      </c>
      <c r="F76" s="47" t="str">
        <f>IF(COUNTA($C$73:F73)&gt;$B$10,"N/A",(F74-F75)*(1-$B$69))</f>
        <v>N/A</v>
      </c>
      <c r="G76" s="47" t="str">
        <f>IF(COUNTA($C$73:G73)&gt;$B$10,"N/A",(G74-G75)*(1-$B$69))</f>
        <v>N/A</v>
      </c>
      <c r="H76" s="47" t="str">
        <f>IF(COUNTA($C$73:H73)&gt;$B$10,"N/A",(H74-H75)*(1-$B$69))</f>
        <v>N/A</v>
      </c>
      <c r="I76" s="47" t="str">
        <f>IF(COUNTA($C$73:I73)&gt;$B$10,"N/A",(I74-I75)*(1-$B$69))</f>
        <v>N/A</v>
      </c>
      <c r="J76" s="47" t="str">
        <f>IF(COUNTA($C$73:J73)&gt;$B$10,"N/A",(J74-J75)*(1-$B$69))</f>
        <v>N/A</v>
      </c>
      <c r="K76" s="47" t="str">
        <f>IF(COUNTA($C$73:K73)&gt;$B$10,"N/A",(K74-K75)*(1-$B$69))</f>
        <v>N/A</v>
      </c>
      <c r="L76" s="47" t="str">
        <f>IF(COUNTA($C$73:L73)&gt;$B$10,"N/A",(L74-L75)*(1-$B$69))</f>
        <v>N/A</v>
      </c>
      <c r="M76" s="47" t="str">
        <f>IF(COUNTA($C$73:M73)&gt;$B$10,"N/A",(M74-M75)*(1-$B$69))</f>
        <v>N/A</v>
      </c>
      <c r="N76" s="47" t="str">
        <f>IF(COUNTA($C$73:N73)&gt;$B$10,"N/A",(N74-N75)*(1-$B$69))</f>
        <v>N/A</v>
      </c>
      <c r="O76" s="47" t="str">
        <f>IF(COUNTA($C$73:O73)&gt;$B$10,"N/A",(O74-O75)*(1-$B$69))</f>
        <v>N/A</v>
      </c>
      <c r="P76" s="47" t="str">
        <f>IF(COUNTA($C$73:P73)&gt;$B$10,"N/A",(P74-P75)*(1-$B$69))</f>
        <v>N/A</v>
      </c>
      <c r="Q76" s="47" t="str">
        <f>IF(COUNTA($C$73:Q73)&gt;$B$10,"N/A",(Q74-Q75)*(1-$B$69))</f>
        <v>N/A</v>
      </c>
      <c r="R76" s="47" t="str">
        <f>IF(COUNTA($C$73:R73)&gt;$B$10,"N/A",(R74-R75)*(1-$B$69))</f>
        <v>N/A</v>
      </c>
      <c r="S76" s="47" t="str">
        <f>IF(COUNTA($C$73:S73)&gt;$B$10,"N/A",(S74-S75)*(1-$B$69))</f>
        <v>N/A</v>
      </c>
      <c r="T76" s="47" t="str">
        <f>IF(COUNTA($C$73:T73)&gt;$B$10,"N/A",(T74-T75)*(1-$B$69))</f>
        <v>N/A</v>
      </c>
      <c r="U76" s="47" t="str">
        <f>IF(COUNTA($C$73:U73)&gt;$B$10,"N/A",(U74-U75)*(1-$B$69))</f>
        <v>N/A</v>
      </c>
      <c r="V76" s="47" t="str">
        <f>IF(COUNTA($C$73:V73)&gt;$B$10,"N/A",(V74-V75)*(1-$B$69))</f>
        <v>N/A</v>
      </c>
      <c r="W76" s="47" t="str">
        <f>IF(COUNTA($C$73:W73)&gt;$B$10,"N/A",(W74-W75)*(1-$B$69))</f>
        <v>N/A</v>
      </c>
      <c r="X76" s="47" t="str">
        <f>IF(COUNTA($C$73:X73)&gt;$B$10,"N/A",(X74-X75)*(1-$B$69))</f>
        <v>N/A</v>
      </c>
      <c r="Y76" s="47" t="str">
        <f>IF(COUNTA($C$73:Y73)&gt;$B$10,"N/A",(Y74-Y75)*(1-$B$69))</f>
        <v>N/A</v>
      </c>
      <c r="Z76" s="47" t="str">
        <f>IF(COUNTA($C$73:Z73)&gt;$B$10,"N/A",(Z74-Z75)*(1-$B$69))</f>
        <v>N/A</v>
      </c>
      <c r="AA76" s="47" t="str">
        <f>IF(COUNTA($C$73:AA73)&gt;$B$10,"N/A",(AA74-AA75)*(1-$B$69))</f>
        <v>N/A</v>
      </c>
      <c r="AB76" s="47" t="str">
        <f>IF(COUNTA($C$73:AB73)&gt;$B$10,"N/A",(AB74-AB75)*(1-$B$69))</f>
        <v>N/A</v>
      </c>
      <c r="AC76" s="47" t="str">
        <f>IF(COUNTA($C$73:AC73)&gt;$B$10,"N/A",(AC74-AC75)*(1-$B$69))</f>
        <v>N/A</v>
      </c>
      <c r="AD76" s="47" t="str">
        <f>IF(COUNTA($C$73:AD73)&gt;$B$10,"N/A",(AD74-AD75)*(1-$B$69))</f>
        <v>N/A</v>
      </c>
      <c r="AE76" s="47" t="str">
        <f>IF(COUNTA($C$73:AE73)&gt;$B$10,"N/A",(AE74-AE75)*(1-$B$69))</f>
        <v>N/A</v>
      </c>
      <c r="AF76" s="47" t="str">
        <f>IF(COUNTA($C$73:AF73)&gt;$B$10,"N/A",(AF74-AF75)*(1-$B$69))</f>
        <v>N/A</v>
      </c>
      <c r="AG76" s="47" t="str">
        <f>IF(COUNTA($C$73:AG73)&gt;$B$10,"N/A",(AG74-AG75)*(1-$B$69))</f>
        <v>N/A</v>
      </c>
      <c r="AH76" s="47" t="str">
        <f>IF(COUNTA($C$73:AH73)&gt;$B$10,"N/A",(AH74-AH75)*(1-$B$69))</f>
        <v>N/A</v>
      </c>
      <c r="AI76" s="47" t="str">
        <f>IF(COUNTA($C$73:AI73)&gt;$B$10,"N/A",(AI74-AI75)*(1-$B$69))</f>
        <v>N/A</v>
      </c>
      <c r="AJ76" s="47" t="str">
        <f>IF(COUNTA($C$73:AJ73)&gt;$B$10,"N/A",(AJ74-AJ75)*(1-$B$69))</f>
        <v>N/A</v>
      </c>
      <c r="AK76" s="47" t="str">
        <f>IF(COUNTA($C$73:AK73)&gt;$B$10,"N/A",(AK74-AK75)*(1-$B$69))</f>
        <v>N/A</v>
      </c>
      <c r="AL76" s="47" t="str">
        <f>IF(COUNTA($C$73:AL73)&gt;$B$10,"N/A",(AL74-AL75)*(1-$B$69))</f>
        <v>N/A</v>
      </c>
      <c r="AM76" s="47" t="str">
        <f>IF(COUNTA($C$73:AM73)&gt;$B$10,"N/A",(AM74-AM75)*(1-$B$69))</f>
        <v>N/A</v>
      </c>
      <c r="AN76" s="47" t="str">
        <f>IF(COUNTA($C$73:AN73)&gt;$B$10,"N/A",(AN74-AN75)*(1-$B$69))</f>
        <v>N/A</v>
      </c>
      <c r="AO76" s="47" t="str">
        <f>IF(COUNTA($C$73:AO73)&gt;$B$10,"N/A",(AO74-AO75)*(1-$B$69))</f>
        <v>N/A</v>
      </c>
      <c r="AP76" s="47" t="str">
        <f>IF(COUNTA($C$73:AP73)&gt;$B$10,"N/A",(AP74-AP75)*(1-$B$69))</f>
        <v>N/A</v>
      </c>
      <c r="AQ76" s="47" t="str">
        <f>IF(COUNTA($C$73:AQ73)&gt;$B$10,"N/A",(AQ74-AQ75)*(1-$B$69))</f>
        <v>N/A</v>
      </c>
      <c r="AR76" s="47" t="str">
        <f>IF(COUNTA($C$73:AR73)&gt;$B$10,"N/A",(AR74-AR75)*(1-$B$69))</f>
        <v>N/A</v>
      </c>
      <c r="AS76" s="47" t="str">
        <f>IF(COUNTA($C$73:AS73)&gt;$B$10,"N/A",(AS74-AS75)*(1-$B$69))</f>
        <v>N/A</v>
      </c>
      <c r="AT76" s="47" t="str">
        <f>IF(COUNTA($C$73:AT73)&gt;$B$10,"N/A",(AT74-AT75)*(1-$B$69))</f>
        <v>N/A</v>
      </c>
      <c r="AU76" s="47" t="str">
        <f>IF(COUNTA($C$73:AU73)&gt;$B$10,"N/A",(AU74-AU75)*(1-$B$69))</f>
        <v>N/A</v>
      </c>
      <c r="AV76" s="47" t="str">
        <f>IF(COUNTA($C$73:AV73)&gt;$B$10,"N/A",(AV74-AV75)*(1-$B$69))</f>
        <v>N/A</v>
      </c>
      <c r="AW76" s="47" t="str">
        <f>IF(COUNTA($C$73:AW73)&gt;$B$10,"N/A",(AW74-AW75)*(1-$B$69))</f>
        <v>N/A</v>
      </c>
    </row>
    <row r="77" spans="1:59" ht="15">
      <c r="A77" s="16" t="s">
        <v>71</v>
      </c>
      <c r="B77" s="69">
        <v>0.02</v>
      </c>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row>
    <row r="78" spans="1:59">
      <c r="A78" s="16" t="s">
        <v>72</v>
      </c>
      <c r="B78" s="50">
        <f ca="1">+SUM(OFFSET(C78,0,0,1,$B$10))</f>
        <v>0</v>
      </c>
      <c r="C78" s="47">
        <f>+IF(COUNTA($C$73:C73)&gt;$B$10,"N/A",IF(COUNTA($C$73:C73)=$B$10,C76*(1+$B$77)/($B$68-$B$77),0))</f>
        <v>0</v>
      </c>
      <c r="D78" s="47" t="str">
        <f>+IF(COUNTA($C$73:D73)&gt;$B$10,"N/A",IF(COUNTA($C$73:D73)=$B$10,D76*(1+$B$77)/($B$68-$B$77),0))</f>
        <v>N/A</v>
      </c>
      <c r="E78" s="47" t="str">
        <f>+IF(COUNTA($C$73:E73)&gt;$B$10,"N/A",IF(COUNTA($C$73:E73)=$B$10,E76*(1+$B$77)/($B$68-$B$77),0))</f>
        <v>N/A</v>
      </c>
      <c r="F78" s="47" t="str">
        <f>+IF(COUNTA($C$73:F73)&gt;$B$10,"N/A",IF(COUNTA($C$73:F73)=$B$10,F76*(1+$B$77)/($B$68-$B$77),0))</f>
        <v>N/A</v>
      </c>
      <c r="G78" s="47" t="str">
        <f>+IF(COUNTA($C$73:G73)&gt;$B$10,"N/A",IF(COUNTA($C$73:G73)=$B$10,G76*(1+$B$77)/($B$68-$B$77),0))</f>
        <v>N/A</v>
      </c>
      <c r="H78" s="47" t="str">
        <f>+IF(COUNTA($C$73:H73)&gt;$B$10,"N/A",IF(COUNTA($C$73:H73)=$B$10,H76*(1+$B$77)/($B$68-$B$77),0))</f>
        <v>N/A</v>
      </c>
      <c r="I78" s="47" t="str">
        <f>+IF(COUNTA($C$73:I73)&gt;$B$10,"N/A",IF(COUNTA($C$73:I73)=$B$10,I76*(1+$B$77)/($B$68-$B$77),0))</f>
        <v>N/A</v>
      </c>
      <c r="J78" s="47" t="str">
        <f>+IF(COUNTA($C$73:J73)&gt;$B$10,"N/A",IF(COUNTA($C$73:J73)=$B$10,J76*(1+$B$77)/($B$68-$B$77),0))</f>
        <v>N/A</v>
      </c>
      <c r="K78" s="47" t="str">
        <f>+IF(COUNTA($C$73:K73)&gt;$B$10,"N/A",IF(COUNTA($C$73:K73)=$B$10,K76*(1+$B$77)/($B$68-$B$77),0))</f>
        <v>N/A</v>
      </c>
      <c r="L78" s="47" t="str">
        <f>+IF(COUNTA($C$73:L73)&gt;$B$10,"N/A",IF(COUNTA($C$73:L73)=$B$10,L76*(1+$B$77)/($B$68-$B$77),0))</f>
        <v>N/A</v>
      </c>
      <c r="M78" s="47" t="str">
        <f>+IF(COUNTA($C$73:M73)&gt;$B$10,"N/A",IF(COUNTA($C$73:M73)=$B$10,M76*(1+$B$77)/($B$68-$B$77),0))</f>
        <v>N/A</v>
      </c>
      <c r="N78" s="47" t="str">
        <f>+IF(COUNTA($C$73:N73)&gt;$B$10,"N/A",IF(COUNTA($C$73:N73)=$B$10,N76*(1+$B$77)/($B$68-$B$77),0))</f>
        <v>N/A</v>
      </c>
      <c r="O78" s="47" t="str">
        <f>+IF(COUNTA($C$73:O73)&gt;$B$10,"N/A",IF(COUNTA($C$73:O73)=$B$10,O76*(1+$B$77)/($B$68-$B$77),0))</f>
        <v>N/A</v>
      </c>
      <c r="P78" s="47" t="str">
        <f>+IF(COUNTA($C$73:P73)&gt;$B$10,"N/A",IF(COUNTA($C$73:P73)=$B$10,P76*(1+$B$77)/($B$68-$B$77),0))</f>
        <v>N/A</v>
      </c>
      <c r="Q78" s="47" t="str">
        <f>+IF(COUNTA($C$73:Q73)&gt;$B$10,"N/A",IF(COUNTA($C$73:Q73)=$B$10,Q76*(1+$B$77)/($B$68-$B$77),0))</f>
        <v>N/A</v>
      </c>
      <c r="R78" s="47" t="str">
        <f>+IF(COUNTA($C$73:R73)&gt;$B$10,"N/A",IF(COUNTA($C$73:R73)=$B$10,R76*(1+$B$77)/($B$68-$B$77),0))</f>
        <v>N/A</v>
      </c>
      <c r="S78" s="47" t="str">
        <f>+IF(COUNTA($C$73:S73)&gt;$B$10,"N/A",IF(COUNTA($C$73:S73)=$B$10,S76*(1+$B$77)/($B$68-$B$77),0))</f>
        <v>N/A</v>
      </c>
      <c r="T78" s="47" t="str">
        <f>+IF(COUNTA($C$73:T73)&gt;$B$10,"N/A",IF(COUNTA($C$73:T73)=$B$10,T76*(1+$B$77)/($B$68-$B$77),0))</f>
        <v>N/A</v>
      </c>
      <c r="U78" s="47" t="str">
        <f>+IF(COUNTA($C$73:U73)&gt;$B$10,"N/A",IF(COUNTA($C$73:U73)=$B$10,U76*(1+$B$77)/($B$68-$B$77),0))</f>
        <v>N/A</v>
      </c>
      <c r="V78" s="47" t="str">
        <f>+IF(COUNTA($C$73:V73)&gt;$B$10,"N/A",IF(COUNTA($C$73:V73)=$B$10,V76*(1+$B$77)/($B$68-$B$77),0))</f>
        <v>N/A</v>
      </c>
      <c r="W78" s="47" t="str">
        <f>+IF(COUNTA($C$73:W73)&gt;$B$10,"N/A",IF(COUNTA($C$73:W73)=$B$10,W76*(1+$B$77)/($B$68-$B$77),0))</f>
        <v>N/A</v>
      </c>
      <c r="X78" s="47" t="str">
        <f>+IF(COUNTA($C$73:X73)&gt;$B$10,"N/A",IF(COUNTA($C$73:X73)=$B$10,X76*(1+$B$77)/($B$68-$B$77),0))</f>
        <v>N/A</v>
      </c>
      <c r="Y78" s="47" t="str">
        <f>+IF(COUNTA($C$73:Y73)&gt;$B$10,"N/A",IF(COUNTA($C$73:Y73)=$B$10,Y76*(1+$B$77)/($B$68-$B$77),0))</f>
        <v>N/A</v>
      </c>
      <c r="Z78" s="47" t="str">
        <f>+IF(COUNTA($C$73:Z73)&gt;$B$10,"N/A",IF(COUNTA($C$73:Z73)=$B$10,Z76*(1+$B$77)/($B$68-$B$77),0))</f>
        <v>N/A</v>
      </c>
      <c r="AA78" s="47" t="str">
        <f>+IF(COUNTA($C$73:AA73)&gt;$B$10,"N/A",IF(COUNTA($C$73:AA73)=$B$10,AA76*(1+$B$77)/($B$68-$B$77),0))</f>
        <v>N/A</v>
      </c>
      <c r="AB78" s="47" t="str">
        <f>+IF(COUNTA($C$73:AB73)&gt;$B$10,"N/A",IF(COUNTA($C$73:AB73)=$B$10,AB76*(1+$B$77)/($B$68-$B$77),0))</f>
        <v>N/A</v>
      </c>
      <c r="AC78" s="47" t="str">
        <f>+IF(COUNTA($C$73:AC73)&gt;$B$10,"N/A",IF(COUNTA($C$73:AC73)=$B$10,AC76*(1+$B$77)/($B$68-$B$77),0))</f>
        <v>N/A</v>
      </c>
      <c r="AD78" s="47" t="str">
        <f>+IF(COUNTA($C$73:AD73)&gt;$B$10,"N/A",IF(COUNTA($C$73:AD73)=$B$10,AD76*(1+$B$77)/($B$68-$B$77),0))</f>
        <v>N/A</v>
      </c>
      <c r="AE78" s="47" t="str">
        <f>+IF(COUNTA($C$73:AE73)&gt;$B$10,"N/A",IF(COUNTA($C$73:AE73)=$B$10,AE76*(1+$B$77)/($B$68-$B$77),0))</f>
        <v>N/A</v>
      </c>
      <c r="AF78" s="47" t="str">
        <f>+IF(COUNTA($C$73:AF73)&gt;$B$10,"N/A",IF(COUNTA($C$73:AF73)=$B$10,AF76*(1+$B$77)/($B$68-$B$77),0))</f>
        <v>N/A</v>
      </c>
      <c r="AG78" s="47" t="str">
        <f>+IF(COUNTA($C$73:AG73)&gt;$B$10,"N/A",IF(COUNTA($C$73:AG73)=$B$10,AG76*(1+$B$77)/($B$68-$B$77),0))</f>
        <v>N/A</v>
      </c>
      <c r="AH78" s="47" t="str">
        <f>+IF(COUNTA($C$73:AH73)&gt;$B$10,"N/A",IF(COUNTA($C$73:AH73)=$B$10,AH76*(1+$B$77)/($B$68-$B$77),0))</f>
        <v>N/A</v>
      </c>
      <c r="AI78" s="47" t="str">
        <f>+IF(COUNTA($C$73:AI73)&gt;$B$10,"N/A",IF(COUNTA($C$73:AI73)=$B$10,AI76*(1+$B$77)/($B$68-$B$77),0))</f>
        <v>N/A</v>
      </c>
      <c r="AJ78" s="47" t="str">
        <f>+IF(COUNTA($C$73:AJ73)&gt;$B$10,"N/A",IF(COUNTA($C$73:AJ73)=$B$10,AJ76*(1+$B$77)/($B$68-$B$77),0))</f>
        <v>N/A</v>
      </c>
      <c r="AK78" s="47" t="str">
        <f>+IF(COUNTA($C$73:AK73)&gt;$B$10,"N/A",IF(COUNTA($C$73:AK73)=$B$10,AK76*(1+$B$77)/($B$68-$B$77),0))</f>
        <v>N/A</v>
      </c>
      <c r="AL78" s="47" t="str">
        <f>+IF(COUNTA($C$73:AL73)&gt;$B$10,"N/A",IF(COUNTA($C$73:AL73)=$B$10,AL76*(1+$B$77)/($B$68-$B$77),0))</f>
        <v>N/A</v>
      </c>
      <c r="AM78" s="47" t="str">
        <f>+IF(COUNTA($C$73:AM73)&gt;$B$10,"N/A",IF(COUNTA($C$73:AM73)=$B$10,AM76*(1+$B$77)/($B$68-$B$77),0))</f>
        <v>N/A</v>
      </c>
      <c r="AN78" s="47" t="str">
        <f>+IF(COUNTA($C$73:AN73)&gt;$B$10,"N/A",IF(COUNTA($C$73:AN73)=$B$10,AN76*(1+$B$77)/($B$68-$B$77),0))</f>
        <v>N/A</v>
      </c>
      <c r="AO78" s="47" t="str">
        <f>+IF(COUNTA($C$73:AO73)&gt;$B$10,"N/A",IF(COUNTA($C$73:AO73)=$B$10,AO76*(1+$B$77)/($B$68-$B$77),0))</f>
        <v>N/A</v>
      </c>
      <c r="AP78" s="47" t="str">
        <f>+IF(COUNTA($C$73:AP73)&gt;$B$10,"N/A",IF(COUNTA($C$73:AP73)=$B$10,AP76*(1+$B$77)/($B$68-$B$77),0))</f>
        <v>N/A</v>
      </c>
      <c r="AQ78" s="47" t="str">
        <f>+IF(COUNTA($C$73:AQ73)&gt;$B$10,"N/A",IF(COUNTA($C$73:AQ73)=$B$10,AQ76*(1+$B$77)/($B$68-$B$77),0))</f>
        <v>N/A</v>
      </c>
      <c r="AR78" s="47" t="str">
        <f>+IF(COUNTA($C$73:AR73)&gt;$B$10,"N/A",IF(COUNTA($C$73:AR73)=$B$10,AR76*(1+$B$77)/($B$68-$B$77),0))</f>
        <v>N/A</v>
      </c>
      <c r="AS78" s="47" t="str">
        <f>+IF(COUNTA($C$73:AS73)&gt;$B$10,"N/A",IF(COUNTA($C$73:AS73)=$B$10,AS76*(1+$B$77)/($B$68-$B$77),0))</f>
        <v>N/A</v>
      </c>
      <c r="AT78" s="47" t="str">
        <f>+IF(COUNTA($C$73:AT73)&gt;$B$10,"N/A",IF(COUNTA($C$73:AT73)=$B$10,AT76*(1+$B$77)/($B$68-$B$77),0))</f>
        <v>N/A</v>
      </c>
      <c r="AU78" s="47" t="str">
        <f>+IF(COUNTA($C$73:AU73)&gt;$B$10,"N/A",IF(COUNTA($C$73:AU73)=$B$10,AU76*(1+$B$77)/($B$68-$B$77),0))</f>
        <v>N/A</v>
      </c>
      <c r="AV78" s="47" t="str">
        <f>+IF(COUNTA($C$73:AV73)&gt;$B$10,"N/A",IF(COUNTA($C$73:AV73)=$B$10,AV76*(1+$B$77)/($B$68-$B$77),0))</f>
        <v>N/A</v>
      </c>
      <c r="AW78" s="47" t="str">
        <f>+IF(COUNTA($C$73:AW73)&gt;$B$10,"N/A",IF(COUNTA($C$73:AW73)=$B$10,AW76*(1+$B$77)/($B$68-$B$77),0))</f>
        <v>N/A</v>
      </c>
    </row>
    <row r="79" spans="1:59">
      <c r="A79" s="16" t="s">
        <v>73</v>
      </c>
      <c r="B79" s="50">
        <f ca="1">+SUM(OFFSET(C79,0,0,1,$B$10))</f>
        <v>0</v>
      </c>
      <c r="C79" s="47">
        <f>+C76</f>
        <v>0</v>
      </c>
      <c r="D79" s="47" t="str">
        <f>+IF(COUNTA($C$73:D73)&gt;$B$10,"N/A",(D76+D78)/(1+$B$68)^(COUNTA($D$73:D73)))</f>
        <v>N/A</v>
      </c>
      <c r="E79" s="47" t="str">
        <f>+IF(COUNTA($C$73:E73)&gt;$B$10,"N/A",(E76+E78)/(1+$B$68)^(COUNTA($D$73:E73)))</f>
        <v>N/A</v>
      </c>
      <c r="F79" s="47" t="str">
        <f>+IF(COUNTA($C$73:F73)&gt;$B$10,"N/A",(F76+F78)/(1+$B$68)^(COUNTA($D$73:F73)))</f>
        <v>N/A</v>
      </c>
      <c r="G79" s="47" t="str">
        <f>+IF(COUNTA($C$73:G73)&gt;$B$10,"N/A",(G76+G78)/(1+$B$68)^(COUNTA($D$73:G73)))</f>
        <v>N/A</v>
      </c>
      <c r="H79" s="47" t="str">
        <f>+IF(COUNTA($C$73:H73)&gt;$B$10,"N/A",(H76+H78)/(1+$B$68)^(COUNTA($D$73:H73)))</f>
        <v>N/A</v>
      </c>
      <c r="I79" s="47" t="str">
        <f>+IF(COUNTA($C$73:I73)&gt;$B$10,"N/A",(I76+I78)/(1+$B$68)^(COUNTA($D$73:I73)))</f>
        <v>N/A</v>
      </c>
      <c r="J79" s="47" t="str">
        <f>+IF(COUNTA($C$73:J73)&gt;$B$10,"N/A",(J76+J78)/(1+$B$68)^(COUNTA($D$73:J73)))</f>
        <v>N/A</v>
      </c>
      <c r="K79" s="47" t="str">
        <f>+IF(COUNTA($C$73:K73)&gt;$B$10,"N/A",(K76+K78)/(1+$B$68)^(COUNTA($D$73:K73)))</f>
        <v>N/A</v>
      </c>
      <c r="L79" s="47" t="str">
        <f>+IF(COUNTA($C$73:L73)&gt;$B$10,"N/A",(L76+L78)/(1+$B$68)^(COUNTA($D$73:L73)))</f>
        <v>N/A</v>
      </c>
      <c r="M79" s="47" t="str">
        <f>+IF(COUNTA($C$73:M73)&gt;$B$10,"N/A",(M76+M78)/(1+$B$68)^(COUNTA($D$73:M73)))</f>
        <v>N/A</v>
      </c>
      <c r="N79" s="47" t="str">
        <f>+IF(COUNTA($C$73:N73)&gt;$B$10,"N/A",(N76+N78)/(1+$B$68)^(COUNTA($D$73:N73)))</f>
        <v>N/A</v>
      </c>
      <c r="O79" s="47" t="str">
        <f>+IF(COUNTA($C$73:O73)&gt;$B$10,"N/A",(O76+O78)/(1+$B$68)^(COUNTA($D$73:O73)))</f>
        <v>N/A</v>
      </c>
      <c r="P79" s="47" t="str">
        <f>+IF(COUNTA($C$73:P73)&gt;$B$10,"N/A",(P76+P78)/(1+$B$68)^(COUNTA($D$73:P73)))</f>
        <v>N/A</v>
      </c>
      <c r="Q79" s="47" t="str">
        <f>+IF(COUNTA($C$73:Q73)&gt;$B$10,"N/A",(Q76+Q78)/(1+$B$68)^(COUNTA($D$73:Q73)))</f>
        <v>N/A</v>
      </c>
      <c r="R79" s="47" t="str">
        <f>+IF(COUNTA($C$73:R73)&gt;$B$10,"N/A",(R76+R78)/(1+$B$68)^(COUNTA($D$73:R73)))</f>
        <v>N/A</v>
      </c>
      <c r="S79" s="47" t="str">
        <f>+IF(COUNTA($C$73:S73)&gt;$B$10,"N/A",(S76+S78)/(1+$B$68)^(COUNTA($D$73:S73)))</f>
        <v>N/A</v>
      </c>
      <c r="T79" s="47" t="str">
        <f>+IF(COUNTA($C$73:T73)&gt;$B$10,"N/A",(T76+T78)/(1+$B$68)^(COUNTA($D$73:T73)))</f>
        <v>N/A</v>
      </c>
      <c r="U79" s="47" t="str">
        <f>+IF(COUNTA($C$73:U73)&gt;$B$10,"N/A",(U76+U78)/(1+$B$68)^(COUNTA($D$73:U73)))</f>
        <v>N/A</v>
      </c>
      <c r="V79" s="47" t="str">
        <f>+IF(COUNTA($C$73:V73)&gt;$B$10,"N/A",(V76+V78)/(1+$B$68)^(COUNTA($D$73:V73)))</f>
        <v>N/A</v>
      </c>
      <c r="W79" s="47" t="str">
        <f>+IF(COUNTA($C$73:W73)&gt;$B$10,"N/A",(W76+W78)/(1+$B$68)^(COUNTA($D$73:W73)))</f>
        <v>N/A</v>
      </c>
      <c r="X79" s="47" t="str">
        <f>+IF(COUNTA($C$73:X73)&gt;$B$10,"N/A",(X76+X78)/(1+$B$68)^(COUNTA($D$73:X73)))</f>
        <v>N/A</v>
      </c>
      <c r="Y79" s="47" t="str">
        <f>+IF(COUNTA($C$73:Y73)&gt;$B$10,"N/A",(Y76+Y78)/(1+$B$68)^(COUNTA($D$73:Y73)))</f>
        <v>N/A</v>
      </c>
      <c r="Z79" s="47" t="str">
        <f>+IF(COUNTA($C$73:Z73)&gt;$B$10,"N/A",(Z76+Z78)/(1+$B$68)^(COUNTA($D$73:Z73)))</f>
        <v>N/A</v>
      </c>
      <c r="AA79" s="47" t="str">
        <f>+IF(COUNTA($C$73:AA73)&gt;$B$10,"N/A",(AA76+AA78)/(1+$B$68)^(COUNTA($D$73:AA73)))</f>
        <v>N/A</v>
      </c>
      <c r="AB79" s="47" t="str">
        <f>+IF(COUNTA($C$73:AB73)&gt;$B$10,"N/A",(AB76+AB78)/(1+$B$68)^(COUNTA($D$73:AB73)))</f>
        <v>N/A</v>
      </c>
      <c r="AC79" s="47" t="str">
        <f>+IF(COUNTA($C$73:AC73)&gt;$B$10,"N/A",(AC76+AC78)/(1+$B$68)^(COUNTA($D$73:AC73)))</f>
        <v>N/A</v>
      </c>
      <c r="AD79" s="47" t="str">
        <f>+IF(COUNTA($C$73:AD73)&gt;$B$10,"N/A",(AD76+AD78)/(1+$B$68)^(COUNTA($D$73:AD73)))</f>
        <v>N/A</v>
      </c>
      <c r="AE79" s="47" t="str">
        <f>+IF(COUNTA($C$73:AE73)&gt;$B$10,"N/A",(AE76+AE78)/(1+$B$68)^(COUNTA($D$73:AE73)))</f>
        <v>N/A</v>
      </c>
      <c r="AF79" s="47" t="str">
        <f>+IF(COUNTA($C$73:AF73)&gt;$B$10,"N/A",(AF76+AF78)/(1+$B$68)^(COUNTA($D$73:AF73)))</f>
        <v>N/A</v>
      </c>
      <c r="AG79" s="47" t="str">
        <f>+IF(COUNTA($C$73:AG73)&gt;$B$10,"N/A",(AG76+AG78)/(1+$B$68)^(COUNTA($D$73:AG73)))</f>
        <v>N/A</v>
      </c>
      <c r="AH79" s="47" t="str">
        <f>+IF(COUNTA($C$73:AH73)&gt;$B$10,"N/A",(AH76+AH78)/(1+$B$68)^(COUNTA($D$73:AH73)))</f>
        <v>N/A</v>
      </c>
      <c r="AI79" s="47" t="str">
        <f>+IF(COUNTA($C$73:AI73)&gt;$B$10,"N/A",(AI76+AI78)/(1+$B$68)^(COUNTA($D$73:AI73)))</f>
        <v>N/A</v>
      </c>
      <c r="AJ79" s="47" t="str">
        <f>+IF(COUNTA($C$73:AJ73)&gt;$B$10,"N/A",(AJ76+AJ78)/(1+$B$68)^(COUNTA($D$73:AJ73)))</f>
        <v>N/A</v>
      </c>
      <c r="AK79" s="47" t="str">
        <f>+IF(COUNTA($C$73:AK73)&gt;$B$10,"N/A",(AK76+AK78)/(1+$B$68)^(COUNTA($D$73:AK73)))</f>
        <v>N/A</v>
      </c>
      <c r="AL79" s="47" t="str">
        <f>+IF(COUNTA($C$73:AL73)&gt;$B$10,"N/A",(AL76+AL78)/(1+$B$68)^(COUNTA($D$73:AL73)))</f>
        <v>N/A</v>
      </c>
      <c r="AM79" s="47" t="str">
        <f>+IF(COUNTA($C$73:AM73)&gt;$B$10,"N/A",(AM76+AM78)/(1+$B$68)^(COUNTA($D$73:AM73)))</f>
        <v>N/A</v>
      </c>
      <c r="AN79" s="47" t="str">
        <f>+IF(COUNTA($C$73:AN73)&gt;$B$10,"N/A",(AN76+AN78)/(1+$B$68)^(COUNTA($D$73:AN73)))</f>
        <v>N/A</v>
      </c>
      <c r="AO79" s="47" t="str">
        <f>+IF(COUNTA($C$73:AO73)&gt;$B$10,"N/A",(AO76+AO78)/(1+$B$68)^(COUNTA($D$73:AO73)))</f>
        <v>N/A</v>
      </c>
      <c r="AP79" s="47" t="str">
        <f>+IF(COUNTA($C$73:AP73)&gt;$B$10,"N/A",(AP76+AP78)/(1+$B$68)^(COUNTA($D$73:AP73)))</f>
        <v>N/A</v>
      </c>
      <c r="AQ79" s="47" t="str">
        <f>+IF(COUNTA($C$73:AQ73)&gt;$B$10,"N/A",(AQ76+AQ78)/(1+$B$68)^(COUNTA($D$73:AQ73)))</f>
        <v>N/A</v>
      </c>
      <c r="AR79" s="47" t="str">
        <f>+IF(COUNTA($C$73:AR73)&gt;$B$10,"N/A",(AR76+AR78)/(1+$B$68)^(COUNTA($D$73:AR73)))</f>
        <v>N/A</v>
      </c>
      <c r="AS79" s="47" t="str">
        <f>+IF(COUNTA($C$73:AS73)&gt;$B$10,"N/A",(AS76+AS78)/(1+$B$68)^(COUNTA($D$73:AS73)))</f>
        <v>N/A</v>
      </c>
      <c r="AT79" s="47" t="str">
        <f>+IF(COUNTA($C$73:AT73)&gt;$B$10,"N/A",(AT76+AT78)/(1+$B$68)^(COUNTA($D$73:AT73)))</f>
        <v>N/A</v>
      </c>
      <c r="AU79" s="47" t="str">
        <f>+IF(COUNTA($C$73:AU73)&gt;$B$10,"N/A",(AU76+AU78)/(1+$B$68)^(COUNTA($D$73:AU73)))</f>
        <v>N/A</v>
      </c>
      <c r="AV79" s="47" t="str">
        <f>+IF(COUNTA($C$73:AV73)&gt;$B$10,"N/A",(AV76+AV78)/(1+$B$68)^(COUNTA($D$73:AV73)))</f>
        <v>N/A</v>
      </c>
      <c r="AW79" s="47" t="str">
        <f>+IF(COUNTA($C$73:AW73)&gt;$B$10,"N/A",(AW76+AW78)/(1+$B$68)^(COUNTA($D$73:AW73)))</f>
        <v>N/A</v>
      </c>
    </row>
    <row r="80" spans="1:59">
      <c r="A80" s="5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63"/>
      <c r="AX80" s="44"/>
      <c r="AY80" s="44"/>
      <c r="AZ80" s="44"/>
      <c r="BA80" s="44"/>
      <c r="BB80" s="44"/>
      <c r="BC80" s="44"/>
      <c r="BD80" s="44"/>
      <c r="BE80" s="44"/>
      <c r="BF80" s="44"/>
      <c r="BG80" s="44"/>
    </row>
    <row r="81" spans="1:49" ht="42">
      <c r="A81" s="58" t="s">
        <v>74</v>
      </c>
      <c r="B81" s="20" t="b">
        <f>IF(SUM(C75:AW75)=SUM(B55),A99,A100)</f>
        <v>1</v>
      </c>
      <c r="C81" s="59"/>
    </row>
    <row r="82" spans="1:49" ht="45" customHeight="1">
      <c r="A82" s="61" t="s">
        <v>75</v>
      </c>
      <c r="B82" s="62" t="b">
        <f>IF(SUM(C74:AW74)=SUM(B63:D63),A99,A100)</f>
        <v>1</v>
      </c>
      <c r="C82" s="59"/>
    </row>
    <row r="84" spans="1:49">
      <c r="A84" s="23" t="s">
        <v>76</v>
      </c>
    </row>
    <row r="85" spans="1:49" ht="14.45" thickBot="1"/>
    <row r="86" spans="1:49" ht="14.45" thickBot="1">
      <c r="A86" s="41"/>
      <c r="B86" s="42" t="s">
        <v>67</v>
      </c>
      <c r="C86" s="51">
        <f>+C73</f>
        <v>0</v>
      </c>
      <c r="D86" s="51">
        <f t="shared" ref="D86:AW86" si="2">+D73</f>
        <v>1</v>
      </c>
      <c r="E86" s="51">
        <f t="shared" si="2"/>
        <v>2</v>
      </c>
      <c r="F86" s="51">
        <f t="shared" si="2"/>
        <v>3</v>
      </c>
      <c r="G86" s="51">
        <f t="shared" si="2"/>
        <v>4</v>
      </c>
      <c r="H86" s="51">
        <f t="shared" si="2"/>
        <v>5</v>
      </c>
      <c r="I86" s="51">
        <f t="shared" si="2"/>
        <v>6</v>
      </c>
      <c r="J86" s="51">
        <f t="shared" si="2"/>
        <v>7</v>
      </c>
      <c r="K86" s="51">
        <f t="shared" si="2"/>
        <v>8</v>
      </c>
      <c r="L86" s="52">
        <f t="shared" si="2"/>
        <v>9</v>
      </c>
      <c r="M86" s="52">
        <f t="shared" si="2"/>
        <v>10</v>
      </c>
      <c r="N86" s="52">
        <f t="shared" si="2"/>
        <v>11</v>
      </c>
      <c r="O86" s="52">
        <f t="shared" si="2"/>
        <v>12</v>
      </c>
      <c r="P86" s="52">
        <f t="shared" si="2"/>
        <v>13</v>
      </c>
      <c r="Q86" s="52">
        <f t="shared" si="2"/>
        <v>14</v>
      </c>
      <c r="R86" s="52">
        <f t="shared" si="2"/>
        <v>15</v>
      </c>
      <c r="S86" s="52">
        <f t="shared" si="2"/>
        <v>16</v>
      </c>
      <c r="T86" s="52">
        <f t="shared" si="2"/>
        <v>17</v>
      </c>
      <c r="U86" s="52">
        <f t="shared" si="2"/>
        <v>18</v>
      </c>
      <c r="V86" s="52">
        <f t="shared" si="2"/>
        <v>19</v>
      </c>
      <c r="W86" s="52">
        <f t="shared" si="2"/>
        <v>20</v>
      </c>
      <c r="X86" s="52">
        <f t="shared" si="2"/>
        <v>21</v>
      </c>
      <c r="Y86" s="52">
        <f t="shared" si="2"/>
        <v>22</v>
      </c>
      <c r="Z86" s="52">
        <f t="shared" si="2"/>
        <v>23</v>
      </c>
      <c r="AA86" s="52">
        <f t="shared" si="2"/>
        <v>24</v>
      </c>
      <c r="AB86" s="52">
        <f t="shared" si="2"/>
        <v>25</v>
      </c>
      <c r="AC86" s="52">
        <f t="shared" si="2"/>
        <v>26</v>
      </c>
      <c r="AD86" s="52">
        <f t="shared" si="2"/>
        <v>27</v>
      </c>
      <c r="AE86" s="52">
        <f t="shared" si="2"/>
        <v>28</v>
      </c>
      <c r="AF86" s="52">
        <f t="shared" si="2"/>
        <v>29</v>
      </c>
      <c r="AG86" s="52">
        <f t="shared" si="2"/>
        <v>30</v>
      </c>
      <c r="AH86" s="52">
        <f t="shared" si="2"/>
        <v>31</v>
      </c>
      <c r="AI86" s="52">
        <f t="shared" si="2"/>
        <v>32</v>
      </c>
      <c r="AJ86" s="52">
        <f t="shared" si="2"/>
        <v>33</v>
      </c>
      <c r="AK86" s="52">
        <f t="shared" si="2"/>
        <v>34</v>
      </c>
      <c r="AL86" s="52">
        <f t="shared" si="2"/>
        <v>35</v>
      </c>
      <c r="AM86" s="52">
        <f t="shared" si="2"/>
        <v>36</v>
      </c>
      <c r="AN86" s="52">
        <f t="shared" si="2"/>
        <v>37</v>
      </c>
      <c r="AO86" s="52">
        <f t="shared" si="2"/>
        <v>38</v>
      </c>
      <c r="AP86" s="52">
        <f t="shared" si="2"/>
        <v>39</v>
      </c>
      <c r="AQ86" s="52">
        <f t="shared" si="2"/>
        <v>40</v>
      </c>
      <c r="AR86" s="52">
        <f t="shared" si="2"/>
        <v>41</v>
      </c>
      <c r="AS86" s="52">
        <f t="shared" si="2"/>
        <v>42</v>
      </c>
      <c r="AT86" s="52">
        <f t="shared" si="2"/>
        <v>43</v>
      </c>
      <c r="AU86" s="52">
        <f t="shared" si="2"/>
        <v>44</v>
      </c>
      <c r="AV86" s="52">
        <f t="shared" si="2"/>
        <v>45</v>
      </c>
      <c r="AW86" s="52">
        <f t="shared" si="2"/>
        <v>46</v>
      </c>
    </row>
    <row r="87" spans="1:49">
      <c r="A87" s="16" t="s">
        <v>77</v>
      </c>
      <c r="B87" s="49">
        <f ca="1">+SUM(OFFSET(C87,0,0,1,$B$10))</f>
        <v>0</v>
      </c>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row>
    <row r="88" spans="1:49">
      <c r="A88" s="16" t="s">
        <v>78</v>
      </c>
      <c r="B88" s="49">
        <f ca="1">+SUM(OFFSET(C88,0,0,1,$B$10))</f>
        <v>0</v>
      </c>
      <c r="C88" s="47">
        <f>+C87</f>
        <v>0</v>
      </c>
      <c r="D88" s="47" t="str">
        <f>+IF(COUNTA($C$86:D86)&gt;$B$10,"N/A",D87/(1+$B$68)^(COUNTA($D$86:D86)))</f>
        <v>N/A</v>
      </c>
      <c r="E88" s="47" t="str">
        <f>+IF(COUNTA($C$86:E86)&gt;$B$10,"N/A",E87/(1+$B$68)^(COUNTA($D$86:E86)))</f>
        <v>N/A</v>
      </c>
      <c r="F88" s="47" t="str">
        <f>+IF(COUNTA($C$86:F86)&gt;$B$10,"N/A",F87/(1+$B$68)^(COUNTA($D$86:F86)))</f>
        <v>N/A</v>
      </c>
      <c r="G88" s="47" t="str">
        <f>+IF(COUNTA($C$86:G86)&gt;$B$10,"N/A",G87/(1+$B$68)^(COUNTA($D$86:G86)))</f>
        <v>N/A</v>
      </c>
      <c r="H88" s="47" t="str">
        <f>+IF(COUNTA($C$86:H86)&gt;$B$10,"N/A",H87/(1+$B$68)^(COUNTA($D$86:H86)))</f>
        <v>N/A</v>
      </c>
      <c r="I88" s="47" t="str">
        <f>+IF(COUNTA($C$86:I86)&gt;$B$10,"N/A",I87/(1+$B$68)^(COUNTA($D$86:I86)))</f>
        <v>N/A</v>
      </c>
      <c r="J88" s="47" t="str">
        <f>+IF(COUNTA($C$86:J86)&gt;$B$10,"N/A",J87/(1+$B$68)^(COUNTA($D$86:J86)))</f>
        <v>N/A</v>
      </c>
      <c r="K88" s="47" t="str">
        <f>+IF(COUNTA($C$86:K86)&gt;$B$10,"N/A",K87/(1+$B$68)^(COUNTA($D$86:K86)))</f>
        <v>N/A</v>
      </c>
      <c r="L88" s="47" t="str">
        <f>+IF(COUNTA($C$86:L86)&gt;$B$10,"N/A",L87/(1+$B$68)^(COUNTA($D$86:L86)))</f>
        <v>N/A</v>
      </c>
      <c r="M88" s="47" t="str">
        <f>+IF(COUNTA($C$86:M86)&gt;$B$10,"N/A",M87/(1+$B$68)^(COUNTA($D$86:M86)))</f>
        <v>N/A</v>
      </c>
      <c r="N88" s="47" t="str">
        <f>+IF(COUNTA($C$86:N86)&gt;$B$10,"N/A",N87/(1+$B$68)^(COUNTA($D$86:N86)))</f>
        <v>N/A</v>
      </c>
      <c r="O88" s="47" t="str">
        <f>+IF(COUNTA($C$86:O86)&gt;$B$10,"N/A",O87/(1+$B$68)^(COUNTA($D$86:O86)))</f>
        <v>N/A</v>
      </c>
      <c r="P88" s="47" t="str">
        <f>+IF(COUNTA($C$86:P86)&gt;$B$10,"N/A",P87/(1+$B$68)^(COUNTA($D$86:P86)))</f>
        <v>N/A</v>
      </c>
      <c r="Q88" s="47" t="str">
        <f>+IF(COUNTA($C$86:Q86)&gt;$B$10,"N/A",Q87/(1+$B$68)^(COUNTA($D$86:Q86)))</f>
        <v>N/A</v>
      </c>
      <c r="R88" s="47" t="str">
        <f>+IF(COUNTA($C$86:R86)&gt;$B$10,"N/A",R87/(1+$B$68)^(COUNTA($D$86:R86)))</f>
        <v>N/A</v>
      </c>
      <c r="S88" s="47" t="str">
        <f>+IF(COUNTA($C$86:S86)&gt;$B$10,"N/A",S87/(1+$B$68)^(COUNTA($D$86:S86)))</f>
        <v>N/A</v>
      </c>
      <c r="T88" s="47" t="str">
        <f>+IF(COUNTA($C$86:T86)&gt;$B$10,"N/A",T87/(1+$B$68)^(COUNTA($D$86:T86)))</f>
        <v>N/A</v>
      </c>
      <c r="U88" s="47" t="str">
        <f>+IF(COUNTA($C$86:U86)&gt;$B$10,"N/A",U87/(1+$B$68)^(COUNTA($D$86:U86)))</f>
        <v>N/A</v>
      </c>
      <c r="V88" s="47" t="str">
        <f>+IF(COUNTA($C$86:V86)&gt;$B$10,"N/A",V87/(1+$B$68)^(COUNTA($D$86:V86)))</f>
        <v>N/A</v>
      </c>
      <c r="W88" s="47" t="str">
        <f>+IF(COUNTA($C$86:W86)&gt;$B$10,"N/A",W87/(1+$B$68)^(COUNTA($D$86:W86)))</f>
        <v>N/A</v>
      </c>
      <c r="X88" s="47" t="str">
        <f>+IF(COUNTA($C$86:X86)&gt;$B$10,"N/A",X87/(1+$B$68)^(COUNTA($D$86:X86)))</f>
        <v>N/A</v>
      </c>
      <c r="Y88" s="47" t="str">
        <f>+IF(COUNTA($C$86:Y86)&gt;$B$10,"N/A",Y87/(1+$B$68)^(COUNTA($D$86:Y86)))</f>
        <v>N/A</v>
      </c>
      <c r="Z88" s="47" t="str">
        <f>+IF(COUNTA($C$86:Z86)&gt;$B$10,"N/A",Z87/(1+$B$68)^(COUNTA($D$86:Z86)))</f>
        <v>N/A</v>
      </c>
      <c r="AA88" s="47" t="str">
        <f>+IF(COUNTA($C$86:AA86)&gt;$B$10,"N/A",AA87/(1+$B$68)^(COUNTA($D$86:AA86)))</f>
        <v>N/A</v>
      </c>
      <c r="AB88" s="47" t="str">
        <f>+IF(COUNTA($C$86:AB86)&gt;$B$10,"N/A",AB87/(1+$B$68)^(COUNTA($D$86:AB86)))</f>
        <v>N/A</v>
      </c>
      <c r="AC88" s="47" t="str">
        <f>+IF(COUNTA($C$86:AC86)&gt;$B$10,"N/A",AC87/(1+$B$68)^(COUNTA($D$86:AC86)))</f>
        <v>N/A</v>
      </c>
      <c r="AD88" s="47" t="str">
        <f>+IF(COUNTA($C$86:AD86)&gt;$B$10,"N/A",AD87/(1+$B$68)^(COUNTA($D$86:AD86)))</f>
        <v>N/A</v>
      </c>
      <c r="AE88" s="47" t="str">
        <f>+IF(COUNTA($C$86:AE86)&gt;$B$10,"N/A",AE87/(1+$B$68)^(COUNTA($D$86:AE86)))</f>
        <v>N/A</v>
      </c>
      <c r="AF88" s="47" t="str">
        <f>+IF(COUNTA($C$86:AF86)&gt;$B$10,"N/A",AF87/(1+$B$68)^(COUNTA($D$86:AF86)))</f>
        <v>N/A</v>
      </c>
      <c r="AG88" s="47" t="str">
        <f>+IF(COUNTA($C$86:AG86)&gt;$B$10,"N/A",AG87/(1+$B$68)^(COUNTA($D$86:AG86)))</f>
        <v>N/A</v>
      </c>
      <c r="AH88" s="47" t="str">
        <f>+IF(COUNTA($C$86:AH86)&gt;$B$10,"N/A",AH87/(1+$B$68)^(COUNTA($D$86:AH86)))</f>
        <v>N/A</v>
      </c>
      <c r="AI88" s="47" t="str">
        <f>+IF(COUNTA($C$86:AI86)&gt;$B$10,"N/A",AI87/(1+$B$68)^(COUNTA($D$86:AI86)))</f>
        <v>N/A</v>
      </c>
      <c r="AJ88" s="47" t="str">
        <f>+IF(COUNTA($C$86:AJ86)&gt;$B$10,"N/A",AJ87/(1+$B$68)^(COUNTA($D$86:AJ86)))</f>
        <v>N/A</v>
      </c>
      <c r="AK88" s="47" t="str">
        <f>+IF(COUNTA($C$86:AK86)&gt;$B$10,"N/A",AK87/(1+$B$68)^(COUNTA($D$86:AK86)))</f>
        <v>N/A</v>
      </c>
      <c r="AL88" s="47" t="str">
        <f>+IF(COUNTA($C$86:AL86)&gt;$B$10,"N/A",AL87/(1+$B$68)^(COUNTA($D$86:AL86)))</f>
        <v>N/A</v>
      </c>
      <c r="AM88" s="47" t="str">
        <f>+IF(COUNTA($C$86:AM86)&gt;$B$10,"N/A",AM87/(1+$B$68)^(COUNTA($D$86:AM86)))</f>
        <v>N/A</v>
      </c>
      <c r="AN88" s="47" t="str">
        <f>+IF(COUNTA($C$86:AN86)&gt;$B$10,"N/A",AN87/(1+$B$68)^(COUNTA($D$86:AN86)))</f>
        <v>N/A</v>
      </c>
      <c r="AO88" s="47" t="str">
        <f>+IF(COUNTA($C$86:AO86)&gt;$B$10,"N/A",AO87/(1+$B$68)^(COUNTA($D$86:AO86)))</f>
        <v>N/A</v>
      </c>
      <c r="AP88" s="47" t="str">
        <f>+IF(COUNTA($C$86:AP86)&gt;$B$10,"N/A",AP87/(1+$B$68)^(COUNTA($D$86:AP86)))</f>
        <v>N/A</v>
      </c>
      <c r="AQ88" s="47" t="str">
        <f>+IF(COUNTA($C$86:AQ86)&gt;$B$10,"N/A",AQ87/(1+$B$68)^(COUNTA($D$86:AQ86)))</f>
        <v>N/A</v>
      </c>
      <c r="AR88" s="47" t="str">
        <f>+IF(COUNTA($C$86:AR86)&gt;$B$10,"N/A",AR87/(1+$B$68)^(COUNTA($D$86:AR86)))</f>
        <v>N/A</v>
      </c>
      <c r="AS88" s="47" t="str">
        <f>+IF(COUNTA($C$86:AS86)&gt;$B$10,"N/A",AS87/(1+$B$68)^(COUNTA($D$86:AS86)))</f>
        <v>N/A</v>
      </c>
      <c r="AT88" s="47" t="str">
        <f>+IF(COUNTA($C$86:AT86)&gt;$B$10,"N/A",AT87/(1+$B$68)^(COUNTA($D$86:AT86)))</f>
        <v>N/A</v>
      </c>
      <c r="AU88" s="47" t="str">
        <f>+IF(COUNTA($C$86:AU86)&gt;$B$10,"N/A",AU87/(1+$B$68)^(COUNTA($D$86:AU86)))</f>
        <v>N/A</v>
      </c>
      <c r="AV88" s="47" t="str">
        <f>+IF(COUNTA($C$86:AV86)&gt;$B$10,"N/A",AV87/(1+$B$68)^(COUNTA($D$86:AV86)))</f>
        <v>N/A</v>
      </c>
      <c r="AW88" s="47" t="str">
        <f>+IF(COUNTA($C$86:AW86)&gt;$B$10,"N/A",AW87/(1+$B$68)^(COUNTA($D$86:AW86)))</f>
        <v>N/A</v>
      </c>
    </row>
    <row r="89" spans="1:49">
      <c r="A89" s="5" t="s">
        <v>79</v>
      </c>
      <c r="B89" s="46">
        <f>+C42+C27</f>
        <v>0</v>
      </c>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row>
    <row r="90" spans="1:49">
      <c r="A90" s="16" t="s">
        <v>80</v>
      </c>
      <c r="B90" s="47">
        <f ca="1">-B79</f>
        <v>0</v>
      </c>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row>
    <row r="91" spans="1:49" ht="27.95">
      <c r="A91" s="57" t="s">
        <v>81</v>
      </c>
      <c r="B91" s="21" t="b">
        <f ca="1">+AND(B88&lt;=B90,B87&lt;=B89)</f>
        <v>1</v>
      </c>
    </row>
    <row r="92" spans="1:49">
      <c r="A92" s="16" t="s">
        <v>82</v>
      </c>
      <c r="B92" s="17" t="e">
        <f ca="1">B87/B89</f>
        <v>#DIV/0!</v>
      </c>
    </row>
    <row r="93" spans="1:49">
      <c r="A93" s="16" t="s">
        <v>83</v>
      </c>
      <c r="B93" s="17" t="e">
        <f ca="1">B88/B90</f>
        <v>#DIV/0!</v>
      </c>
    </row>
    <row r="94" spans="1:49">
      <c r="A94" s="53"/>
      <c r="B94" s="70"/>
      <c r="C94" s="44"/>
    </row>
    <row r="95" spans="1:49">
      <c r="A95" s="53"/>
      <c r="B95" s="72"/>
      <c r="C95" s="44"/>
    </row>
    <row r="96" spans="1:49" ht="15" customHeight="1">
      <c r="A96" s="44"/>
      <c r="B96" s="71"/>
      <c r="C96" s="44"/>
    </row>
    <row r="97" spans="1:2">
      <c r="A97" s="3" t="s">
        <v>84</v>
      </c>
      <c r="B97" s="60"/>
    </row>
    <row r="98" spans="1:2">
      <c r="A98" s="60"/>
      <c r="B98" s="60"/>
    </row>
    <row r="99" spans="1:2">
      <c r="A99" s="9" t="b">
        <v>1</v>
      </c>
    </row>
    <row r="100" spans="1:2">
      <c r="A100" s="9" t="b">
        <v>0</v>
      </c>
    </row>
  </sheetData>
  <sheetProtection algorithmName="SHA-512" hashValue="Prch75y4YwOpFdTqAooHZnZncbVdkDQEXPV3SKYNX4Np6KrSEq13nL11GJS1KRXS4e3wTu1Z7+6KTkXpm+g/NQ==" saltValue="8Jz1Y/Xaw0kDYRcRMtl6Rg==" spinCount="100000" sheet="1" objects="1" scenarios="1"/>
  <mergeCells count="19">
    <mergeCell ref="I5:K5"/>
    <mergeCell ref="I4:K4"/>
    <mergeCell ref="D5:F5"/>
    <mergeCell ref="D6:F6"/>
    <mergeCell ref="D7:F7"/>
    <mergeCell ref="A43:C43"/>
    <mergeCell ref="C69:D69"/>
    <mergeCell ref="C68:D68"/>
    <mergeCell ref="C67:E67"/>
    <mergeCell ref="E68:E69"/>
    <mergeCell ref="A1:F1"/>
    <mergeCell ref="D15:F19"/>
    <mergeCell ref="A28:C28"/>
    <mergeCell ref="D30:H30"/>
    <mergeCell ref="D34:H34"/>
    <mergeCell ref="A15:C15"/>
    <mergeCell ref="H4:H5"/>
    <mergeCell ref="D8:F8"/>
    <mergeCell ref="D14:F14"/>
  </mergeCells>
  <conditionalFormatting sqref="A99">
    <cfRule type="cellIs" dxfId="8" priority="4" operator="equal">
      <formula>TRUE</formula>
    </cfRule>
  </conditionalFormatting>
  <conditionalFormatting sqref="A100">
    <cfRule type="cellIs" dxfId="7" priority="3" operator="equal">
      <formula>FALSE</formula>
    </cfRule>
  </conditionalFormatting>
  <conditionalFormatting sqref="B81:B82">
    <cfRule type="cellIs" dxfId="6" priority="1" operator="equal">
      <formula>$A$100</formula>
    </cfRule>
    <cfRule type="cellIs" dxfId="5" priority="2" operator="equal">
      <formula>$A$99</formula>
    </cfRule>
  </conditionalFormatting>
  <conditionalFormatting sqref="B91">
    <cfRule type="cellIs" dxfId="4" priority="8" operator="equal">
      <formula>$A$100</formula>
    </cfRule>
    <cfRule type="cellIs" dxfId="3" priority="9" operator="equal">
      <formula>$A$99</formula>
    </cfRule>
  </conditionalFormatting>
  <conditionalFormatting sqref="C74:AW75">
    <cfRule type="expression" dxfId="2" priority="5">
      <formula>IF(C73&gt;MAX($C$6:$C$8),TRUE,FALSE)</formula>
    </cfRule>
  </conditionalFormatting>
  <conditionalFormatting sqref="C75:AW75">
    <cfRule type="expression" dxfId="1" priority="6">
      <formula>IF(C73&gt;MAX($C$6:$C$8),TRUE,FALSE)</formula>
    </cfRule>
  </conditionalFormatting>
  <conditionalFormatting sqref="C87:AW87">
    <cfRule type="expression" dxfId="0" priority="7">
      <formula>IF(C86&gt;MAX($C$6:$C$8),TRUE,FALSE)</formula>
    </cfRule>
  </conditionalFormatting>
  <hyperlinks>
    <hyperlink ref="E68" r:id="rId1" display="Link" xr:uid="{63893734-874A-4DD4-A94E-13D68C93F8E8}"/>
    <hyperlink ref="D20" r:id="rId2" location="ntr29-C_2021528EN.01001001-E0029" xr:uid="{7925F92D-162A-40B7-84B8-D200CE8F1E0A}"/>
  </hyperlinks>
  <pageMargins left="0.7" right="0.7" top="0.75" bottom="0.75" header="0.3" footer="0.3"/>
  <pageSetup paperSize="9" scale="65" fitToWidth="0" fitToHeight="0" orientation="portrait" r:id="rId3"/>
  <headerFooter>
    <oddFooter>&amp;C_x000D_&amp;1#&amp;"Arial"&amp;9&amp;K737373 Interno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9FC68A67A5314A80584FFDC40D7F55" ma:contentTypeVersion="5" ma:contentTypeDescription="Create a new document." ma:contentTypeScope="" ma:versionID="ac1068ebd8cc80d2b69878f665867f68">
  <xsd:schema xmlns:xsd="http://www.w3.org/2001/XMLSchema" xmlns:xs="http://www.w3.org/2001/XMLSchema" xmlns:p="http://schemas.microsoft.com/office/2006/metadata/properties" xmlns:ns2="f1ed5256-d72f-4f96-83d7-30afcc04542b" targetNamespace="http://schemas.microsoft.com/office/2006/metadata/properties" ma:root="true" ma:fieldsID="c5af770c034e52d0decaa987c8674294" ns2:_="">
    <xsd:import namespace="f1ed5256-d72f-4f96-83d7-30afcc0454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Fra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d5256-d72f-4f96-83d7-30afcc0454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France" ma:index="12" nillable="true" ma:displayName="France" ma:description="1) We are still finding it difficult to define the concept of “cloud infrastructure continuum.” However, we believe it is crucial for companies to understand that the funded projects will have some conditions regarding this concept from the start. Could you provide us with a clear and technical definition of this concept we could use to communicate for our companies?&#10;2) We understand there is an interconnected condition related to the IPCEI Infrastructure. What are the technical conditions companies’projects will have to respect to ensure they are aligned with the IPCEI framework? &#10;3) What kind of as-a-service will this connected infrastructure provide  : IaaS, a PaaS, or a SaaS? We understand all projects selected for this IPCEI will have to be at the same level of service proposed, is that correct ?&#10;4) In addition, a definition of the concepts of cross-border collaboration would be valuable : what connections will have a company have to give to its nodes, with whom, through which means? Does it mean one project has to have nodes in different European countries? &#10;5) Will the funded data centers have to share computing power with other infrastructures? What would be the economic model for them? &#10;" ma:format="Dropdown" ma:internalName="Franc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rance xmlns="f1ed5256-d72f-4f96-83d7-30afcc04542b" xsi:nil="true"/>
  </documentManagement>
</p:properties>
</file>

<file path=customXml/itemProps1.xml><?xml version="1.0" encoding="utf-8"?>
<ds:datastoreItem xmlns:ds="http://schemas.openxmlformats.org/officeDocument/2006/customXml" ds:itemID="{AD9C0D6A-D7F9-470A-B22F-C09E9B7482DF}"/>
</file>

<file path=customXml/itemProps2.xml><?xml version="1.0" encoding="utf-8"?>
<ds:datastoreItem xmlns:ds="http://schemas.openxmlformats.org/officeDocument/2006/customXml" ds:itemID="{E18DA474-D435-4176-8A3B-21C58981755A}"/>
</file>

<file path=customXml/itemProps3.xml><?xml version="1.0" encoding="utf-8"?>
<ds:datastoreItem xmlns:ds="http://schemas.openxmlformats.org/officeDocument/2006/customXml" ds:itemID="{C6A34DCC-B9BB-4C21-8A57-64F893394306}"/>
</file>

<file path=docMetadata/LabelInfo.xml><?xml version="1.0" encoding="utf-8"?>
<clbl:labelList xmlns:clbl="http://schemas.microsoft.com/office/2020/mipLabelMetadata">
  <clbl:label id="{ee255aed-7de2-497a-9b96-4de850d7aec7}" enabled="1" method="Privileged" siteId="{8c4b47b5-ea35-4370-817f-95066d4f846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Cassa Depositi e Prestiti spa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 Depositi e Prestiti</dc:creator>
  <cp:keywords/>
  <dc:description/>
  <cp:lastModifiedBy/>
  <cp:revision/>
  <dcterms:created xsi:type="dcterms:W3CDTF">2025-04-23T15:54:43Z</dcterms:created>
  <dcterms:modified xsi:type="dcterms:W3CDTF">2026-03-10T17:30:31Z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0x010100959FC68A67A5314A80584FFDC40D7F55</vt:lpwstr>
  </property>
  <property fmtid="{D5CDD505-2E9C-101B-9397-08002B2CF9AE}" pid="3" name="MediaServiceImageTags">
    <vt:lpwstr/>
  </property>
  <property fmtid="{D5CDD505-2E9C-101B-9397-08002B2CF9AE}" pid="4" name="MSIP_Label_a6175487-42af-4492-84fe-2b4054e011bd_Enabled">
    <vt:lpwstr>true</vt:lpwstr>
  </property>
  <property fmtid="{D5CDD505-2E9C-101B-9397-08002B2CF9AE}" pid="5" name="MSIP_Label_a6175487-42af-4492-84fe-2b4054e011bd_SetDate">
    <vt:lpwstr>2025-05-12T15:24:50Z</vt:lpwstr>
  </property>
  <property fmtid="{D5CDD505-2E9C-101B-9397-08002B2CF9AE}" pid="6" name="MSIP_Label_a6175487-42af-4492-84fe-2b4054e011bd_Method">
    <vt:lpwstr>Privileged</vt:lpwstr>
  </property>
  <property fmtid="{D5CDD505-2E9C-101B-9397-08002B2CF9AE}" pid="7" name="MSIP_Label_a6175487-42af-4492-84fe-2b4054e011bd_Name">
    <vt:lpwstr>Public</vt:lpwstr>
  </property>
  <property fmtid="{D5CDD505-2E9C-101B-9397-08002B2CF9AE}" pid="8" name="MSIP_Label_a6175487-42af-4492-84fe-2b4054e011bd_SiteId">
    <vt:lpwstr>76e3e3ff-fce0-45ec-a946-bc44d69a9b7e</vt:lpwstr>
  </property>
  <property fmtid="{D5CDD505-2E9C-101B-9397-08002B2CF9AE}" pid="9" name="MSIP_Label_a6175487-42af-4492-84fe-2b4054e011bd_ActionId">
    <vt:lpwstr>4f36eeec-7f13-4dee-a214-cdde81a7385f</vt:lpwstr>
  </property>
  <property fmtid="{D5CDD505-2E9C-101B-9397-08002B2CF9AE}" pid="10" name="MSIP_Label_a6175487-42af-4492-84fe-2b4054e011bd_ContentBits">
    <vt:lpwstr>0</vt:lpwstr>
  </property>
  <property fmtid="{D5CDD505-2E9C-101B-9397-08002B2CF9AE}" pid="11" name="MSIP_Label_a6175487-42af-4492-84fe-2b4054e011bd_Tag">
    <vt:lpwstr>10, 0, 1, 1</vt:lpwstr>
  </property>
  <property fmtid="{D5CDD505-2E9C-101B-9397-08002B2CF9AE}" pid="12" name="MSIP_Label_6bd9ddd1-4d20-43f6-abfa-fc3c07406f94_Enabled">
    <vt:lpwstr>true</vt:lpwstr>
  </property>
  <property fmtid="{D5CDD505-2E9C-101B-9397-08002B2CF9AE}" pid="13" name="MSIP_Label_6bd9ddd1-4d20-43f6-abfa-fc3c07406f94_SetDate">
    <vt:lpwstr>2025-05-16T10:39:52Z</vt:lpwstr>
  </property>
  <property fmtid="{D5CDD505-2E9C-101B-9397-08002B2CF9AE}" pid="14" name="MSIP_Label_6bd9ddd1-4d20-43f6-abfa-fc3c07406f94_Method">
    <vt:lpwstr>Standard</vt:lpwstr>
  </property>
  <property fmtid="{D5CDD505-2E9C-101B-9397-08002B2CF9AE}" pid="15" name="MSIP_Label_6bd9ddd1-4d20-43f6-abfa-fc3c07406f94_Name">
    <vt:lpwstr>Commission Use</vt:lpwstr>
  </property>
  <property fmtid="{D5CDD505-2E9C-101B-9397-08002B2CF9AE}" pid="16" name="MSIP_Label_6bd9ddd1-4d20-43f6-abfa-fc3c07406f94_SiteId">
    <vt:lpwstr>b24c8b06-522c-46fe-9080-70926f8dddb1</vt:lpwstr>
  </property>
  <property fmtid="{D5CDD505-2E9C-101B-9397-08002B2CF9AE}" pid="17" name="MSIP_Label_6bd9ddd1-4d20-43f6-abfa-fc3c07406f94_ActionId">
    <vt:lpwstr>328febfa-f77c-458a-bc95-bbfdefc84548</vt:lpwstr>
  </property>
  <property fmtid="{D5CDD505-2E9C-101B-9397-08002B2CF9AE}" pid="18" name="MSIP_Label_6bd9ddd1-4d20-43f6-abfa-fc3c07406f94_ContentBits">
    <vt:lpwstr>0</vt:lpwstr>
  </property>
</Properties>
</file>