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116" i="1" l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S116" i="1"/>
  <c r="T117" i="1" l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U116" i="1" l="1"/>
  <c r="V116" i="1" s="1"/>
  <c r="U108" i="1"/>
  <c r="V108" i="1" s="1"/>
  <c r="U104" i="1"/>
  <c r="V104" i="1" s="1"/>
  <c r="U112" i="1"/>
  <c r="V112" i="1" s="1"/>
  <c r="U115" i="1"/>
  <c r="V115" i="1" s="1"/>
  <c r="U111" i="1"/>
  <c r="V111" i="1" s="1"/>
  <c r="U107" i="1"/>
  <c r="V107" i="1" s="1"/>
  <c r="U103" i="1"/>
  <c r="V103" i="1" s="1"/>
  <c r="U106" i="1"/>
  <c r="V106" i="1" s="1"/>
  <c r="U114" i="1"/>
  <c r="V114" i="1" s="1"/>
  <c r="U110" i="1"/>
  <c r="V110" i="1" s="1"/>
  <c r="U102" i="1"/>
  <c r="U113" i="1"/>
  <c r="V113" i="1" s="1"/>
  <c r="U109" i="1"/>
  <c r="V109" i="1" s="1"/>
  <c r="U105" i="1"/>
  <c r="V105" i="1" s="1"/>
  <c r="J403" i="1"/>
  <c r="V404" i="1" l="1"/>
  <c r="S404" i="1"/>
  <c r="P404" i="1"/>
  <c r="M404" i="1"/>
  <c r="J404" i="1"/>
  <c r="O250" i="1" l="1"/>
  <c r="S250" i="1" s="1"/>
  <c r="I248" i="1" l="1"/>
  <c r="M248" i="1" s="1"/>
  <c r="O247" i="1"/>
  <c r="S247" i="1" s="1"/>
  <c r="T340" i="1" l="1"/>
  <c r="T341" i="1"/>
  <c r="T342" i="1"/>
  <c r="T343" i="1"/>
  <c r="T344" i="1"/>
  <c r="T339" i="1"/>
  <c r="R340" i="1"/>
  <c r="R341" i="1"/>
  <c r="R342" i="1"/>
  <c r="R343" i="1"/>
  <c r="R344" i="1"/>
  <c r="R339" i="1"/>
  <c r="P340" i="1"/>
  <c r="P341" i="1"/>
  <c r="P342" i="1"/>
  <c r="P343" i="1"/>
  <c r="P344" i="1"/>
  <c r="P339" i="1"/>
  <c r="M340" i="1"/>
  <c r="M341" i="1"/>
  <c r="M342" i="1"/>
  <c r="M343" i="1"/>
  <c r="M344" i="1"/>
  <c r="M339" i="1"/>
  <c r="H340" i="1"/>
  <c r="H341" i="1"/>
  <c r="H342" i="1"/>
  <c r="H343" i="1"/>
  <c r="H344" i="1"/>
  <c r="F340" i="1"/>
  <c r="F341" i="1"/>
  <c r="F342" i="1"/>
  <c r="F343" i="1"/>
  <c r="F344" i="1"/>
  <c r="D340" i="1"/>
  <c r="D341" i="1"/>
  <c r="D342" i="1"/>
  <c r="D343" i="1"/>
  <c r="D344" i="1"/>
  <c r="A340" i="1"/>
  <c r="A341" i="1"/>
  <c r="A342" i="1"/>
  <c r="A343" i="1"/>
  <c r="A344" i="1"/>
  <c r="R345" i="1" l="1"/>
  <c r="T345" i="1"/>
  <c r="P345" i="1"/>
  <c r="G225" i="1"/>
  <c r="G216" i="1"/>
  <c r="M53" i="1"/>
  <c r="L100" i="1"/>
  <c r="M21" i="1"/>
  <c r="G360" i="1"/>
  <c r="G244" i="1"/>
  <c r="G372" i="1"/>
  <c r="M336" i="1"/>
  <c r="A336" i="1"/>
  <c r="G280" i="1"/>
  <c r="E9" i="1"/>
  <c r="P229" i="1"/>
  <c r="M229" i="1"/>
  <c r="J229" i="1"/>
  <c r="G229" i="1"/>
  <c r="P228" i="1"/>
  <c r="M228" i="1"/>
  <c r="J228" i="1"/>
  <c r="G228" i="1"/>
  <c r="P227" i="1"/>
  <c r="M227" i="1"/>
  <c r="J227" i="1"/>
  <c r="G227" i="1"/>
  <c r="P220" i="1"/>
  <c r="M220" i="1"/>
  <c r="J220" i="1"/>
  <c r="G220" i="1"/>
  <c r="J219" i="1"/>
  <c r="M219" i="1"/>
  <c r="P219" i="1"/>
  <c r="G219" i="1"/>
  <c r="P218" i="1"/>
  <c r="M218" i="1"/>
  <c r="M221" i="1" s="1"/>
  <c r="J218" i="1"/>
  <c r="G218" i="1"/>
  <c r="Q144" i="1"/>
  <c r="N144" i="1"/>
  <c r="L144" i="1"/>
  <c r="L102" i="1"/>
  <c r="Q81" i="1"/>
  <c r="O81" i="1"/>
  <c r="Q80" i="1"/>
  <c r="O80" i="1"/>
  <c r="Q79" i="1"/>
  <c r="O79" i="1"/>
  <c r="Q78" i="1"/>
  <c r="O78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5" i="1"/>
  <c r="O25" i="1"/>
  <c r="M25" i="1"/>
  <c r="K25" i="1"/>
  <c r="Q24" i="1"/>
  <c r="O24" i="1"/>
  <c r="M24" i="1"/>
  <c r="K24" i="1"/>
  <c r="Q23" i="1"/>
  <c r="O23" i="1"/>
  <c r="M23" i="1"/>
  <c r="K23" i="1"/>
  <c r="Q49" i="1"/>
  <c r="O49" i="1"/>
  <c r="Q48" i="1"/>
  <c r="O48" i="1"/>
  <c r="Q47" i="1"/>
  <c r="O47" i="1"/>
  <c r="Q46" i="1"/>
  <c r="O46" i="1"/>
  <c r="V403" i="1"/>
  <c r="S403" i="1"/>
  <c r="P403" i="1"/>
  <c r="M403" i="1"/>
  <c r="V402" i="1"/>
  <c r="S402" i="1"/>
  <c r="P402" i="1"/>
  <c r="M402" i="1"/>
  <c r="J402" i="1"/>
  <c r="V401" i="1"/>
  <c r="S401" i="1"/>
  <c r="P401" i="1"/>
  <c r="M401" i="1"/>
  <c r="J401" i="1"/>
  <c r="V400" i="1"/>
  <c r="S400" i="1"/>
  <c r="P400" i="1"/>
  <c r="M400" i="1"/>
  <c r="J400" i="1"/>
  <c r="V399" i="1"/>
  <c r="S399" i="1"/>
  <c r="P399" i="1"/>
  <c r="M399" i="1"/>
  <c r="J399" i="1"/>
  <c r="S375" i="1"/>
  <c r="S376" i="1"/>
  <c r="S377" i="1"/>
  <c r="S378" i="1"/>
  <c r="S379" i="1"/>
  <c r="S374" i="1"/>
  <c r="P375" i="1"/>
  <c r="P376" i="1"/>
  <c r="P377" i="1"/>
  <c r="P378" i="1"/>
  <c r="P379" i="1"/>
  <c r="P374" i="1"/>
  <c r="M375" i="1"/>
  <c r="M376" i="1"/>
  <c r="M377" i="1"/>
  <c r="M378" i="1"/>
  <c r="M379" i="1"/>
  <c r="M374" i="1"/>
  <c r="J375" i="1"/>
  <c r="J376" i="1"/>
  <c r="J377" i="1"/>
  <c r="J378" i="1"/>
  <c r="J379" i="1"/>
  <c r="J374" i="1"/>
  <c r="G375" i="1"/>
  <c r="G376" i="1"/>
  <c r="G377" i="1"/>
  <c r="G378" i="1"/>
  <c r="G379" i="1"/>
  <c r="G374" i="1"/>
  <c r="C375" i="1"/>
  <c r="C376" i="1"/>
  <c r="C377" i="1"/>
  <c r="C378" i="1"/>
  <c r="C379" i="1"/>
  <c r="C374" i="1"/>
  <c r="S363" i="1"/>
  <c r="S364" i="1"/>
  <c r="S365" i="1"/>
  <c r="S366" i="1"/>
  <c r="S367" i="1"/>
  <c r="S362" i="1"/>
  <c r="P363" i="1"/>
  <c r="P364" i="1"/>
  <c r="P365" i="1"/>
  <c r="P366" i="1"/>
  <c r="P367" i="1"/>
  <c r="P362" i="1"/>
  <c r="M363" i="1"/>
  <c r="M364" i="1"/>
  <c r="M365" i="1"/>
  <c r="M366" i="1"/>
  <c r="M367" i="1"/>
  <c r="M362" i="1"/>
  <c r="J363" i="1"/>
  <c r="J364" i="1"/>
  <c r="J365" i="1"/>
  <c r="J366" i="1"/>
  <c r="J367" i="1"/>
  <c r="J362" i="1"/>
  <c r="G363" i="1"/>
  <c r="G364" i="1"/>
  <c r="G365" i="1"/>
  <c r="G366" i="1"/>
  <c r="G367" i="1"/>
  <c r="G362" i="1"/>
  <c r="C363" i="1"/>
  <c r="C364" i="1"/>
  <c r="C365" i="1"/>
  <c r="C366" i="1"/>
  <c r="C367" i="1"/>
  <c r="C362" i="1"/>
  <c r="H339" i="1"/>
  <c r="F339" i="1"/>
  <c r="D339" i="1"/>
  <c r="A339" i="1"/>
  <c r="Q284" i="1"/>
  <c r="U284" i="1" s="1"/>
  <c r="Q285" i="1"/>
  <c r="U285" i="1" s="1"/>
  <c r="Q286" i="1"/>
  <c r="U286" i="1" s="1"/>
  <c r="Q287" i="1"/>
  <c r="U287" i="1" s="1"/>
  <c r="Q288" i="1"/>
  <c r="U288" i="1" s="1"/>
  <c r="Q283" i="1"/>
  <c r="U283" i="1" s="1"/>
  <c r="O284" i="1"/>
  <c r="S284" i="1" s="1"/>
  <c r="O285" i="1"/>
  <c r="S285" i="1" s="1"/>
  <c r="O286" i="1"/>
  <c r="S286" i="1" s="1"/>
  <c r="O287" i="1"/>
  <c r="S287" i="1" s="1"/>
  <c r="O288" i="1"/>
  <c r="S288" i="1" s="1"/>
  <c r="O283" i="1"/>
  <c r="S283" i="1" s="1"/>
  <c r="I284" i="1"/>
  <c r="M284" i="1" s="1"/>
  <c r="I285" i="1"/>
  <c r="M285" i="1" s="1"/>
  <c r="I286" i="1"/>
  <c r="M286" i="1" s="1"/>
  <c r="I287" i="1"/>
  <c r="M287" i="1" s="1"/>
  <c r="I288" i="1"/>
  <c r="M288" i="1" s="1"/>
  <c r="I283" i="1"/>
  <c r="M283" i="1" s="1"/>
  <c r="G283" i="1"/>
  <c r="K283" i="1" s="1"/>
  <c r="G284" i="1"/>
  <c r="K284" i="1" s="1"/>
  <c r="G285" i="1"/>
  <c r="K285" i="1" s="1"/>
  <c r="G286" i="1"/>
  <c r="K286" i="1" s="1"/>
  <c r="G287" i="1"/>
  <c r="K287" i="1" s="1"/>
  <c r="G288" i="1"/>
  <c r="K288" i="1" s="1"/>
  <c r="C284" i="1"/>
  <c r="C285" i="1"/>
  <c r="C286" i="1"/>
  <c r="C287" i="1"/>
  <c r="C288" i="1"/>
  <c r="C283" i="1"/>
  <c r="Q248" i="1"/>
  <c r="U248" i="1" s="1"/>
  <c r="Q249" i="1"/>
  <c r="U249" i="1" s="1"/>
  <c r="Q250" i="1"/>
  <c r="U250" i="1" s="1"/>
  <c r="Q251" i="1"/>
  <c r="U251" i="1" s="1"/>
  <c r="Q252" i="1"/>
  <c r="U252" i="1" s="1"/>
  <c r="Q247" i="1"/>
  <c r="U247" i="1" s="1"/>
  <c r="O248" i="1"/>
  <c r="S248" i="1" s="1"/>
  <c r="O249" i="1"/>
  <c r="S249" i="1" s="1"/>
  <c r="O251" i="1"/>
  <c r="S251" i="1" s="1"/>
  <c r="O252" i="1"/>
  <c r="S252" i="1" s="1"/>
  <c r="C248" i="1"/>
  <c r="C249" i="1"/>
  <c r="C250" i="1"/>
  <c r="C251" i="1"/>
  <c r="C252" i="1"/>
  <c r="I249" i="1"/>
  <c r="M249" i="1" s="1"/>
  <c r="I250" i="1"/>
  <c r="M250" i="1" s="1"/>
  <c r="I251" i="1"/>
  <c r="M251" i="1" s="1"/>
  <c r="I252" i="1"/>
  <c r="M252" i="1" s="1"/>
  <c r="I247" i="1"/>
  <c r="M247" i="1" s="1"/>
  <c r="G248" i="1"/>
  <c r="K248" i="1" s="1"/>
  <c r="G249" i="1"/>
  <c r="K249" i="1" s="1"/>
  <c r="G250" i="1"/>
  <c r="K250" i="1" s="1"/>
  <c r="G251" i="1"/>
  <c r="K251" i="1" s="1"/>
  <c r="G252" i="1"/>
  <c r="K252" i="1" s="1"/>
  <c r="G247" i="1"/>
  <c r="K247" i="1" s="1"/>
  <c r="C247" i="1"/>
  <c r="Q58" i="1" l="1"/>
  <c r="G230" i="1"/>
  <c r="J230" i="1"/>
  <c r="M230" i="1"/>
  <c r="P230" i="1"/>
  <c r="M253" i="1"/>
  <c r="K58" i="1"/>
  <c r="J405" i="1"/>
  <c r="V405" i="1"/>
  <c r="S405" i="1"/>
  <c r="V102" i="1"/>
  <c r="P405" i="1"/>
  <c r="M405" i="1"/>
  <c r="O58" i="1"/>
  <c r="G221" i="1"/>
  <c r="J221" i="1"/>
  <c r="Q82" i="1"/>
  <c r="S380" i="1"/>
  <c r="P221" i="1"/>
  <c r="G368" i="1"/>
  <c r="M368" i="1"/>
  <c r="S368" i="1"/>
  <c r="F345" i="1"/>
  <c r="O82" i="1"/>
  <c r="J380" i="1"/>
  <c r="P380" i="1"/>
  <c r="G380" i="1"/>
  <c r="M380" i="1"/>
  <c r="P368" i="1"/>
  <c r="J368" i="1"/>
  <c r="D345" i="1"/>
  <c r="H345" i="1"/>
  <c r="S117" i="1"/>
  <c r="R117" i="1"/>
  <c r="Q117" i="1"/>
  <c r="P117" i="1"/>
  <c r="O117" i="1"/>
  <c r="N117" i="1"/>
  <c r="L117" i="1"/>
  <c r="Q50" i="1"/>
  <c r="O50" i="1"/>
  <c r="Q26" i="1"/>
  <c r="O26" i="1"/>
  <c r="M26" i="1"/>
  <c r="K26" i="1"/>
  <c r="Q289" i="1"/>
  <c r="O289" i="1"/>
  <c r="M289" i="1"/>
  <c r="K289" i="1"/>
  <c r="I289" i="1"/>
  <c r="G289" i="1"/>
  <c r="Q253" i="1"/>
  <c r="O253" i="1"/>
  <c r="I253" i="1"/>
  <c r="G253" i="1"/>
  <c r="U117" i="1" l="1"/>
  <c r="V117" i="1"/>
  <c r="S253" i="1"/>
  <c r="U253" i="1"/>
  <c r="S289" i="1"/>
  <c r="U289" i="1"/>
  <c r="K253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<sst xmlns="http://schemas.openxmlformats.org/spreadsheetml/2006/main" count="993" uniqueCount="170">
  <si>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</si>
  <si>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</si>
  <si>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</si>
  <si>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</si>
  <si>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</si>
  <si>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</si>
  <si>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</si>
  <si>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</si>
  <si>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</si>
  <si>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</si>
  <si>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</si>
  <si>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</si>
  <si>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</si>
  <si>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</si>
  <si>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</si>
  <si>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</si>
  <si>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</si>
  <si>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</si>
  <si>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</si>
  <si>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</si>
  <si>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</si>
  <si>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</si>
  <si>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</si>
  <si>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</si>
  <si>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</si>
  <si>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</si>
  <si>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</si>
  <si>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</si>
  <si>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</si>
  <si>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</si>
  <si>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</si>
  <si>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</si>
  <si>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</si>
  <si>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</si>
  <si>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</si>
  <si>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</si>
  <si>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</si>
  <si>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</si>
  <si>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</si>
  <si>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</si>
  <si>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</si>
  <si>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</si>
  <si>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</si>
  <si>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</si>
  <si>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</si>
  <si>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</si>
  <si>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</si>
  <si>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</si>
  <si>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</si>
  <si>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</si>
  <si>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</si>
  <si>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</si>
  <si>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</si>
  <si>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</si>
  <si>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</si>
  <si>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</si>
  <si>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</si>
  <si>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</si>
  <si>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</si>
  <si>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</si>
  <si>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</si>
  <si>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</si>
  <si>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</si>
  <si>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</si>
  <si>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</si>
  <si>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</si>
  <si>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</si>
  <si>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</si>
  <si>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</si>
  <si>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</si>
  <si>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</si>
  <si>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</si>
  <si>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</si>
  <si>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</si>
  <si>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</si>
  <si>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</si>
  <si>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</si>
  <si>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</si>
  <si>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</si>
  <si>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</si>
  <si>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</si>
  <si>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</si>
  <si>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</si>
  <si>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</si>
  <si>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</si>
  <si>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</si>
  <si>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</si>
  <si>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</si>
  <si>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</si>
  <si>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</si>
  <si>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</si>
  <si>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</si>
  <si>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</si>
  <si>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</si>
  <si>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</si>
  <si>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</si>
  <si>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</si>
  <si>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</si>
  <si>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</si>
  <si>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</si>
  <si>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</si>
  <si>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</si>
  <si>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</si>
  <si>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</si>
  <si>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</si>
  <si>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</si>
  <si>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</si>
  <si>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</si>
  <si>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</si>
  <si>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</si>
  <si>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</si>
  <si>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</si>
  <si>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</si>
  <si>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</si>
  <si>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</si>
  <si>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</si>
  <si>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</si>
  <si>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</si>
  <si>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</si>
  <si>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</si>
  <si>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</si>
  <si>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</si>
  <si>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</si>
  <si>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</si>
  <si>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</si>
  <si>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</si>
  <si>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</si>
  <si>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</si>
  <si>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</si>
  <si>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</si>
  <si>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</si>
  <si>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</si>
  <si>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</si>
  <si>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</si>
  <si>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</si>
  <si>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</si>
  <si>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</si>
  <si>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</si>
  <si>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</si>
  <si>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</si>
  <si>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</si>
  <si>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</si>
  <si>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</si>
  <si>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</si>
  <si>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</si>
  <si>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</si>
  <si>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</si>
  <si>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</si>
  <si>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</si>
  <si>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01.08.2022</t>
  </si>
  <si>
    <t>31.08.2022</t>
  </si>
  <si>
    <t>01.01.2022</t>
  </si>
  <si>
    <t>BIAŁORUŚ</t>
  </si>
  <si>
    <t>AFGANISTAN</t>
  </si>
  <si>
    <t>IRAK</t>
  </si>
  <si>
    <t>NIDERLANDY</t>
  </si>
  <si>
    <t>RUMUNIA</t>
  </si>
  <si>
    <t>BUŁGARIA</t>
  </si>
  <si>
    <t>LITWA</t>
  </si>
  <si>
    <t>ARMENIA</t>
  </si>
  <si>
    <t>25.08.2022 - 31.08.2022</t>
  </si>
  <si>
    <t>18.08.2022 - 24.08.2022</t>
  </si>
  <si>
    <t>11.08.2022 - 17.08.2022</t>
  </si>
  <si>
    <t>04.08.2022 - 10.08.2022</t>
  </si>
  <si>
    <t>28.07.2022 - 03.08.2022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</si>
  <si>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</si>
  <si>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</si>
  <si>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</si>
  <si>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 sierpniu 2022 r. wydano 444 zezwoleń dotyczących Małego Ruchu Granicznego. _x000B_Natomiast od początku roku do końca sierpnia, wydano łącznie 2 862 zezwolenia i zdecydowana większość wydała placówka 
we Lwowie - 2 669.</t>
  </si>
  <si>
    <t>Warszawa, 30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</si>
</sst>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1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left" vertical="center"/>
    </xf>
    <xf numFmtId="0" fontId="28" fillId="35" borderId="0" xfId="10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tygodniowy'!$G$281:$J$282,'Meldunek tygodniowy'!$K$281:$N$282,'Meldunek tygodniowy'!$O$281:$R$282)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1481</c:v>
                </c:pt>
                <c:pt idx="2">
                  <c:v>1991</c:v>
                </c:pt>
                <c:pt idx="4">
                  <c:v>21</c:v>
                </c:pt>
                <c:pt idx="6">
                  <c:v>61</c:v>
                </c:pt>
                <c:pt idx="8">
                  <c:v>10</c:v>
                </c:pt>
                <c:pt idx="10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tygodniowy'!$G$281:$J$282,'Meldunek tygodniowy'!$K$281:$N$282,'Meldunek tygodniowy'!$O$281:$R$282)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804</c:v>
                </c:pt>
                <c:pt idx="2">
                  <c:v>1220</c:v>
                </c:pt>
                <c:pt idx="4">
                  <c:v>111</c:v>
                </c:pt>
                <c:pt idx="6">
                  <c:v>181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tygodniowy'!$G$281:$J$282,'Meldunek tygodniowy'!$K$281:$N$282,'Meldunek tygodniowy'!$O$281:$R$282)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317</c:v>
                </c:pt>
                <c:pt idx="2">
                  <c:v>658</c:v>
                </c:pt>
                <c:pt idx="4">
                  <c:v>258</c:v>
                </c:pt>
                <c:pt idx="6">
                  <c:v>563</c:v>
                </c:pt>
                <c:pt idx="8">
                  <c:v>7</c:v>
                </c:pt>
                <c:pt idx="10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tygodniowy'!$C$286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tygodniowy'!$G$281:$J$282,'Meldunek tygodniowy'!$K$281:$N$282,'Meldunek tygodniowy'!$O$281:$R$282)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230</c:v>
                </c:pt>
                <c:pt idx="2">
                  <c:v>363</c:v>
                </c:pt>
                <c:pt idx="4">
                  <c:v>69</c:v>
                </c:pt>
                <c:pt idx="6">
                  <c:v>141</c:v>
                </c:pt>
                <c:pt idx="8">
                  <c:v>7</c:v>
                </c:pt>
                <c:pt idx="1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tygodniowy'!$C$287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tygodniowy'!$G$287:$R$287</c:f>
              <c:numCache>
                <c:formatCode>General</c:formatCode>
                <c:ptCount val="12"/>
                <c:pt idx="0">
                  <c:v>120</c:v>
                </c:pt>
                <c:pt idx="2">
                  <c:v>164</c:v>
                </c:pt>
                <c:pt idx="4">
                  <c:v>10</c:v>
                </c:pt>
                <c:pt idx="6">
                  <c:v>28</c:v>
                </c:pt>
                <c:pt idx="8">
                  <c:v>21</c:v>
                </c:pt>
                <c:pt idx="10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tygodniowy'!$G$281:$J$282,'Meldunek tygodniowy'!$K$281:$N$282,'Meldunek tygodniowy'!$O$281:$R$282)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714</c:v>
                </c:pt>
                <c:pt idx="2">
                  <c:v>866</c:v>
                </c:pt>
                <c:pt idx="4">
                  <c:v>145</c:v>
                </c:pt>
                <c:pt idx="6">
                  <c:v>221</c:v>
                </c:pt>
                <c:pt idx="8">
                  <c:v>19</c:v>
                </c:pt>
                <c:pt idx="10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6571320"/>
        <c:axId val="586577592"/>
        <c:axId val="0"/>
      </c:bar3DChart>
      <c:catAx>
        <c:axId val="58657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86577592"/>
        <c:crosses val="autoZero"/>
        <c:auto val="1"/>
        <c:lblAlgn val="ctr"/>
        <c:lblOffset val="100"/>
        <c:noMultiLvlLbl val="0"/>
      </c:catAx>
      <c:valAx>
        <c:axId val="586577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86571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28.07.2022 - 03.08.2022</c:v>
                </c:pt>
                <c:pt idx="1">
                  <c:v>04.08.2022 - 10.08.2022</c:v>
                </c:pt>
                <c:pt idx="2">
                  <c:v>11.08.2022 - 17.08.2022</c:v>
                </c:pt>
                <c:pt idx="3">
                  <c:v>18.08.2022 - 24.08.2022</c:v>
                </c:pt>
                <c:pt idx="4">
                  <c:v>25.08.2022 - 31.08.2022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736</c:v>
                </c:pt>
                <c:pt idx="1">
                  <c:v>723</c:v>
                </c:pt>
                <c:pt idx="2">
                  <c:v>704</c:v>
                </c:pt>
                <c:pt idx="3">
                  <c:v>747</c:v>
                </c:pt>
                <c:pt idx="4">
                  <c:v>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28.07.2022 - 03.08.2022</c:v>
                </c:pt>
                <c:pt idx="1">
                  <c:v>04.08.2022 - 10.08.2022</c:v>
                </c:pt>
                <c:pt idx="2">
                  <c:v>11.08.2022 - 17.08.2022</c:v>
                </c:pt>
                <c:pt idx="3">
                  <c:v>18.08.2022 - 24.08.2022</c:v>
                </c:pt>
                <c:pt idx="4">
                  <c:v>25.08.2022 - 31.08.2022</c:v>
                </c:pt>
              </c:strCache>
            </c:strRef>
          </c:cat>
          <c:val>
            <c:numRef>
              <c:f>('Meldunek tygodniowy'!$J$401,'Meldunek tygodniowy'!$M$401,'Meldunek tygodniowy'!$P$401,'Meldunek tygodniowy'!$S$401,'Meldunek tygodniowy'!$V$401)</c:f>
              <c:numCache>
                <c:formatCode>#,##0</c:formatCode>
                <c:ptCount val="5"/>
                <c:pt idx="0">
                  <c:v>3817</c:v>
                </c:pt>
                <c:pt idx="1">
                  <c:v>3787</c:v>
                </c:pt>
                <c:pt idx="2">
                  <c:v>3810</c:v>
                </c:pt>
                <c:pt idx="3">
                  <c:v>3752</c:v>
                </c:pt>
                <c:pt idx="4">
                  <c:v>3769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28.07.2022 - 03.08.2022</c:v>
                </c:pt>
                <c:pt idx="1">
                  <c:v>04.08.2022 - 10.08.2022</c:v>
                </c:pt>
                <c:pt idx="2">
                  <c:v>11.08.2022 - 17.08.2022</c:v>
                </c:pt>
                <c:pt idx="3">
                  <c:v>18.08.2022 - 24.08.2022</c:v>
                </c:pt>
                <c:pt idx="4">
                  <c:v>25.08.2022 - 31.08.2022</c:v>
                </c:pt>
              </c:strCache>
            </c:strRef>
          </c:cat>
          <c:val>
            <c:numRef>
              <c:f>('Meldunek tygodniowy'!$J$404,'Meldunek tygodniowy'!$M$404,'Meldunek tygodniowy'!$P$404,'Meldunek tygodniowy'!$S$404,'Meldunek tygodniowy'!$V$404)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86577984"/>
        <c:axId val="586576416"/>
        <c:axId val="0"/>
      </c:bar3DChart>
      <c:catAx>
        <c:axId val="586577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6576416"/>
        <c:crosses val="autoZero"/>
        <c:auto val="1"/>
        <c:lblAlgn val="ctr"/>
        <c:lblOffset val="100"/>
        <c:noMultiLvlLbl val="0"/>
      </c:catAx>
      <c:valAx>
        <c:axId val="58657641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86577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tygodniowy'!$L$102:$U$102</c:f>
              <c:numCache>
                <c:formatCode>#,##0</c:formatCode>
                <c:ptCount val="10"/>
                <c:pt idx="0">
                  <c:v>14279</c:v>
                </c:pt>
                <c:pt idx="2">
                  <c:v>5018</c:v>
                </c:pt>
                <c:pt idx="3">
                  <c:v>15261</c:v>
                </c:pt>
                <c:pt idx="4">
                  <c:v>804</c:v>
                </c:pt>
                <c:pt idx="5">
                  <c:v>390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tygodniowy'!$L$103:$U$103</c:f>
              <c:numCache>
                <c:formatCode>#,##0</c:formatCode>
                <c:ptCount val="10"/>
                <c:pt idx="0">
                  <c:v>402</c:v>
                </c:pt>
                <c:pt idx="2">
                  <c:v>188</c:v>
                </c:pt>
                <c:pt idx="3">
                  <c:v>99</c:v>
                </c:pt>
                <c:pt idx="4">
                  <c:v>53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tygodniowy'!$C$104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tygodniowy'!$L$104:$U$104</c:f>
              <c:numCache>
                <c:formatCode>#,##0</c:formatCode>
                <c:ptCount val="10"/>
                <c:pt idx="0">
                  <c:v>223</c:v>
                </c:pt>
                <c:pt idx="2">
                  <c:v>90</c:v>
                </c:pt>
                <c:pt idx="3">
                  <c:v>69</c:v>
                </c:pt>
                <c:pt idx="4">
                  <c:v>45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tygodniowy'!$C$105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tygodniowy'!$L$105:$U$105</c:f>
              <c:numCache>
                <c:formatCode>#,##0</c:formatCode>
                <c:ptCount val="10"/>
                <c:pt idx="0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tygodniowy'!$C$106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tygodniowy'!$C$107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tygodniowy'!$C$108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tygodniowy'!$C$109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751</c:v>
                </c:pt>
                <c:pt idx="2">
                  <c:v>262</c:v>
                </c:pt>
                <c:pt idx="3">
                  <c:v>4</c:v>
                </c:pt>
                <c:pt idx="4">
                  <c:v>31</c:v>
                </c:pt>
                <c:pt idx="5">
                  <c:v>629</c:v>
                </c:pt>
                <c:pt idx="6">
                  <c:v>116</c:v>
                </c:pt>
                <c:pt idx="7">
                  <c:v>0</c:v>
                </c:pt>
                <c:pt idx="8">
                  <c:v>105</c:v>
                </c:pt>
                <c:pt idx="9">
                  <c:v>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tygodniowy'!$C$114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tygodniowy'!$C$115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tygodniowy'!$C$116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tygodniowy'!$L$101:$U$101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6566224"/>
        <c:axId val="586575240"/>
        <c:axId val="0"/>
      </c:bar3DChart>
      <c:catAx>
        <c:axId val="5865662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6575240"/>
        <c:crosses val="autoZero"/>
        <c:auto val="1"/>
        <c:lblAlgn val="ctr"/>
        <c:lblOffset val="100"/>
        <c:noMultiLvlLbl val="0"/>
      </c:catAx>
      <c:valAx>
        <c:axId val="586575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656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194</c:v>
                </c:pt>
                <c:pt idx="2">
                  <c:v>270</c:v>
                </c:pt>
                <c:pt idx="4">
                  <c:v>6</c:v>
                </c:pt>
                <c:pt idx="6">
                  <c:v>16</c:v>
                </c:pt>
                <c:pt idx="8">
                  <c:v>4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58</c:v>
                </c:pt>
                <c:pt idx="2">
                  <c:v>141</c:v>
                </c:pt>
                <c:pt idx="4">
                  <c:v>29</c:v>
                </c:pt>
                <c:pt idx="6">
                  <c:v>51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66</c:v>
                </c:pt>
                <c:pt idx="2">
                  <c:v>79</c:v>
                </c:pt>
                <c:pt idx="4">
                  <c:v>4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15</c:v>
                </c:pt>
                <c:pt idx="2">
                  <c:v>15</c:v>
                </c:pt>
                <c:pt idx="4">
                  <c:v>4</c:v>
                </c:pt>
                <c:pt idx="6">
                  <c:v>10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tygodniowy'!$C$251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tygodniowy'!$G$251:$R$251</c:f>
              <c:numCache>
                <c:formatCode>General</c:formatCode>
                <c:ptCount val="12"/>
                <c:pt idx="0">
                  <c:v>3</c:v>
                </c:pt>
                <c:pt idx="2">
                  <c:v>7</c:v>
                </c:pt>
                <c:pt idx="4">
                  <c:v>5</c:v>
                </c:pt>
                <c:pt idx="6">
                  <c:v>9</c:v>
                </c:pt>
                <c:pt idx="8">
                  <c:v>4</c:v>
                </c:pt>
                <c:pt idx="1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92</c:v>
                </c:pt>
                <c:pt idx="2">
                  <c:v>97</c:v>
                </c:pt>
                <c:pt idx="4">
                  <c:v>18</c:v>
                </c:pt>
                <c:pt idx="6">
                  <c:v>28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6568968"/>
        <c:axId val="586567400"/>
        <c:axId val="0"/>
      </c:bar3DChart>
      <c:catAx>
        <c:axId val="586568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86567400"/>
        <c:crosses val="autoZero"/>
        <c:auto val="1"/>
        <c:lblAlgn val="ctr"/>
        <c:lblOffset val="100"/>
        <c:noMultiLvlLbl val="0"/>
      </c:catAx>
      <c:valAx>
        <c:axId val="58656740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86568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01.08.2022 - 31.08.2022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39969</c:v>
                </c:pt>
                <c:pt idx="1">
                  <c:v>24505</c:v>
                </c:pt>
                <c:pt idx="2">
                  <c:v>2374</c:v>
                </c:pt>
                <c:pt idx="3">
                  <c:v>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01.08.2022 - 31.08.2022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2727</c:v>
                </c:pt>
                <c:pt idx="1">
                  <c:v>1420</c:v>
                </c:pt>
                <c:pt idx="2">
                  <c:v>132</c:v>
                </c:pt>
                <c:pt idx="3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01.08.2022 - 31.08.2022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1250</c:v>
                </c:pt>
                <c:pt idx="1">
                  <c:v>475</c:v>
                </c:pt>
                <c:pt idx="2">
                  <c:v>54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6567792"/>
        <c:axId val="586568184"/>
        <c:axId val="0"/>
      </c:bar3DChart>
      <c:catAx>
        <c:axId val="58656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6568184"/>
        <c:crosses val="autoZero"/>
        <c:auto val="1"/>
        <c:lblAlgn val="ctr"/>
        <c:lblOffset val="100"/>
        <c:noMultiLvlLbl val="0"/>
      </c:catAx>
      <c:valAx>
        <c:axId val="586568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86567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tygodniowy'!$D$182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tygodniowy'!$H$182:$K$182</c:f>
              <c:numCache>
                <c:formatCode>#,##0</c:formatCode>
                <c:ptCount val="4"/>
                <c:pt idx="0">
                  <c:v>72758</c:v>
                </c:pt>
                <c:pt idx="3">
                  <c:v>73863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tygodniowy'!$D$183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tygodniowy'!$H$183:$K$183</c:f>
              <c:numCache>
                <c:formatCode>#,##0</c:formatCode>
                <c:ptCount val="4"/>
                <c:pt idx="0">
                  <c:v>2802</c:v>
                </c:pt>
                <c:pt idx="3">
                  <c:v>2520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tygodniowy'!$D$184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tygodniowy'!$H$184:$K$184</c:f>
              <c:numCache>
                <c:formatCode>#,##0</c:formatCode>
                <c:ptCount val="4"/>
                <c:pt idx="0">
                  <c:v>13725</c:v>
                </c:pt>
                <c:pt idx="3">
                  <c:v>12922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6569360"/>
        <c:axId val="586571712"/>
        <c:axId val="579542400"/>
      </c:bar3DChart>
      <c:catAx>
        <c:axId val="58656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6571712"/>
        <c:crosses val="autoZero"/>
        <c:auto val="1"/>
        <c:lblAlgn val="ctr"/>
        <c:lblOffset val="100"/>
        <c:noMultiLvlLbl val="0"/>
      </c:catAx>
      <c:valAx>
        <c:axId val="58657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6569360"/>
        <c:crosses val="autoZero"/>
        <c:crossBetween val="between"/>
      </c:valAx>
      <c:serAx>
        <c:axId val="579542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657171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01.01.2022 - 31.08.2022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310918</c:v>
                </c:pt>
                <c:pt idx="1">
                  <c:v>197931</c:v>
                </c:pt>
                <c:pt idx="2">
                  <c:v>24381</c:v>
                </c:pt>
                <c:pt idx="3">
                  <c:v>7376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01.01.2022 - 31.08.2022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22551</c:v>
                </c:pt>
                <c:pt idx="1">
                  <c:v>13175</c:v>
                </c:pt>
                <c:pt idx="2">
                  <c:v>982</c:v>
                </c:pt>
                <c:pt idx="3">
                  <c:v>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01.01.2022 - 31.08.2022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8837</c:v>
                </c:pt>
                <c:pt idx="1">
                  <c:v>4678</c:v>
                </c:pt>
                <c:pt idx="2">
                  <c:v>530</c:v>
                </c:pt>
                <c:pt idx="3">
                  <c:v>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6572496"/>
        <c:axId val="586572888"/>
        <c:axId val="0"/>
      </c:bar3DChart>
      <c:catAx>
        <c:axId val="58657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6572888"/>
        <c:crosses val="autoZero"/>
        <c:auto val="1"/>
        <c:lblAlgn val="ctr"/>
        <c:lblOffset val="100"/>
        <c:noMultiLvlLbl val="0"/>
      </c:catAx>
      <c:valAx>
        <c:axId val="586572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86572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292</xdr:row>
      <xdr:rowOff>52389</xdr:rowOff>
    </xdr:from>
    <xdr:to>
      <xdr:col>24</xdr:col>
      <xdr:colOff>19051</xdr:colOff>
      <xdr:row>313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411</xdr:row>
      <xdr:rowOff>65086</xdr:rowOff>
    </xdr:from>
    <xdr:to>
      <xdr:col>23</xdr:col>
      <xdr:colOff>9525</xdr:colOff>
      <xdr:row>425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118</xdr:row>
      <xdr:rowOff>69397</xdr:rowOff>
    </xdr:from>
    <xdr:to>
      <xdr:col>23</xdr:col>
      <xdr:colOff>1</xdr:colOff>
      <xdr:row>140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257</xdr:row>
      <xdr:rowOff>142193</xdr:rowOff>
    </xdr:from>
    <xdr:to>
      <xdr:col>23</xdr:col>
      <xdr:colOff>238126</xdr:colOff>
      <xdr:row>276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</xdr:row>
      <xdr:rowOff>9526</xdr:rowOff>
    </xdr:from>
    <xdr:to>
      <xdr:col>23</xdr:col>
      <xdr:colOff>9525</xdr:colOff>
      <xdr:row>41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189</xdr:row>
      <xdr:rowOff>1</xdr:rowOff>
    </xdr:from>
    <xdr:to>
      <xdr:col>21</xdr:col>
      <xdr:colOff>238125</xdr:colOff>
      <xdr:row>204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353</xdr:row>
      <xdr:rowOff>0</xdr:rowOff>
    </xdr:from>
    <xdr:to>
      <xdr:col>20</xdr:col>
      <xdr:colOff>234084</xdr:colOff>
      <xdr:row>353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285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60</xdr:row>
      <xdr:rowOff>0</xdr:rowOff>
    </xdr:from>
    <xdr:to>
      <xdr:col>22</xdr:col>
      <xdr:colOff>266700</xdr:colOff>
      <xdr:row>73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16298</xdr:colOff>
      <xdr:row>315</xdr:row>
      <xdr:rowOff>27941</xdr:rowOff>
    </xdr:from>
    <xdr:to>
      <xdr:col>25</xdr:col>
      <xdr:colOff>21167</xdr:colOff>
      <xdr:row>323</xdr:row>
      <xdr:rowOff>95250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6298" y="64332274"/>
          <a:ext cx="8556202" cy="150664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346</xdr:row>
      <xdr:rowOff>0</xdr:rowOff>
    </xdr:from>
    <xdr:to>
      <xdr:col>25</xdr:col>
      <xdr:colOff>12489</xdr:colOff>
      <xdr:row>352</xdr:row>
      <xdr:rowOff>105834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69860583"/>
          <a:ext cx="8563822" cy="118533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382</xdr:row>
      <xdr:rowOff>1057</xdr:rowOff>
    </xdr:from>
    <xdr:to>
      <xdr:col>25</xdr:col>
      <xdr:colOff>12489</xdr:colOff>
      <xdr:row>391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77873224"/>
          <a:ext cx="8563822" cy="161819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429</xdr:row>
      <xdr:rowOff>0</xdr:rowOff>
    </xdr:from>
    <xdr:to>
      <xdr:col>25</xdr:col>
      <xdr:colOff>16299</xdr:colOff>
      <xdr:row>433</xdr:row>
      <xdr:rowOff>127000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86561083"/>
          <a:ext cx="8567632" cy="846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83</xdr:row>
      <xdr:rowOff>179069</xdr:rowOff>
    </xdr:from>
    <xdr:to>
      <xdr:col>25</xdr:col>
      <xdr:colOff>16299</xdr:colOff>
      <xdr:row>96</xdr:row>
      <xdr:rowOff>74084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19313736"/>
          <a:ext cx="8408882" cy="223393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145</xdr:row>
      <xdr:rowOff>0</xdr:rowOff>
    </xdr:from>
    <xdr:to>
      <xdr:col>25</xdr:col>
      <xdr:colOff>95250</xdr:colOff>
      <xdr:row>154</xdr:row>
      <xdr:rowOff>21166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3041167"/>
          <a:ext cx="8646583" cy="1640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25</xdr:col>
      <xdr:colOff>12489</xdr:colOff>
      <xdr:row>175</xdr:row>
      <xdr:rowOff>95250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37750750"/>
          <a:ext cx="8563822" cy="9948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206</xdr:row>
      <xdr:rowOff>0</xdr:rowOff>
    </xdr:from>
    <xdr:to>
      <xdr:col>25</xdr:col>
      <xdr:colOff>10584</xdr:colOff>
      <xdr:row>210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2</xdr:rowOff>
    </xdr:from>
    <xdr:to>
      <xdr:col>25</xdr:col>
      <xdr:colOff>16299</xdr:colOff>
      <xdr:row>236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49445335"/>
          <a:ext cx="8567632" cy="81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1057</xdr:rowOff>
    </xdr:from>
    <xdr:to>
      <xdr:col>25</xdr:col>
      <xdr:colOff>12489</xdr:colOff>
      <xdr:row>452</xdr:row>
      <xdr:rowOff>95250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88361307"/>
          <a:ext cx="8563822" cy="243311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84</xdr:row>
      <xdr:rowOff>15240</xdr:rowOff>
    </xdr:from>
    <xdr:to>
      <xdr:col>24</xdr:col>
      <xdr:colOff>254000</xdr:colOff>
      <xdr:row>96</xdr:row>
      <xdr:rowOff>60537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E020A341-71F5-4758-8544-3676DA67449F}"/>
            </a:ext>
          </a:extLst>
        </xdr:cNvPr>
        <xdr:cNvSpPr txBox="1"/>
      </xdr:nvSpPr>
      <xdr:spPr>
        <a:xfrm>
          <a:off x="57150" y="19329823"/>
          <a:ext cx="8324850" cy="220429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Do 31 sierpnia 2022 r. cudzoziemcy złożyli ponad 342 tys. wniosków w sprawach o udzielenie zezwoleń na pobyt, w tym blisko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44</a:t>
          </a:r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tys. w sierpniu. Najwięcej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osób zainteresowanych było zezwoleniem na pobyt czasowy (blisko 311 tys.), zezwoleniem na pobyt stały (ponad 22 tys.) oraz zezwoleniem na pobyt rezydenta długoterminowego UE (blisko 9 tys.).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pPr eaLnBrk="1" fontAlgn="auto" latinLnBrk="0" hangingPunct="1"/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Lista głównych państw pochodzenia osób ubiegających się o legalizację pobytu w Polsce pozostała bez zmian.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Najwięcej wniosków złożyli obywatele Ukrainy (214 tys.), Białorusi (36,3 tys.), Gruzji (24,4 tys.), Rosji (8,1 tys.), Indii (6,9 tys.) i Mołdawii (6,4 tys.).</a:t>
          </a:r>
          <a:b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</a:b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Blisko połowa wnioskodawców to osoby w wieku 18-34, a kolejne 42% to 35-64 latkowie. Wśród osób małoletnich bardzo liczną grupę stanowią dzieci z przedziału wiekowego 0-13 (29 tys.). Pod względem płci dominują mężczyźni (63%).</a:t>
          </a:r>
          <a:b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</a:b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Zwyczajowo wnioskodawcy koncentrowali się w województwach z dużymi ośrodkami miejskimi. Najwięcej cudzoziemców złożyło swoje wnioski w Mazowieckim Urzędzie Wojewódzkim (76,6 tys.), Wielkopolskim UW (48,2 tys.), Dolnośląskim UW (35,6,3tys.), Małopolskim UW (28,7 tys.) i Łódzkim UW (26,9 tys.). 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tym samym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czasie urzędy wojewódzkie wydały 249,3 tys. decyzji, z czego 87% stanowiły zgody na pobyt, dalsze 10% - odmowy, 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a 3% - umorzenia postępowania.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</xdr:txBody>
    </xdr:sp>
    <xdr:clientData/>
  </xdr:twoCellAnchor>
  <xdr:twoCellAnchor>
    <xdr:from>
      <xdr:col>0</xdr:col>
      <xdr:colOff>49954</xdr:colOff>
      <xdr:row>145</xdr:row>
      <xdr:rowOff>57572</xdr:rowOff>
    </xdr:from>
    <xdr:to>
      <xdr:col>25</xdr:col>
      <xdr:colOff>74085</xdr:colOff>
      <xdr:row>154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2938FAEA-4F15-404C-969B-BA7964DF3754}"/>
            </a:ext>
          </a:extLst>
        </xdr:cNvPr>
        <xdr:cNvSpPr txBox="1"/>
      </xdr:nvSpPr>
      <xdr:spPr>
        <a:xfrm>
          <a:off x="49954" y="33098739"/>
          <a:ext cx="8575464" cy="156167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(14 279), zobowiązania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powrotu (751) oraz pobytu stałego (402). W sumie złożono 15 703 odwołań. 5 568 spraw zakończyło się utrzymaniem decyzji,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15 435 pozytywną decyzją,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062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uchyleniem decyzji i umorzeniem postępowania oraz 933 uchyleniem decyzji i przekazaniem sprawy do ponownego rozpoznania.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15 261 zapadła decyzja pozytywna,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5 018 utrzymano decyzje, a w 804 sprawach zdecydowano o uchyleniu decyzji i przekazaniu sprawy do ponownego rozpoznania.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końca sierpnia Szef UdSC wydał blisko 10 tys. więcej decyzji do odwołań w sprawach dotyczących legalizacji pobytu niż rok wcześniej w tym samym okresie.</a:t>
          </a:r>
        </a:p>
        <a:p>
          <a:endParaRPr lang="pl-PL" sz="1100"/>
        </a:p>
      </xdr:txBody>
    </xdr:sp>
    <xdr:clientData/>
  </xdr:twoCellAnchor>
  <xdr:twoCellAnchor>
    <xdr:from>
      <xdr:col>0</xdr:col>
      <xdr:colOff>17358</xdr:colOff>
      <xdr:row>232</xdr:row>
      <xdr:rowOff>26035</xdr:rowOff>
    </xdr:from>
    <xdr:to>
      <xdr:col>25</xdr:col>
      <xdr:colOff>1</xdr:colOff>
      <xdr:row>236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4ED39595-2C14-4A76-B242-BDA3CB39268C}"/>
            </a:ext>
          </a:extLst>
        </xdr:cNvPr>
        <xdr:cNvSpPr txBox="1"/>
      </xdr:nvSpPr>
      <xdr:spPr>
        <a:xfrm>
          <a:off x="17358" y="49471368"/>
          <a:ext cx="8533976" cy="69363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sierpniu 2022 r. wydano 444 zezwoleń dotyczących Małego Ruchu Granicznego.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Natomiast od początku roku do końca sierpnia, wydano łącznie 2 862 zezwolenia i zdecydowana większość wydała placówka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 Lwowie - 2 669.</a:t>
          </a:r>
        </a:p>
      </xdr:txBody>
    </xdr:sp>
    <xdr:clientData/>
  </xdr:twoCellAnchor>
  <xdr:twoCellAnchor>
    <xdr:from>
      <xdr:col>0</xdr:col>
      <xdr:colOff>74083</xdr:colOff>
      <xdr:row>315</xdr:row>
      <xdr:rowOff>86573</xdr:rowOff>
    </xdr:from>
    <xdr:to>
      <xdr:col>24</xdr:col>
      <xdr:colOff>250190</xdr:colOff>
      <xdr:row>323</xdr:row>
      <xdr:rowOff>63501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xmlns="" id="{D623BCA6-F8E9-4FC0-924B-87A0361718D4}"/>
            </a:ext>
          </a:extLst>
        </xdr:cNvPr>
        <xdr:cNvSpPr txBox="1"/>
      </xdr:nvSpPr>
      <xdr:spPr>
        <a:xfrm>
          <a:off x="74083" y="64390906"/>
          <a:ext cx="8462857" cy="14162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31 sierpnia 2022 r. cudzoziemcy złożyli 4 350 wniosków o udzielenie ochrony międzynarodowej na terytorium RP, które objęły 6 578 osób, z czego w sierpniu złożono 515 wniosków, które objęły 761 osób. Najliczniej o ochronę ubiegali się: Białorusini (1 512), Ukraińcy (921), Rosjanie (582), Irakijczycy (306) i Afgańczycy (151).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666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), które dotyczyły 5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262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osób. Wnioski kolejne (684) dotyczyły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316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osób.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początku bieżącego roku do 31 maja najwięcej wniosków złożyli mężczyźni (3 942), głównie w przedziale wiekowym 18-34 lata.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Natomiast kobiety stanowią mniej liczną grupę (2 636) - 40%, ale również tutaj dominował ten sam przedział wiekowy. Liczba dzieci (28% wszystkich osób objętych wnioskami) obydwu płci w wieku do lat 13 wynosiła - 1 530, a w wieku 14-17 lat wynosiła 309.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56727</xdr:colOff>
      <xdr:row>346</xdr:row>
      <xdr:rowOff>44239</xdr:rowOff>
    </xdr:from>
    <xdr:to>
      <xdr:col>24</xdr:col>
      <xdr:colOff>250190</xdr:colOff>
      <xdr:row>352</xdr:row>
      <xdr:rowOff>74084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xmlns="" id="{8729425E-5D12-46D3-BD61-8DEC738B5752}"/>
            </a:ext>
          </a:extLst>
        </xdr:cNvPr>
        <xdr:cNvSpPr txBox="1"/>
      </xdr:nvSpPr>
      <xdr:spPr>
        <a:xfrm>
          <a:off x="56727" y="69904822"/>
          <a:ext cx="8480213" cy="110934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4 780 cudzoziemców. Z kolei Polska wystąpiła z takim wnioskiem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innych krajów europejskich (OUT)w przypadku 189 osób, a 3 112 wniosków IN i 151 wniosków OUT zostało rozpatrzonych pozytywnie.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599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wniosków IN dotyczyło współpracy z Niemcami, a 357 z Francją. Procedury OUT były kierowane głównie do Niemiec (55)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Rumunii (30).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44238</xdr:colOff>
      <xdr:row>382</xdr:row>
      <xdr:rowOff>44238</xdr:rowOff>
    </xdr:from>
    <xdr:to>
      <xdr:col>24</xdr:col>
      <xdr:colOff>247227</xdr:colOff>
      <xdr:row>390</xdr:row>
      <xdr:rowOff>148167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xmlns="" id="{F5CF95A2-E8F6-4DD1-8F0F-40490CB30217}"/>
            </a:ext>
          </a:extLst>
        </xdr:cNvPr>
        <xdr:cNvSpPr txBox="1"/>
      </xdr:nvSpPr>
      <xdr:spPr>
        <a:xfrm>
          <a:off x="44238" y="77916405"/>
          <a:ext cx="8489739" cy="15432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31 sierpnia br. Szef UdSC wydał 7 206 decyzji w sprawach o udzielenie ochrony międzynarodowej, z czego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3 161 decyzji przyznawało jedną z form ochrony: status uchodźcy nadano 261 cudzoziemcom, a ochronę uzupełniającą udzielono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900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osobom. Status uchodźcy został nadany głównie obywatelom Białorusi (120), Afganistanu (70), Turcji (19), Rosji (12)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oraz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Turkmenistanu (8). Ochronę uzupełniającą przyznano głównie obywatelom Białorusi - 2 471 osób, ale także 309 Ukraińcom,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49 Rosjanom,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36 Tadżykom, 8 Kazakom oraz 7 Syryjczykom. Decyzję negatywną otrzymało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084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cudzoziemców - głównie z Rosji (451 os.) i Iraku (359 os.). Postępowania 2 961 osób (w tym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070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ob. Iraku, 411 ob. Ukrainy i 389 ob. Afganistanu) zostały umorzone.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Ze względu na brak możliwości podjęcia pracy podczas procedury o udzielenie ochrony międzynarodowej, większość ukraińskich wnioskodawców rezygnuje i rejestruje się na ochronę czasową.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56727</xdr:colOff>
      <xdr:row>429</xdr:row>
      <xdr:rowOff>56728</xdr:rowOff>
    </xdr:from>
    <xdr:to>
      <xdr:col>24</xdr:col>
      <xdr:colOff>247227</xdr:colOff>
      <xdr:row>433</xdr:row>
      <xdr:rowOff>95251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xmlns="" id="{41918746-EBB9-45EC-A9C4-87D117D0C0C9}"/>
            </a:ext>
          </a:extLst>
        </xdr:cNvPr>
        <xdr:cNvSpPr txBox="1"/>
      </xdr:nvSpPr>
      <xdr:spPr>
        <a:xfrm>
          <a:off x="56727" y="86617811"/>
          <a:ext cx="8477250" cy="7581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31 sierpnia br. pod opieką Szefa UdSC znajdowało się 4 505 osób, z czego 736 zamieszkiwało w jednym z ośrodków dla cudzoziemców, a pozostałe 3 769 osób pobierało świadczenie pieniężne na samodzielne funkcjonowanie poza ośrodkiem.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56727</xdr:colOff>
      <xdr:row>439</xdr:row>
      <xdr:rowOff>44238</xdr:rowOff>
    </xdr:from>
    <xdr:to>
      <xdr:col>24</xdr:col>
      <xdr:colOff>247227</xdr:colOff>
      <xdr:row>452</xdr:row>
      <xdr:rowOff>63500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xmlns="" id="{C0BB655C-632E-47D4-B1FD-FF2AEDB8EA60}"/>
            </a:ext>
          </a:extLst>
        </xdr:cNvPr>
        <xdr:cNvSpPr txBox="1"/>
      </xdr:nvSpPr>
      <xdr:spPr>
        <a:xfrm>
          <a:off x="56727" y="88404488"/>
          <a:ext cx="8477250" cy="235817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Sytuacja migracyjna w Polsce w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dalszym ciągu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jest zdominowana przez napływ obywateli Ukrainy do Polski oraz konsekwencje wojny w tym kraju.</a:t>
          </a:r>
          <a:br>
            <a:rPr lang="pl-PL" sz="1100"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Liczba osób zarejestrowanych na ochronę czasową wynosi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1 359 tys., główe obywatelstwa korzystające z tej formy ochrony to: Ukraińcy (1 355 tys.), Rosjanie (1,4 tys.), Białorusini (569), Gruzini (309), Azerowie (259) i Mołdawianie (253).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Szef UdSC do końca sierpnia wydał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143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świadczeń o udzielonej ochronie czasowej obywatelom państw trzecich, którzy posiadali pobyt stały lub ochronę na Ukrainie. Są to głównie Rosjanie, Białorusini, Wietnamczycy, Ukraińcy i Gruzini.</a:t>
          </a: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31 sierpnia 2022 r. ważne zezwolenia na pobyt na terytorium RP posiadało 2 003,2 tys. cudzoziemców.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porównaniu do zeszłego miesiąca br. jest to wzrost o 110 tys., a w porównaniu ze stanem sprzed roku wartość zwiększyła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się o blisko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1 494 tys. Dominują obywatele Ukrainy (1 737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403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tys.), na drugim miejscu są Białorusini (57,3 tys.). </a:t>
          </a:r>
        </a:p>
      </xdr:txBody>
    </xdr:sp>
    <xdr:clientData/>
  </xdr:twoCellAnchor>
  <xdr:twoCellAnchor>
    <xdr:from>
      <xdr:col>0</xdr:col>
      <xdr:colOff>46143</xdr:colOff>
      <xdr:row>171</xdr:row>
      <xdr:rowOff>60537</xdr:rowOff>
    </xdr:from>
    <xdr:to>
      <xdr:col>24</xdr:col>
      <xdr:colOff>246380</xdr:colOff>
      <xdr:row>175</xdr:row>
      <xdr:rowOff>74084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xmlns="" id="{1235F063-3D9C-4DF2-96DD-02376088C310}"/>
            </a:ext>
          </a:extLst>
        </xdr:cNvPr>
        <xdr:cNvSpPr txBox="1"/>
      </xdr:nvSpPr>
      <xdr:spPr>
        <a:xfrm>
          <a:off x="46143" y="37811287"/>
          <a:ext cx="8486987" cy="9131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danych za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sierpień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2022 r. do wykazu cudzoziemców, których pobyt na terytorium RP jest niepożądany wpisano 782 osób,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a 302 osób do wykazu SIS. </a:t>
          </a:r>
          <a:br>
            <a:rPr lang="pl-PL" sz="11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Liczba alertów pobytowych wyniosła 822.</a:t>
          </a:r>
        </a:p>
        <a:p>
          <a:endParaRPr lang="pl-PL" sz="1100"/>
        </a:p>
      </xdr:txBody>
    </xdr:sp>
    <xdr:clientData/>
  </xdr:twoCellAnchor>
  <xdr:twoCellAnchor>
    <xdr:from>
      <xdr:col>0</xdr:col>
      <xdr:colOff>74083</xdr:colOff>
      <xdr:row>206</xdr:row>
      <xdr:rowOff>63500</xdr:rowOff>
    </xdr:from>
    <xdr:to>
      <xdr:col>24</xdr:col>
      <xdr:colOff>243417</xdr:colOff>
      <xdr:row>210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xmlns="" id="{6DEE94CC-18F4-437E-84CD-1E579E0BB324}"/>
            </a:ext>
          </a:extLst>
        </xdr:cNvPr>
        <xdr:cNvSpPr txBox="1"/>
      </xdr:nvSpPr>
      <xdr:spPr>
        <a:xfrm>
          <a:off x="74083" y="43783250"/>
          <a:ext cx="8456084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</a:t>
          </a:r>
          <a:r>
            <a:rPr lang="pl-PL" sz="1100" baseline="0"/>
            <a:t> sierpniu</a:t>
          </a:r>
          <a:r>
            <a:rPr lang="pl-PL" sz="1100"/>
            <a:t> br. wpłynęło do urzędu</a:t>
          </a:r>
          <a:r>
            <a:rPr lang="pl-PL" sz="1100" baseline="0"/>
            <a:t> blisko 89</a:t>
          </a:r>
          <a:r>
            <a:rPr lang="pl-PL" sz="1100"/>
            <a:t>,3 tys. wniosków w ramach konsultacji wizowych - 72,8 tys. pochodziło od innych państw członkowskich, a 16 tys. od konsulów.</a:t>
          </a:r>
          <a:r>
            <a:rPr lang="pl-PL" sz="1100" baseline="0"/>
            <a:t> Nieznacznie więcej </a:t>
          </a:r>
          <a:r>
            <a:rPr lang="pl-PL" sz="1100"/>
            <a:t>zostało wydanych decyzji. Ogółem wydano 89,3 tys., 74 tys. dotyczyły wniosków w sprawach od innych państw, a 15,4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65"/>
  <sheetViews>
    <sheetView showGridLines="0" tabSelected="1" zoomScale="110" zoomScaleNormal="110" zoomScalePageLayoutView="70" workbookViewId="0"/>
  </sheetViews>
  <sheetFormatPr defaultColWidth="4.140625" defaultRowHeight="15" x14ac:dyDescent="0.25"/>
  <cols>
    <col min="1" max="14" width="5" style="3" customWidth="1"/>
    <col min="15" max="15" width="6.28515625" style="3" customWidth="1"/>
    <col min="16" max="20" width="5" style="3" customWidth="1"/>
    <col min="21" max="21" width="5.85546875" style="3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Q2" s="5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5"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25"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25">
      <c r="E5" s="78" t="s">
        <v>66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25"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x14ac:dyDescent="0.25"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x14ac:dyDescent="0.25"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19.5" x14ac:dyDescent="0.3">
      <c r="E9" s="79" t="str">
        <f>CONCATENATE("w okresie ",Arkusz18!A2," - ",Arkusz18!B2," r.")</f>
        <v>w okresie 01.08.2022 - 31.08.2022 r.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29" x14ac:dyDescent="0.25"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x14ac:dyDescent="0.25"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x14ac:dyDescent="0.25"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x14ac:dyDescent="0.25"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ht="18.75" x14ac:dyDescent="0.25">
      <c r="A14" s="8" t="s">
        <v>70</v>
      </c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ht="18.75" x14ac:dyDescent="0.25">
      <c r="A15" s="8"/>
    </row>
    <row r="17" spans="1:26" x14ac:dyDescent="0.25">
      <c r="A17" s="61" t="s">
        <v>140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6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6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6" ht="15.75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6" ht="28.5" customHeight="1" x14ac:dyDescent="0.25">
      <c r="G21" s="162" t="s">
        <v>2</v>
      </c>
      <c r="H21" s="82"/>
      <c r="I21" s="82"/>
      <c r="J21" s="82"/>
      <c r="K21" s="82" t="s">
        <v>3</v>
      </c>
      <c r="L21" s="82"/>
      <c r="M21" s="155" t="str">
        <f>CONCATENATE("decyzje ",Arkusz18!A2," - ",Arkusz18!B2," r.")</f>
        <v>decyzje 01.08.2022 - 31.08.2022 r.</v>
      </c>
      <c r="N21" s="155"/>
      <c r="O21" s="155"/>
      <c r="P21" s="155"/>
      <c r="Q21" s="155"/>
      <c r="R21" s="156"/>
    </row>
    <row r="22" spans="1:26" ht="60" customHeight="1" x14ac:dyDescent="0.25">
      <c r="G22" s="163"/>
      <c r="H22" s="83"/>
      <c r="I22" s="83"/>
      <c r="J22" s="83"/>
      <c r="K22" s="83"/>
      <c r="L22" s="83"/>
      <c r="M22" s="80" t="s">
        <v>25</v>
      </c>
      <c r="N22" s="80"/>
      <c r="O22" s="80" t="s">
        <v>26</v>
      </c>
      <c r="P22" s="80"/>
      <c r="Q22" s="80" t="s">
        <v>27</v>
      </c>
      <c r="R22" s="81"/>
    </row>
    <row r="23" spans="1:26" x14ac:dyDescent="0.25">
      <c r="G23" s="160" t="s">
        <v>34</v>
      </c>
      <c r="H23" s="161"/>
      <c r="I23" s="161"/>
      <c r="J23" s="161"/>
      <c r="K23" s="62">
        <f>Arkusz9!B5</f>
        <v>39969</v>
      </c>
      <c r="L23" s="62"/>
      <c r="M23" s="58">
        <f>Arkusz9!B3</f>
        <v>24505</v>
      </c>
      <c r="N23" s="58"/>
      <c r="O23" s="58">
        <f>Arkusz9!B2</f>
        <v>2374</v>
      </c>
      <c r="P23" s="58"/>
      <c r="Q23" s="58">
        <f>Arkusz9!B4</f>
        <v>979</v>
      </c>
      <c r="R23" s="75"/>
    </row>
    <row r="24" spans="1:26" x14ac:dyDescent="0.25">
      <c r="G24" s="158" t="s">
        <v>35</v>
      </c>
      <c r="H24" s="159"/>
      <c r="I24" s="159"/>
      <c r="J24" s="159"/>
      <c r="K24" s="157">
        <f>Arkusz9!B13</f>
        <v>2727</v>
      </c>
      <c r="L24" s="157"/>
      <c r="M24" s="76">
        <f>Arkusz9!B11</f>
        <v>1420</v>
      </c>
      <c r="N24" s="76"/>
      <c r="O24" s="76">
        <f>Arkusz9!B10</f>
        <v>132</v>
      </c>
      <c r="P24" s="76"/>
      <c r="Q24" s="76">
        <f>Arkusz9!B12</f>
        <v>96</v>
      </c>
      <c r="R24" s="77"/>
    </row>
    <row r="25" spans="1:26" ht="15.75" thickBot="1" x14ac:dyDescent="0.3">
      <c r="G25" s="164" t="s">
        <v>24</v>
      </c>
      <c r="H25" s="165"/>
      <c r="I25" s="165"/>
      <c r="J25" s="165"/>
      <c r="K25" s="166">
        <f>Arkusz9!B9</f>
        <v>1250</v>
      </c>
      <c r="L25" s="166"/>
      <c r="M25" s="84">
        <f>Arkusz9!B7</f>
        <v>475</v>
      </c>
      <c r="N25" s="84"/>
      <c r="O25" s="84">
        <f>Arkusz9!B6</f>
        <v>54</v>
      </c>
      <c r="P25" s="84"/>
      <c r="Q25" s="84">
        <f>Arkusz9!B8</f>
        <v>44</v>
      </c>
      <c r="R25" s="167"/>
    </row>
    <row r="26" spans="1:26" ht="15.75" thickBot="1" x14ac:dyDescent="0.3">
      <c r="G26" s="85" t="s">
        <v>72</v>
      </c>
      <c r="H26" s="86"/>
      <c r="I26" s="86"/>
      <c r="J26" s="86"/>
      <c r="K26" s="87">
        <f>SUM(K23:K25)</f>
        <v>43946</v>
      </c>
      <c r="L26" s="87"/>
      <c r="M26" s="87">
        <f>SUM(M23:M25)</f>
        <v>26400</v>
      </c>
      <c r="N26" s="87"/>
      <c r="O26" s="87">
        <f>SUM(O23:O25)</f>
        <v>2560</v>
      </c>
      <c r="P26" s="87"/>
      <c r="Q26" s="87">
        <f>SUM(Q23:Q25)</f>
        <v>1119</v>
      </c>
      <c r="R26" s="88"/>
    </row>
    <row r="30" spans="1:26" x14ac:dyDescent="0.25">
      <c r="V30" s="11"/>
      <c r="W30" s="11"/>
      <c r="Z30" s="11"/>
    </row>
    <row r="36" spans="7:26" x14ac:dyDescent="0.25">
      <c r="V36" s="24"/>
      <c r="W36" s="24"/>
      <c r="X36" s="24"/>
      <c r="Y36" s="26"/>
      <c r="Z36" s="24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ht="15.75" thickBot="1" x14ac:dyDescent="0.3">
      <c r="V43" s="24"/>
      <c r="W43" s="24"/>
      <c r="X43" s="24"/>
      <c r="Y43" s="26"/>
      <c r="Z43" s="24"/>
    </row>
    <row r="44" spans="7:26" ht="63.75" customHeight="1" x14ac:dyDescent="0.25">
      <c r="G44" s="295" t="s">
        <v>2</v>
      </c>
      <c r="H44" s="296"/>
      <c r="I44" s="296"/>
      <c r="J44" s="296"/>
      <c r="K44" s="296"/>
      <c r="L44" s="296"/>
      <c r="M44" s="296"/>
      <c r="N44" s="296"/>
      <c r="O44" s="299" t="s">
        <v>3</v>
      </c>
      <c r="P44" s="299"/>
      <c r="Q44" s="287" t="s">
        <v>77</v>
      </c>
      <c r="R44" s="288"/>
      <c r="U44" s="24"/>
      <c r="V44" s="24"/>
      <c r="W44" s="24"/>
      <c r="X44" s="24"/>
      <c r="Y44" s="26"/>
    </row>
    <row r="45" spans="7:26" x14ac:dyDescent="0.25">
      <c r="G45" s="297"/>
      <c r="H45" s="298"/>
      <c r="I45" s="298"/>
      <c r="J45" s="298"/>
      <c r="K45" s="298"/>
      <c r="L45" s="298"/>
      <c r="M45" s="298"/>
      <c r="N45" s="298"/>
      <c r="O45" s="300"/>
      <c r="P45" s="300"/>
      <c r="Q45" s="289"/>
      <c r="R45" s="290"/>
      <c r="U45" s="24"/>
      <c r="V45" s="24"/>
      <c r="W45" s="24"/>
      <c r="X45" s="24"/>
      <c r="Y45" s="26"/>
    </row>
    <row r="46" spans="7:26" x14ac:dyDescent="0.25">
      <c r="G46" s="244" t="s">
        <v>73</v>
      </c>
      <c r="H46" s="245"/>
      <c r="I46" s="245"/>
      <c r="J46" s="245"/>
      <c r="K46" s="245"/>
      <c r="L46" s="245"/>
      <c r="M46" s="245"/>
      <c r="N46" s="245"/>
      <c r="O46" s="285">
        <f>Arkusz10!A2</f>
        <v>348</v>
      </c>
      <c r="P46" s="285"/>
      <c r="Q46" s="291">
        <f>Arkusz10!A3</f>
        <v>290</v>
      </c>
      <c r="R46" s="292"/>
      <c r="U46" s="24"/>
      <c r="V46" s="24"/>
      <c r="W46" s="24"/>
      <c r="X46" s="24"/>
      <c r="Y46" s="26"/>
    </row>
    <row r="47" spans="7:26" x14ac:dyDescent="0.25">
      <c r="G47" s="283" t="s">
        <v>74</v>
      </c>
      <c r="H47" s="284"/>
      <c r="I47" s="284"/>
      <c r="J47" s="284"/>
      <c r="K47" s="284"/>
      <c r="L47" s="284"/>
      <c r="M47" s="284"/>
      <c r="N47" s="284"/>
      <c r="O47" s="286">
        <f>Arkusz10!A4</f>
        <v>52</v>
      </c>
      <c r="P47" s="286"/>
      <c r="Q47" s="293">
        <f>Arkusz10!A5</f>
        <v>35</v>
      </c>
      <c r="R47" s="294"/>
      <c r="U47" s="24"/>
      <c r="V47" s="24"/>
      <c r="W47" s="24"/>
      <c r="X47" s="24"/>
      <c r="Y47" s="26"/>
    </row>
    <row r="48" spans="7:26" x14ac:dyDescent="0.25">
      <c r="G48" s="244" t="s">
        <v>75</v>
      </c>
      <c r="H48" s="245"/>
      <c r="I48" s="245"/>
      <c r="J48" s="245"/>
      <c r="K48" s="245"/>
      <c r="L48" s="245"/>
      <c r="M48" s="245"/>
      <c r="N48" s="245"/>
      <c r="O48" s="285">
        <f>Arkusz10!A6</f>
        <v>0</v>
      </c>
      <c r="P48" s="285"/>
      <c r="Q48" s="291">
        <f>Arkusz10!A7</f>
        <v>0</v>
      </c>
      <c r="R48" s="292"/>
      <c r="U48" s="24"/>
      <c r="V48" s="24"/>
      <c r="W48" s="24"/>
      <c r="X48" s="24"/>
      <c r="Y48" s="26"/>
    </row>
    <row r="49" spans="7:26" ht="15.75" thickBot="1" x14ac:dyDescent="0.3">
      <c r="G49" s="221" t="s">
        <v>76</v>
      </c>
      <c r="H49" s="222"/>
      <c r="I49" s="222"/>
      <c r="J49" s="222"/>
      <c r="K49" s="222"/>
      <c r="L49" s="222"/>
      <c r="M49" s="222"/>
      <c r="N49" s="222"/>
      <c r="O49" s="223">
        <f>Arkusz10!A8</f>
        <v>6</v>
      </c>
      <c r="P49" s="223"/>
      <c r="Q49" s="302">
        <f>Arkusz10!A9</f>
        <v>2</v>
      </c>
      <c r="R49" s="303"/>
      <c r="U49" s="24"/>
      <c r="V49" s="24"/>
      <c r="W49" s="24"/>
      <c r="X49" s="24"/>
      <c r="Y49" s="26"/>
    </row>
    <row r="50" spans="7:26" ht="15.75" thickBot="1" x14ac:dyDescent="0.3">
      <c r="G50" s="219" t="s">
        <v>72</v>
      </c>
      <c r="H50" s="220"/>
      <c r="I50" s="220"/>
      <c r="J50" s="220"/>
      <c r="K50" s="220"/>
      <c r="L50" s="220"/>
      <c r="M50" s="220"/>
      <c r="N50" s="220"/>
      <c r="O50" s="282">
        <f>SUM(O46:O49)</f>
        <v>406</v>
      </c>
      <c r="P50" s="282"/>
      <c r="Q50" s="304">
        <f>SUM(Q46:Q49)</f>
        <v>327</v>
      </c>
      <c r="R50" s="305"/>
      <c r="U50" s="24"/>
      <c r="V50" s="24"/>
      <c r="W50" s="24"/>
      <c r="X50" s="24"/>
      <c r="Y50" s="26"/>
    </row>
    <row r="51" spans="7:26" x14ac:dyDescent="0.25">
      <c r="V51" s="24"/>
      <c r="W51" s="24"/>
      <c r="X51" s="24"/>
      <c r="Y51" s="26"/>
      <c r="Z51" s="24"/>
    </row>
    <row r="52" spans="7:26" ht="15.75" thickBot="1" x14ac:dyDescent="0.3">
      <c r="V52" s="24"/>
      <c r="W52" s="24"/>
      <c r="X52" s="24"/>
      <c r="Y52" s="26"/>
      <c r="Z52" s="24"/>
    </row>
    <row r="53" spans="7:26" ht="33" customHeight="1" x14ac:dyDescent="0.25">
      <c r="G53" s="162" t="s">
        <v>2</v>
      </c>
      <c r="H53" s="82"/>
      <c r="I53" s="82"/>
      <c r="J53" s="82"/>
      <c r="K53" s="82" t="s">
        <v>3</v>
      </c>
      <c r="L53" s="82"/>
      <c r="M53" s="155" t="str">
        <f>CONCATENATE("decyzje ",Arkusz18!C2," - ",Arkusz18!B2," r.")</f>
        <v>decyzje 01.01.2022 - 31.08.2022 r.</v>
      </c>
      <c r="N53" s="155"/>
      <c r="O53" s="155"/>
      <c r="P53" s="155"/>
      <c r="Q53" s="155"/>
      <c r="R53" s="156"/>
      <c r="V53" s="24"/>
      <c r="W53" s="24"/>
      <c r="X53" s="24"/>
      <c r="Y53" s="26"/>
      <c r="Z53" s="24"/>
    </row>
    <row r="54" spans="7:26" ht="63.75" customHeight="1" x14ac:dyDescent="0.25">
      <c r="G54" s="163"/>
      <c r="H54" s="83"/>
      <c r="I54" s="83"/>
      <c r="J54" s="83"/>
      <c r="K54" s="83"/>
      <c r="L54" s="83"/>
      <c r="M54" s="80" t="s">
        <v>25</v>
      </c>
      <c r="N54" s="80"/>
      <c r="O54" s="80" t="s">
        <v>26</v>
      </c>
      <c r="P54" s="80"/>
      <c r="Q54" s="80" t="s">
        <v>27</v>
      </c>
      <c r="R54" s="81"/>
      <c r="V54" s="24"/>
      <c r="W54" s="24"/>
      <c r="X54" s="24"/>
      <c r="Y54" s="26"/>
      <c r="Z54" s="24"/>
    </row>
    <row r="55" spans="7:26" x14ac:dyDescent="0.25">
      <c r="G55" s="160" t="s">
        <v>34</v>
      </c>
      <c r="H55" s="161"/>
      <c r="I55" s="161"/>
      <c r="J55" s="161"/>
      <c r="K55" s="62">
        <f>Arkusz11!B5</f>
        <v>310918</v>
      </c>
      <c r="L55" s="62"/>
      <c r="M55" s="58">
        <f>Arkusz11!B3</f>
        <v>197931</v>
      </c>
      <c r="N55" s="58"/>
      <c r="O55" s="58">
        <f>Arkusz11!B2</f>
        <v>24381</v>
      </c>
      <c r="P55" s="58"/>
      <c r="Q55" s="58">
        <f>Arkusz11!B4</f>
        <v>7376</v>
      </c>
      <c r="R55" s="75"/>
      <c r="V55" s="24"/>
      <c r="W55" s="24"/>
      <c r="X55" s="24"/>
      <c r="Y55" s="26"/>
      <c r="Z55" s="24"/>
    </row>
    <row r="56" spans="7:26" x14ac:dyDescent="0.25">
      <c r="G56" s="158" t="s">
        <v>35</v>
      </c>
      <c r="H56" s="159"/>
      <c r="I56" s="159"/>
      <c r="J56" s="159"/>
      <c r="K56" s="157">
        <f>Arkusz11!B13</f>
        <v>22551</v>
      </c>
      <c r="L56" s="157"/>
      <c r="M56" s="76">
        <f>Arkusz11!B11</f>
        <v>13175</v>
      </c>
      <c r="N56" s="76"/>
      <c r="O56" s="76">
        <f>Arkusz11!B10</f>
        <v>982</v>
      </c>
      <c r="P56" s="76"/>
      <c r="Q56" s="76">
        <f>Arkusz11!B12</f>
        <v>730</v>
      </c>
      <c r="R56" s="77"/>
      <c r="V56" s="24"/>
      <c r="W56" s="24"/>
      <c r="X56" s="24"/>
      <c r="Y56" s="26"/>
      <c r="Z56" s="24"/>
    </row>
    <row r="57" spans="7:26" ht="15.75" thickBot="1" x14ac:dyDescent="0.3">
      <c r="G57" s="164" t="s">
        <v>24</v>
      </c>
      <c r="H57" s="165"/>
      <c r="I57" s="165"/>
      <c r="J57" s="165"/>
      <c r="K57" s="166">
        <f>Arkusz11!B9</f>
        <v>8837</v>
      </c>
      <c r="L57" s="166"/>
      <c r="M57" s="84">
        <f>Arkusz11!B7</f>
        <v>4678</v>
      </c>
      <c r="N57" s="84"/>
      <c r="O57" s="84">
        <f>Arkusz11!B6</f>
        <v>530</v>
      </c>
      <c r="P57" s="84"/>
      <c r="Q57" s="84">
        <f>Arkusz11!B8</f>
        <v>449</v>
      </c>
      <c r="R57" s="167"/>
      <c r="V57" s="24"/>
      <c r="W57" s="24"/>
      <c r="X57" s="24"/>
      <c r="Y57" s="26"/>
      <c r="Z57" s="24"/>
    </row>
    <row r="58" spans="7:26" ht="15.75" thickBot="1" x14ac:dyDescent="0.3">
      <c r="G58" s="85" t="s">
        <v>72</v>
      </c>
      <c r="H58" s="86"/>
      <c r="I58" s="86"/>
      <c r="J58" s="86"/>
      <c r="K58" s="87">
        <f>SUM(K55:L57)</f>
        <v>342306</v>
      </c>
      <c r="L58" s="87"/>
      <c r="M58" s="87">
        <f t="shared" ref="M58" si="0">SUM(M55:N57)</f>
        <v>215784</v>
      </c>
      <c r="N58" s="87"/>
      <c r="O58" s="87">
        <f t="shared" ref="O58" si="1">SUM(O55:P57)</f>
        <v>25893</v>
      </c>
      <c r="P58" s="87"/>
      <c r="Q58" s="87">
        <f t="shared" ref="Q58" si="2">SUM(Q55:R57)</f>
        <v>8555</v>
      </c>
      <c r="R58" s="88"/>
      <c r="V58" s="24"/>
      <c r="W58" s="24"/>
      <c r="X58" s="24"/>
      <c r="Y58" s="26"/>
      <c r="Z58" s="24"/>
    </row>
    <row r="60" spans="7:26" x14ac:dyDescent="0.25">
      <c r="N60" s="27"/>
      <c r="O60" s="27"/>
      <c r="P60" s="27"/>
      <c r="Q60" s="27"/>
      <c r="R60" s="27"/>
      <c r="S60" s="27"/>
      <c r="T60" s="27"/>
      <c r="U60" s="27"/>
      <c r="V60" s="28"/>
      <c r="W60" s="27"/>
      <c r="X60" s="29"/>
      <c r="Y60" s="30"/>
      <c r="Z60" s="29"/>
    </row>
    <row r="75" spans="7:18" ht="15.75" thickBot="1" x14ac:dyDescent="0.3"/>
    <row r="76" spans="7:18" ht="57.75" customHeight="1" x14ac:dyDescent="0.25">
      <c r="G76" s="295" t="s">
        <v>2</v>
      </c>
      <c r="H76" s="296"/>
      <c r="I76" s="296"/>
      <c r="J76" s="296"/>
      <c r="K76" s="296"/>
      <c r="L76" s="296"/>
      <c r="M76" s="296"/>
      <c r="N76" s="296"/>
      <c r="O76" s="299" t="s">
        <v>3</v>
      </c>
      <c r="P76" s="299"/>
      <c r="Q76" s="287" t="s">
        <v>77</v>
      </c>
      <c r="R76" s="288"/>
    </row>
    <row r="77" spans="7:18" x14ac:dyDescent="0.25">
      <c r="G77" s="297"/>
      <c r="H77" s="298"/>
      <c r="I77" s="298"/>
      <c r="J77" s="298"/>
      <c r="K77" s="298"/>
      <c r="L77" s="298"/>
      <c r="M77" s="298"/>
      <c r="N77" s="298"/>
      <c r="O77" s="300"/>
      <c r="P77" s="300"/>
      <c r="Q77" s="289"/>
      <c r="R77" s="290"/>
    </row>
    <row r="78" spans="7:18" x14ac:dyDescent="0.25">
      <c r="G78" s="244" t="s">
        <v>73</v>
      </c>
      <c r="H78" s="245"/>
      <c r="I78" s="245"/>
      <c r="J78" s="245"/>
      <c r="K78" s="245"/>
      <c r="L78" s="245"/>
      <c r="M78" s="245"/>
      <c r="N78" s="245"/>
      <c r="O78" s="285">
        <f>Arkusz12!A2</f>
        <v>2805</v>
      </c>
      <c r="P78" s="285"/>
      <c r="Q78" s="291">
        <f>Arkusz12!A3</f>
        <v>2584</v>
      </c>
      <c r="R78" s="292"/>
    </row>
    <row r="79" spans="7:18" x14ac:dyDescent="0.25">
      <c r="G79" s="283" t="s">
        <v>74</v>
      </c>
      <c r="H79" s="284"/>
      <c r="I79" s="284"/>
      <c r="J79" s="284"/>
      <c r="K79" s="284"/>
      <c r="L79" s="284"/>
      <c r="M79" s="284"/>
      <c r="N79" s="284"/>
      <c r="O79" s="286">
        <f>Arkusz12!A4</f>
        <v>322</v>
      </c>
      <c r="P79" s="286"/>
      <c r="Q79" s="293">
        <f>Arkusz12!A5</f>
        <v>300</v>
      </c>
      <c r="R79" s="294"/>
    </row>
    <row r="80" spans="7:18" x14ac:dyDescent="0.25">
      <c r="G80" s="244" t="s">
        <v>75</v>
      </c>
      <c r="H80" s="245"/>
      <c r="I80" s="245"/>
      <c r="J80" s="245"/>
      <c r="K80" s="245"/>
      <c r="L80" s="245"/>
      <c r="M80" s="245"/>
      <c r="N80" s="245"/>
      <c r="O80" s="285">
        <f>Arkusz12!A6</f>
        <v>0</v>
      </c>
      <c r="P80" s="285"/>
      <c r="Q80" s="291">
        <f>Arkusz12!A7</f>
        <v>12</v>
      </c>
      <c r="R80" s="292"/>
    </row>
    <row r="81" spans="1:25" ht="15.75" thickBot="1" x14ac:dyDescent="0.3">
      <c r="G81" s="221" t="s">
        <v>76</v>
      </c>
      <c r="H81" s="222"/>
      <c r="I81" s="222"/>
      <c r="J81" s="222"/>
      <c r="K81" s="222"/>
      <c r="L81" s="222"/>
      <c r="M81" s="222"/>
      <c r="N81" s="222"/>
      <c r="O81" s="223">
        <f>Arkusz12!A8</f>
        <v>46</v>
      </c>
      <c r="P81" s="223"/>
      <c r="Q81" s="302">
        <f>Arkusz12!A9</f>
        <v>30</v>
      </c>
      <c r="R81" s="303"/>
    </row>
    <row r="82" spans="1:25" ht="15.75" thickBot="1" x14ac:dyDescent="0.3">
      <c r="G82" s="219" t="s">
        <v>72</v>
      </c>
      <c r="H82" s="220"/>
      <c r="I82" s="220"/>
      <c r="J82" s="220"/>
      <c r="K82" s="220"/>
      <c r="L82" s="220"/>
      <c r="M82" s="220"/>
      <c r="N82" s="220"/>
      <c r="O82" s="282">
        <f>SUM(O78:P81)</f>
        <v>3173</v>
      </c>
      <c r="P82" s="282"/>
      <c r="Q82" s="282">
        <f>SUM(Q78:R81)</f>
        <v>2926</v>
      </c>
      <c r="R82" s="306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8" spans="1:26" ht="36" customHeight="1" x14ac:dyDescent="0.25">
      <c r="A98" s="61" t="s">
        <v>141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6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6" ht="15.75" thickBo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307" t="str">
        <f>CONCATENATE(Arkusz18!C2," - ",Arkusz18!B2," r.")</f>
        <v>01.01.2022 - 31.08.2022 r.</v>
      </c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</row>
    <row r="101" spans="1:26" ht="187.5" x14ac:dyDescent="0.25">
      <c r="C101" s="217" t="s">
        <v>2</v>
      </c>
      <c r="D101" s="218"/>
      <c r="E101" s="218"/>
      <c r="F101" s="218"/>
      <c r="G101" s="218"/>
      <c r="H101" s="218"/>
      <c r="I101" s="218"/>
      <c r="J101" s="218"/>
      <c r="K101" s="218"/>
      <c r="L101" s="59" t="s">
        <v>79</v>
      </c>
      <c r="M101" s="59"/>
      <c r="N101" s="31" t="s">
        <v>12</v>
      </c>
      <c r="O101" s="31" t="s">
        <v>94</v>
      </c>
      <c r="P101" s="31" t="s">
        <v>84</v>
      </c>
      <c r="Q101" s="31" t="s">
        <v>53</v>
      </c>
      <c r="R101" s="31" t="s">
        <v>39</v>
      </c>
      <c r="S101" s="31" t="s">
        <v>4</v>
      </c>
      <c r="T101" s="31" t="s">
        <v>42</v>
      </c>
      <c r="U101" s="31" t="s">
        <v>83</v>
      </c>
      <c r="V101" s="59" t="s">
        <v>78</v>
      </c>
      <c r="W101" s="60"/>
      <c r="Y101" s="3"/>
      <c r="Z101" s="6"/>
    </row>
    <row r="102" spans="1:26" x14ac:dyDescent="0.25">
      <c r="C102" s="64" t="s">
        <v>34</v>
      </c>
      <c r="D102" s="65"/>
      <c r="E102" s="65"/>
      <c r="F102" s="65"/>
      <c r="G102" s="65"/>
      <c r="H102" s="65"/>
      <c r="I102" s="65"/>
      <c r="J102" s="65"/>
      <c r="K102" s="65"/>
      <c r="L102" s="58">
        <f>Arkusz13!C2</f>
        <v>14279</v>
      </c>
      <c r="M102" s="58"/>
      <c r="N102" s="32">
        <f>Arkusz13!C18</f>
        <v>5018</v>
      </c>
      <c r="O102" s="32">
        <f>Arkusz13!C34</f>
        <v>15261</v>
      </c>
      <c r="P102" s="32">
        <f>Arkusz13!C50</f>
        <v>804</v>
      </c>
      <c r="Q102" s="32">
        <f>Arkusz13!C66</f>
        <v>390</v>
      </c>
      <c r="R102" s="32">
        <f>Arkusz13!C82</f>
        <v>0</v>
      </c>
      <c r="S102" s="32">
        <f>Arkusz13!C98</f>
        <v>0</v>
      </c>
      <c r="T102" s="32">
        <f>Arkusz13!C114</f>
        <v>0</v>
      </c>
      <c r="U102" s="32">
        <f>Arkusz13!C130-SUM(N102:T102)</f>
        <v>11409</v>
      </c>
      <c r="V102" s="62">
        <f t="shared" ref="V102:V116" si="3">SUM(N102:U102)</f>
        <v>32882</v>
      </c>
      <c r="W102" s="63"/>
      <c r="Y102" s="3"/>
      <c r="Z102" s="6"/>
    </row>
    <row r="103" spans="1:26" x14ac:dyDescent="0.25">
      <c r="C103" s="69" t="s">
        <v>35</v>
      </c>
      <c r="D103" s="70"/>
      <c r="E103" s="70"/>
      <c r="F103" s="70"/>
      <c r="G103" s="70"/>
      <c r="H103" s="70"/>
      <c r="I103" s="70"/>
      <c r="J103" s="70"/>
      <c r="K103" s="70"/>
      <c r="L103" s="58">
        <f>Arkusz13!C3</f>
        <v>402</v>
      </c>
      <c r="M103" s="58"/>
      <c r="N103" s="32">
        <f>Arkusz13!C19</f>
        <v>188</v>
      </c>
      <c r="O103" s="32">
        <f>Arkusz13!C35</f>
        <v>99</v>
      </c>
      <c r="P103" s="32">
        <f>Arkusz13!C51</f>
        <v>53</v>
      </c>
      <c r="Q103" s="32">
        <f>Arkusz13!C67</f>
        <v>32</v>
      </c>
      <c r="R103" s="32">
        <f>Arkusz13!C83</f>
        <v>0</v>
      </c>
      <c r="S103" s="32">
        <f>Arkusz13!C99</f>
        <v>0</v>
      </c>
      <c r="T103" s="32">
        <f>Arkusz13!C115</f>
        <v>0</v>
      </c>
      <c r="U103" s="32">
        <f>Arkusz13!C131-SUM(N103:T103)</f>
        <v>383</v>
      </c>
      <c r="V103" s="62">
        <f t="shared" si="3"/>
        <v>755</v>
      </c>
      <c r="W103" s="63"/>
      <c r="Y103" s="3"/>
      <c r="Z103" s="6"/>
    </row>
    <row r="104" spans="1:26" x14ac:dyDescent="0.25">
      <c r="C104" s="64" t="s">
        <v>36</v>
      </c>
      <c r="D104" s="65"/>
      <c r="E104" s="65"/>
      <c r="F104" s="65"/>
      <c r="G104" s="65"/>
      <c r="H104" s="65"/>
      <c r="I104" s="65"/>
      <c r="J104" s="65"/>
      <c r="K104" s="65"/>
      <c r="L104" s="58">
        <f>Arkusz13!C4</f>
        <v>223</v>
      </c>
      <c r="M104" s="58"/>
      <c r="N104" s="32">
        <f>Arkusz13!C20</f>
        <v>90</v>
      </c>
      <c r="O104" s="32">
        <f>Arkusz13!C36</f>
        <v>69</v>
      </c>
      <c r="P104" s="32">
        <f>Arkusz13!C52</f>
        <v>45</v>
      </c>
      <c r="Q104" s="32">
        <f>Arkusz13!C68</f>
        <v>9</v>
      </c>
      <c r="R104" s="32">
        <f>Arkusz13!C84</f>
        <v>0</v>
      </c>
      <c r="S104" s="32">
        <f>Arkusz13!C100</f>
        <v>0</v>
      </c>
      <c r="T104" s="32">
        <f>Arkusz13!C116</f>
        <v>0</v>
      </c>
      <c r="U104" s="32">
        <f>Arkusz13!C132-SUM(N104:T104)</f>
        <v>377</v>
      </c>
      <c r="V104" s="62">
        <f t="shared" si="3"/>
        <v>590</v>
      </c>
      <c r="W104" s="63"/>
      <c r="Y104" s="3"/>
      <c r="Z104" s="6"/>
    </row>
    <row r="105" spans="1:26" x14ac:dyDescent="0.25">
      <c r="C105" s="69" t="s">
        <v>37</v>
      </c>
      <c r="D105" s="70"/>
      <c r="E105" s="70"/>
      <c r="F105" s="70"/>
      <c r="G105" s="70"/>
      <c r="H105" s="70"/>
      <c r="I105" s="70"/>
      <c r="J105" s="70"/>
      <c r="K105" s="70"/>
      <c r="L105" s="58">
        <f>Arkusz13!C5</f>
        <v>13</v>
      </c>
      <c r="M105" s="58"/>
      <c r="N105" s="32">
        <f>Arkusz13!C21</f>
        <v>0</v>
      </c>
      <c r="O105" s="32">
        <f>Arkusz13!C37</f>
        <v>0</v>
      </c>
      <c r="P105" s="32">
        <f>Arkusz13!C53</f>
        <v>0</v>
      </c>
      <c r="Q105" s="32">
        <f>Arkusz13!C69</f>
        <v>2</v>
      </c>
      <c r="R105" s="32">
        <f>Arkusz13!C85</f>
        <v>0</v>
      </c>
      <c r="S105" s="32">
        <f>Arkusz13!C101</f>
        <v>0</v>
      </c>
      <c r="T105" s="32">
        <f>Arkusz13!C117</f>
        <v>0</v>
      </c>
      <c r="U105" s="32">
        <f>Arkusz13!C133-SUM(N105:T105)</f>
        <v>9</v>
      </c>
      <c r="V105" s="62">
        <f t="shared" si="3"/>
        <v>11</v>
      </c>
      <c r="W105" s="63"/>
      <c r="Y105" s="3"/>
      <c r="Z105" s="6"/>
    </row>
    <row r="106" spans="1:26" x14ac:dyDescent="0.25">
      <c r="C106" s="64" t="s">
        <v>38</v>
      </c>
      <c r="D106" s="65"/>
      <c r="E106" s="65"/>
      <c r="F106" s="65"/>
      <c r="G106" s="65"/>
      <c r="H106" s="65"/>
      <c r="I106" s="65"/>
      <c r="J106" s="65"/>
      <c r="K106" s="65"/>
      <c r="L106" s="58">
        <f>Arkusz13!C6</f>
        <v>6</v>
      </c>
      <c r="M106" s="58"/>
      <c r="N106" s="32">
        <f>Arkusz13!C22</f>
        <v>0</v>
      </c>
      <c r="O106" s="32">
        <f>Arkusz13!C38</f>
        <v>1</v>
      </c>
      <c r="P106" s="32">
        <f>Arkusz13!C54</f>
        <v>0</v>
      </c>
      <c r="Q106" s="32">
        <f>Arkusz13!C70</f>
        <v>0</v>
      </c>
      <c r="R106" s="32">
        <f>Arkusz13!C86</f>
        <v>0</v>
      </c>
      <c r="S106" s="32">
        <f>Arkusz13!C102</f>
        <v>0</v>
      </c>
      <c r="T106" s="32">
        <f>Arkusz13!C118</f>
        <v>0</v>
      </c>
      <c r="U106" s="32">
        <f>Arkusz13!C134-SUM(N106:T106)</f>
        <v>1</v>
      </c>
      <c r="V106" s="62">
        <f t="shared" si="3"/>
        <v>2</v>
      </c>
      <c r="W106" s="63"/>
      <c r="Y106" s="3"/>
      <c r="Z106" s="6"/>
    </row>
    <row r="107" spans="1:26" x14ac:dyDescent="0.25">
      <c r="C107" s="69" t="s">
        <v>46</v>
      </c>
      <c r="D107" s="70"/>
      <c r="E107" s="70"/>
      <c r="F107" s="70"/>
      <c r="G107" s="70"/>
      <c r="H107" s="70"/>
      <c r="I107" s="70"/>
      <c r="J107" s="70"/>
      <c r="K107" s="70"/>
      <c r="L107" s="58">
        <f>Arkusz13!C7</f>
        <v>6</v>
      </c>
      <c r="M107" s="58"/>
      <c r="N107" s="32">
        <f>Arkusz13!C23</f>
        <v>0</v>
      </c>
      <c r="O107" s="32">
        <f>Arkusz13!C39</f>
        <v>0</v>
      </c>
      <c r="P107" s="32">
        <f>Arkusz13!C55</f>
        <v>0</v>
      </c>
      <c r="Q107" s="32">
        <f>Arkusz13!C71</f>
        <v>0</v>
      </c>
      <c r="R107" s="32">
        <f>Arkusz13!C87</f>
        <v>0</v>
      </c>
      <c r="S107" s="32">
        <f>Arkusz13!C103</f>
        <v>0</v>
      </c>
      <c r="T107" s="32">
        <f>Arkusz13!C119</f>
        <v>0</v>
      </c>
      <c r="U107" s="32">
        <f>Arkusz13!C135-SUM(N107:T107)</f>
        <v>6</v>
      </c>
      <c r="V107" s="62">
        <f t="shared" si="3"/>
        <v>6</v>
      </c>
      <c r="W107" s="63"/>
      <c r="Y107" s="3"/>
      <c r="Z107" s="6"/>
    </row>
    <row r="108" spans="1:26" x14ac:dyDescent="0.25">
      <c r="C108" s="64" t="s">
        <v>47</v>
      </c>
      <c r="D108" s="65"/>
      <c r="E108" s="65"/>
      <c r="F108" s="65"/>
      <c r="G108" s="65"/>
      <c r="H108" s="65"/>
      <c r="I108" s="65"/>
      <c r="J108" s="65"/>
      <c r="K108" s="65"/>
      <c r="L108" s="58">
        <f>Arkusz13!C8</f>
        <v>1</v>
      </c>
      <c r="M108" s="58"/>
      <c r="N108" s="32">
        <f>Arkusz13!C24</f>
        <v>0</v>
      </c>
      <c r="O108" s="32">
        <f>Arkusz13!C40</f>
        <v>0</v>
      </c>
      <c r="P108" s="32">
        <f>Arkusz13!C56</f>
        <v>0</v>
      </c>
      <c r="Q108" s="32">
        <f>Arkusz13!C72</f>
        <v>0</v>
      </c>
      <c r="R108" s="32">
        <f>Arkusz13!C88</f>
        <v>0</v>
      </c>
      <c r="S108" s="32">
        <f>Arkusz13!C104</f>
        <v>0</v>
      </c>
      <c r="T108" s="32">
        <f>Arkusz13!C120</f>
        <v>0</v>
      </c>
      <c r="U108" s="32">
        <f>Arkusz13!C136-SUM(N108:T108)</f>
        <v>0</v>
      </c>
      <c r="V108" s="62">
        <f t="shared" si="3"/>
        <v>0</v>
      </c>
      <c r="W108" s="63"/>
      <c r="Y108" s="3"/>
      <c r="Z108" s="6"/>
    </row>
    <row r="109" spans="1:26" x14ac:dyDescent="0.25">
      <c r="C109" s="69" t="s">
        <v>4</v>
      </c>
      <c r="D109" s="70"/>
      <c r="E109" s="70"/>
      <c r="F109" s="70"/>
      <c r="G109" s="70"/>
      <c r="H109" s="70"/>
      <c r="I109" s="70"/>
      <c r="J109" s="70"/>
      <c r="K109" s="70"/>
      <c r="L109" s="58">
        <f>Arkusz13!C9</f>
        <v>0</v>
      </c>
      <c r="M109" s="58"/>
      <c r="N109" s="32">
        <f>Arkusz13!C25</f>
        <v>1</v>
      </c>
      <c r="O109" s="32">
        <f>Arkusz13!C41</f>
        <v>0</v>
      </c>
      <c r="P109" s="32">
        <f>Arkusz13!C57</f>
        <v>0</v>
      </c>
      <c r="Q109" s="32">
        <f>Arkusz13!C73</f>
        <v>0</v>
      </c>
      <c r="R109" s="32">
        <f>Arkusz13!C89</f>
        <v>0</v>
      </c>
      <c r="S109" s="32">
        <f>Arkusz13!C105</f>
        <v>0</v>
      </c>
      <c r="T109" s="32">
        <f>Arkusz13!C121</f>
        <v>0</v>
      </c>
      <c r="U109" s="32">
        <f>Arkusz13!C137-SUM(N109:T109)</f>
        <v>1</v>
      </c>
      <c r="V109" s="62">
        <f t="shared" si="3"/>
        <v>2</v>
      </c>
      <c r="W109" s="63"/>
      <c r="Y109" s="3"/>
      <c r="Z109" s="6"/>
    </row>
    <row r="110" spans="1:26" x14ac:dyDescent="0.25">
      <c r="C110" s="64" t="s">
        <v>39</v>
      </c>
      <c r="D110" s="65"/>
      <c r="E110" s="65"/>
      <c r="F110" s="65"/>
      <c r="G110" s="65"/>
      <c r="H110" s="65"/>
      <c r="I110" s="65"/>
      <c r="J110" s="65"/>
      <c r="K110" s="65"/>
      <c r="L110" s="58">
        <f>Arkusz13!C10</f>
        <v>5</v>
      </c>
      <c r="M110" s="58"/>
      <c r="N110" s="32">
        <f>Arkusz13!C26</f>
        <v>5</v>
      </c>
      <c r="O110" s="32">
        <f>Arkusz13!C42</f>
        <v>0</v>
      </c>
      <c r="P110" s="32">
        <f>Arkusz13!C58</f>
        <v>0</v>
      </c>
      <c r="Q110" s="32">
        <f>Arkusz13!C74</f>
        <v>0</v>
      </c>
      <c r="R110" s="32">
        <f>Arkusz13!C90</f>
        <v>1</v>
      </c>
      <c r="S110" s="32">
        <f>Arkusz13!C106</f>
        <v>0</v>
      </c>
      <c r="T110" s="32">
        <f>Arkusz13!C122</f>
        <v>0</v>
      </c>
      <c r="U110" s="32">
        <f>Arkusz13!C138-SUM(N110:T110)</f>
        <v>0</v>
      </c>
      <c r="V110" s="62">
        <f t="shared" si="3"/>
        <v>6</v>
      </c>
      <c r="W110" s="63"/>
      <c r="Y110" s="3"/>
      <c r="Z110" s="6"/>
    </row>
    <row r="111" spans="1:26" x14ac:dyDescent="0.25">
      <c r="C111" s="69" t="s">
        <v>40</v>
      </c>
      <c r="D111" s="70"/>
      <c r="E111" s="70"/>
      <c r="F111" s="70"/>
      <c r="G111" s="70"/>
      <c r="H111" s="70"/>
      <c r="I111" s="70"/>
      <c r="J111" s="70"/>
      <c r="K111" s="70"/>
      <c r="L111" s="58">
        <f>Arkusz13!C11</f>
        <v>1</v>
      </c>
      <c r="M111" s="58"/>
      <c r="N111" s="32">
        <f>Arkusz13!C27</f>
        <v>0</v>
      </c>
      <c r="O111" s="32">
        <f>Arkusz13!C43</f>
        <v>0</v>
      </c>
      <c r="P111" s="32">
        <f>Arkusz13!C59</f>
        <v>0</v>
      </c>
      <c r="Q111" s="32">
        <f>Arkusz13!C75</f>
        <v>0</v>
      </c>
      <c r="R111" s="32">
        <f>Arkusz13!C91</f>
        <v>0</v>
      </c>
      <c r="S111" s="32">
        <f>Arkusz13!C107</f>
        <v>0</v>
      </c>
      <c r="T111" s="32">
        <f>Arkusz13!C123</f>
        <v>0</v>
      </c>
      <c r="U111" s="32">
        <f>Arkusz13!C139-SUM(N111:T111)</f>
        <v>0</v>
      </c>
      <c r="V111" s="62">
        <f t="shared" si="3"/>
        <v>0</v>
      </c>
      <c r="W111" s="63"/>
      <c r="Y111" s="3"/>
      <c r="Z111" s="6"/>
    </row>
    <row r="112" spans="1:26" x14ac:dyDescent="0.25">
      <c r="C112" s="64" t="s">
        <v>41</v>
      </c>
      <c r="D112" s="65"/>
      <c r="E112" s="65"/>
      <c r="F112" s="65"/>
      <c r="G112" s="65"/>
      <c r="H112" s="65"/>
      <c r="I112" s="65"/>
      <c r="J112" s="65"/>
      <c r="K112" s="65"/>
      <c r="L112" s="58">
        <f>Arkusz13!C12</f>
        <v>751</v>
      </c>
      <c r="M112" s="58"/>
      <c r="N112" s="32">
        <f>Arkusz13!C28</f>
        <v>262</v>
      </c>
      <c r="O112" s="32">
        <f>Arkusz13!C44</f>
        <v>4</v>
      </c>
      <c r="P112" s="32">
        <f>Arkusz13!C60</f>
        <v>31</v>
      </c>
      <c r="Q112" s="32">
        <f>Arkusz13!C76</f>
        <v>629</v>
      </c>
      <c r="R112" s="32">
        <f>Arkusz13!C92</f>
        <v>116</v>
      </c>
      <c r="S112" s="32">
        <f>Arkusz13!C108</f>
        <v>0</v>
      </c>
      <c r="T112" s="32">
        <f>Arkusz13!C124</f>
        <v>105</v>
      </c>
      <c r="U112" s="32">
        <f>Arkusz13!C140-SUM(N112:T112)</f>
        <v>327</v>
      </c>
      <c r="V112" s="62">
        <f t="shared" si="3"/>
        <v>1474</v>
      </c>
      <c r="W112" s="63"/>
      <c r="Y112" s="3"/>
      <c r="Z112" s="6"/>
    </row>
    <row r="113" spans="1:26" x14ac:dyDescent="0.25">
      <c r="C113" s="64" t="s">
        <v>11</v>
      </c>
      <c r="D113" s="65"/>
      <c r="E113" s="65"/>
      <c r="F113" s="65"/>
      <c r="G113" s="65"/>
      <c r="H113" s="65"/>
      <c r="I113" s="65"/>
      <c r="J113" s="65"/>
      <c r="K113" s="65"/>
      <c r="L113" s="58">
        <f>Arkusz13!C14</f>
        <v>1</v>
      </c>
      <c r="M113" s="58"/>
      <c r="N113" s="32">
        <f>Arkusz13!C30</f>
        <v>0</v>
      </c>
      <c r="O113" s="32">
        <f>Arkusz13!C46</f>
        <v>0</v>
      </c>
      <c r="P113" s="32">
        <f>Arkusz13!C62</f>
        <v>0</v>
      </c>
      <c r="Q113" s="32">
        <f>Arkusz13!C78</f>
        <v>0</v>
      </c>
      <c r="R113" s="32">
        <f>Arkusz13!C94</f>
        <v>0</v>
      </c>
      <c r="S113" s="32">
        <f>Arkusz13!C110</f>
        <v>0</v>
      </c>
      <c r="T113" s="32">
        <f>Arkusz13!C126</f>
        <v>0</v>
      </c>
      <c r="U113" s="32">
        <f>Arkusz13!C142-SUM(N113:T113)</f>
        <v>27</v>
      </c>
      <c r="V113" s="62">
        <f t="shared" si="3"/>
        <v>27</v>
      </c>
      <c r="W113" s="63"/>
      <c r="Y113" s="3"/>
      <c r="Z113" s="6"/>
    </row>
    <row r="114" spans="1:26" x14ac:dyDescent="0.25">
      <c r="C114" s="69" t="s">
        <v>43</v>
      </c>
      <c r="D114" s="70"/>
      <c r="E114" s="70"/>
      <c r="F114" s="70"/>
      <c r="G114" s="70"/>
      <c r="H114" s="70"/>
      <c r="I114" s="70"/>
      <c r="J114" s="70"/>
      <c r="K114" s="70"/>
      <c r="L114" s="58">
        <f>Arkusz13!C15</f>
        <v>12</v>
      </c>
      <c r="M114" s="58"/>
      <c r="N114" s="32">
        <f>Arkusz13!C31</f>
        <v>4</v>
      </c>
      <c r="O114" s="32">
        <f>Arkusz13!C47</f>
        <v>1</v>
      </c>
      <c r="P114" s="32">
        <f>Arkusz13!C63</f>
        <v>0</v>
      </c>
      <c r="Q114" s="32">
        <f>Arkusz13!C79</f>
        <v>0</v>
      </c>
      <c r="R114" s="32">
        <f>Arkusz13!C95</f>
        <v>0</v>
      </c>
      <c r="S114" s="32">
        <f>Arkusz13!C111</f>
        <v>0</v>
      </c>
      <c r="T114" s="32">
        <f>Arkusz13!C127</f>
        <v>0</v>
      </c>
      <c r="U114" s="32">
        <f>Arkusz13!C143-SUM(N114:T114)</f>
        <v>2</v>
      </c>
      <c r="V114" s="62">
        <f t="shared" si="3"/>
        <v>7</v>
      </c>
      <c r="W114" s="63"/>
      <c r="Y114" s="3"/>
      <c r="Z114" s="6"/>
    </row>
    <row r="115" spans="1:26" x14ac:dyDescent="0.25">
      <c r="C115" s="64" t="s">
        <v>44</v>
      </c>
      <c r="D115" s="65"/>
      <c r="E115" s="65"/>
      <c r="F115" s="65"/>
      <c r="G115" s="65"/>
      <c r="H115" s="65"/>
      <c r="I115" s="65"/>
      <c r="J115" s="65"/>
      <c r="K115" s="65"/>
      <c r="L115" s="58">
        <f>Arkusz13!C16</f>
        <v>1</v>
      </c>
      <c r="M115" s="58"/>
      <c r="N115" s="32">
        <f>Arkusz13!C32</f>
        <v>0</v>
      </c>
      <c r="O115" s="32">
        <f>Arkusz13!C48</f>
        <v>0</v>
      </c>
      <c r="P115" s="32">
        <f>Arkusz13!C64</f>
        <v>0</v>
      </c>
      <c r="Q115" s="32">
        <f>Arkusz13!C80</f>
        <v>0</v>
      </c>
      <c r="R115" s="32">
        <f>Arkusz13!C96</f>
        <v>0</v>
      </c>
      <c r="S115" s="32">
        <f>Arkusz13!C112</f>
        <v>0</v>
      </c>
      <c r="T115" s="32">
        <f>Arkusz13!C128</f>
        <v>0</v>
      </c>
      <c r="U115" s="32">
        <f>Arkusz13!C144-SUM(N115:T115)</f>
        <v>2</v>
      </c>
      <c r="V115" s="62">
        <f t="shared" si="3"/>
        <v>2</v>
      </c>
      <c r="W115" s="63"/>
      <c r="Y115" s="3"/>
      <c r="Z115" s="6"/>
    </row>
    <row r="116" spans="1:26" ht="15.75" thickBot="1" x14ac:dyDescent="0.3">
      <c r="C116" s="56" t="s">
        <v>45</v>
      </c>
      <c r="D116" s="57"/>
      <c r="E116" s="57"/>
      <c r="F116" s="57"/>
      <c r="G116" s="57"/>
      <c r="H116" s="57"/>
      <c r="I116" s="57"/>
      <c r="J116" s="57"/>
      <c r="K116" s="57"/>
      <c r="L116" s="58">
        <f>Arkusz13!C17</f>
        <v>2</v>
      </c>
      <c r="M116" s="58"/>
      <c r="N116" s="32">
        <f>Arkusz13!C33</f>
        <v>0</v>
      </c>
      <c r="O116" s="32">
        <f>Arkusz13!C49</f>
        <v>0</v>
      </c>
      <c r="P116" s="32">
        <f>Arkusz13!C65</f>
        <v>0</v>
      </c>
      <c r="Q116" s="32">
        <f>Arkusz13!C81</f>
        <v>0</v>
      </c>
      <c r="R116" s="32">
        <f>Arkusz13!C97</f>
        <v>0</v>
      </c>
      <c r="S116" s="32">
        <f>Arkusz13!C113</f>
        <v>0</v>
      </c>
      <c r="T116" s="32">
        <f>Arkusz13!C129</f>
        <v>0</v>
      </c>
      <c r="U116" s="32">
        <f>Arkusz13!C145-SUM(N116:T116)</f>
        <v>6</v>
      </c>
      <c r="V116" s="62">
        <f t="shared" si="3"/>
        <v>6</v>
      </c>
      <c r="W116" s="63"/>
      <c r="Y116" s="3"/>
      <c r="Z116" s="6"/>
    </row>
    <row r="117" spans="1:26" ht="15.75" thickBot="1" x14ac:dyDescent="0.3">
      <c r="C117" s="112" t="s">
        <v>1</v>
      </c>
      <c r="D117" s="113"/>
      <c r="E117" s="113"/>
      <c r="F117" s="113"/>
      <c r="G117" s="113"/>
      <c r="H117" s="113"/>
      <c r="I117" s="113"/>
      <c r="J117" s="113"/>
      <c r="K117" s="113"/>
      <c r="L117" s="71">
        <f>SUM(L102:L116)</f>
        <v>15703</v>
      </c>
      <c r="M117" s="71"/>
      <c r="N117" s="33">
        <f t="shared" ref="N117:V117" si="4">SUM(N102:N116)</f>
        <v>5568</v>
      </c>
      <c r="O117" s="33">
        <f t="shared" si="4"/>
        <v>15435</v>
      </c>
      <c r="P117" s="33">
        <f t="shared" si="4"/>
        <v>933</v>
      </c>
      <c r="Q117" s="33">
        <f t="shared" si="4"/>
        <v>1062</v>
      </c>
      <c r="R117" s="33">
        <f t="shared" si="4"/>
        <v>117</v>
      </c>
      <c r="S117" s="33">
        <f t="shared" si="4"/>
        <v>0</v>
      </c>
      <c r="T117" s="33">
        <f t="shared" si="4"/>
        <v>105</v>
      </c>
      <c r="U117" s="33">
        <f t="shared" si="4"/>
        <v>12550</v>
      </c>
      <c r="V117" s="71">
        <f t="shared" si="4"/>
        <v>35770</v>
      </c>
      <c r="W117" s="72"/>
      <c r="Y117" s="3"/>
      <c r="Z117" s="6"/>
    </row>
    <row r="118" spans="1:26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</row>
    <row r="142" spans="4:19" ht="15.75" thickBot="1" x14ac:dyDescent="0.3"/>
    <row r="143" spans="4:19" ht="31.5" customHeight="1" x14ac:dyDescent="0.25">
      <c r="D143" s="150" t="s">
        <v>2</v>
      </c>
      <c r="E143" s="114"/>
      <c r="F143" s="114"/>
      <c r="G143" s="114"/>
      <c r="H143" s="114"/>
      <c r="I143" s="114"/>
      <c r="J143" s="114"/>
      <c r="K143" s="114"/>
      <c r="L143" s="114" t="s">
        <v>3</v>
      </c>
      <c r="M143" s="114"/>
      <c r="N143" s="136" t="s">
        <v>86</v>
      </c>
      <c r="O143" s="136"/>
      <c r="P143" s="136"/>
      <c r="Q143" s="66" t="s">
        <v>87</v>
      </c>
      <c r="R143" s="67"/>
      <c r="S143" s="68"/>
    </row>
    <row r="144" spans="4:19" ht="15.75" thickBot="1" x14ac:dyDescent="0.3">
      <c r="D144" s="225" t="s">
        <v>85</v>
      </c>
      <c r="E144" s="226"/>
      <c r="F144" s="226"/>
      <c r="G144" s="226"/>
      <c r="H144" s="226"/>
      <c r="I144" s="226"/>
      <c r="J144" s="226"/>
      <c r="K144" s="226"/>
      <c r="L144" s="224">
        <f>Arkusz14!B2</f>
        <v>5</v>
      </c>
      <c r="M144" s="224"/>
      <c r="N144" s="224">
        <f>Arkusz14!B3</f>
        <v>4</v>
      </c>
      <c r="O144" s="224"/>
      <c r="P144" s="224"/>
      <c r="Q144" s="115">
        <f>Arkusz14!B4</f>
        <v>0</v>
      </c>
      <c r="R144" s="116"/>
      <c r="S144" s="117"/>
    </row>
    <row r="145" spans="1:2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</row>
    <row r="146" spans="1:25" x14ac:dyDescent="0.25">
      <c r="A146" s="55" t="s">
        <v>122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3" spans="1:25" s="51" customFormat="1" x14ac:dyDescent="0.25">
      <c r="Y153" s="6"/>
    </row>
    <row r="154" spans="1:25" s="51" customFormat="1" x14ac:dyDescent="0.25">
      <c r="Y154" s="6"/>
    </row>
    <row r="155" spans="1:25" s="51" customFormat="1" x14ac:dyDescent="0.25">
      <c r="Y155" s="6"/>
    </row>
    <row r="156" spans="1:25" x14ac:dyDescent="0.25">
      <c r="A156" s="61" t="s">
        <v>142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5" ht="15.75" thickBot="1" x14ac:dyDescent="0.3"/>
    <row r="158" spans="1:25" x14ac:dyDescent="0.25">
      <c r="G158" s="217" t="s">
        <v>23</v>
      </c>
      <c r="H158" s="218"/>
      <c r="I158" s="218"/>
      <c r="J158" s="218"/>
      <c r="K158" s="82" t="s">
        <v>8</v>
      </c>
      <c r="L158" s="111"/>
    </row>
    <row r="159" spans="1:25" x14ac:dyDescent="0.25">
      <c r="G159" s="109" t="s">
        <v>13</v>
      </c>
      <c r="H159" s="110"/>
      <c r="I159" s="110"/>
      <c r="J159" s="110"/>
      <c r="K159" s="62">
        <v>782</v>
      </c>
      <c r="L159" s="63"/>
    </row>
    <row r="160" spans="1:25" x14ac:dyDescent="0.25">
      <c r="G160" s="120" t="s">
        <v>14</v>
      </c>
      <c r="H160" s="121"/>
      <c r="I160" s="121"/>
      <c r="J160" s="121"/>
      <c r="K160" s="62">
        <v>302</v>
      </c>
      <c r="L160" s="63"/>
    </row>
    <row r="161" spans="1:25" x14ac:dyDescent="0.25">
      <c r="G161" s="109" t="s">
        <v>15</v>
      </c>
      <c r="H161" s="110"/>
      <c r="I161" s="110"/>
      <c r="J161" s="110"/>
      <c r="K161" s="62">
        <v>133</v>
      </c>
      <c r="L161" s="63"/>
    </row>
    <row r="162" spans="1:25" x14ac:dyDescent="0.25">
      <c r="G162" s="120" t="s">
        <v>80</v>
      </c>
      <c r="H162" s="121"/>
      <c r="I162" s="121"/>
      <c r="J162" s="121"/>
      <c r="K162" s="62">
        <v>426</v>
      </c>
      <c r="L162" s="63"/>
    </row>
    <row r="163" spans="1:25" x14ac:dyDescent="0.25">
      <c r="G163" s="109" t="s">
        <v>81</v>
      </c>
      <c r="H163" s="110"/>
      <c r="I163" s="110"/>
      <c r="J163" s="110"/>
      <c r="K163" s="62">
        <v>0</v>
      </c>
      <c r="L163" s="63"/>
    </row>
    <row r="164" spans="1:25" x14ac:dyDescent="0.25">
      <c r="G164" s="118" t="s">
        <v>91</v>
      </c>
      <c r="H164" s="119"/>
      <c r="I164" s="119"/>
      <c r="J164" s="119"/>
      <c r="K164" s="62">
        <v>13</v>
      </c>
      <c r="L164" s="63"/>
    </row>
    <row r="165" spans="1:25" x14ac:dyDescent="0.25">
      <c r="G165" s="91" t="s">
        <v>16</v>
      </c>
      <c r="H165" s="92"/>
      <c r="I165" s="92"/>
      <c r="J165" s="92"/>
      <c r="K165" s="62">
        <v>50</v>
      </c>
      <c r="L165" s="63"/>
    </row>
    <row r="166" spans="1:25" x14ac:dyDescent="0.25">
      <c r="G166" s="118" t="s">
        <v>17</v>
      </c>
      <c r="H166" s="119"/>
      <c r="I166" s="119"/>
      <c r="J166" s="119"/>
      <c r="K166" s="62">
        <v>130</v>
      </c>
      <c r="L166" s="63"/>
    </row>
    <row r="167" spans="1:25" x14ac:dyDescent="0.25">
      <c r="G167" s="91" t="s">
        <v>18</v>
      </c>
      <c r="H167" s="92"/>
      <c r="I167" s="92"/>
      <c r="J167" s="92"/>
      <c r="K167" s="62">
        <v>171</v>
      </c>
      <c r="L167" s="63"/>
    </row>
    <row r="168" spans="1:25" x14ac:dyDescent="0.25">
      <c r="G168" s="118" t="s">
        <v>19</v>
      </c>
      <c r="H168" s="119"/>
      <c r="I168" s="119"/>
      <c r="J168" s="119"/>
      <c r="K168" s="62">
        <v>77</v>
      </c>
      <c r="L168" s="63"/>
    </row>
    <row r="169" spans="1:25" ht="15.75" thickBot="1" x14ac:dyDescent="0.3">
      <c r="G169" s="100" t="s">
        <v>82</v>
      </c>
      <c r="H169" s="101"/>
      <c r="I169" s="101"/>
      <c r="J169" s="101"/>
      <c r="K169" s="62">
        <v>822</v>
      </c>
      <c r="L169" s="63"/>
    </row>
    <row r="170" spans="1:25" ht="15.75" thickBot="1" x14ac:dyDescent="0.3">
      <c r="G170" s="73" t="s">
        <v>1</v>
      </c>
      <c r="H170" s="74"/>
      <c r="I170" s="74"/>
      <c r="J170" s="74"/>
      <c r="K170" s="89">
        <v>2906</v>
      </c>
      <c r="L170" s="90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9" spans="1:25" x14ac:dyDescent="0.25">
      <c r="A179" s="10" t="s">
        <v>143</v>
      </c>
      <c r="B179" s="10"/>
      <c r="C179" s="10"/>
      <c r="D179" s="10"/>
      <c r="E179" s="10"/>
      <c r="F179" s="10"/>
    </row>
    <row r="180" spans="1:25" ht="15.75" thickBot="1" x14ac:dyDescent="0.3"/>
    <row r="181" spans="1:25" x14ac:dyDescent="0.25">
      <c r="D181" s="162" t="s">
        <v>28</v>
      </c>
      <c r="E181" s="82"/>
      <c r="F181" s="82"/>
      <c r="G181" s="82"/>
      <c r="H181" s="82" t="s">
        <v>3</v>
      </c>
      <c r="I181" s="82"/>
      <c r="J181" s="82"/>
      <c r="K181" s="82" t="s">
        <v>22</v>
      </c>
      <c r="L181" s="82"/>
      <c r="M181" s="111"/>
    </row>
    <row r="182" spans="1:25" x14ac:dyDescent="0.25">
      <c r="D182" s="259" t="s">
        <v>20</v>
      </c>
      <c r="E182" s="260"/>
      <c r="F182" s="260"/>
      <c r="G182" s="260"/>
      <c r="H182" s="62">
        <v>72758</v>
      </c>
      <c r="I182" s="62"/>
      <c r="J182" s="62"/>
      <c r="K182" s="62">
        <v>73863</v>
      </c>
      <c r="L182" s="62"/>
      <c r="M182" s="63"/>
    </row>
    <row r="183" spans="1:25" x14ac:dyDescent="0.25">
      <c r="D183" s="261" t="s">
        <v>139</v>
      </c>
      <c r="E183" s="262"/>
      <c r="F183" s="262"/>
      <c r="G183" s="262"/>
      <c r="H183" s="62">
        <v>2802</v>
      </c>
      <c r="I183" s="62"/>
      <c r="J183" s="62"/>
      <c r="K183" s="62">
        <v>2520</v>
      </c>
      <c r="L183" s="62"/>
      <c r="M183" s="63"/>
    </row>
    <row r="184" spans="1:25" ht="15.75" thickBot="1" x14ac:dyDescent="0.3">
      <c r="D184" s="107" t="s">
        <v>21</v>
      </c>
      <c r="E184" s="108"/>
      <c r="F184" s="108"/>
      <c r="G184" s="108"/>
      <c r="H184" s="62">
        <v>13725</v>
      </c>
      <c r="I184" s="62"/>
      <c r="J184" s="62"/>
      <c r="K184" s="62">
        <v>12922</v>
      </c>
      <c r="L184" s="62"/>
      <c r="M184" s="63"/>
    </row>
    <row r="185" spans="1:25" ht="15.75" thickBot="1" x14ac:dyDescent="0.3">
      <c r="D185" s="102" t="s">
        <v>1</v>
      </c>
      <c r="E185" s="103"/>
      <c r="F185" s="103"/>
      <c r="G185" s="103"/>
      <c r="H185" s="89">
        <v>89285</v>
      </c>
      <c r="I185" s="89"/>
      <c r="J185" s="89"/>
      <c r="K185" s="89">
        <v>89305</v>
      </c>
      <c r="L185" s="89"/>
      <c r="M185" s="90"/>
    </row>
    <row r="186" spans="1:25" s="54" customFormat="1" x14ac:dyDescent="0.25">
      <c r="D186" s="38"/>
      <c r="E186" s="38"/>
      <c r="F186" s="38"/>
      <c r="G186" s="38"/>
      <c r="H186" s="308"/>
      <c r="I186" s="308"/>
      <c r="J186" s="308"/>
      <c r="K186" s="308"/>
      <c r="L186" s="308"/>
      <c r="M186" s="308"/>
      <c r="Y186" s="6"/>
    </row>
    <row r="187" spans="1:25" s="54" customFormat="1" x14ac:dyDescent="0.25">
      <c r="D187" s="38"/>
      <c r="E187" s="38"/>
      <c r="F187" s="38"/>
      <c r="G187" s="38"/>
      <c r="H187" s="308"/>
      <c r="I187" s="308"/>
      <c r="J187" s="308"/>
      <c r="K187" s="308"/>
      <c r="L187" s="308"/>
      <c r="M187" s="308"/>
      <c r="Y187" s="6"/>
    </row>
    <row r="188" spans="1:25" s="54" customFormat="1" x14ac:dyDescent="0.25">
      <c r="D188" s="38"/>
      <c r="E188" s="38"/>
      <c r="F188" s="38"/>
      <c r="G188" s="38"/>
      <c r="H188" s="308"/>
      <c r="I188" s="308"/>
      <c r="J188" s="308"/>
      <c r="K188" s="308"/>
      <c r="L188" s="308"/>
      <c r="M188" s="308"/>
      <c r="Y188" s="6"/>
    </row>
    <row r="189" spans="1:25" x14ac:dyDescent="0.25">
      <c r="D189" s="38"/>
      <c r="E189" s="38"/>
      <c r="F189" s="38"/>
      <c r="G189" s="38"/>
      <c r="H189" s="308"/>
      <c r="I189" s="308"/>
      <c r="J189" s="308"/>
      <c r="K189" s="308"/>
      <c r="L189" s="308"/>
      <c r="M189" s="308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AC201" s="25"/>
    </row>
    <row r="202" spans="1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7" spans="1:29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</row>
    <row r="208" spans="1:29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</row>
    <row r="209" spans="1:25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</row>
    <row r="210" spans="1:25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</row>
    <row r="213" spans="1:25" x14ac:dyDescent="0.25">
      <c r="A213" s="10" t="s">
        <v>144</v>
      </c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ht="15.75" thickBo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25">
      <c r="D216" s="95" t="s">
        <v>49</v>
      </c>
      <c r="E216" s="96"/>
      <c r="F216" s="96"/>
      <c r="G216" s="104" t="str">
        <f>CONCATENATE(Arkusz18!A2," - ",Arkusz18!B2," r.")</f>
        <v>01.08.2022 - 31.08.2022 r.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5"/>
    </row>
    <row r="217" spans="1:25" ht="31.5" customHeight="1" x14ac:dyDescent="0.25">
      <c r="D217" s="97"/>
      <c r="E217" s="98"/>
      <c r="F217" s="98"/>
      <c r="G217" s="99" t="s">
        <v>65</v>
      </c>
      <c r="H217" s="99"/>
      <c r="I217" s="99"/>
      <c r="J217" s="99" t="s">
        <v>90</v>
      </c>
      <c r="K217" s="99"/>
      <c r="L217" s="99"/>
      <c r="M217" s="99" t="s">
        <v>64</v>
      </c>
      <c r="N217" s="99"/>
      <c r="O217" s="99"/>
      <c r="P217" s="99" t="s">
        <v>89</v>
      </c>
      <c r="Q217" s="99"/>
      <c r="R217" s="106"/>
    </row>
    <row r="218" spans="1:25" x14ac:dyDescent="0.25">
      <c r="D218" s="263" t="s">
        <v>88</v>
      </c>
      <c r="E218" s="264"/>
      <c r="F218" s="264"/>
      <c r="G218" s="270">
        <f>Arkusz16!A2</f>
        <v>0</v>
      </c>
      <c r="H218" s="270"/>
      <c r="I218" s="270"/>
      <c r="J218" s="270">
        <f>Arkusz16!A3</f>
        <v>0</v>
      </c>
      <c r="K218" s="270"/>
      <c r="L218" s="270"/>
      <c r="M218" s="270">
        <f>Arkusz16!A4</f>
        <v>0</v>
      </c>
      <c r="N218" s="270"/>
      <c r="O218" s="270"/>
      <c r="P218" s="270">
        <f>Arkusz16!A5</f>
        <v>0</v>
      </c>
      <c r="Q218" s="270"/>
      <c r="R218" s="270"/>
    </row>
    <row r="219" spans="1:25" x14ac:dyDescent="0.25">
      <c r="D219" s="265" t="s">
        <v>51</v>
      </c>
      <c r="E219" s="266"/>
      <c r="F219" s="266"/>
      <c r="G219" s="267">
        <f>Arkusz16!A6</f>
        <v>444</v>
      </c>
      <c r="H219" s="267"/>
      <c r="I219" s="267"/>
      <c r="J219" s="273">
        <f>Arkusz16!A7</f>
        <v>0</v>
      </c>
      <c r="K219" s="274"/>
      <c r="L219" s="275"/>
      <c r="M219" s="273">
        <f>Arkusz16!A8</f>
        <v>0</v>
      </c>
      <c r="N219" s="274"/>
      <c r="O219" s="275"/>
      <c r="P219" s="273">
        <f>Arkusz16!A9</f>
        <v>0</v>
      </c>
      <c r="Q219" s="274"/>
      <c r="R219" s="275"/>
    </row>
    <row r="220" spans="1:25" ht="15.75" thickBot="1" x14ac:dyDescent="0.3">
      <c r="D220" s="123" t="s">
        <v>52</v>
      </c>
      <c r="E220" s="124"/>
      <c r="F220" s="124"/>
      <c r="G220" s="125">
        <f>Arkusz16!A10</f>
        <v>0</v>
      </c>
      <c r="H220" s="125"/>
      <c r="I220" s="125"/>
      <c r="J220" s="125">
        <f>Arkusz16!A11</f>
        <v>0</v>
      </c>
      <c r="K220" s="125"/>
      <c r="L220" s="125"/>
      <c r="M220" s="125">
        <f>Arkusz16!A12</f>
        <v>0</v>
      </c>
      <c r="N220" s="125"/>
      <c r="O220" s="125"/>
      <c r="P220" s="125">
        <f>Arkusz16!A13</f>
        <v>0</v>
      </c>
      <c r="Q220" s="125"/>
      <c r="R220" s="125"/>
    </row>
    <row r="221" spans="1:25" ht="15.75" thickBot="1" x14ac:dyDescent="0.3">
      <c r="D221" s="268" t="s">
        <v>50</v>
      </c>
      <c r="E221" s="269"/>
      <c r="F221" s="269"/>
      <c r="G221" s="93">
        <f>SUM(G218:I220)</f>
        <v>444</v>
      </c>
      <c r="H221" s="93"/>
      <c r="I221" s="93"/>
      <c r="J221" s="93">
        <f t="shared" ref="J221" si="5">SUM(J218:L220)</f>
        <v>0</v>
      </c>
      <c r="K221" s="93"/>
      <c r="L221" s="93"/>
      <c r="M221" s="93">
        <f t="shared" ref="M221" si="6">SUM(M218:O220)</f>
        <v>0</v>
      </c>
      <c r="N221" s="93"/>
      <c r="O221" s="93"/>
      <c r="P221" s="93">
        <f t="shared" ref="P221" si="7">SUM(P218:R220)</f>
        <v>0</v>
      </c>
      <c r="Q221" s="93"/>
      <c r="R221" s="94"/>
    </row>
    <row r="222" spans="1:25" x14ac:dyDescent="0.25">
      <c r="A222" s="39"/>
      <c r="B222" s="39"/>
      <c r="C222" s="39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4" spans="1:25" ht="15.75" thickBot="1" x14ac:dyDescent="0.3"/>
    <row r="225" spans="1:25" x14ac:dyDescent="0.25">
      <c r="D225" s="95" t="s">
        <v>49</v>
      </c>
      <c r="E225" s="96"/>
      <c r="F225" s="96"/>
      <c r="G225" s="104" t="str">
        <f>CONCATENATE(Arkusz18!C2," - ",Arkusz18!B2," r.")</f>
        <v>01.01.2022 - 31.08.2022 r.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5"/>
    </row>
    <row r="226" spans="1:25" ht="32.25" customHeight="1" x14ac:dyDescent="0.25">
      <c r="D226" s="97"/>
      <c r="E226" s="98"/>
      <c r="F226" s="98"/>
      <c r="G226" s="99" t="s">
        <v>65</v>
      </c>
      <c r="H226" s="99"/>
      <c r="I226" s="99"/>
      <c r="J226" s="99" t="s">
        <v>90</v>
      </c>
      <c r="K226" s="99"/>
      <c r="L226" s="99"/>
      <c r="M226" s="99" t="s">
        <v>64</v>
      </c>
      <c r="N226" s="99"/>
      <c r="O226" s="99"/>
      <c r="P226" s="99" t="s">
        <v>89</v>
      </c>
      <c r="Q226" s="99"/>
      <c r="R226" s="106"/>
    </row>
    <row r="227" spans="1:25" x14ac:dyDescent="0.25">
      <c r="D227" s="263" t="s">
        <v>88</v>
      </c>
      <c r="E227" s="264"/>
      <c r="F227" s="264"/>
      <c r="G227" s="270">
        <f>Arkusz17!A2</f>
        <v>0</v>
      </c>
      <c r="H227" s="270"/>
      <c r="I227" s="270"/>
      <c r="J227" s="270">
        <f>Arkusz17!A3</f>
        <v>0</v>
      </c>
      <c r="K227" s="270"/>
      <c r="L227" s="270"/>
      <c r="M227" s="270">
        <f>Arkusz17!A4</f>
        <v>0</v>
      </c>
      <c r="N227" s="270"/>
      <c r="O227" s="270"/>
      <c r="P227" s="270">
        <f>Arkusz17!A5</f>
        <v>0</v>
      </c>
      <c r="Q227" s="270"/>
      <c r="R227" s="270"/>
    </row>
    <row r="228" spans="1:25" x14ac:dyDescent="0.25">
      <c r="D228" s="265" t="s">
        <v>51</v>
      </c>
      <c r="E228" s="266"/>
      <c r="F228" s="266"/>
      <c r="G228" s="267">
        <f>Arkusz17!A6</f>
        <v>2669</v>
      </c>
      <c r="H228" s="267"/>
      <c r="I228" s="267"/>
      <c r="J228" s="267">
        <f>Arkusz17!A7</f>
        <v>1</v>
      </c>
      <c r="K228" s="267"/>
      <c r="L228" s="267"/>
      <c r="M228" s="267">
        <f>Arkusz17!A8</f>
        <v>0</v>
      </c>
      <c r="N228" s="267"/>
      <c r="O228" s="267"/>
      <c r="P228" s="267">
        <f>Arkusz17!A9</f>
        <v>0</v>
      </c>
      <c r="Q228" s="267"/>
      <c r="R228" s="267"/>
    </row>
    <row r="229" spans="1:25" ht="15.75" thickBot="1" x14ac:dyDescent="0.3">
      <c r="D229" s="123" t="s">
        <v>52</v>
      </c>
      <c r="E229" s="124"/>
      <c r="F229" s="124"/>
      <c r="G229" s="125">
        <f>Arkusz17!A10</f>
        <v>193</v>
      </c>
      <c r="H229" s="125"/>
      <c r="I229" s="125"/>
      <c r="J229" s="125">
        <f>Arkusz17!A11</f>
        <v>1</v>
      </c>
      <c r="K229" s="125"/>
      <c r="L229" s="125"/>
      <c r="M229" s="125">
        <f>Arkusz17!A12</f>
        <v>0</v>
      </c>
      <c r="N229" s="125"/>
      <c r="O229" s="125"/>
      <c r="P229" s="125">
        <f>Arkusz17!A13</f>
        <v>0</v>
      </c>
      <c r="Q229" s="125"/>
      <c r="R229" s="125"/>
    </row>
    <row r="230" spans="1:25" ht="15.75" thickBot="1" x14ac:dyDescent="0.3">
      <c r="D230" s="268" t="s">
        <v>50</v>
      </c>
      <c r="E230" s="269"/>
      <c r="F230" s="269"/>
      <c r="G230" s="93">
        <f>SUM(G227:I229)</f>
        <v>2862</v>
      </c>
      <c r="H230" s="93"/>
      <c r="I230" s="93"/>
      <c r="J230" s="93">
        <f t="shared" ref="J230" si="8">SUM(J227:L229)</f>
        <v>2</v>
      </c>
      <c r="K230" s="93"/>
      <c r="L230" s="93"/>
      <c r="M230" s="93">
        <f t="shared" ref="M230" si="9">SUM(M227:O229)</f>
        <v>0</v>
      </c>
      <c r="N230" s="93"/>
      <c r="O230" s="93"/>
      <c r="P230" s="93">
        <f t="shared" ref="P230" si="10">SUM(P227:R229)</f>
        <v>0</v>
      </c>
      <c r="Q230" s="93"/>
      <c r="R230" s="94"/>
    </row>
    <row r="233" spans="1:25" x14ac:dyDescent="0.25">
      <c r="A233" s="126" t="s">
        <v>168</v>
      </c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</row>
    <row r="234" spans="1:25" x14ac:dyDescent="0.25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</row>
    <row r="235" spans="1:25" x14ac:dyDescent="0.25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</row>
    <row r="236" spans="1:25" x14ac:dyDescent="0.25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</row>
    <row r="239" spans="1:25" ht="18.75" x14ac:dyDescent="0.25">
      <c r="A239" s="8" t="s">
        <v>67</v>
      </c>
      <c r="F239" s="9"/>
    </row>
    <row r="240" spans="1:25" x14ac:dyDescent="0.25">
      <c r="F240" s="9"/>
    </row>
    <row r="241" spans="1:25" x14ac:dyDescent="0.25">
      <c r="A241" s="187" t="s">
        <v>145</v>
      </c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</row>
    <row r="242" spans="1:25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5" ht="15.75" thickBo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5" x14ac:dyDescent="0.25">
      <c r="C244" s="198" t="s">
        <v>0</v>
      </c>
      <c r="D244" s="199"/>
      <c r="E244" s="199"/>
      <c r="F244" s="199"/>
      <c r="G244" s="276" t="str">
        <f>CONCATENATE(Arkusz18!A2," - ",Arkusz18!B2," r.")</f>
        <v>01.08.2022 - 31.08.2022 r.</v>
      </c>
      <c r="H244" s="277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77"/>
      <c r="U244" s="277"/>
      <c r="V244" s="278"/>
    </row>
    <row r="245" spans="1:25" x14ac:dyDescent="0.25">
      <c r="C245" s="200"/>
      <c r="D245" s="186"/>
      <c r="E245" s="186"/>
      <c r="F245" s="186"/>
      <c r="G245" s="192" t="s">
        <v>31</v>
      </c>
      <c r="H245" s="193"/>
      <c r="I245" s="193"/>
      <c r="J245" s="194"/>
      <c r="K245" s="192" t="s">
        <v>32</v>
      </c>
      <c r="L245" s="193"/>
      <c r="M245" s="193"/>
      <c r="N245" s="194"/>
      <c r="O245" s="192" t="s">
        <v>103</v>
      </c>
      <c r="P245" s="193"/>
      <c r="Q245" s="193"/>
      <c r="R245" s="194"/>
      <c r="S245" s="192" t="s">
        <v>55</v>
      </c>
      <c r="T245" s="193"/>
      <c r="U245" s="193"/>
      <c r="V245" s="281"/>
    </row>
    <row r="246" spans="1:25" x14ac:dyDescent="0.25">
      <c r="C246" s="200"/>
      <c r="D246" s="186"/>
      <c r="E246" s="186"/>
      <c r="F246" s="186"/>
      <c r="G246" s="257" t="s">
        <v>30</v>
      </c>
      <c r="H246" s="258"/>
      <c r="I246" s="192" t="s">
        <v>10</v>
      </c>
      <c r="J246" s="194"/>
      <c r="K246" s="257" t="s">
        <v>33</v>
      </c>
      <c r="L246" s="258"/>
      <c r="M246" s="192" t="s">
        <v>10</v>
      </c>
      <c r="N246" s="194"/>
      <c r="O246" s="257" t="s">
        <v>30</v>
      </c>
      <c r="P246" s="258"/>
      <c r="Q246" s="192" t="s">
        <v>10</v>
      </c>
      <c r="R246" s="194"/>
      <c r="S246" s="257" t="s">
        <v>30</v>
      </c>
      <c r="T246" s="258"/>
      <c r="U246" s="192" t="s">
        <v>10</v>
      </c>
      <c r="V246" s="281"/>
    </row>
    <row r="247" spans="1:25" x14ac:dyDescent="0.25">
      <c r="C247" s="151" t="str">
        <f>Arkusz2!B2</f>
        <v>BIAŁORUŚ</v>
      </c>
      <c r="D247" s="152"/>
      <c r="E247" s="152"/>
      <c r="F247" s="152"/>
      <c r="G247" s="201">
        <f>Arkusz2!F2</f>
        <v>194</v>
      </c>
      <c r="H247" s="202"/>
      <c r="I247" s="201">
        <f>Arkusz2!F8</f>
        <v>270</v>
      </c>
      <c r="J247" s="202"/>
      <c r="K247" s="201">
        <f>SUM(Arkusz2!F14,-G247)</f>
        <v>6</v>
      </c>
      <c r="L247" s="202"/>
      <c r="M247" s="201">
        <f>SUM(Arkusz2!F20,-I247)</f>
        <v>16</v>
      </c>
      <c r="N247" s="202"/>
      <c r="O247" s="201">
        <f>Arkusz2!F26</f>
        <v>4</v>
      </c>
      <c r="P247" s="202"/>
      <c r="Q247" s="201">
        <f>Arkusz2!F32</f>
        <v>6</v>
      </c>
      <c r="R247" s="202"/>
      <c r="S247" s="201">
        <f>SUM(Arkusz2!F14,O247)</f>
        <v>204</v>
      </c>
      <c r="T247" s="202"/>
      <c r="U247" s="201">
        <f>SUM(Arkusz2!F20,Q247)</f>
        <v>292</v>
      </c>
      <c r="V247" s="272"/>
    </row>
    <row r="248" spans="1:25" x14ac:dyDescent="0.25">
      <c r="C248" s="244" t="str">
        <f>Arkusz2!B3</f>
        <v>ROSJA</v>
      </c>
      <c r="D248" s="245"/>
      <c r="E248" s="245"/>
      <c r="F248" s="245"/>
      <c r="G248" s="203">
        <f>Arkusz2!F3</f>
        <v>58</v>
      </c>
      <c r="H248" s="204"/>
      <c r="I248" s="203">
        <f>Arkusz2!F9</f>
        <v>141</v>
      </c>
      <c r="J248" s="204"/>
      <c r="K248" s="203">
        <f>SUM(Arkusz2!F15,-G248)</f>
        <v>29</v>
      </c>
      <c r="L248" s="204"/>
      <c r="M248" s="203">
        <f>SUM(Arkusz2!F21,-I248)</f>
        <v>51</v>
      </c>
      <c r="N248" s="204"/>
      <c r="O248" s="203">
        <f>Arkusz2!F27</f>
        <v>1</v>
      </c>
      <c r="P248" s="204"/>
      <c r="Q248" s="203">
        <f>Arkusz2!F33</f>
        <v>3</v>
      </c>
      <c r="R248" s="204"/>
      <c r="S248" s="203">
        <f>SUM(Arkusz2!F15,O248)</f>
        <v>88</v>
      </c>
      <c r="T248" s="204"/>
      <c r="U248" s="203">
        <f>SUM(Arkusz2!F21,Q248)</f>
        <v>195</v>
      </c>
      <c r="V248" s="271"/>
    </row>
    <row r="249" spans="1:25" x14ac:dyDescent="0.25">
      <c r="C249" s="151" t="str">
        <f>Arkusz2!B4</f>
        <v>UKRAINA</v>
      </c>
      <c r="D249" s="152"/>
      <c r="E249" s="152"/>
      <c r="F249" s="152"/>
      <c r="G249" s="201">
        <f>Arkusz2!F4</f>
        <v>66</v>
      </c>
      <c r="H249" s="202"/>
      <c r="I249" s="201">
        <f>Arkusz2!F10</f>
        <v>79</v>
      </c>
      <c r="J249" s="202"/>
      <c r="K249" s="201">
        <f>SUM(Arkusz2!F16,-G249)</f>
        <v>4</v>
      </c>
      <c r="L249" s="202"/>
      <c r="M249" s="201">
        <f>SUM(Arkusz2!F22,-I249)</f>
        <v>5</v>
      </c>
      <c r="N249" s="202"/>
      <c r="O249" s="201">
        <f>Arkusz2!F28</f>
        <v>1</v>
      </c>
      <c r="P249" s="202"/>
      <c r="Q249" s="201">
        <f>Arkusz2!F34</f>
        <v>1</v>
      </c>
      <c r="R249" s="202"/>
      <c r="S249" s="201">
        <f>SUM(Arkusz2!F16,O249)</f>
        <v>71</v>
      </c>
      <c r="T249" s="202"/>
      <c r="U249" s="201">
        <f>SUM(Arkusz2!F22,Q249)</f>
        <v>85</v>
      </c>
      <c r="V249" s="272"/>
    </row>
    <row r="250" spans="1:25" x14ac:dyDescent="0.25">
      <c r="C250" s="244" t="str">
        <f>Arkusz2!B5</f>
        <v>AFGANISTAN</v>
      </c>
      <c r="D250" s="245"/>
      <c r="E250" s="245"/>
      <c r="F250" s="245"/>
      <c r="G250" s="203">
        <f>Arkusz2!F5</f>
        <v>15</v>
      </c>
      <c r="H250" s="204"/>
      <c r="I250" s="203">
        <f>Arkusz2!F11</f>
        <v>15</v>
      </c>
      <c r="J250" s="204"/>
      <c r="K250" s="203">
        <f>SUM(Arkusz2!F17,-G250)</f>
        <v>4</v>
      </c>
      <c r="L250" s="204"/>
      <c r="M250" s="203">
        <f>SUM(Arkusz2!F23,-I250)</f>
        <v>10</v>
      </c>
      <c r="N250" s="204"/>
      <c r="O250" s="203">
        <f>Arkusz2!F29</f>
        <v>3</v>
      </c>
      <c r="P250" s="204"/>
      <c r="Q250" s="203">
        <f>Arkusz2!F35</f>
        <v>5</v>
      </c>
      <c r="R250" s="204"/>
      <c r="S250" s="203">
        <f>SUM(Arkusz2!F17,O250)</f>
        <v>22</v>
      </c>
      <c r="T250" s="204"/>
      <c r="U250" s="203">
        <f>SUM(Arkusz2!F23,Q250)</f>
        <v>30</v>
      </c>
      <c r="V250" s="271"/>
    </row>
    <row r="251" spans="1:25" x14ac:dyDescent="0.25">
      <c r="C251" s="151" t="str">
        <f>Arkusz2!B6</f>
        <v>IRAK</v>
      </c>
      <c r="D251" s="152"/>
      <c r="E251" s="152"/>
      <c r="F251" s="152"/>
      <c r="G251" s="201">
        <f>Arkusz2!F6</f>
        <v>3</v>
      </c>
      <c r="H251" s="202"/>
      <c r="I251" s="201">
        <f>Arkusz2!F12</f>
        <v>7</v>
      </c>
      <c r="J251" s="202"/>
      <c r="K251" s="201">
        <f>SUM(Arkusz2!F18,-G251)</f>
        <v>5</v>
      </c>
      <c r="L251" s="202"/>
      <c r="M251" s="201">
        <f>SUM(Arkusz2!F24,-I251)</f>
        <v>9</v>
      </c>
      <c r="N251" s="202"/>
      <c r="O251" s="201">
        <f>Arkusz2!F30</f>
        <v>4</v>
      </c>
      <c r="P251" s="202"/>
      <c r="Q251" s="201">
        <f>Arkusz2!F36</f>
        <v>10</v>
      </c>
      <c r="R251" s="202"/>
      <c r="S251" s="201">
        <f>SUM(Arkusz2!F18,O251)</f>
        <v>12</v>
      </c>
      <c r="T251" s="202"/>
      <c r="U251" s="201">
        <f>SUM(Arkusz2!F24,Q251)</f>
        <v>26</v>
      </c>
      <c r="V251" s="272"/>
    </row>
    <row r="252" spans="1:25" ht="15.75" thickBot="1" x14ac:dyDescent="0.3">
      <c r="C252" s="246" t="str">
        <f>Arkusz2!B7</f>
        <v>Pozostałe</v>
      </c>
      <c r="D252" s="247"/>
      <c r="E252" s="247"/>
      <c r="F252" s="247"/>
      <c r="G252" s="148">
        <f>Arkusz2!F7</f>
        <v>92</v>
      </c>
      <c r="H252" s="149"/>
      <c r="I252" s="148">
        <f>Arkusz2!F13</f>
        <v>97</v>
      </c>
      <c r="J252" s="149"/>
      <c r="K252" s="148">
        <f>SUM(Arkusz2!F19,-G252)</f>
        <v>18</v>
      </c>
      <c r="L252" s="149"/>
      <c r="M252" s="148">
        <f>SUM(Arkusz2!F25,-I252)</f>
        <v>28</v>
      </c>
      <c r="N252" s="149"/>
      <c r="O252" s="148">
        <f>Arkusz2!F31</f>
        <v>8</v>
      </c>
      <c r="P252" s="149"/>
      <c r="Q252" s="148">
        <f>Arkusz2!F37</f>
        <v>8</v>
      </c>
      <c r="R252" s="149"/>
      <c r="S252" s="148">
        <f>SUM(Arkusz2!F19,O252)</f>
        <v>118</v>
      </c>
      <c r="T252" s="149"/>
      <c r="U252" s="148">
        <f>SUM(Arkusz2!F25,Q252)</f>
        <v>133</v>
      </c>
      <c r="V252" s="197"/>
    </row>
    <row r="253" spans="1:25" ht="15.75" thickBot="1" x14ac:dyDescent="0.3">
      <c r="C253" s="255" t="s">
        <v>1</v>
      </c>
      <c r="D253" s="256"/>
      <c r="E253" s="256"/>
      <c r="F253" s="256"/>
      <c r="G253" s="146">
        <f>SUM(G247:G252)</f>
        <v>428</v>
      </c>
      <c r="H253" s="147"/>
      <c r="I253" s="146">
        <f>SUM(I247:I252)</f>
        <v>609</v>
      </c>
      <c r="J253" s="147"/>
      <c r="K253" s="146">
        <f>SUM(K247:K252)</f>
        <v>66</v>
      </c>
      <c r="L253" s="147"/>
      <c r="M253" s="146">
        <f>SUM(M247:M252)</f>
        <v>119</v>
      </c>
      <c r="N253" s="147"/>
      <c r="O253" s="146">
        <f>SUM(O247:O252)</f>
        <v>21</v>
      </c>
      <c r="P253" s="147"/>
      <c r="Q253" s="146">
        <f>SUM(Q247:Q252)</f>
        <v>33</v>
      </c>
      <c r="R253" s="147"/>
      <c r="S253" s="146">
        <f>SUM(S247:S252)</f>
        <v>515</v>
      </c>
      <c r="T253" s="147"/>
      <c r="U253" s="146">
        <f>SUM(U247:U252)</f>
        <v>761</v>
      </c>
      <c r="V253" s="195"/>
    </row>
    <row r="254" spans="1:25" s="54" customFormat="1" x14ac:dyDescent="0.25">
      <c r="C254" s="309"/>
      <c r="D254" s="309"/>
      <c r="E254" s="309"/>
      <c r="F254" s="309"/>
      <c r="G254" s="310"/>
      <c r="H254" s="310"/>
      <c r="I254" s="310"/>
      <c r="J254" s="310"/>
      <c r="K254" s="310"/>
      <c r="L254" s="310"/>
      <c r="M254" s="310"/>
      <c r="N254" s="310"/>
      <c r="O254" s="310"/>
      <c r="P254" s="310"/>
      <c r="Q254" s="310"/>
      <c r="R254" s="310"/>
      <c r="S254" s="310"/>
      <c r="T254" s="310"/>
      <c r="U254" s="310"/>
      <c r="V254" s="310"/>
      <c r="Y254" s="6"/>
    </row>
    <row r="255" spans="1:25" s="54" customFormat="1" x14ac:dyDescent="0.25">
      <c r="C255" s="309"/>
      <c r="D255" s="309"/>
      <c r="E255" s="309"/>
      <c r="F255" s="309"/>
      <c r="G255" s="310"/>
      <c r="H255" s="310"/>
      <c r="I255" s="310"/>
      <c r="J255" s="310"/>
      <c r="K255" s="310"/>
      <c r="L255" s="310"/>
      <c r="M255" s="310"/>
      <c r="N255" s="310"/>
      <c r="O255" s="310"/>
      <c r="P255" s="310"/>
      <c r="Q255" s="310"/>
      <c r="R255" s="310"/>
      <c r="S255" s="310"/>
      <c r="T255" s="310"/>
      <c r="U255" s="310"/>
      <c r="V255" s="310"/>
      <c r="Y255" s="6"/>
    </row>
    <row r="256" spans="1:25" s="54" customFormat="1" x14ac:dyDescent="0.25">
      <c r="C256" s="309"/>
      <c r="D256" s="309"/>
      <c r="E256" s="309"/>
      <c r="F256" s="309"/>
      <c r="G256" s="310"/>
      <c r="H256" s="310"/>
      <c r="I256" s="310"/>
      <c r="J256" s="310"/>
      <c r="K256" s="310"/>
      <c r="L256" s="310"/>
      <c r="M256" s="310"/>
      <c r="N256" s="310"/>
      <c r="O256" s="310"/>
      <c r="P256" s="310"/>
      <c r="Q256" s="310"/>
      <c r="R256" s="310"/>
      <c r="S256" s="310"/>
      <c r="T256" s="310"/>
      <c r="U256" s="310"/>
      <c r="V256" s="310"/>
      <c r="Y256" s="6"/>
    </row>
    <row r="257" spans="3:25" s="54" customFormat="1" x14ac:dyDescent="0.25">
      <c r="C257" s="309"/>
      <c r="D257" s="309"/>
      <c r="E257" s="309"/>
      <c r="F257" s="309"/>
      <c r="G257" s="310"/>
      <c r="H257" s="310"/>
      <c r="I257" s="310"/>
      <c r="J257" s="310"/>
      <c r="K257" s="310"/>
      <c r="L257" s="310"/>
      <c r="M257" s="310"/>
      <c r="N257" s="310"/>
      <c r="O257" s="310"/>
      <c r="P257" s="310"/>
      <c r="Q257" s="310"/>
      <c r="R257" s="310"/>
      <c r="S257" s="310"/>
      <c r="T257" s="310"/>
      <c r="U257" s="310"/>
      <c r="V257" s="310"/>
      <c r="Y257" s="6"/>
    </row>
    <row r="261" spans="3:25" x14ac:dyDescent="0.25">
      <c r="M261" s="11"/>
      <c r="N261" s="11"/>
      <c r="O261" s="11"/>
      <c r="P261" s="11"/>
      <c r="Q261" s="11"/>
      <c r="R261" s="11"/>
      <c r="S261" s="11"/>
    </row>
    <row r="262" spans="3:25" x14ac:dyDescent="0.25">
      <c r="M262" s="11"/>
      <c r="N262" s="11"/>
      <c r="O262" s="11"/>
      <c r="P262" s="11"/>
      <c r="Q262" s="11"/>
      <c r="R262" s="11"/>
      <c r="S262" s="11"/>
    </row>
    <row r="263" spans="3:25" x14ac:dyDescent="0.25">
      <c r="M263" s="11"/>
      <c r="N263" s="11"/>
      <c r="O263" s="11"/>
      <c r="P263" s="11"/>
      <c r="Q263" s="11"/>
      <c r="R263" s="11"/>
      <c r="S263" s="11"/>
    </row>
    <row r="264" spans="3:25" x14ac:dyDescent="0.25">
      <c r="M264" s="11"/>
      <c r="N264" s="11"/>
      <c r="O264" s="11"/>
      <c r="P264" s="11"/>
      <c r="Q264" s="11"/>
      <c r="R264" s="11"/>
      <c r="S264" s="11"/>
    </row>
    <row r="265" spans="3:25" x14ac:dyDescent="0.25">
      <c r="M265" s="11"/>
      <c r="N265" s="11"/>
      <c r="O265" s="11"/>
      <c r="P265" s="11"/>
      <c r="Q265" s="11"/>
      <c r="R265" s="11"/>
      <c r="S265" s="11"/>
    </row>
    <row r="266" spans="3:25" x14ac:dyDescent="0.25">
      <c r="M266" s="11"/>
      <c r="N266" s="11"/>
      <c r="O266" s="11"/>
      <c r="P266" s="11"/>
      <c r="Q266" s="11"/>
      <c r="R266" s="11"/>
      <c r="S266" s="11"/>
    </row>
    <row r="267" spans="3:25" x14ac:dyDescent="0.25">
      <c r="M267" s="11"/>
      <c r="N267" s="11"/>
      <c r="O267" s="11"/>
      <c r="P267" s="11"/>
      <c r="Q267" s="11"/>
      <c r="R267" s="11"/>
      <c r="S267" s="11"/>
    </row>
    <row r="268" spans="3:25" x14ac:dyDescent="0.25">
      <c r="M268" s="11"/>
      <c r="N268" s="11"/>
      <c r="O268" s="11"/>
      <c r="P268" s="11"/>
      <c r="Q268" s="11"/>
      <c r="R268" s="11"/>
      <c r="S268" s="11"/>
    </row>
    <row r="269" spans="3:25" x14ac:dyDescent="0.25">
      <c r="D269" s="196"/>
      <c r="E269" s="196"/>
    </row>
    <row r="273" spans="1:22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</row>
    <row r="279" spans="1:22" ht="15.75" thickBot="1" x14ac:dyDescent="0.3"/>
    <row r="280" spans="1:22" x14ac:dyDescent="0.25">
      <c r="C280" s="198" t="s">
        <v>0</v>
      </c>
      <c r="D280" s="199"/>
      <c r="E280" s="199"/>
      <c r="F280" s="199"/>
      <c r="G280" s="188" t="str">
        <f>CONCATENATE(Arkusz18!C2," - ",Arkusz18!B2," r.")</f>
        <v>01.01.2022 - 31.08.2022 r.</v>
      </c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9"/>
    </row>
    <row r="281" spans="1:22" x14ac:dyDescent="0.25">
      <c r="C281" s="200"/>
      <c r="D281" s="186"/>
      <c r="E281" s="186"/>
      <c r="F281" s="186"/>
      <c r="G281" s="186" t="s">
        <v>31</v>
      </c>
      <c r="H281" s="186"/>
      <c r="I281" s="186"/>
      <c r="J281" s="186"/>
      <c r="K281" s="186" t="s">
        <v>32</v>
      </c>
      <c r="L281" s="186"/>
      <c r="M281" s="186"/>
      <c r="N281" s="186"/>
      <c r="O281" s="186" t="s">
        <v>135</v>
      </c>
      <c r="P281" s="186"/>
      <c r="Q281" s="186"/>
      <c r="R281" s="186"/>
      <c r="S281" s="186" t="s">
        <v>55</v>
      </c>
      <c r="T281" s="186"/>
      <c r="U281" s="186"/>
      <c r="V281" s="190"/>
    </row>
    <row r="282" spans="1:22" x14ac:dyDescent="0.25">
      <c r="C282" s="200"/>
      <c r="D282" s="186"/>
      <c r="E282" s="186"/>
      <c r="F282" s="186"/>
      <c r="G282" s="191" t="s">
        <v>30</v>
      </c>
      <c r="H282" s="191"/>
      <c r="I282" s="186" t="s">
        <v>10</v>
      </c>
      <c r="J282" s="186"/>
      <c r="K282" s="191" t="s">
        <v>33</v>
      </c>
      <c r="L282" s="191"/>
      <c r="M282" s="186" t="s">
        <v>10</v>
      </c>
      <c r="N282" s="186"/>
      <c r="O282" s="191" t="s">
        <v>30</v>
      </c>
      <c r="P282" s="191"/>
      <c r="Q282" s="186" t="s">
        <v>10</v>
      </c>
      <c r="R282" s="186"/>
      <c r="S282" s="191" t="s">
        <v>30</v>
      </c>
      <c r="T282" s="191"/>
      <c r="U282" s="186" t="s">
        <v>10</v>
      </c>
      <c r="V282" s="190"/>
    </row>
    <row r="283" spans="1:22" x14ac:dyDescent="0.25">
      <c r="C283" s="151" t="str">
        <f>Arkusz3!B2</f>
        <v>BIAŁORUŚ</v>
      </c>
      <c r="D283" s="152"/>
      <c r="E283" s="152"/>
      <c r="F283" s="152"/>
      <c r="G283" s="142">
        <f>Arkusz3!F2</f>
        <v>1481</v>
      </c>
      <c r="H283" s="142"/>
      <c r="I283" s="142">
        <f>Arkusz3!F8</f>
        <v>1991</v>
      </c>
      <c r="J283" s="142"/>
      <c r="K283" s="142">
        <f>SUM(Arkusz3!F14,-G283)</f>
        <v>21</v>
      </c>
      <c r="L283" s="142"/>
      <c r="M283" s="142">
        <f>SUM(Arkusz3!F20,-I283)</f>
        <v>61</v>
      </c>
      <c r="N283" s="142"/>
      <c r="O283" s="142">
        <f>Arkusz3!F26</f>
        <v>10</v>
      </c>
      <c r="P283" s="142"/>
      <c r="Q283" s="142">
        <f>Arkusz3!F32</f>
        <v>13</v>
      </c>
      <c r="R283" s="142"/>
      <c r="S283" s="142">
        <f>SUM(Arkusz3!F14,O283)</f>
        <v>1512</v>
      </c>
      <c r="T283" s="142"/>
      <c r="U283" s="142">
        <f>SUM(Arkusz3!F20,Q283)</f>
        <v>2065</v>
      </c>
      <c r="V283" s="172"/>
    </row>
    <row r="284" spans="1:22" x14ac:dyDescent="0.25">
      <c r="C284" s="244" t="str">
        <f>Arkusz3!B3</f>
        <v>UKRAINA</v>
      </c>
      <c r="D284" s="245"/>
      <c r="E284" s="245"/>
      <c r="F284" s="245"/>
      <c r="G284" s="144">
        <f>Arkusz3!F3</f>
        <v>804</v>
      </c>
      <c r="H284" s="144"/>
      <c r="I284" s="144">
        <f>Arkusz3!F9</f>
        <v>1220</v>
      </c>
      <c r="J284" s="144"/>
      <c r="K284" s="144">
        <f>SUM(Arkusz3!F15,-G284)</f>
        <v>111</v>
      </c>
      <c r="L284" s="144"/>
      <c r="M284" s="144">
        <f>SUM(Arkusz3!F21,-I284)</f>
        <v>181</v>
      </c>
      <c r="N284" s="144"/>
      <c r="O284" s="144">
        <f>Arkusz3!F27</f>
        <v>6</v>
      </c>
      <c r="P284" s="144"/>
      <c r="Q284" s="144">
        <f>Arkusz3!F33</f>
        <v>7</v>
      </c>
      <c r="R284" s="144"/>
      <c r="S284" s="144">
        <f>SUM(Arkusz3!F15,O284)</f>
        <v>921</v>
      </c>
      <c r="T284" s="144"/>
      <c r="U284" s="144">
        <f>SUM(Arkusz3!F21,Q284)</f>
        <v>1408</v>
      </c>
      <c r="V284" s="171"/>
    </row>
    <row r="285" spans="1:22" x14ac:dyDescent="0.25">
      <c r="C285" s="151" t="str">
        <f>Arkusz3!B4</f>
        <v>ROSJA</v>
      </c>
      <c r="D285" s="152"/>
      <c r="E285" s="152"/>
      <c r="F285" s="152"/>
      <c r="G285" s="142">
        <f>Arkusz3!F4</f>
        <v>317</v>
      </c>
      <c r="H285" s="142"/>
      <c r="I285" s="142">
        <f>Arkusz3!F10</f>
        <v>658</v>
      </c>
      <c r="J285" s="142"/>
      <c r="K285" s="142">
        <f>SUM(Arkusz3!F16,-G285)</f>
        <v>258</v>
      </c>
      <c r="L285" s="142"/>
      <c r="M285" s="142">
        <f>SUM(Arkusz3!F22,-I285)</f>
        <v>563</v>
      </c>
      <c r="N285" s="142"/>
      <c r="O285" s="142">
        <f>Arkusz3!F28</f>
        <v>7</v>
      </c>
      <c r="P285" s="142"/>
      <c r="Q285" s="142">
        <f>Arkusz3!F34</f>
        <v>17</v>
      </c>
      <c r="R285" s="142"/>
      <c r="S285" s="142">
        <f>SUM(Arkusz3!F16,O285)</f>
        <v>582</v>
      </c>
      <c r="T285" s="142"/>
      <c r="U285" s="142">
        <f>SUM(Arkusz3!F22,Q285)</f>
        <v>1238</v>
      </c>
      <c r="V285" s="172"/>
    </row>
    <row r="286" spans="1:22" x14ac:dyDescent="0.25">
      <c r="C286" s="244" t="str">
        <f>Arkusz3!B5</f>
        <v>IRAK</v>
      </c>
      <c r="D286" s="245"/>
      <c r="E286" s="245"/>
      <c r="F286" s="245"/>
      <c r="G286" s="144">
        <f>Arkusz3!F5</f>
        <v>230</v>
      </c>
      <c r="H286" s="144"/>
      <c r="I286" s="144">
        <f>Arkusz3!F11</f>
        <v>363</v>
      </c>
      <c r="J286" s="144"/>
      <c r="K286" s="144">
        <f>SUM(Arkusz3!F17,-G286)</f>
        <v>69</v>
      </c>
      <c r="L286" s="144"/>
      <c r="M286" s="144">
        <f>SUM(Arkusz3!F23,-I286)</f>
        <v>141</v>
      </c>
      <c r="N286" s="144"/>
      <c r="O286" s="144">
        <f>Arkusz3!F29</f>
        <v>7</v>
      </c>
      <c r="P286" s="144"/>
      <c r="Q286" s="144">
        <f>Arkusz3!F35</f>
        <v>18</v>
      </c>
      <c r="R286" s="144"/>
      <c r="S286" s="144">
        <f>SUM(Arkusz3!F17,O286)</f>
        <v>306</v>
      </c>
      <c r="T286" s="144"/>
      <c r="U286" s="144">
        <f>SUM(Arkusz3!F23,Q286)</f>
        <v>522</v>
      </c>
      <c r="V286" s="171"/>
    </row>
    <row r="287" spans="1:22" x14ac:dyDescent="0.25">
      <c r="C287" s="151" t="str">
        <f>Arkusz3!B6</f>
        <v>AFGANISTAN</v>
      </c>
      <c r="D287" s="152"/>
      <c r="E287" s="152"/>
      <c r="F287" s="152"/>
      <c r="G287" s="142">
        <f>Arkusz3!F6</f>
        <v>120</v>
      </c>
      <c r="H287" s="142"/>
      <c r="I287" s="142">
        <f>Arkusz3!F12</f>
        <v>164</v>
      </c>
      <c r="J287" s="142"/>
      <c r="K287" s="142">
        <f>SUM(Arkusz3!F18,-G287)</f>
        <v>10</v>
      </c>
      <c r="L287" s="142"/>
      <c r="M287" s="142">
        <f>SUM(Arkusz3!F24,-I287)</f>
        <v>28</v>
      </c>
      <c r="N287" s="142"/>
      <c r="O287" s="142">
        <f>Arkusz3!F30</f>
        <v>21</v>
      </c>
      <c r="P287" s="142"/>
      <c r="Q287" s="142">
        <f>Arkusz3!F36</f>
        <v>47</v>
      </c>
      <c r="R287" s="142"/>
      <c r="S287" s="142">
        <f>SUM(Arkusz3!F18,O287)</f>
        <v>151</v>
      </c>
      <c r="T287" s="142"/>
      <c r="U287" s="142">
        <f>SUM(Arkusz3!F24,Q287)</f>
        <v>239</v>
      </c>
      <c r="V287" s="172"/>
    </row>
    <row r="288" spans="1:22" ht="15.75" thickBot="1" x14ac:dyDescent="0.3">
      <c r="C288" s="246" t="str">
        <f>Arkusz3!B7</f>
        <v>Pozostałe</v>
      </c>
      <c r="D288" s="247"/>
      <c r="E288" s="247"/>
      <c r="F288" s="247"/>
      <c r="G288" s="145">
        <f>Arkusz3!F7</f>
        <v>714</v>
      </c>
      <c r="H288" s="145"/>
      <c r="I288" s="145">
        <f>Arkusz3!F13</f>
        <v>866</v>
      </c>
      <c r="J288" s="145"/>
      <c r="K288" s="145">
        <f>SUM(Arkusz3!F19,-G288)</f>
        <v>145</v>
      </c>
      <c r="L288" s="145"/>
      <c r="M288" s="145">
        <f>SUM(Arkusz3!F25,-I288)</f>
        <v>221</v>
      </c>
      <c r="N288" s="145"/>
      <c r="O288" s="145">
        <f>Arkusz3!F31</f>
        <v>19</v>
      </c>
      <c r="P288" s="145"/>
      <c r="Q288" s="145">
        <f>Arkusz3!F37</f>
        <v>19</v>
      </c>
      <c r="R288" s="145"/>
      <c r="S288" s="145">
        <f>SUM(Arkusz3!F19,O288)</f>
        <v>878</v>
      </c>
      <c r="T288" s="145"/>
      <c r="U288" s="145">
        <f>SUM(Arkusz3!F25,Q288)</f>
        <v>1106</v>
      </c>
      <c r="V288" s="175"/>
    </row>
    <row r="289" spans="1:26" x14ac:dyDescent="0.25">
      <c r="C289" s="248" t="s">
        <v>1</v>
      </c>
      <c r="D289" s="249"/>
      <c r="E289" s="249"/>
      <c r="F289" s="249"/>
      <c r="G289" s="143">
        <f>SUM(G283:G288)</f>
        <v>3666</v>
      </c>
      <c r="H289" s="143"/>
      <c r="I289" s="143">
        <f>SUM(I283:I288)</f>
        <v>5262</v>
      </c>
      <c r="J289" s="143"/>
      <c r="K289" s="143">
        <f>SUM(K283:K288)</f>
        <v>614</v>
      </c>
      <c r="L289" s="143"/>
      <c r="M289" s="143">
        <f>SUM(M283:M288)</f>
        <v>1195</v>
      </c>
      <c r="N289" s="143"/>
      <c r="O289" s="143">
        <f>SUM(O283:O288)</f>
        <v>70</v>
      </c>
      <c r="P289" s="143"/>
      <c r="Q289" s="143">
        <f>SUM(Q283:Q288)</f>
        <v>121</v>
      </c>
      <c r="R289" s="143"/>
      <c r="S289" s="143">
        <f>SUM(S283:S288)</f>
        <v>4350</v>
      </c>
      <c r="T289" s="143"/>
      <c r="U289" s="143">
        <f>SUM(U283:U288)</f>
        <v>6578</v>
      </c>
      <c r="V289" s="279"/>
    </row>
    <row r="290" spans="1:26" x14ac:dyDescent="0.25">
      <c r="A290" s="4"/>
      <c r="B290" s="12"/>
      <c r="C290" s="13"/>
      <c r="D290" s="13"/>
      <c r="E290" s="13"/>
      <c r="F290" s="1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2"/>
    </row>
    <row r="291" spans="1:26" ht="14.45" customHeight="1" x14ac:dyDescent="0.25">
      <c r="A291" s="250" t="s">
        <v>138</v>
      </c>
      <c r="B291" s="250"/>
      <c r="C291" s="250"/>
      <c r="D291" s="250"/>
      <c r="E291" s="250"/>
      <c r="F291" s="250"/>
      <c r="G291" s="250"/>
      <c r="H291" s="250"/>
      <c r="I291" s="250"/>
      <c r="J291" s="250"/>
      <c r="K291" s="250"/>
      <c r="L291" s="250"/>
      <c r="M291" s="250"/>
      <c r="N291" s="250"/>
      <c r="O291" s="250"/>
      <c r="P291" s="250"/>
      <c r="Q291" s="250"/>
      <c r="R291" s="250"/>
      <c r="S291" s="250"/>
      <c r="T291" s="250"/>
      <c r="U291" s="250"/>
      <c r="V291" s="250"/>
      <c r="W291" s="250"/>
      <c r="X291" s="250"/>
      <c r="Y291" s="250"/>
      <c r="Z291" s="250"/>
    </row>
    <row r="292" spans="1:26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6"/>
      <c r="Z292" s="15"/>
    </row>
    <row r="296" spans="1:26" x14ac:dyDescent="0.25">
      <c r="M296" s="11"/>
      <c r="N296" s="11"/>
      <c r="O296" s="11"/>
      <c r="P296" s="11"/>
      <c r="Q296" s="11"/>
      <c r="R296" s="11"/>
      <c r="S296" s="11"/>
    </row>
    <row r="297" spans="1:26" x14ac:dyDescent="0.25">
      <c r="M297" s="11"/>
      <c r="N297" s="11"/>
      <c r="O297" s="11"/>
      <c r="P297" s="11"/>
      <c r="Q297" s="11"/>
      <c r="R297" s="11"/>
      <c r="S297" s="11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D304" s="196"/>
      <c r="E304" s="196"/>
    </row>
    <row r="309" spans="1:26" x14ac:dyDescent="0.25">
      <c r="V309" s="17"/>
      <c r="W309" s="17"/>
      <c r="X309" s="17"/>
      <c r="Y309" s="18"/>
      <c r="Z309" s="17"/>
    </row>
    <row r="310" spans="1:26" x14ac:dyDescent="0.25">
      <c r="V310" s="17"/>
      <c r="W310" s="17"/>
      <c r="X310" s="17"/>
      <c r="Y310" s="18"/>
      <c r="Z310" s="17"/>
    </row>
    <row r="311" spans="1:26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25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</row>
    <row r="317" spans="1:26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</row>
    <row r="318" spans="1:26" x14ac:dyDescent="0.25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</row>
    <row r="319" spans="1:26" x14ac:dyDescent="0.25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</row>
    <row r="320" spans="1:26" x14ac:dyDescent="0.25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</row>
    <row r="321" spans="1:25" x14ac:dyDescent="0.25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</row>
    <row r="322" spans="1:25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</row>
    <row r="323" spans="1:25" x14ac:dyDescent="0.25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</row>
    <row r="324" spans="1:25" x14ac:dyDescent="0.25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</row>
    <row r="328" spans="1:25" s="54" customFormat="1" x14ac:dyDescent="0.25">
      <c r="Y328" s="6"/>
    </row>
    <row r="329" spans="1:25" s="54" customFormat="1" x14ac:dyDescent="0.25">
      <c r="Y329" s="6"/>
    </row>
    <row r="330" spans="1:25" s="54" customFormat="1" x14ac:dyDescent="0.25">
      <c r="Y330" s="6"/>
    </row>
    <row r="332" spans="1:25" x14ac:dyDescent="0.25">
      <c r="A332" s="61" t="s">
        <v>146</v>
      </c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</row>
    <row r="333" spans="1:25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</row>
    <row r="335" spans="1:25" ht="15.75" thickBot="1" x14ac:dyDescent="0.3"/>
    <row r="336" spans="1:25" x14ac:dyDescent="0.25">
      <c r="A336" s="176" t="str">
        <f>CONCATENATE(Arkusz18!C2," - ",Arkusz18!B2," r.")</f>
        <v>01.01.2022 - 31.08.2022 r.</v>
      </c>
      <c r="B336" s="177"/>
      <c r="C336" s="177"/>
      <c r="D336" s="177"/>
      <c r="E336" s="177"/>
      <c r="F336" s="177"/>
      <c r="G336" s="177"/>
      <c r="H336" s="177"/>
      <c r="I336" s="178"/>
      <c r="M336" s="176" t="str">
        <f>CONCATENATE(Arkusz18!C2," - ",Arkusz18!B2," r.")</f>
        <v>01.01.2022 - 31.08.2022 r.</v>
      </c>
      <c r="N336" s="177"/>
      <c r="O336" s="177"/>
      <c r="P336" s="177"/>
      <c r="Q336" s="177"/>
      <c r="R336" s="177"/>
      <c r="S336" s="177"/>
      <c r="T336" s="177"/>
      <c r="U336" s="178"/>
    </row>
    <row r="337" spans="1:25" ht="52.5" customHeight="1" x14ac:dyDescent="0.25">
      <c r="A337" s="205" t="s">
        <v>56</v>
      </c>
      <c r="B337" s="206"/>
      <c r="C337" s="207"/>
      <c r="D337" s="179" t="s">
        <v>57</v>
      </c>
      <c r="E337" s="183"/>
      <c r="F337" s="179" t="s">
        <v>58</v>
      </c>
      <c r="G337" s="183"/>
      <c r="H337" s="179" t="s">
        <v>54</v>
      </c>
      <c r="I337" s="180"/>
      <c r="M337" s="205" t="s">
        <v>56</v>
      </c>
      <c r="N337" s="206"/>
      <c r="O337" s="207"/>
      <c r="P337" s="179" t="s">
        <v>59</v>
      </c>
      <c r="Q337" s="183"/>
      <c r="R337" s="179" t="s">
        <v>58</v>
      </c>
      <c r="S337" s="183"/>
      <c r="T337" s="179" t="s">
        <v>54</v>
      </c>
      <c r="U337" s="180"/>
    </row>
    <row r="338" spans="1:25" x14ac:dyDescent="0.25">
      <c r="A338" s="208"/>
      <c r="B338" s="209"/>
      <c r="C338" s="210"/>
      <c r="D338" s="181"/>
      <c r="E338" s="184"/>
      <c r="F338" s="181"/>
      <c r="G338" s="184"/>
      <c r="H338" s="181"/>
      <c r="I338" s="182"/>
      <c r="M338" s="208"/>
      <c r="N338" s="209"/>
      <c r="O338" s="210"/>
      <c r="P338" s="181"/>
      <c r="Q338" s="184"/>
      <c r="R338" s="181"/>
      <c r="S338" s="184"/>
      <c r="T338" s="181"/>
      <c r="U338" s="182"/>
    </row>
    <row r="339" spans="1:25" x14ac:dyDescent="0.25">
      <c r="A339" s="229" t="str">
        <f>Arkusz4!B2</f>
        <v>NIEMCY</v>
      </c>
      <c r="B339" s="230"/>
      <c r="C339" s="230"/>
      <c r="D339" s="185">
        <f>Arkusz4!C2</f>
        <v>3599</v>
      </c>
      <c r="E339" s="185"/>
      <c r="F339" s="185">
        <f>Arkusz4!D2</f>
        <v>2120</v>
      </c>
      <c r="G339" s="185"/>
      <c r="H339" s="185">
        <f>Arkusz4!E2</f>
        <v>90</v>
      </c>
      <c r="I339" s="185"/>
      <c r="M339" s="229" t="str">
        <f>Arkusz5!B2</f>
        <v>NIEMCY</v>
      </c>
      <c r="N339" s="230"/>
      <c r="O339" s="230"/>
      <c r="P339" s="185">
        <f>Arkusz5!C2</f>
        <v>55</v>
      </c>
      <c r="Q339" s="185"/>
      <c r="R339" s="185">
        <f>Arkusz5!D2</f>
        <v>46</v>
      </c>
      <c r="S339" s="185"/>
      <c r="T339" s="185">
        <f>Arkusz5!E2</f>
        <v>19</v>
      </c>
      <c r="U339" s="243"/>
    </row>
    <row r="340" spans="1:25" x14ac:dyDescent="0.25">
      <c r="A340" s="231" t="str">
        <f>Arkusz4!B3</f>
        <v>FRANCJA</v>
      </c>
      <c r="B340" s="232"/>
      <c r="C340" s="232"/>
      <c r="D340" s="215">
        <f>Arkusz4!C3</f>
        <v>357</v>
      </c>
      <c r="E340" s="215"/>
      <c r="F340" s="215">
        <f>Arkusz4!D3</f>
        <v>266</v>
      </c>
      <c r="G340" s="215"/>
      <c r="H340" s="215">
        <f>Arkusz4!E3</f>
        <v>6</v>
      </c>
      <c r="I340" s="215"/>
      <c r="M340" s="231" t="str">
        <f>Arkusz5!B3</f>
        <v>RUMUNIA</v>
      </c>
      <c r="N340" s="232"/>
      <c r="O340" s="232"/>
      <c r="P340" s="215">
        <f>Arkusz5!C3</f>
        <v>30</v>
      </c>
      <c r="Q340" s="215"/>
      <c r="R340" s="215">
        <f>Arkusz5!D3</f>
        <v>26</v>
      </c>
      <c r="S340" s="215"/>
      <c r="T340" s="215">
        <f>Arkusz5!E3</f>
        <v>5</v>
      </c>
      <c r="U340" s="242"/>
    </row>
    <row r="341" spans="1:25" x14ac:dyDescent="0.25">
      <c r="A341" s="229" t="str">
        <f>Arkusz4!B4</f>
        <v>NIDERLANDY</v>
      </c>
      <c r="B341" s="230"/>
      <c r="C341" s="230"/>
      <c r="D341" s="185">
        <f>Arkusz4!C4</f>
        <v>202</v>
      </c>
      <c r="E341" s="185"/>
      <c r="F341" s="185">
        <f>Arkusz4!D4</f>
        <v>193</v>
      </c>
      <c r="G341" s="185"/>
      <c r="H341" s="185">
        <f>Arkusz4!E4</f>
        <v>1</v>
      </c>
      <c r="I341" s="185"/>
      <c r="M341" s="229" t="str">
        <f>Arkusz5!B4</f>
        <v>BUŁGARIA</v>
      </c>
      <c r="N341" s="230"/>
      <c r="O341" s="230"/>
      <c r="P341" s="185">
        <f>Arkusz5!C4</f>
        <v>24</v>
      </c>
      <c r="Q341" s="185"/>
      <c r="R341" s="185">
        <f>Arkusz5!D4</f>
        <v>17</v>
      </c>
      <c r="S341" s="185"/>
      <c r="T341" s="185">
        <f>Arkusz5!E4</f>
        <v>4</v>
      </c>
      <c r="U341" s="243"/>
    </row>
    <row r="342" spans="1:25" x14ac:dyDescent="0.25">
      <c r="A342" s="231" t="str">
        <f>Arkusz4!B5</f>
        <v>BELGIA</v>
      </c>
      <c r="B342" s="232"/>
      <c r="C342" s="232"/>
      <c r="D342" s="215">
        <f>Arkusz4!C5</f>
        <v>184</v>
      </c>
      <c r="E342" s="215"/>
      <c r="F342" s="215">
        <f>Arkusz4!D5</f>
        <v>164</v>
      </c>
      <c r="G342" s="215"/>
      <c r="H342" s="215">
        <f>Arkusz4!E5</f>
        <v>4</v>
      </c>
      <c r="I342" s="215"/>
      <c r="M342" s="231" t="str">
        <f>Arkusz5!B5</f>
        <v>FRANCJA</v>
      </c>
      <c r="N342" s="232"/>
      <c r="O342" s="232"/>
      <c r="P342" s="215">
        <f>Arkusz5!C5</f>
        <v>20</v>
      </c>
      <c r="Q342" s="215"/>
      <c r="R342" s="215">
        <f>Arkusz5!D5</f>
        <v>19</v>
      </c>
      <c r="S342" s="215"/>
      <c r="T342" s="215">
        <f>Arkusz5!E5</f>
        <v>9</v>
      </c>
      <c r="U342" s="242"/>
    </row>
    <row r="343" spans="1:25" x14ac:dyDescent="0.25">
      <c r="A343" s="229" t="str">
        <f>Arkusz4!B6</f>
        <v>SZWECJA</v>
      </c>
      <c r="B343" s="230"/>
      <c r="C343" s="230"/>
      <c r="D343" s="185">
        <f>Arkusz4!C6</f>
        <v>93</v>
      </c>
      <c r="E343" s="185"/>
      <c r="F343" s="185">
        <f>Arkusz4!D6</f>
        <v>88</v>
      </c>
      <c r="G343" s="185"/>
      <c r="H343" s="185">
        <f>Arkusz4!E6</f>
        <v>17</v>
      </c>
      <c r="I343" s="185"/>
      <c r="M343" s="229" t="str">
        <f>Arkusz5!B6</f>
        <v>LITWA</v>
      </c>
      <c r="N343" s="230"/>
      <c r="O343" s="230"/>
      <c r="P343" s="185">
        <f>Arkusz5!C6</f>
        <v>10</v>
      </c>
      <c r="Q343" s="185"/>
      <c r="R343" s="185">
        <f>Arkusz5!D6</f>
        <v>9</v>
      </c>
      <c r="S343" s="185"/>
      <c r="T343" s="185">
        <f>Arkusz5!E6</f>
        <v>1</v>
      </c>
      <c r="U343" s="243"/>
    </row>
    <row r="344" spans="1:25" ht="15.75" thickBot="1" x14ac:dyDescent="0.3">
      <c r="A344" s="233" t="str">
        <f>Arkusz4!B7</f>
        <v>Pozostałe</v>
      </c>
      <c r="B344" s="234"/>
      <c r="C344" s="234"/>
      <c r="D344" s="216">
        <f>Arkusz4!C7</f>
        <v>345</v>
      </c>
      <c r="E344" s="216"/>
      <c r="F344" s="216">
        <f>Arkusz4!D7</f>
        <v>281</v>
      </c>
      <c r="G344" s="216"/>
      <c r="H344" s="216">
        <f>Arkusz4!E7</f>
        <v>31</v>
      </c>
      <c r="I344" s="216"/>
      <c r="M344" s="233" t="str">
        <f>Arkusz5!B7</f>
        <v>Pozostałe</v>
      </c>
      <c r="N344" s="234"/>
      <c r="O344" s="234"/>
      <c r="P344" s="216">
        <f>Arkusz5!C7</f>
        <v>50</v>
      </c>
      <c r="Q344" s="216"/>
      <c r="R344" s="216">
        <f>Arkusz5!D7</f>
        <v>34</v>
      </c>
      <c r="S344" s="216"/>
      <c r="T344" s="216">
        <f>Arkusz5!E7</f>
        <v>11</v>
      </c>
      <c r="U344" s="280"/>
    </row>
    <row r="345" spans="1:25" ht="15.75" thickBot="1" x14ac:dyDescent="0.3">
      <c r="A345" s="213" t="s">
        <v>69</v>
      </c>
      <c r="B345" s="214"/>
      <c r="C345" s="214"/>
      <c r="D345" s="211">
        <f>SUM(D339:E344)</f>
        <v>4780</v>
      </c>
      <c r="E345" s="211"/>
      <c r="F345" s="211">
        <f>SUM(F339:G344)</f>
        <v>3112</v>
      </c>
      <c r="G345" s="211"/>
      <c r="H345" s="211">
        <f>SUM(H339:I344)</f>
        <v>149</v>
      </c>
      <c r="I345" s="212"/>
      <c r="M345" s="213" t="s">
        <v>69</v>
      </c>
      <c r="N345" s="214"/>
      <c r="O345" s="214"/>
      <c r="P345" s="211">
        <f>SUM(P339:Q344)</f>
        <v>189</v>
      </c>
      <c r="Q345" s="211"/>
      <c r="R345" s="211">
        <f t="shared" ref="R345" si="11">SUM(R339:S344)</f>
        <v>151</v>
      </c>
      <c r="S345" s="211"/>
      <c r="T345" s="211">
        <f>SUM(T339:U344)</f>
        <v>49</v>
      </c>
      <c r="U345" s="212"/>
    </row>
    <row r="347" spans="1:25" x14ac:dyDescent="0.25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</row>
    <row r="348" spans="1:25" x14ac:dyDescent="0.25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</row>
    <row r="349" spans="1:25" x14ac:dyDescent="0.25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</row>
    <row r="350" spans="1:25" x14ac:dyDescent="0.25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</row>
    <row r="351" spans="1:25" x14ac:dyDescent="0.25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</row>
    <row r="352" spans="1:25" x14ac:dyDescent="0.25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6" x14ac:dyDescent="0.25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</row>
    <row r="355" spans="1:26" ht="14.45" customHeight="1" x14ac:dyDescent="0.25">
      <c r="A355" s="250" t="s">
        <v>68</v>
      </c>
      <c r="B355" s="250"/>
      <c r="C355" s="250"/>
      <c r="D355" s="250"/>
      <c r="E355" s="250"/>
      <c r="F355" s="250"/>
      <c r="G355" s="250"/>
      <c r="H355" s="250"/>
      <c r="I355" s="250"/>
      <c r="J355" s="250"/>
      <c r="K355" s="250"/>
      <c r="L355" s="250"/>
      <c r="M355" s="250"/>
      <c r="N355" s="250"/>
      <c r="O355" s="250"/>
      <c r="P355" s="250"/>
      <c r="Q355" s="250"/>
      <c r="R355" s="250"/>
      <c r="S355" s="250"/>
      <c r="T355" s="250"/>
      <c r="U355" s="250"/>
      <c r="V355" s="250"/>
      <c r="W355" s="250"/>
      <c r="X355" s="250"/>
      <c r="Y355" s="250"/>
      <c r="Z355" s="250"/>
    </row>
    <row r="356" spans="1:26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1:26" x14ac:dyDescent="0.25">
      <c r="A357" s="61" t="s">
        <v>147</v>
      </c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</row>
    <row r="358" spans="1:26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59" spans="1:26" ht="15.75" thickBo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 spans="1:26" x14ac:dyDescent="0.25">
      <c r="C360" s="135" t="s">
        <v>0</v>
      </c>
      <c r="D360" s="136"/>
      <c r="E360" s="136"/>
      <c r="F360" s="136"/>
      <c r="G360" s="188" t="str">
        <f>CONCATENATE(Arkusz18!A2," - ",Arkusz18!B2," r.")</f>
        <v>01.08.2022 - 31.08.2022 r.</v>
      </c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9"/>
    </row>
    <row r="361" spans="1:26" ht="73.5" customHeight="1" x14ac:dyDescent="0.25">
      <c r="C361" s="137"/>
      <c r="D361" s="138"/>
      <c r="E361" s="138"/>
      <c r="F361" s="138"/>
      <c r="G361" s="238" t="s">
        <v>60</v>
      </c>
      <c r="H361" s="239"/>
      <c r="I361" s="240"/>
      <c r="J361" s="238" t="s">
        <v>61</v>
      </c>
      <c r="K361" s="239"/>
      <c r="L361" s="240"/>
      <c r="M361" s="238" t="s">
        <v>62</v>
      </c>
      <c r="N361" s="239"/>
      <c r="O361" s="240"/>
      <c r="P361" s="238" t="s">
        <v>71</v>
      </c>
      <c r="Q361" s="239"/>
      <c r="R361" s="240"/>
      <c r="S361" s="238" t="s">
        <v>63</v>
      </c>
      <c r="T361" s="239"/>
      <c r="U361" s="241"/>
    </row>
    <row r="362" spans="1:26" x14ac:dyDescent="0.25">
      <c r="C362" s="236" t="str">
        <f>Arkusz6!B2</f>
        <v>UKRAINA</v>
      </c>
      <c r="D362" s="237"/>
      <c r="E362" s="237"/>
      <c r="F362" s="237"/>
      <c r="G362" s="129">
        <f>Arkusz6!C2</f>
        <v>0</v>
      </c>
      <c r="H362" s="129"/>
      <c r="I362" s="129"/>
      <c r="J362" s="129">
        <f>Arkusz6!D2</f>
        <v>218</v>
      </c>
      <c r="K362" s="129"/>
      <c r="L362" s="129"/>
      <c r="M362" s="129">
        <f>Arkusz6!E2</f>
        <v>0</v>
      </c>
      <c r="N362" s="129"/>
      <c r="O362" s="129"/>
      <c r="P362" s="129">
        <f>Arkusz6!F2</f>
        <v>0</v>
      </c>
      <c r="Q362" s="129"/>
      <c r="R362" s="129"/>
      <c r="S362" s="129">
        <f>Arkusz6!G2</f>
        <v>22</v>
      </c>
      <c r="T362" s="129"/>
      <c r="U362" s="129"/>
    </row>
    <row r="363" spans="1:26" x14ac:dyDescent="0.25">
      <c r="C363" s="227" t="str">
        <f>Arkusz6!B3</f>
        <v>BIAŁORUŚ</v>
      </c>
      <c r="D363" s="228"/>
      <c r="E363" s="228"/>
      <c r="F363" s="228"/>
      <c r="G363" s="235">
        <f>Arkusz6!C3</f>
        <v>10</v>
      </c>
      <c r="H363" s="235"/>
      <c r="I363" s="235"/>
      <c r="J363" s="235">
        <f>Arkusz6!D3</f>
        <v>184</v>
      </c>
      <c r="K363" s="235"/>
      <c r="L363" s="235"/>
      <c r="M363" s="235">
        <f>Arkusz6!E3</f>
        <v>0</v>
      </c>
      <c r="N363" s="235"/>
      <c r="O363" s="235"/>
      <c r="P363" s="235">
        <f>Arkusz6!F3</f>
        <v>5</v>
      </c>
      <c r="Q363" s="235"/>
      <c r="R363" s="235"/>
      <c r="S363" s="235">
        <f>Arkusz6!G3</f>
        <v>4</v>
      </c>
      <c r="T363" s="235"/>
      <c r="U363" s="235"/>
    </row>
    <row r="364" spans="1:26" x14ac:dyDescent="0.25">
      <c r="C364" s="236" t="str">
        <f>Arkusz6!B4</f>
        <v>ROSJA</v>
      </c>
      <c r="D364" s="237"/>
      <c r="E364" s="237"/>
      <c r="F364" s="237"/>
      <c r="G364" s="129">
        <f>Arkusz6!C4</f>
        <v>3</v>
      </c>
      <c r="H364" s="129"/>
      <c r="I364" s="129"/>
      <c r="J364" s="129">
        <f>Arkusz6!D4</f>
        <v>9</v>
      </c>
      <c r="K364" s="129"/>
      <c r="L364" s="129"/>
      <c r="M364" s="129">
        <f>Arkusz6!E4</f>
        <v>0</v>
      </c>
      <c r="N364" s="129"/>
      <c r="O364" s="129"/>
      <c r="P364" s="129">
        <f>Arkusz6!F4</f>
        <v>66</v>
      </c>
      <c r="Q364" s="129"/>
      <c r="R364" s="129"/>
      <c r="S364" s="129">
        <f>Arkusz6!G4</f>
        <v>101</v>
      </c>
      <c r="T364" s="129"/>
      <c r="U364" s="129"/>
    </row>
    <row r="365" spans="1:26" x14ac:dyDescent="0.25">
      <c r="C365" s="227" t="str">
        <f>Arkusz6!B5</f>
        <v>IRAK</v>
      </c>
      <c r="D365" s="228"/>
      <c r="E365" s="228"/>
      <c r="F365" s="228"/>
      <c r="G365" s="235">
        <f>Arkusz6!C5</f>
        <v>0</v>
      </c>
      <c r="H365" s="235"/>
      <c r="I365" s="235"/>
      <c r="J365" s="235">
        <f>Arkusz6!D5</f>
        <v>0</v>
      </c>
      <c r="K365" s="235"/>
      <c r="L365" s="235"/>
      <c r="M365" s="235">
        <f>Arkusz6!E5</f>
        <v>0</v>
      </c>
      <c r="N365" s="235"/>
      <c r="O365" s="235"/>
      <c r="P365" s="235">
        <f>Arkusz6!F5</f>
        <v>34</v>
      </c>
      <c r="Q365" s="235"/>
      <c r="R365" s="235"/>
      <c r="S365" s="235">
        <f>Arkusz6!G5</f>
        <v>32</v>
      </c>
      <c r="T365" s="235"/>
      <c r="U365" s="235"/>
    </row>
    <row r="366" spans="1:26" x14ac:dyDescent="0.25">
      <c r="C366" s="236" t="str">
        <f>Arkusz6!B6</f>
        <v>ARMENIA</v>
      </c>
      <c r="D366" s="237"/>
      <c r="E366" s="237"/>
      <c r="F366" s="237"/>
      <c r="G366" s="129">
        <f>Arkusz6!C6</f>
        <v>0</v>
      </c>
      <c r="H366" s="129"/>
      <c r="I366" s="129"/>
      <c r="J366" s="129">
        <f>Arkusz6!D6</f>
        <v>0</v>
      </c>
      <c r="K366" s="129"/>
      <c r="L366" s="129"/>
      <c r="M366" s="129">
        <f>Arkusz6!E6</f>
        <v>0</v>
      </c>
      <c r="N366" s="129"/>
      <c r="O366" s="129"/>
      <c r="P366" s="129">
        <f>Arkusz6!F6</f>
        <v>7</v>
      </c>
      <c r="Q366" s="129"/>
      <c r="R366" s="129"/>
      <c r="S366" s="129">
        <f>Arkusz6!G6</f>
        <v>11</v>
      </c>
      <c r="T366" s="129"/>
      <c r="U366" s="129"/>
    </row>
    <row r="367" spans="1:26" ht="15.75" thickBot="1" x14ac:dyDescent="0.3">
      <c r="C367" s="131" t="str">
        <f>Arkusz6!B7</f>
        <v>Pozostałe</v>
      </c>
      <c r="D367" s="132"/>
      <c r="E367" s="132"/>
      <c r="F367" s="132"/>
      <c r="G367" s="130">
        <f>Arkusz6!C7</f>
        <v>9</v>
      </c>
      <c r="H367" s="130"/>
      <c r="I367" s="130"/>
      <c r="J367" s="130">
        <f>Arkusz6!D7</f>
        <v>16</v>
      </c>
      <c r="K367" s="130"/>
      <c r="L367" s="130"/>
      <c r="M367" s="130">
        <f>Arkusz6!E7</f>
        <v>0</v>
      </c>
      <c r="N367" s="130"/>
      <c r="O367" s="130"/>
      <c r="P367" s="130">
        <f>Arkusz6!F7</f>
        <v>51</v>
      </c>
      <c r="Q367" s="130"/>
      <c r="R367" s="130"/>
      <c r="S367" s="130">
        <f>Arkusz6!G7</f>
        <v>88</v>
      </c>
      <c r="T367" s="130"/>
      <c r="U367" s="130"/>
    </row>
    <row r="368" spans="1:26" ht="15.75" thickBot="1" x14ac:dyDescent="0.3">
      <c r="C368" s="133" t="s">
        <v>1</v>
      </c>
      <c r="D368" s="134"/>
      <c r="E368" s="134"/>
      <c r="F368" s="134"/>
      <c r="G368" s="89">
        <f>SUM(G362:I367)</f>
        <v>22</v>
      </c>
      <c r="H368" s="89"/>
      <c r="I368" s="89"/>
      <c r="J368" s="89">
        <f t="shared" ref="J368" si="12">SUM(J362:L367)</f>
        <v>427</v>
      </c>
      <c r="K368" s="89"/>
      <c r="L368" s="89"/>
      <c r="M368" s="89">
        <f t="shared" ref="M368" si="13">SUM(M362:O367)</f>
        <v>0</v>
      </c>
      <c r="N368" s="89"/>
      <c r="O368" s="89"/>
      <c r="P368" s="89">
        <f t="shared" ref="P368" si="14">SUM(P362:R367)</f>
        <v>163</v>
      </c>
      <c r="Q368" s="89"/>
      <c r="R368" s="89"/>
      <c r="S368" s="89">
        <f>SUM(S362:U367)</f>
        <v>258</v>
      </c>
      <c r="T368" s="89"/>
      <c r="U368" s="90"/>
    </row>
    <row r="371" spans="1:25" ht="15.75" thickBot="1" x14ac:dyDescent="0.3"/>
    <row r="372" spans="1:25" x14ac:dyDescent="0.25">
      <c r="C372" s="135" t="s">
        <v>0</v>
      </c>
      <c r="D372" s="136"/>
      <c r="E372" s="136"/>
      <c r="F372" s="136"/>
      <c r="G372" s="188" t="str">
        <f>CONCATENATE(Arkusz18!C2," - ",Arkusz18!B2," r.")</f>
        <v>01.01.2022 - 31.08.2022 r.</v>
      </c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9"/>
    </row>
    <row r="373" spans="1:25" ht="71.25" customHeight="1" x14ac:dyDescent="0.25">
      <c r="C373" s="137"/>
      <c r="D373" s="138"/>
      <c r="E373" s="138"/>
      <c r="F373" s="138"/>
      <c r="G373" s="238" t="s">
        <v>60</v>
      </c>
      <c r="H373" s="239"/>
      <c r="I373" s="240"/>
      <c r="J373" s="238" t="s">
        <v>61</v>
      </c>
      <c r="K373" s="239"/>
      <c r="L373" s="240"/>
      <c r="M373" s="238" t="s">
        <v>62</v>
      </c>
      <c r="N373" s="239"/>
      <c r="O373" s="240"/>
      <c r="P373" s="238" t="s">
        <v>71</v>
      </c>
      <c r="Q373" s="239"/>
      <c r="R373" s="240"/>
      <c r="S373" s="238" t="s">
        <v>63</v>
      </c>
      <c r="T373" s="239"/>
      <c r="U373" s="241"/>
    </row>
    <row r="374" spans="1:25" x14ac:dyDescent="0.25">
      <c r="C374" s="236" t="str">
        <f>Arkusz7!B2</f>
        <v>BIAŁORUŚ</v>
      </c>
      <c r="D374" s="237"/>
      <c r="E374" s="237"/>
      <c r="F374" s="237"/>
      <c r="G374" s="129">
        <f>Arkusz7!C2</f>
        <v>120</v>
      </c>
      <c r="H374" s="129"/>
      <c r="I374" s="129"/>
      <c r="J374" s="129">
        <f>Arkusz7!D2</f>
        <v>2471</v>
      </c>
      <c r="K374" s="129"/>
      <c r="L374" s="129"/>
      <c r="M374" s="129">
        <f>Arkusz7!E2</f>
        <v>0</v>
      </c>
      <c r="N374" s="129"/>
      <c r="O374" s="129"/>
      <c r="P374" s="129">
        <f>Arkusz7!F2</f>
        <v>15</v>
      </c>
      <c r="Q374" s="129"/>
      <c r="R374" s="129"/>
      <c r="S374" s="129">
        <f>Arkusz7!G2</f>
        <v>62</v>
      </c>
      <c r="T374" s="129"/>
      <c r="U374" s="129"/>
    </row>
    <row r="375" spans="1:25" x14ac:dyDescent="0.25">
      <c r="C375" s="227" t="str">
        <f>Arkusz7!B3</f>
        <v>IRAK</v>
      </c>
      <c r="D375" s="228"/>
      <c r="E375" s="228"/>
      <c r="F375" s="228"/>
      <c r="G375" s="235">
        <f>Arkusz7!C3</f>
        <v>0</v>
      </c>
      <c r="H375" s="235"/>
      <c r="I375" s="235"/>
      <c r="J375" s="235">
        <f>Arkusz7!D3</f>
        <v>6</v>
      </c>
      <c r="K375" s="235"/>
      <c r="L375" s="235"/>
      <c r="M375" s="235">
        <f>Arkusz7!E3</f>
        <v>0</v>
      </c>
      <c r="N375" s="235"/>
      <c r="O375" s="235"/>
      <c r="P375" s="235">
        <f>Arkusz7!F3</f>
        <v>359</v>
      </c>
      <c r="Q375" s="235"/>
      <c r="R375" s="235"/>
      <c r="S375" s="235">
        <f>Arkusz7!G3</f>
        <v>1070</v>
      </c>
      <c r="T375" s="235"/>
      <c r="U375" s="235"/>
    </row>
    <row r="376" spans="1:25" x14ac:dyDescent="0.25">
      <c r="C376" s="236" t="str">
        <f>Arkusz7!B4</f>
        <v>ROSJA</v>
      </c>
      <c r="D376" s="237"/>
      <c r="E376" s="237"/>
      <c r="F376" s="237"/>
      <c r="G376" s="129">
        <f>Arkusz7!C4</f>
        <v>12</v>
      </c>
      <c r="H376" s="129"/>
      <c r="I376" s="129"/>
      <c r="J376" s="129">
        <f>Arkusz7!D4</f>
        <v>49</v>
      </c>
      <c r="K376" s="129"/>
      <c r="L376" s="129"/>
      <c r="M376" s="129">
        <f>Arkusz7!E4</f>
        <v>0</v>
      </c>
      <c r="N376" s="129"/>
      <c r="O376" s="129"/>
      <c r="P376" s="129">
        <f>Arkusz7!F4</f>
        <v>451</v>
      </c>
      <c r="Q376" s="129"/>
      <c r="R376" s="129"/>
      <c r="S376" s="129">
        <f>Arkusz7!G4</f>
        <v>331</v>
      </c>
      <c r="T376" s="129"/>
      <c r="U376" s="129"/>
    </row>
    <row r="377" spans="1:25" x14ac:dyDescent="0.25">
      <c r="C377" s="227" t="str">
        <f>Arkusz7!B5</f>
        <v>UKRAINA</v>
      </c>
      <c r="D377" s="228"/>
      <c r="E377" s="228"/>
      <c r="F377" s="228"/>
      <c r="G377" s="235">
        <f>Arkusz7!C5</f>
        <v>1</v>
      </c>
      <c r="H377" s="235"/>
      <c r="I377" s="235"/>
      <c r="J377" s="235">
        <f>Arkusz7!D5</f>
        <v>309</v>
      </c>
      <c r="K377" s="235"/>
      <c r="L377" s="235"/>
      <c r="M377" s="235">
        <f>Arkusz7!E5</f>
        <v>0</v>
      </c>
      <c r="N377" s="235"/>
      <c r="O377" s="235"/>
      <c r="P377" s="235">
        <f>Arkusz7!F5</f>
        <v>25</v>
      </c>
      <c r="Q377" s="235"/>
      <c r="R377" s="235"/>
      <c r="S377" s="235">
        <f>Arkusz7!G5</f>
        <v>411</v>
      </c>
      <c r="T377" s="235"/>
      <c r="U377" s="235"/>
    </row>
    <row r="378" spans="1:25" x14ac:dyDescent="0.25">
      <c r="C378" s="236" t="str">
        <f>Arkusz7!B6</f>
        <v>AFGANISTAN</v>
      </c>
      <c r="D378" s="237"/>
      <c r="E378" s="237"/>
      <c r="F378" s="237"/>
      <c r="G378" s="129">
        <f>Arkusz7!C6</f>
        <v>70</v>
      </c>
      <c r="H378" s="129"/>
      <c r="I378" s="129"/>
      <c r="J378" s="129">
        <f>Arkusz7!D6</f>
        <v>1</v>
      </c>
      <c r="K378" s="129"/>
      <c r="L378" s="129"/>
      <c r="M378" s="129">
        <f>Arkusz7!E6</f>
        <v>0</v>
      </c>
      <c r="N378" s="129"/>
      <c r="O378" s="129"/>
      <c r="P378" s="129">
        <f>Arkusz7!F6</f>
        <v>2</v>
      </c>
      <c r="Q378" s="129"/>
      <c r="R378" s="129"/>
      <c r="S378" s="129">
        <f>Arkusz7!G6</f>
        <v>389</v>
      </c>
      <c r="T378" s="129"/>
      <c r="U378" s="129"/>
    </row>
    <row r="379" spans="1:25" ht="15.75" thickBot="1" x14ac:dyDescent="0.3">
      <c r="C379" s="131" t="str">
        <f>Arkusz7!B7</f>
        <v>Pozostałe</v>
      </c>
      <c r="D379" s="132"/>
      <c r="E379" s="132"/>
      <c r="F379" s="132"/>
      <c r="G379" s="130">
        <f>Arkusz7!C7</f>
        <v>58</v>
      </c>
      <c r="H379" s="130"/>
      <c r="I379" s="130"/>
      <c r="J379" s="130">
        <f>Arkusz7!D7</f>
        <v>64</v>
      </c>
      <c r="K379" s="130"/>
      <c r="L379" s="130"/>
      <c r="M379" s="130">
        <f>Arkusz7!E7</f>
        <v>0</v>
      </c>
      <c r="N379" s="130"/>
      <c r="O379" s="130"/>
      <c r="P379" s="130">
        <f>Arkusz7!F7</f>
        <v>232</v>
      </c>
      <c r="Q379" s="130"/>
      <c r="R379" s="130"/>
      <c r="S379" s="130">
        <f>Arkusz7!G7</f>
        <v>698</v>
      </c>
      <c r="T379" s="130"/>
      <c r="U379" s="130"/>
    </row>
    <row r="380" spans="1:25" ht="15.75" thickBot="1" x14ac:dyDescent="0.3">
      <c r="C380" s="133" t="s">
        <v>1</v>
      </c>
      <c r="D380" s="134"/>
      <c r="E380" s="134"/>
      <c r="F380" s="134"/>
      <c r="G380" s="89">
        <f>SUM(G374:I379)</f>
        <v>261</v>
      </c>
      <c r="H380" s="89"/>
      <c r="I380" s="89"/>
      <c r="J380" s="89">
        <f t="shared" ref="J380" si="15">SUM(J374:L379)</f>
        <v>2900</v>
      </c>
      <c r="K380" s="89"/>
      <c r="L380" s="89"/>
      <c r="M380" s="89">
        <f t="shared" ref="M380" si="16">SUM(M374:O379)</f>
        <v>0</v>
      </c>
      <c r="N380" s="89"/>
      <c r="O380" s="89"/>
      <c r="P380" s="89">
        <f t="shared" ref="P380" si="17">SUM(P374:R379)</f>
        <v>1084</v>
      </c>
      <c r="Q380" s="89"/>
      <c r="R380" s="89"/>
      <c r="S380" s="89">
        <f>SUM(S374:U379)</f>
        <v>2961</v>
      </c>
      <c r="T380" s="89"/>
      <c r="U380" s="90"/>
    </row>
    <row r="383" spans="1:25" x14ac:dyDescent="0.25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</row>
    <row r="384" spans="1:25" x14ac:dyDescent="0.25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</row>
    <row r="385" spans="1:25" x14ac:dyDescent="0.2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</row>
    <row r="386" spans="1:25" x14ac:dyDescent="0.25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x14ac:dyDescent="0.25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</row>
    <row r="388" spans="1:25" x14ac:dyDescent="0.25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</row>
    <row r="389" spans="1:25" x14ac:dyDescent="0.25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</row>
    <row r="390" spans="1:25" x14ac:dyDescent="0.25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</row>
    <row r="391" spans="1:25" x14ac:dyDescent="0.25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</row>
    <row r="395" spans="1:25" x14ac:dyDescent="0.25">
      <c r="A395" s="61" t="s">
        <v>148</v>
      </c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</row>
    <row r="396" spans="1:25" x14ac:dyDescent="0.25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</row>
    <row r="397" spans="1:25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</row>
    <row r="398" spans="1:25" ht="15.75" thickBot="1" x14ac:dyDescent="0.3"/>
    <row r="399" spans="1:25" ht="30" customHeight="1" x14ac:dyDescent="0.25">
      <c r="B399" s="135" t="s">
        <v>9</v>
      </c>
      <c r="C399" s="136"/>
      <c r="D399" s="136"/>
      <c r="E399" s="136"/>
      <c r="F399" s="136"/>
      <c r="G399" s="136"/>
      <c r="H399" s="136"/>
      <c r="I399" s="136"/>
      <c r="J399" s="139" t="str">
        <f>Arkusz8!C6</f>
        <v>28.07.2022 - 03.08.2022</v>
      </c>
      <c r="K399" s="139"/>
      <c r="L399" s="139"/>
      <c r="M399" s="139" t="str">
        <f>Arkusz8!C10</f>
        <v>04.08.2022 - 10.08.2022</v>
      </c>
      <c r="N399" s="139"/>
      <c r="O399" s="139"/>
      <c r="P399" s="139" t="str">
        <f>Arkusz8!C9</f>
        <v>11.08.2022 - 17.08.2022</v>
      </c>
      <c r="Q399" s="139"/>
      <c r="R399" s="139"/>
      <c r="S399" s="139" t="str">
        <f>Arkusz8!C8</f>
        <v>18.08.2022 - 24.08.2022</v>
      </c>
      <c r="T399" s="139"/>
      <c r="U399" s="139"/>
      <c r="V399" s="139" t="str">
        <f>Arkusz8!C7</f>
        <v>25.08.2022 - 31.08.2022</v>
      </c>
      <c r="W399" s="139"/>
      <c r="X399" s="170"/>
    </row>
    <row r="400" spans="1:25" x14ac:dyDescent="0.25">
      <c r="B400" s="253" t="s">
        <v>29</v>
      </c>
      <c r="C400" s="254"/>
      <c r="D400" s="254"/>
      <c r="E400" s="254"/>
      <c r="F400" s="254"/>
      <c r="G400" s="254"/>
      <c r="H400" s="254"/>
      <c r="I400" s="254"/>
      <c r="J400" s="169">
        <f>Arkusz8!A6</f>
        <v>736</v>
      </c>
      <c r="K400" s="169"/>
      <c r="L400" s="169"/>
      <c r="M400" s="169">
        <f>Arkusz8!A5</f>
        <v>723</v>
      </c>
      <c r="N400" s="169"/>
      <c r="O400" s="169"/>
      <c r="P400" s="169">
        <f>Arkusz8!A4</f>
        <v>704</v>
      </c>
      <c r="Q400" s="169"/>
      <c r="R400" s="169"/>
      <c r="S400" s="169">
        <f>Arkusz8!A3</f>
        <v>747</v>
      </c>
      <c r="T400" s="169"/>
      <c r="U400" s="169"/>
      <c r="V400" s="169">
        <f>Arkusz8!A2</f>
        <v>736</v>
      </c>
      <c r="W400" s="169"/>
      <c r="X400" s="169"/>
    </row>
    <row r="401" spans="2:24" x14ac:dyDescent="0.25">
      <c r="B401" s="251" t="s">
        <v>5</v>
      </c>
      <c r="C401" s="252"/>
      <c r="D401" s="252"/>
      <c r="E401" s="252"/>
      <c r="F401" s="252"/>
      <c r="G401" s="252"/>
      <c r="H401" s="252"/>
      <c r="I401" s="252"/>
      <c r="J401" s="129">
        <f>Arkusz8!A11</f>
        <v>3817</v>
      </c>
      <c r="K401" s="129"/>
      <c r="L401" s="129"/>
      <c r="M401" s="129">
        <f>Arkusz8!A10</f>
        <v>3787</v>
      </c>
      <c r="N401" s="129"/>
      <c r="O401" s="129"/>
      <c r="P401" s="129">
        <f>Arkusz8!A9</f>
        <v>3810</v>
      </c>
      <c r="Q401" s="129"/>
      <c r="R401" s="129"/>
      <c r="S401" s="129">
        <f>Arkusz8!A8</f>
        <v>3752</v>
      </c>
      <c r="T401" s="129"/>
      <c r="U401" s="129"/>
      <c r="V401" s="129">
        <f>Arkusz8!A7</f>
        <v>3769</v>
      </c>
      <c r="W401" s="129"/>
      <c r="X401" s="129"/>
    </row>
    <row r="402" spans="2:24" x14ac:dyDescent="0.25">
      <c r="B402" s="253" t="s">
        <v>6</v>
      </c>
      <c r="C402" s="254"/>
      <c r="D402" s="254"/>
      <c r="E402" s="254"/>
      <c r="F402" s="254"/>
      <c r="G402" s="254"/>
      <c r="H402" s="254"/>
      <c r="I402" s="254"/>
      <c r="J402" s="169">
        <f>Arkusz8!A16</f>
        <v>276</v>
      </c>
      <c r="K402" s="169"/>
      <c r="L402" s="169"/>
      <c r="M402" s="169">
        <f>Arkusz8!A15</f>
        <v>145</v>
      </c>
      <c r="N402" s="169"/>
      <c r="O402" s="169"/>
      <c r="P402" s="169">
        <f>Arkusz8!A14</f>
        <v>100</v>
      </c>
      <c r="Q402" s="169"/>
      <c r="R402" s="169"/>
      <c r="S402" s="169">
        <f>Arkusz8!A13</f>
        <v>170</v>
      </c>
      <c r="T402" s="169"/>
      <c r="U402" s="169"/>
      <c r="V402" s="169">
        <f>Arkusz8!A12</f>
        <v>141</v>
      </c>
      <c r="W402" s="169"/>
      <c r="X402" s="169"/>
    </row>
    <row r="403" spans="2:24" x14ac:dyDescent="0.25">
      <c r="B403" s="173" t="s">
        <v>7</v>
      </c>
      <c r="C403" s="174"/>
      <c r="D403" s="174"/>
      <c r="E403" s="174"/>
      <c r="F403" s="174"/>
      <c r="G403" s="174"/>
      <c r="H403" s="174"/>
      <c r="I403" s="174"/>
      <c r="J403" s="129">
        <f>Arkusz8!A21</f>
        <v>188</v>
      </c>
      <c r="K403" s="129"/>
      <c r="L403" s="129"/>
      <c r="M403" s="129">
        <f>Arkusz8!A20</f>
        <v>109</v>
      </c>
      <c r="N403" s="129"/>
      <c r="O403" s="129"/>
      <c r="P403" s="129">
        <f>Arkusz8!A19</f>
        <v>108</v>
      </c>
      <c r="Q403" s="129"/>
      <c r="R403" s="129"/>
      <c r="S403" s="129">
        <f>Arkusz8!A18</f>
        <v>155</v>
      </c>
      <c r="T403" s="129"/>
      <c r="U403" s="129"/>
      <c r="V403" s="129">
        <f>Arkusz8!A17</f>
        <v>156</v>
      </c>
      <c r="W403" s="129"/>
      <c r="X403" s="129"/>
    </row>
    <row r="404" spans="2:24" ht="15.75" thickBot="1" x14ac:dyDescent="0.3">
      <c r="B404" s="140" t="s">
        <v>92</v>
      </c>
      <c r="C404" s="141"/>
      <c r="D404" s="141"/>
      <c r="E404" s="141"/>
      <c r="F404" s="141"/>
      <c r="G404" s="141"/>
      <c r="H404" s="141"/>
      <c r="I404" s="141"/>
      <c r="J404" s="168">
        <f>Arkusz8!A26</f>
        <v>0</v>
      </c>
      <c r="K404" s="168"/>
      <c r="L404" s="168"/>
      <c r="M404" s="168">
        <f>Arkusz8!A25</f>
        <v>0</v>
      </c>
      <c r="N404" s="168"/>
      <c r="O404" s="168"/>
      <c r="P404" s="168">
        <f>Arkusz8!A24</f>
        <v>0</v>
      </c>
      <c r="Q404" s="168"/>
      <c r="R404" s="168"/>
      <c r="S404" s="168">
        <f>Arkusz8!A23</f>
        <v>0</v>
      </c>
      <c r="T404" s="168"/>
      <c r="U404" s="168"/>
      <c r="V404" s="168">
        <f>Arkusz8!A22</f>
        <v>0</v>
      </c>
      <c r="W404" s="168"/>
      <c r="X404" s="168"/>
    </row>
    <row r="405" spans="2:24" ht="15.75" thickBot="1" x14ac:dyDescent="0.3">
      <c r="B405" s="153" t="s">
        <v>93</v>
      </c>
      <c r="C405" s="154"/>
      <c r="D405" s="154"/>
      <c r="E405" s="154"/>
      <c r="F405" s="154"/>
      <c r="G405" s="154"/>
      <c r="H405" s="154"/>
      <c r="I405" s="154"/>
      <c r="J405" s="127">
        <f>SUM(J400,J401,J404)</f>
        <v>4553</v>
      </c>
      <c r="K405" s="127"/>
      <c r="L405" s="127"/>
      <c r="M405" s="127">
        <f>SUM(M400,M401,M404)</f>
        <v>4510</v>
      </c>
      <c r="N405" s="127"/>
      <c r="O405" s="127"/>
      <c r="P405" s="127">
        <f>SUM(P400,P401,P404)</f>
        <v>4514</v>
      </c>
      <c r="Q405" s="127"/>
      <c r="R405" s="127"/>
      <c r="S405" s="127">
        <f>SUM(S400,S401,S404)</f>
        <v>4499</v>
      </c>
      <c r="T405" s="127"/>
      <c r="U405" s="127"/>
      <c r="V405" s="127">
        <f>SUM(V400,V401,V404)</f>
        <v>4505</v>
      </c>
      <c r="W405" s="127"/>
      <c r="X405" s="128"/>
    </row>
    <row r="406" spans="2:24" x14ac:dyDescent="0.25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25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2:24" x14ac:dyDescent="0.25">
      <c r="B408" s="22"/>
      <c r="C408" s="22"/>
      <c r="D408" s="22"/>
      <c r="E408" s="22"/>
      <c r="F408" s="22"/>
      <c r="G408" s="22"/>
      <c r="H408" s="22"/>
      <c r="I408" s="22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2:24" x14ac:dyDescent="0.25">
      <c r="B409" s="22"/>
      <c r="C409" s="22"/>
      <c r="D409" s="22"/>
      <c r="E409" s="22"/>
      <c r="F409" s="22"/>
      <c r="G409" s="22"/>
      <c r="H409" s="22"/>
      <c r="I409" s="22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2:24" x14ac:dyDescent="0.25">
      <c r="B410" s="22"/>
      <c r="C410" s="22"/>
      <c r="D410" s="22"/>
      <c r="E410" s="22"/>
      <c r="F410" s="22"/>
      <c r="G410" s="22"/>
      <c r="H410" s="22"/>
      <c r="I410" s="22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2:24" x14ac:dyDescent="0.25">
      <c r="B411" s="22"/>
      <c r="C411" s="22"/>
      <c r="D411" s="22"/>
      <c r="E411" s="22"/>
      <c r="F411" s="22"/>
      <c r="G411" s="22"/>
      <c r="H411" s="22"/>
      <c r="I411" s="22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26" spans="1:2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5" x14ac:dyDescent="0.25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</row>
    <row r="431" spans="1:25" x14ac:dyDescent="0.25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 x14ac:dyDescent="0.25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</row>
    <row r="433" spans="1:25" x14ac:dyDescent="0.25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</row>
    <row r="434" spans="1:25" x14ac:dyDescent="0.25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</row>
    <row r="437" spans="1:25" x14ac:dyDescent="0.25">
      <c r="A437" s="40" t="s">
        <v>48</v>
      </c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R437" s="41"/>
      <c r="S437" s="41"/>
      <c r="T437" s="41"/>
    </row>
    <row r="438" spans="1:25" x14ac:dyDescent="0.25">
      <c r="P438" s="42"/>
      <c r="Q438" s="42"/>
      <c r="R438" s="41"/>
      <c r="S438" s="41"/>
      <c r="T438" s="41"/>
      <c r="U438" s="42"/>
    </row>
    <row r="439" spans="1:25" x14ac:dyDescent="0.25"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5" x14ac:dyDescent="0.25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</row>
    <row r="441" spans="1:25" x14ac:dyDescent="0.25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</row>
    <row r="442" spans="1:25" x14ac:dyDescent="0.25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</row>
    <row r="443" spans="1:25" x14ac:dyDescent="0.25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</row>
    <row r="444" spans="1:25" x14ac:dyDescent="0.25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</row>
    <row r="445" spans="1:25" x14ac:dyDescent="0.2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</row>
    <row r="446" spans="1:25" x14ac:dyDescent="0.25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</row>
    <row r="447" spans="1:25" x14ac:dyDescent="0.25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</row>
    <row r="448" spans="1:25" x14ac:dyDescent="0.25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</row>
    <row r="449" spans="1:25" x14ac:dyDescent="0.25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</row>
    <row r="450" spans="1:25" x14ac:dyDescent="0.25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</row>
    <row r="451" spans="1:25" x14ac:dyDescent="0.25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</row>
    <row r="452" spans="1:25" x14ac:dyDescent="0.25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</row>
    <row r="453" spans="1:25" x14ac:dyDescent="0.25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</row>
    <row r="454" spans="1:25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</row>
    <row r="455" spans="1:25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</row>
    <row r="456" spans="1:25" x14ac:dyDescent="0.25">
      <c r="P456" s="44"/>
      <c r="Q456" s="44"/>
      <c r="R456" s="43"/>
      <c r="S456" s="43"/>
      <c r="T456" s="43"/>
      <c r="U456" s="44"/>
    </row>
    <row r="457" spans="1:25" x14ac:dyDescent="0.25">
      <c r="A457" s="45" t="s">
        <v>169</v>
      </c>
      <c r="B457" s="45"/>
      <c r="C457" s="45"/>
      <c r="D457" s="45"/>
      <c r="E457" s="45"/>
      <c r="F457" s="45"/>
      <c r="G457" s="45"/>
      <c r="H457" s="45"/>
      <c r="I457" s="45"/>
      <c r="N457" s="44"/>
      <c r="O457" s="44"/>
      <c r="P457" s="46"/>
      <c r="Q457" s="46"/>
      <c r="R457" s="43"/>
      <c r="S457" s="43"/>
      <c r="T457" s="43"/>
    </row>
    <row r="458" spans="1:25" x14ac:dyDescent="0.25">
      <c r="M458" s="47"/>
      <c r="N458" s="47"/>
      <c r="R458" s="43"/>
      <c r="S458" s="43"/>
      <c r="T458" s="43"/>
    </row>
    <row r="459" spans="1:25" x14ac:dyDescent="0.25">
      <c r="R459" s="43"/>
      <c r="S459" s="43"/>
      <c r="T459" s="43"/>
    </row>
    <row r="460" spans="1:25" x14ac:dyDescent="0.25">
      <c r="D460" s="7"/>
      <c r="E460" s="7"/>
      <c r="P460" s="47"/>
      <c r="Q460" s="47"/>
      <c r="R460" s="43"/>
      <c r="S460" s="43"/>
      <c r="T460" s="43"/>
      <c r="U460" s="47"/>
    </row>
    <row r="461" spans="1:25" x14ac:dyDescent="0.25">
      <c r="A461" s="48"/>
      <c r="B461" s="48"/>
      <c r="C461" s="48"/>
      <c r="D461" s="49"/>
      <c r="E461" s="49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U461" s="47"/>
    </row>
    <row r="462" spans="1:25" ht="17.25" customHeight="1" x14ac:dyDescent="0.25">
      <c r="A462" s="122"/>
      <c r="B462" s="122"/>
      <c r="C462" s="122"/>
      <c r="D462" s="49"/>
      <c r="E462" s="49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3"/>
      <c r="Q462" s="43"/>
      <c r="R462" s="50"/>
      <c r="U462" s="43"/>
    </row>
    <row r="463" spans="1:25" x14ac:dyDescent="0.25">
      <c r="A463" s="301"/>
      <c r="B463" s="301"/>
      <c r="C463" s="301"/>
      <c r="D463" s="301"/>
      <c r="E463" s="301"/>
      <c r="F463" s="301"/>
      <c r="G463" s="301"/>
      <c r="H463" s="301"/>
      <c r="I463" s="301"/>
      <c r="J463" s="301"/>
      <c r="K463" s="301"/>
      <c r="L463" s="301"/>
      <c r="M463" s="301"/>
      <c r="N463" s="301"/>
      <c r="O463" s="301"/>
      <c r="P463" s="301"/>
      <c r="Q463" s="301"/>
      <c r="R463" s="301"/>
      <c r="S463" s="301"/>
      <c r="T463" s="301"/>
      <c r="U463" s="301"/>
      <c r="V463" s="301"/>
      <c r="W463" s="301"/>
      <c r="X463" s="301"/>
    </row>
    <row r="464" spans="1:25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U464" s="43"/>
    </row>
    <row r="465" spans="1:2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U465" s="43"/>
    </row>
  </sheetData>
  <sheetProtection formatCells="0" insertColumns="0" insertRows="0" deleteColumns="0" deleteRows="0"/>
  <mergeCells count="626">
    <mergeCell ref="A463:X463"/>
    <mergeCell ref="Q48:R48"/>
    <mergeCell ref="Q49:R49"/>
    <mergeCell ref="Q50:R50"/>
    <mergeCell ref="Q79:R79"/>
    <mergeCell ref="Q80:R80"/>
    <mergeCell ref="Q81:R81"/>
    <mergeCell ref="Q82:R82"/>
    <mergeCell ref="Q76:R77"/>
    <mergeCell ref="Q78:R78"/>
    <mergeCell ref="L100:V100"/>
    <mergeCell ref="O82:P82"/>
    <mergeCell ref="G76:N77"/>
    <mergeCell ref="O76:P77"/>
    <mergeCell ref="G78:N78"/>
    <mergeCell ref="O78:P78"/>
    <mergeCell ref="G79:N79"/>
    <mergeCell ref="O79:P79"/>
    <mergeCell ref="G80:N80"/>
    <mergeCell ref="O80:P80"/>
    <mergeCell ref="G53:J54"/>
    <mergeCell ref="K53:L54"/>
    <mergeCell ref="M53:R53"/>
    <mergeCell ref="M54:N54"/>
    <mergeCell ref="O251:P251"/>
    <mergeCell ref="M251:N251"/>
    <mergeCell ref="S380:U380"/>
    <mergeCell ref="P361:R361"/>
    <mergeCell ref="G25:J25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380:O380"/>
    <mergeCell ref="O54:P54"/>
    <mergeCell ref="Q54:R54"/>
    <mergeCell ref="G44:N45"/>
    <mergeCell ref="O44:P45"/>
    <mergeCell ref="G375:I375"/>
    <mergeCell ref="I250:J250"/>
    <mergeCell ref="G250:H250"/>
    <mergeCell ref="P375:R375"/>
    <mergeCell ref="S375:U375"/>
    <mergeCell ref="S377:U377"/>
    <mergeCell ref="P379:R379"/>
    <mergeCell ref="M378:O378"/>
    <mergeCell ref="M55:N55"/>
    <mergeCell ref="O55:P55"/>
    <mergeCell ref="Q55:R55"/>
    <mergeCell ref="U246:V246"/>
    <mergeCell ref="S246:T246"/>
    <mergeCell ref="S245:V245"/>
    <mergeCell ref="U249:V249"/>
    <mergeCell ref="S249:T249"/>
    <mergeCell ref="Q249:R249"/>
    <mergeCell ref="O249:P249"/>
    <mergeCell ref="M249:N249"/>
    <mergeCell ref="R340:S340"/>
    <mergeCell ref="M341:O341"/>
    <mergeCell ref="P341:Q341"/>
    <mergeCell ref="U251:V251"/>
    <mergeCell ref="S251:T251"/>
    <mergeCell ref="Q251:R251"/>
    <mergeCell ref="B400:I400"/>
    <mergeCell ref="B399:I399"/>
    <mergeCell ref="O287:P287"/>
    <mergeCell ref="M287:N287"/>
    <mergeCell ref="U289:V289"/>
    <mergeCell ref="S366:U366"/>
    <mergeCell ref="S363:U363"/>
    <mergeCell ref="R343:S343"/>
    <mergeCell ref="P344:Q344"/>
    <mergeCell ref="R344:S344"/>
    <mergeCell ref="A347:Y353"/>
    <mergeCell ref="S365:U365"/>
    <mergeCell ref="A341:C341"/>
    <mergeCell ref="A357:U357"/>
    <mergeCell ref="T344:U344"/>
    <mergeCell ref="M340:O340"/>
    <mergeCell ref="P340:Q340"/>
    <mergeCell ref="C363:F363"/>
    <mergeCell ref="J365:L365"/>
    <mergeCell ref="G376:I376"/>
    <mergeCell ref="J376:L376"/>
    <mergeCell ref="J375:L375"/>
    <mergeCell ref="M375:O375"/>
    <mergeCell ref="P378:R378"/>
    <mergeCell ref="D219:F219"/>
    <mergeCell ref="G219:I219"/>
    <mergeCell ref="J219:L219"/>
    <mergeCell ref="M219:O219"/>
    <mergeCell ref="P219:R219"/>
    <mergeCell ref="C248:F248"/>
    <mergeCell ref="C249:F249"/>
    <mergeCell ref="J230:L230"/>
    <mergeCell ref="G225:R225"/>
    <mergeCell ref="D227:F227"/>
    <mergeCell ref="G227:I227"/>
    <mergeCell ref="J227:L227"/>
    <mergeCell ref="M227:O227"/>
    <mergeCell ref="P227:R227"/>
    <mergeCell ref="M226:O226"/>
    <mergeCell ref="D221:F221"/>
    <mergeCell ref="G221:I221"/>
    <mergeCell ref="J221:L221"/>
    <mergeCell ref="M221:O221"/>
    <mergeCell ref="K249:L249"/>
    <mergeCell ref="I249:J249"/>
    <mergeCell ref="G249:H249"/>
    <mergeCell ref="G245:J245"/>
    <mergeCell ref="G244:V244"/>
    <mergeCell ref="P218:R218"/>
    <mergeCell ref="G218:I218"/>
    <mergeCell ref="J218:L218"/>
    <mergeCell ref="M218:O218"/>
    <mergeCell ref="G230:I230"/>
    <mergeCell ref="U250:V250"/>
    <mergeCell ref="S250:T250"/>
    <mergeCell ref="Q250:R250"/>
    <mergeCell ref="O250:P250"/>
    <mergeCell ref="M250:N250"/>
    <mergeCell ref="U248:V248"/>
    <mergeCell ref="S248:T248"/>
    <mergeCell ref="Q248:R248"/>
    <mergeCell ref="O248:P248"/>
    <mergeCell ref="M248:N248"/>
    <mergeCell ref="K248:L248"/>
    <mergeCell ref="I248:J248"/>
    <mergeCell ref="G248:H248"/>
    <mergeCell ref="U247:V247"/>
    <mergeCell ref="S247:T247"/>
    <mergeCell ref="Q247:R247"/>
    <mergeCell ref="O247:P247"/>
    <mergeCell ref="M247:N247"/>
    <mergeCell ref="K247:L247"/>
    <mergeCell ref="C244:F246"/>
    <mergeCell ref="C247:F247"/>
    <mergeCell ref="O245:R245"/>
    <mergeCell ref="M246:N246"/>
    <mergeCell ref="O246:P246"/>
    <mergeCell ref="Q246:R246"/>
    <mergeCell ref="P226:R226"/>
    <mergeCell ref="P230:R230"/>
    <mergeCell ref="D228:F228"/>
    <mergeCell ref="G228:I228"/>
    <mergeCell ref="J228:L228"/>
    <mergeCell ref="M230:O230"/>
    <mergeCell ref="M228:O228"/>
    <mergeCell ref="M229:O229"/>
    <mergeCell ref="P228:R228"/>
    <mergeCell ref="P229:R229"/>
    <mergeCell ref="D230:F230"/>
    <mergeCell ref="G247:H247"/>
    <mergeCell ref="C253:F253"/>
    <mergeCell ref="C250:F250"/>
    <mergeCell ref="C252:F252"/>
    <mergeCell ref="K169:L169"/>
    <mergeCell ref="C107:K107"/>
    <mergeCell ref="C108:K108"/>
    <mergeCell ref="C109:K109"/>
    <mergeCell ref="C110:K110"/>
    <mergeCell ref="C111:K111"/>
    <mergeCell ref="C112:K112"/>
    <mergeCell ref="C113:K113"/>
    <mergeCell ref="I253:J253"/>
    <mergeCell ref="G246:H246"/>
    <mergeCell ref="I246:J246"/>
    <mergeCell ref="K246:L246"/>
    <mergeCell ref="D181:G181"/>
    <mergeCell ref="K181:M181"/>
    <mergeCell ref="D182:G182"/>
    <mergeCell ref="K182:M182"/>
    <mergeCell ref="D183:G183"/>
    <mergeCell ref="K183:M183"/>
    <mergeCell ref="H183:J183"/>
    <mergeCell ref="H182:J182"/>
    <mergeCell ref="D218:F218"/>
    <mergeCell ref="M376:O376"/>
    <mergeCell ref="P376:R376"/>
    <mergeCell ref="B401:I401"/>
    <mergeCell ref="B402:I402"/>
    <mergeCell ref="C378:F378"/>
    <mergeCell ref="G378:I378"/>
    <mergeCell ref="J378:L378"/>
    <mergeCell ref="M400:O400"/>
    <mergeCell ref="P400:R400"/>
    <mergeCell ref="A395:Y396"/>
    <mergeCell ref="J380:L380"/>
    <mergeCell ref="J379:L379"/>
    <mergeCell ref="P377:R377"/>
    <mergeCell ref="G377:I377"/>
    <mergeCell ref="J377:L377"/>
    <mergeCell ref="M377:O377"/>
    <mergeCell ref="C380:F380"/>
    <mergeCell ref="C376:F376"/>
    <mergeCell ref="S378:U378"/>
    <mergeCell ref="S379:U379"/>
    <mergeCell ref="S401:U401"/>
    <mergeCell ref="C377:F377"/>
    <mergeCell ref="P380:R380"/>
    <mergeCell ref="M379:O379"/>
    <mergeCell ref="C362:F362"/>
    <mergeCell ref="F342:G342"/>
    <mergeCell ref="A339:C339"/>
    <mergeCell ref="C360:F361"/>
    <mergeCell ref="D337:E338"/>
    <mergeCell ref="K252:L252"/>
    <mergeCell ref="D304:E304"/>
    <mergeCell ref="F337:G338"/>
    <mergeCell ref="A340:C340"/>
    <mergeCell ref="K253:L253"/>
    <mergeCell ref="C283:F283"/>
    <mergeCell ref="C284:F284"/>
    <mergeCell ref="C285:F285"/>
    <mergeCell ref="C286:F286"/>
    <mergeCell ref="C287:F287"/>
    <mergeCell ref="C288:F288"/>
    <mergeCell ref="C289:F289"/>
    <mergeCell ref="A291:Z291"/>
    <mergeCell ref="A355:Z355"/>
    <mergeCell ref="R341:S341"/>
    <mergeCell ref="T341:U341"/>
    <mergeCell ref="T342:U342"/>
    <mergeCell ref="T343:U343"/>
    <mergeCell ref="J361:L361"/>
    <mergeCell ref="P363:R363"/>
    <mergeCell ref="M374:O374"/>
    <mergeCell ref="J374:L374"/>
    <mergeCell ref="S374:U374"/>
    <mergeCell ref="C364:F364"/>
    <mergeCell ref="G364:I364"/>
    <mergeCell ref="P373:R373"/>
    <mergeCell ref="C366:F366"/>
    <mergeCell ref="C367:F367"/>
    <mergeCell ref="G367:I367"/>
    <mergeCell ref="G363:I363"/>
    <mergeCell ref="M365:O365"/>
    <mergeCell ref="M363:O363"/>
    <mergeCell ref="J366:L366"/>
    <mergeCell ref="M366:O366"/>
    <mergeCell ref="P374:R374"/>
    <mergeCell ref="P367:R367"/>
    <mergeCell ref="P366:R366"/>
    <mergeCell ref="P365:R365"/>
    <mergeCell ref="G374:I374"/>
    <mergeCell ref="T340:U340"/>
    <mergeCell ref="S361:U361"/>
    <mergeCell ref="S364:U364"/>
    <mergeCell ref="S368:U368"/>
    <mergeCell ref="J362:L362"/>
    <mergeCell ref="S367:U367"/>
    <mergeCell ref="P364:R364"/>
    <mergeCell ref="P343:Q343"/>
    <mergeCell ref="P339:Q339"/>
    <mergeCell ref="M339:O339"/>
    <mergeCell ref="T339:U339"/>
    <mergeCell ref="P345:Q345"/>
    <mergeCell ref="R345:S345"/>
    <mergeCell ref="T345:U345"/>
    <mergeCell ref="R339:S339"/>
    <mergeCell ref="G360:U360"/>
    <mergeCell ref="M362:O362"/>
    <mergeCell ref="P362:R362"/>
    <mergeCell ref="S362:U362"/>
    <mergeCell ref="G361:I361"/>
    <mergeCell ref="P342:Q342"/>
    <mergeCell ref="R342:S342"/>
    <mergeCell ref="M361:O361"/>
    <mergeCell ref="P368:R368"/>
    <mergeCell ref="C375:F375"/>
    <mergeCell ref="M343:O343"/>
    <mergeCell ref="M342:O342"/>
    <mergeCell ref="A344:C344"/>
    <mergeCell ref="A343:C343"/>
    <mergeCell ref="A342:C342"/>
    <mergeCell ref="A345:C345"/>
    <mergeCell ref="G362:I362"/>
    <mergeCell ref="G366:I366"/>
    <mergeCell ref="J363:L363"/>
    <mergeCell ref="M364:O364"/>
    <mergeCell ref="G368:I368"/>
    <mergeCell ref="J368:L368"/>
    <mergeCell ref="M368:O368"/>
    <mergeCell ref="G365:I365"/>
    <mergeCell ref="M344:O344"/>
    <mergeCell ref="C374:F374"/>
    <mergeCell ref="G372:U372"/>
    <mergeCell ref="G373:I373"/>
    <mergeCell ref="J373:L373"/>
    <mergeCell ref="M373:O373"/>
    <mergeCell ref="J364:L364"/>
    <mergeCell ref="C365:F365"/>
    <mergeCell ref="S373:U373"/>
    <mergeCell ref="F344:G344"/>
    <mergeCell ref="D341:E341"/>
    <mergeCell ref="G158:J158"/>
    <mergeCell ref="O25:P25"/>
    <mergeCell ref="Q25:R25"/>
    <mergeCell ref="K25:L25"/>
    <mergeCell ref="A17:U19"/>
    <mergeCell ref="G55:J55"/>
    <mergeCell ref="K55:L55"/>
    <mergeCell ref="G82:N82"/>
    <mergeCell ref="G164:J164"/>
    <mergeCell ref="K164:L164"/>
    <mergeCell ref="G81:N81"/>
    <mergeCell ref="O81:P81"/>
    <mergeCell ref="C101:K101"/>
    <mergeCell ref="C102:K102"/>
    <mergeCell ref="C103:K103"/>
    <mergeCell ref="C104:K104"/>
    <mergeCell ref="C105:K105"/>
    <mergeCell ref="C106:K106"/>
    <mergeCell ref="N143:P143"/>
    <mergeCell ref="L144:M144"/>
    <mergeCell ref="N144:P144"/>
    <mergeCell ref="D144:K144"/>
    <mergeCell ref="O282:P282"/>
    <mergeCell ref="Q282:R282"/>
    <mergeCell ref="M337:O338"/>
    <mergeCell ref="D345:E345"/>
    <mergeCell ref="F345:G345"/>
    <mergeCell ref="H345:I345"/>
    <mergeCell ref="M345:O345"/>
    <mergeCell ref="A337:C338"/>
    <mergeCell ref="G251:H251"/>
    <mergeCell ref="I251:J251"/>
    <mergeCell ref="K251:L251"/>
    <mergeCell ref="H340:I340"/>
    <mergeCell ref="H341:I341"/>
    <mergeCell ref="H342:I342"/>
    <mergeCell ref="H343:I343"/>
    <mergeCell ref="H344:I344"/>
    <mergeCell ref="A336:I336"/>
    <mergeCell ref="D342:E342"/>
    <mergeCell ref="D340:E340"/>
    <mergeCell ref="F340:G340"/>
    <mergeCell ref="D343:E343"/>
    <mergeCell ref="F343:G343"/>
    <mergeCell ref="F341:G341"/>
    <mergeCell ref="D344:E344"/>
    <mergeCell ref="C280:F282"/>
    <mergeCell ref="I247:J247"/>
    <mergeCell ref="K250:L250"/>
    <mergeCell ref="A332:U332"/>
    <mergeCell ref="G281:J281"/>
    <mergeCell ref="K281:N281"/>
    <mergeCell ref="I288:J288"/>
    <mergeCell ref="K282:L282"/>
    <mergeCell ref="K283:L283"/>
    <mergeCell ref="K284:L284"/>
    <mergeCell ref="K286:L286"/>
    <mergeCell ref="I282:J282"/>
    <mergeCell ref="I284:J284"/>
    <mergeCell ref="S283:T283"/>
    <mergeCell ref="U283:V283"/>
    <mergeCell ref="I286:J286"/>
    <mergeCell ref="G282:H282"/>
    <mergeCell ref="G283:H283"/>
    <mergeCell ref="K287:L287"/>
    <mergeCell ref="S289:T289"/>
    <mergeCell ref="S284:T284"/>
    <mergeCell ref="A316:Y324"/>
    <mergeCell ref="M284:N284"/>
    <mergeCell ref="M285:N285"/>
    <mergeCell ref="O281:R281"/>
    <mergeCell ref="O283:P283"/>
    <mergeCell ref="Q283:R283"/>
    <mergeCell ref="K288:L288"/>
    <mergeCell ref="A241:U241"/>
    <mergeCell ref="M288:N288"/>
    <mergeCell ref="G280:V280"/>
    <mergeCell ref="S281:V281"/>
    <mergeCell ref="S282:T282"/>
    <mergeCell ref="U282:V282"/>
    <mergeCell ref="K245:N245"/>
    <mergeCell ref="M282:N282"/>
    <mergeCell ref="U253:V253"/>
    <mergeCell ref="S253:T253"/>
    <mergeCell ref="D269:E269"/>
    <mergeCell ref="G253:H253"/>
    <mergeCell ref="M253:N253"/>
    <mergeCell ref="G287:H287"/>
    <mergeCell ref="I287:J287"/>
    <mergeCell ref="I283:J283"/>
    <mergeCell ref="I285:J285"/>
    <mergeCell ref="U252:V252"/>
    <mergeCell ref="S252:T252"/>
    <mergeCell ref="G252:H252"/>
    <mergeCell ref="U284:V284"/>
    <mergeCell ref="S285:T285"/>
    <mergeCell ref="U285:V285"/>
    <mergeCell ref="U287:V287"/>
    <mergeCell ref="S287:T287"/>
    <mergeCell ref="U286:V286"/>
    <mergeCell ref="S286:T286"/>
    <mergeCell ref="V403:X403"/>
    <mergeCell ref="B403:I403"/>
    <mergeCell ref="S376:U376"/>
    <mergeCell ref="S400:U400"/>
    <mergeCell ref="U288:V288"/>
    <mergeCell ref="S288:T288"/>
    <mergeCell ref="Q289:R289"/>
    <mergeCell ref="G289:H289"/>
    <mergeCell ref="M336:U336"/>
    <mergeCell ref="T337:U338"/>
    <mergeCell ref="P337:Q338"/>
    <mergeCell ref="R337:S338"/>
    <mergeCell ref="D339:E339"/>
    <mergeCell ref="F339:G339"/>
    <mergeCell ref="H337:I338"/>
    <mergeCell ref="H339:I339"/>
    <mergeCell ref="G284:H284"/>
    <mergeCell ref="M404:O404"/>
    <mergeCell ref="P404:R404"/>
    <mergeCell ref="J399:L399"/>
    <mergeCell ref="V401:X401"/>
    <mergeCell ref="J402:L402"/>
    <mergeCell ref="S402:U402"/>
    <mergeCell ref="V404:X404"/>
    <mergeCell ref="J403:L403"/>
    <mergeCell ref="M403:O403"/>
    <mergeCell ref="P403:R403"/>
    <mergeCell ref="S403:U403"/>
    <mergeCell ref="M399:O399"/>
    <mergeCell ref="P401:R401"/>
    <mergeCell ref="M402:O402"/>
    <mergeCell ref="P402:R402"/>
    <mergeCell ref="V402:X402"/>
    <mergeCell ref="V399:X399"/>
    <mergeCell ref="J400:L400"/>
    <mergeCell ref="S399:U399"/>
    <mergeCell ref="V400:X400"/>
    <mergeCell ref="S404:U404"/>
    <mergeCell ref="J404:L404"/>
    <mergeCell ref="J405:L405"/>
    <mergeCell ref="M405:O405"/>
    <mergeCell ref="S405:U405"/>
    <mergeCell ref="B405:I405"/>
    <mergeCell ref="M21:R21"/>
    <mergeCell ref="M22:N22"/>
    <mergeCell ref="K24:L24"/>
    <mergeCell ref="G24:J24"/>
    <mergeCell ref="G23:J23"/>
    <mergeCell ref="G21:J22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O253:P253"/>
    <mergeCell ref="Q253:R253"/>
    <mergeCell ref="I252:J252"/>
    <mergeCell ref="M252:N252"/>
    <mergeCell ref="O252:P252"/>
    <mergeCell ref="Q252:R252"/>
    <mergeCell ref="L110:M110"/>
    <mergeCell ref="L111:M111"/>
    <mergeCell ref="L112:M112"/>
    <mergeCell ref="L113:M113"/>
    <mergeCell ref="L114:M114"/>
    <mergeCell ref="L115:M115"/>
    <mergeCell ref="L116:M116"/>
    <mergeCell ref="K167:L167"/>
    <mergeCell ref="G168:J168"/>
    <mergeCell ref="K168:L168"/>
    <mergeCell ref="A156:U156"/>
    <mergeCell ref="K159:L159"/>
    <mergeCell ref="K160:L160"/>
    <mergeCell ref="D143:K143"/>
    <mergeCell ref="K163:L163"/>
    <mergeCell ref="K162:L162"/>
    <mergeCell ref="L117:M117"/>
    <mergeCell ref="C251:F251"/>
    <mergeCell ref="K285:L285"/>
    <mergeCell ref="I289:J289"/>
    <mergeCell ref="K289:L289"/>
    <mergeCell ref="M289:N289"/>
    <mergeCell ref="O289:P289"/>
    <mergeCell ref="Q287:R287"/>
    <mergeCell ref="M283:N283"/>
    <mergeCell ref="G285:H285"/>
    <mergeCell ref="G286:H286"/>
    <mergeCell ref="G288:H288"/>
    <mergeCell ref="Q284:R284"/>
    <mergeCell ref="O285:P285"/>
    <mergeCell ref="Q285:R285"/>
    <mergeCell ref="O286:P286"/>
    <mergeCell ref="Q286:R286"/>
    <mergeCell ref="O288:P288"/>
    <mergeCell ref="Q288:R288"/>
    <mergeCell ref="O284:P284"/>
    <mergeCell ref="M286:N286"/>
    <mergeCell ref="A462:C462"/>
    <mergeCell ref="D229:F229"/>
    <mergeCell ref="G229:I229"/>
    <mergeCell ref="J229:L229"/>
    <mergeCell ref="D220:F220"/>
    <mergeCell ref="G220:I220"/>
    <mergeCell ref="J220:L220"/>
    <mergeCell ref="A233:Y236"/>
    <mergeCell ref="A440:Y453"/>
    <mergeCell ref="V405:X405"/>
    <mergeCell ref="P405:R405"/>
    <mergeCell ref="J401:L401"/>
    <mergeCell ref="M401:O401"/>
    <mergeCell ref="J367:L367"/>
    <mergeCell ref="M367:O367"/>
    <mergeCell ref="C379:F379"/>
    <mergeCell ref="G379:I379"/>
    <mergeCell ref="G380:I380"/>
    <mergeCell ref="C368:F368"/>
    <mergeCell ref="C372:F373"/>
    <mergeCell ref="P399:R399"/>
    <mergeCell ref="B404:I404"/>
    <mergeCell ref="M220:O220"/>
    <mergeCell ref="P220:R220"/>
    <mergeCell ref="K161:L161"/>
    <mergeCell ref="K158:L158"/>
    <mergeCell ref="C117:K117"/>
    <mergeCell ref="L143:M143"/>
    <mergeCell ref="Q144:S144"/>
    <mergeCell ref="G166:J166"/>
    <mergeCell ref="G165:J165"/>
    <mergeCell ref="G163:J163"/>
    <mergeCell ref="G162:J162"/>
    <mergeCell ref="G161:J161"/>
    <mergeCell ref="G160:J160"/>
    <mergeCell ref="K170:L170"/>
    <mergeCell ref="G167:J167"/>
    <mergeCell ref="V115:W115"/>
    <mergeCell ref="V116:W116"/>
    <mergeCell ref="P221:R221"/>
    <mergeCell ref="D225:F226"/>
    <mergeCell ref="G226:I226"/>
    <mergeCell ref="J226:L226"/>
    <mergeCell ref="H181:J181"/>
    <mergeCell ref="G169:J169"/>
    <mergeCell ref="D185:G185"/>
    <mergeCell ref="K185:M185"/>
    <mergeCell ref="H184:J184"/>
    <mergeCell ref="H185:J185"/>
    <mergeCell ref="D216:F217"/>
    <mergeCell ref="G216:R216"/>
    <mergeCell ref="G217:I217"/>
    <mergeCell ref="J217:L217"/>
    <mergeCell ref="M217:O217"/>
    <mergeCell ref="P217:R217"/>
    <mergeCell ref="D184:G184"/>
    <mergeCell ref="K184:M184"/>
    <mergeCell ref="A207:Y210"/>
    <mergeCell ref="G159:J159"/>
    <mergeCell ref="M25:N25"/>
    <mergeCell ref="M24:N24"/>
    <mergeCell ref="O24:P24"/>
    <mergeCell ref="G58:J58"/>
    <mergeCell ref="V109:W109"/>
    <mergeCell ref="V102:W102"/>
    <mergeCell ref="V103:W103"/>
    <mergeCell ref="V104:W104"/>
    <mergeCell ref="V105:W105"/>
    <mergeCell ref="V106:W106"/>
    <mergeCell ref="V107:W107"/>
    <mergeCell ref="V108:W108"/>
    <mergeCell ref="L109:M109"/>
    <mergeCell ref="L103:M103"/>
    <mergeCell ref="K26:L26"/>
    <mergeCell ref="M26:N26"/>
    <mergeCell ref="O26:P26"/>
    <mergeCell ref="Q26:R26"/>
    <mergeCell ref="G26:J26"/>
    <mergeCell ref="L106:M106"/>
    <mergeCell ref="L107:M107"/>
    <mergeCell ref="L108:M108"/>
    <mergeCell ref="M23:N23"/>
    <mergeCell ref="O23:P23"/>
    <mergeCell ref="Q23:R23"/>
    <mergeCell ref="Q24:R24"/>
    <mergeCell ref="E5:Q8"/>
    <mergeCell ref="E9:Q9"/>
    <mergeCell ref="Q22:R22"/>
    <mergeCell ref="K21:L22"/>
    <mergeCell ref="K23:L23"/>
    <mergeCell ref="O22:P22"/>
    <mergeCell ref="A383:Y391"/>
    <mergeCell ref="A430:Y434"/>
    <mergeCell ref="A85:Y93"/>
    <mergeCell ref="A146:Y151"/>
    <mergeCell ref="C116:K116"/>
    <mergeCell ref="L104:M104"/>
    <mergeCell ref="L105:M105"/>
    <mergeCell ref="V101:W101"/>
    <mergeCell ref="L101:M101"/>
    <mergeCell ref="L102:M102"/>
    <mergeCell ref="A98:U99"/>
    <mergeCell ref="V110:W110"/>
    <mergeCell ref="V111:W111"/>
    <mergeCell ref="V112:W112"/>
    <mergeCell ref="V113:W113"/>
    <mergeCell ref="C115:K115"/>
    <mergeCell ref="Q143:S143"/>
    <mergeCell ref="K166:L166"/>
    <mergeCell ref="K165:L165"/>
    <mergeCell ref="C114:K114"/>
    <mergeCell ref="V117:W117"/>
    <mergeCell ref="V114:W114"/>
    <mergeCell ref="A172:Y176"/>
    <mergeCell ref="G170:J17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2669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193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0</v>
      </c>
      <c r="D2">
        <v>218</v>
      </c>
      <c r="E2">
        <v>0</v>
      </c>
      <c r="F2">
        <v>0</v>
      </c>
      <c r="G2">
        <v>22</v>
      </c>
    </row>
    <row r="3" spans="1:7" x14ac:dyDescent="0.25">
      <c r="A3">
        <v>2</v>
      </c>
      <c r="B3" t="s">
        <v>152</v>
      </c>
      <c r="C3">
        <v>10</v>
      </c>
      <c r="D3">
        <v>184</v>
      </c>
      <c r="E3">
        <v>0</v>
      </c>
      <c r="F3">
        <v>5</v>
      </c>
      <c r="G3">
        <v>4</v>
      </c>
    </row>
    <row r="4" spans="1:7" x14ac:dyDescent="0.25">
      <c r="A4">
        <v>3</v>
      </c>
      <c r="B4" t="s">
        <v>124</v>
      </c>
      <c r="C4">
        <v>3</v>
      </c>
      <c r="D4">
        <v>9</v>
      </c>
      <c r="E4">
        <v>0</v>
      </c>
      <c r="F4">
        <v>66</v>
      </c>
      <c r="G4">
        <v>101</v>
      </c>
    </row>
    <row r="5" spans="1:7" x14ac:dyDescent="0.25">
      <c r="A5">
        <v>4</v>
      </c>
      <c r="B5" t="s">
        <v>154</v>
      </c>
      <c r="C5">
        <v>0</v>
      </c>
      <c r="D5">
        <v>0</v>
      </c>
      <c r="E5">
        <v>0</v>
      </c>
      <c r="F5">
        <v>34</v>
      </c>
      <c r="G5">
        <v>32</v>
      </c>
    </row>
    <row r="6" spans="1:7" x14ac:dyDescent="0.25">
      <c r="A6">
        <v>5</v>
      </c>
      <c r="B6" t="s">
        <v>159</v>
      </c>
      <c r="C6">
        <v>0</v>
      </c>
      <c r="D6">
        <v>0</v>
      </c>
      <c r="E6">
        <v>0</v>
      </c>
      <c r="F6">
        <v>7</v>
      </c>
      <c r="G6">
        <v>11</v>
      </c>
    </row>
    <row r="7" spans="1:7" x14ac:dyDescent="0.25">
      <c r="A7">
        <v>6</v>
      </c>
      <c r="B7" t="s">
        <v>102</v>
      </c>
      <c r="C7">
        <v>9</v>
      </c>
      <c r="D7">
        <v>16</v>
      </c>
      <c r="E7">
        <v>0</v>
      </c>
      <c r="F7">
        <v>51</v>
      </c>
      <c r="G7">
        <v>88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120</v>
      </c>
      <c r="D2">
        <v>2471</v>
      </c>
      <c r="E2">
        <v>0</v>
      </c>
      <c r="F2">
        <v>15</v>
      </c>
      <c r="G2">
        <v>62</v>
      </c>
    </row>
    <row r="3" spans="1:7" x14ac:dyDescent="0.25">
      <c r="A3">
        <v>2</v>
      </c>
      <c r="B3" t="s">
        <v>154</v>
      </c>
      <c r="C3">
        <v>0</v>
      </c>
      <c r="D3">
        <v>6</v>
      </c>
      <c r="E3">
        <v>0</v>
      </c>
      <c r="F3">
        <v>359</v>
      </c>
      <c r="G3">
        <v>1070</v>
      </c>
    </row>
    <row r="4" spans="1:7" x14ac:dyDescent="0.25">
      <c r="A4">
        <v>3</v>
      </c>
      <c r="B4" t="s">
        <v>124</v>
      </c>
      <c r="C4">
        <v>12</v>
      </c>
      <c r="D4">
        <v>49</v>
      </c>
      <c r="E4">
        <v>0</v>
      </c>
      <c r="F4">
        <v>451</v>
      </c>
      <c r="G4">
        <v>331</v>
      </c>
    </row>
    <row r="5" spans="1:7" x14ac:dyDescent="0.25">
      <c r="A5">
        <v>4</v>
      </c>
      <c r="B5" t="s">
        <v>123</v>
      </c>
      <c r="C5">
        <v>1</v>
      </c>
      <c r="D5">
        <v>309</v>
      </c>
      <c r="E5">
        <v>0</v>
      </c>
      <c r="F5">
        <v>25</v>
      </c>
      <c r="G5">
        <v>411</v>
      </c>
    </row>
    <row r="6" spans="1:7" x14ac:dyDescent="0.25">
      <c r="A6">
        <v>5</v>
      </c>
      <c r="B6" t="s">
        <v>153</v>
      </c>
      <c r="C6">
        <v>70</v>
      </c>
      <c r="D6">
        <v>1</v>
      </c>
      <c r="E6">
        <v>0</v>
      </c>
      <c r="F6">
        <v>2</v>
      </c>
      <c r="G6">
        <v>389</v>
      </c>
    </row>
    <row r="7" spans="1:7" x14ac:dyDescent="0.25">
      <c r="A7">
        <v>6</v>
      </c>
      <c r="B7" t="s">
        <v>102</v>
      </c>
      <c r="C7">
        <v>58</v>
      </c>
      <c r="D7">
        <v>64</v>
      </c>
      <c r="E7">
        <v>0</v>
      </c>
      <c r="F7">
        <v>232</v>
      </c>
      <c r="G7">
        <v>698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736</v>
      </c>
      <c r="B2" t="s">
        <v>108</v>
      </c>
      <c r="C2" t="s">
        <v>160</v>
      </c>
    </row>
    <row r="3" spans="1:3" x14ac:dyDescent="0.25">
      <c r="A3">
        <v>747</v>
      </c>
      <c r="B3" t="s">
        <v>108</v>
      </c>
      <c r="C3" t="s">
        <v>161</v>
      </c>
    </row>
    <row r="4" spans="1:3" x14ac:dyDescent="0.25">
      <c r="A4">
        <v>704</v>
      </c>
      <c r="B4" t="s">
        <v>108</v>
      </c>
      <c r="C4" t="s">
        <v>162</v>
      </c>
    </row>
    <row r="5" spans="1:3" x14ac:dyDescent="0.25">
      <c r="A5">
        <v>723</v>
      </c>
      <c r="B5" t="s">
        <v>108</v>
      </c>
      <c r="C5" t="s">
        <v>163</v>
      </c>
    </row>
    <row r="6" spans="1:3" x14ac:dyDescent="0.25">
      <c r="A6">
        <v>736</v>
      </c>
      <c r="B6" t="s">
        <v>108</v>
      </c>
      <c r="C6" t="s">
        <v>164</v>
      </c>
    </row>
    <row r="7" spans="1:3" x14ac:dyDescent="0.25">
      <c r="A7">
        <v>3769</v>
      </c>
      <c r="B7" t="s">
        <v>5</v>
      </c>
      <c r="C7" t="s">
        <v>160</v>
      </c>
    </row>
    <row r="8" spans="1:3" x14ac:dyDescent="0.25">
      <c r="A8">
        <v>3752</v>
      </c>
      <c r="B8" t="s">
        <v>5</v>
      </c>
      <c r="C8" t="s">
        <v>161</v>
      </c>
    </row>
    <row r="9" spans="1:3" x14ac:dyDescent="0.25">
      <c r="A9">
        <v>3810</v>
      </c>
      <c r="B9" t="s">
        <v>5</v>
      </c>
      <c r="C9" t="s">
        <v>162</v>
      </c>
    </row>
    <row r="10" spans="1:3" x14ac:dyDescent="0.25">
      <c r="A10">
        <v>3787</v>
      </c>
      <c r="B10" t="s">
        <v>5</v>
      </c>
      <c r="C10" t="s">
        <v>163</v>
      </c>
    </row>
    <row r="11" spans="1:3" x14ac:dyDescent="0.25">
      <c r="A11">
        <v>3817</v>
      </c>
      <c r="B11" t="s">
        <v>5</v>
      </c>
      <c r="C11" t="s">
        <v>164</v>
      </c>
    </row>
    <row r="12" spans="1:3" x14ac:dyDescent="0.25">
      <c r="A12">
        <v>141</v>
      </c>
      <c r="B12" t="s">
        <v>6</v>
      </c>
      <c r="C12" t="s">
        <v>160</v>
      </c>
    </row>
    <row r="13" spans="1:3" x14ac:dyDescent="0.25">
      <c r="A13">
        <v>170</v>
      </c>
      <c r="B13" t="s">
        <v>6</v>
      </c>
      <c r="C13" t="s">
        <v>161</v>
      </c>
    </row>
    <row r="14" spans="1:3" x14ac:dyDescent="0.25">
      <c r="A14">
        <v>100</v>
      </c>
      <c r="B14" t="s">
        <v>6</v>
      </c>
      <c r="C14" t="s">
        <v>162</v>
      </c>
    </row>
    <row r="15" spans="1:3" x14ac:dyDescent="0.25">
      <c r="A15">
        <v>145</v>
      </c>
      <c r="B15" t="s">
        <v>6</v>
      </c>
      <c r="C15" t="s">
        <v>163</v>
      </c>
    </row>
    <row r="16" spans="1:3" x14ac:dyDescent="0.25">
      <c r="A16">
        <v>276</v>
      </c>
      <c r="B16" t="s">
        <v>6</v>
      </c>
      <c r="C16" t="s">
        <v>164</v>
      </c>
    </row>
    <row r="17" spans="1:3" x14ac:dyDescent="0.25">
      <c r="A17">
        <v>156</v>
      </c>
      <c r="B17" t="s">
        <v>7</v>
      </c>
      <c r="C17" t="s">
        <v>160</v>
      </c>
    </row>
    <row r="18" spans="1:3" x14ac:dyDescent="0.25">
      <c r="A18">
        <v>155</v>
      </c>
      <c r="B18" t="s">
        <v>7</v>
      </c>
      <c r="C18" t="s">
        <v>161</v>
      </c>
    </row>
    <row r="19" spans="1:3" x14ac:dyDescent="0.25">
      <c r="A19">
        <v>108</v>
      </c>
      <c r="B19" t="s">
        <v>7</v>
      </c>
      <c r="C19" t="s">
        <v>162</v>
      </c>
    </row>
    <row r="20" spans="1:3" x14ac:dyDescent="0.25">
      <c r="A20">
        <v>109</v>
      </c>
      <c r="B20" t="s">
        <v>7</v>
      </c>
      <c r="C20" t="s">
        <v>163</v>
      </c>
    </row>
    <row r="21" spans="1:3" x14ac:dyDescent="0.25">
      <c r="A21" s="2">
        <v>188</v>
      </c>
      <c r="B21" s="2" t="s">
        <v>7</v>
      </c>
      <c r="C21" s="2" t="s">
        <v>164</v>
      </c>
    </row>
    <row r="22" spans="1:3" x14ac:dyDescent="0.25">
      <c r="A22" s="2">
        <v>0</v>
      </c>
      <c r="B22" s="2" t="s">
        <v>133</v>
      </c>
      <c r="C22" s="2" t="s">
        <v>160</v>
      </c>
    </row>
    <row r="23" spans="1:3" x14ac:dyDescent="0.25">
      <c r="A23" s="2">
        <v>0</v>
      </c>
      <c r="B23" s="2" t="s">
        <v>133</v>
      </c>
      <c r="C23" s="2" t="s">
        <v>161</v>
      </c>
    </row>
    <row r="24" spans="1:3" x14ac:dyDescent="0.25">
      <c r="A24" s="2">
        <v>0</v>
      </c>
      <c r="B24" s="2" t="s">
        <v>133</v>
      </c>
      <c r="C24" s="2" t="s">
        <v>162</v>
      </c>
    </row>
    <row r="25" spans="1:3" x14ac:dyDescent="0.25">
      <c r="A25" s="2">
        <v>0</v>
      </c>
      <c r="B25" s="2" t="s">
        <v>133</v>
      </c>
      <c r="C25" s="2" t="s">
        <v>163</v>
      </c>
    </row>
    <row r="26" spans="1:3" x14ac:dyDescent="0.25">
      <c r="A26" s="2">
        <v>0</v>
      </c>
      <c r="B26" s="2" t="s">
        <v>133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2374</v>
      </c>
      <c r="C2" t="s">
        <v>34</v>
      </c>
    </row>
    <row r="3" spans="1:3" x14ac:dyDescent="0.25">
      <c r="A3" t="s">
        <v>112</v>
      </c>
      <c r="B3">
        <v>24505</v>
      </c>
      <c r="C3" t="s">
        <v>34</v>
      </c>
    </row>
    <row r="4" spans="1:3" x14ac:dyDescent="0.25">
      <c r="A4" t="s">
        <v>113</v>
      </c>
      <c r="B4">
        <v>979</v>
      </c>
      <c r="C4" t="s">
        <v>34</v>
      </c>
    </row>
    <row r="5" spans="1:3" x14ac:dyDescent="0.25">
      <c r="A5" t="s">
        <v>30</v>
      </c>
      <c r="B5">
        <v>39969</v>
      </c>
      <c r="C5" t="s">
        <v>34</v>
      </c>
    </row>
    <row r="6" spans="1:3" x14ac:dyDescent="0.25">
      <c r="A6" t="s">
        <v>111</v>
      </c>
      <c r="B6">
        <v>54</v>
      </c>
      <c r="C6" t="s">
        <v>24</v>
      </c>
    </row>
    <row r="7" spans="1:3" x14ac:dyDescent="0.25">
      <c r="A7" t="s">
        <v>112</v>
      </c>
      <c r="B7">
        <v>475</v>
      </c>
      <c r="C7" t="s">
        <v>24</v>
      </c>
    </row>
    <row r="8" spans="1:3" x14ac:dyDescent="0.25">
      <c r="A8" t="s">
        <v>113</v>
      </c>
      <c r="B8">
        <v>44</v>
      </c>
      <c r="C8" t="s">
        <v>24</v>
      </c>
    </row>
    <row r="9" spans="1:3" x14ac:dyDescent="0.25">
      <c r="A9" t="s">
        <v>30</v>
      </c>
      <c r="B9">
        <v>1250</v>
      </c>
      <c r="C9" t="s">
        <v>24</v>
      </c>
    </row>
    <row r="10" spans="1:3" x14ac:dyDescent="0.25">
      <c r="A10" t="s">
        <v>111</v>
      </c>
      <c r="B10">
        <v>132</v>
      </c>
      <c r="C10" t="s">
        <v>35</v>
      </c>
    </row>
    <row r="11" spans="1:3" x14ac:dyDescent="0.25">
      <c r="A11" t="s">
        <v>112</v>
      </c>
      <c r="B11">
        <v>1420</v>
      </c>
      <c r="C11" t="s">
        <v>35</v>
      </c>
    </row>
    <row r="12" spans="1:3" x14ac:dyDescent="0.25">
      <c r="A12" t="s">
        <v>113</v>
      </c>
      <c r="B12">
        <v>96</v>
      </c>
      <c r="C12" t="s">
        <v>35</v>
      </c>
    </row>
    <row r="13" spans="1:3" x14ac:dyDescent="0.25">
      <c r="A13" t="s">
        <v>30</v>
      </c>
      <c r="B13">
        <v>2727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348</v>
      </c>
      <c r="B2" t="s">
        <v>134</v>
      </c>
      <c r="C2" t="s">
        <v>3</v>
      </c>
      <c r="D2">
        <v>1</v>
      </c>
    </row>
    <row r="3" spans="1:4" x14ac:dyDescent="0.25">
      <c r="A3">
        <v>290</v>
      </c>
      <c r="B3" t="s">
        <v>134</v>
      </c>
      <c r="C3" t="s">
        <v>77</v>
      </c>
      <c r="D3">
        <v>1</v>
      </c>
    </row>
    <row r="4" spans="1:4" x14ac:dyDescent="0.25">
      <c r="A4">
        <v>52</v>
      </c>
      <c r="B4" t="s">
        <v>165</v>
      </c>
      <c r="C4" t="s">
        <v>3</v>
      </c>
      <c r="D4">
        <v>2</v>
      </c>
    </row>
    <row r="5" spans="1:4" x14ac:dyDescent="0.25">
      <c r="A5">
        <v>35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6</v>
      </c>
      <c r="B8" t="s">
        <v>167</v>
      </c>
      <c r="C8" t="s">
        <v>3</v>
      </c>
      <c r="D8">
        <v>4</v>
      </c>
    </row>
    <row r="9" spans="1:4" x14ac:dyDescent="0.25">
      <c r="A9">
        <v>2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24381</v>
      </c>
      <c r="C2" t="s">
        <v>34</v>
      </c>
    </row>
    <row r="3" spans="1:3" x14ac:dyDescent="0.25">
      <c r="A3" t="s">
        <v>112</v>
      </c>
      <c r="B3">
        <v>197931</v>
      </c>
      <c r="C3" t="s">
        <v>34</v>
      </c>
    </row>
    <row r="4" spans="1:3" x14ac:dyDescent="0.25">
      <c r="A4" t="s">
        <v>113</v>
      </c>
      <c r="B4">
        <v>7376</v>
      </c>
      <c r="C4" t="s">
        <v>34</v>
      </c>
    </row>
    <row r="5" spans="1:3" x14ac:dyDescent="0.25">
      <c r="A5" t="s">
        <v>30</v>
      </c>
      <c r="B5">
        <v>310918</v>
      </c>
      <c r="C5" t="s">
        <v>34</v>
      </c>
    </row>
    <row r="6" spans="1:3" x14ac:dyDescent="0.25">
      <c r="A6" t="s">
        <v>111</v>
      </c>
      <c r="B6">
        <v>530</v>
      </c>
      <c r="C6" t="s">
        <v>24</v>
      </c>
    </row>
    <row r="7" spans="1:3" x14ac:dyDescent="0.25">
      <c r="A7" t="s">
        <v>112</v>
      </c>
      <c r="B7">
        <v>4678</v>
      </c>
      <c r="C7" t="s">
        <v>24</v>
      </c>
    </row>
    <row r="8" spans="1:3" x14ac:dyDescent="0.25">
      <c r="A8" t="s">
        <v>113</v>
      </c>
      <c r="B8">
        <v>449</v>
      </c>
      <c r="C8" t="s">
        <v>24</v>
      </c>
    </row>
    <row r="9" spans="1:3" x14ac:dyDescent="0.25">
      <c r="A9" t="s">
        <v>30</v>
      </c>
      <c r="B9">
        <v>8837</v>
      </c>
      <c r="C9" t="s">
        <v>24</v>
      </c>
    </row>
    <row r="10" spans="1:3" x14ac:dyDescent="0.25">
      <c r="A10" t="s">
        <v>111</v>
      </c>
      <c r="B10">
        <v>982</v>
      </c>
      <c r="C10" t="s">
        <v>35</v>
      </c>
    </row>
    <row r="11" spans="1:3" x14ac:dyDescent="0.25">
      <c r="A11" t="s">
        <v>112</v>
      </c>
      <c r="B11">
        <v>13175</v>
      </c>
      <c r="C11" t="s">
        <v>35</v>
      </c>
    </row>
    <row r="12" spans="1:3" x14ac:dyDescent="0.25">
      <c r="A12" t="s">
        <v>113</v>
      </c>
      <c r="B12">
        <v>730</v>
      </c>
      <c r="C12" t="s">
        <v>35</v>
      </c>
    </row>
    <row r="13" spans="1:3" x14ac:dyDescent="0.25">
      <c r="A13" t="s">
        <v>30</v>
      </c>
      <c r="B13">
        <v>22551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2805</v>
      </c>
      <c r="B2" t="s">
        <v>134</v>
      </c>
      <c r="C2" t="s">
        <v>3</v>
      </c>
      <c r="D2">
        <v>1</v>
      </c>
    </row>
    <row r="3" spans="1:4" x14ac:dyDescent="0.25">
      <c r="A3">
        <v>2584</v>
      </c>
      <c r="B3" t="s">
        <v>134</v>
      </c>
      <c r="C3" t="s">
        <v>77</v>
      </c>
      <c r="D3">
        <v>1</v>
      </c>
    </row>
    <row r="4" spans="1:4" x14ac:dyDescent="0.25">
      <c r="A4">
        <v>322</v>
      </c>
      <c r="B4" t="s">
        <v>165</v>
      </c>
      <c r="C4" t="s">
        <v>3</v>
      </c>
      <c r="D4">
        <v>2</v>
      </c>
    </row>
    <row r="5" spans="1:4" x14ac:dyDescent="0.25">
      <c r="A5">
        <v>300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12</v>
      </c>
      <c r="B7" t="s">
        <v>166</v>
      </c>
      <c r="C7" t="s">
        <v>77</v>
      </c>
      <c r="D7">
        <v>3</v>
      </c>
    </row>
    <row r="8" spans="1:4" x14ac:dyDescent="0.25">
      <c r="A8">
        <v>46</v>
      </c>
      <c r="B8" t="s">
        <v>167</v>
      </c>
      <c r="C8" t="s">
        <v>3</v>
      </c>
      <c r="D8">
        <v>4</v>
      </c>
    </row>
    <row r="9" spans="1:4" x14ac:dyDescent="0.25">
      <c r="A9">
        <v>30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14279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402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223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13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6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5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751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12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5018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188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90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262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4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15261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99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69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1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4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804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53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45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31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390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32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9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629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116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105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32882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755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590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11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6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1474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27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7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5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194</v>
      </c>
      <c r="G2">
        <v>1</v>
      </c>
    </row>
    <row r="3" spans="1:7" x14ac:dyDescent="0.25">
      <c r="A3">
        <v>2</v>
      </c>
      <c r="B3" t="s">
        <v>124</v>
      </c>
      <c r="C3" t="s">
        <v>31</v>
      </c>
      <c r="D3" t="s">
        <v>30</v>
      </c>
      <c r="E3">
        <v>1</v>
      </c>
      <c r="F3">
        <v>58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66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15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92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270</v>
      </c>
      <c r="G8">
        <v>1</v>
      </c>
    </row>
    <row r="9" spans="1:7" x14ac:dyDescent="0.25">
      <c r="A9">
        <v>2</v>
      </c>
      <c r="B9" t="s">
        <v>124</v>
      </c>
      <c r="C9" t="s">
        <v>31</v>
      </c>
      <c r="D9" t="s">
        <v>10</v>
      </c>
      <c r="E9">
        <v>2</v>
      </c>
      <c r="F9">
        <v>141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79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15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7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97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200</v>
      </c>
      <c r="G14">
        <v>2</v>
      </c>
    </row>
    <row r="15" spans="1:7" x14ac:dyDescent="0.25">
      <c r="A15">
        <v>2</v>
      </c>
      <c r="B15" t="s">
        <v>124</v>
      </c>
      <c r="C15" s="2" t="s">
        <v>55</v>
      </c>
      <c r="D15" t="s">
        <v>30</v>
      </c>
      <c r="E15">
        <v>1</v>
      </c>
      <c r="F15" s="2">
        <v>87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70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19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110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286</v>
      </c>
      <c r="G20">
        <v>2</v>
      </c>
    </row>
    <row r="21" spans="1:7" x14ac:dyDescent="0.25">
      <c r="A21">
        <v>2</v>
      </c>
      <c r="B21" t="s">
        <v>124</v>
      </c>
      <c r="C21" s="2" t="s">
        <v>55</v>
      </c>
      <c r="D21" t="s">
        <v>10</v>
      </c>
      <c r="E21">
        <v>2</v>
      </c>
      <c r="F21" s="2">
        <v>192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84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25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125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124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4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8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25">
      <c r="A33">
        <v>2</v>
      </c>
      <c r="B33" t="s">
        <v>124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10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1481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804</v>
      </c>
      <c r="G3">
        <v>1</v>
      </c>
    </row>
    <row r="4" spans="1:7" x14ac:dyDescent="0.25">
      <c r="A4">
        <v>3</v>
      </c>
      <c r="B4" t="s">
        <v>124</v>
      </c>
      <c r="C4" t="s">
        <v>31</v>
      </c>
      <c r="D4" t="s">
        <v>30</v>
      </c>
      <c r="E4">
        <v>1</v>
      </c>
      <c r="F4">
        <v>317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230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120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714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1991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1220</v>
      </c>
      <c r="G9">
        <v>1</v>
      </c>
    </row>
    <row r="10" spans="1:7" x14ac:dyDescent="0.25">
      <c r="A10">
        <v>3</v>
      </c>
      <c r="B10" t="s">
        <v>124</v>
      </c>
      <c r="C10" t="s">
        <v>31</v>
      </c>
      <c r="D10" t="s">
        <v>10</v>
      </c>
      <c r="E10">
        <v>2</v>
      </c>
      <c r="F10">
        <v>658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363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164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866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1502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915</v>
      </c>
      <c r="G15">
        <v>2</v>
      </c>
    </row>
    <row r="16" spans="1:7" x14ac:dyDescent="0.25">
      <c r="A16">
        <v>3</v>
      </c>
      <c r="B16" t="s">
        <v>124</v>
      </c>
      <c r="C16" s="2" t="s">
        <v>55</v>
      </c>
      <c r="D16" t="s">
        <v>30</v>
      </c>
      <c r="E16">
        <v>1</v>
      </c>
      <c r="F16" s="2">
        <v>575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299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130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859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2052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1401</v>
      </c>
      <c r="G21">
        <v>2</v>
      </c>
    </row>
    <row r="22" spans="1:7" x14ac:dyDescent="0.25">
      <c r="A22">
        <v>3</v>
      </c>
      <c r="B22" t="s">
        <v>124</v>
      </c>
      <c r="C22" s="2" t="s">
        <v>55</v>
      </c>
      <c r="D22" t="s">
        <v>10</v>
      </c>
      <c r="E22">
        <v>2</v>
      </c>
      <c r="F22" s="2">
        <v>1221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504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192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1087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10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6</v>
      </c>
      <c r="G27">
        <v>3</v>
      </c>
    </row>
    <row r="28" spans="1:7" x14ac:dyDescent="0.25">
      <c r="A28">
        <v>3</v>
      </c>
      <c r="B28" t="s">
        <v>124</v>
      </c>
      <c r="C28" t="s">
        <v>103</v>
      </c>
      <c r="D28" t="s">
        <v>30</v>
      </c>
      <c r="E28">
        <v>1</v>
      </c>
      <c r="F28">
        <v>7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7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21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19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13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7</v>
      </c>
      <c r="G33">
        <v>3</v>
      </c>
    </row>
    <row r="34" spans="1:7" x14ac:dyDescent="0.25">
      <c r="A34">
        <v>3</v>
      </c>
      <c r="B34" t="s">
        <v>124</v>
      </c>
      <c r="C34" t="s">
        <v>103</v>
      </c>
      <c r="D34" t="s">
        <v>10</v>
      </c>
      <c r="E34">
        <v>2</v>
      </c>
      <c r="F34">
        <v>17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18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47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125</v>
      </c>
      <c r="C2">
        <v>3599</v>
      </c>
      <c r="D2">
        <v>2120</v>
      </c>
      <c r="E2">
        <v>90</v>
      </c>
    </row>
    <row r="3" spans="1:5" x14ac:dyDescent="0.25">
      <c r="A3">
        <v>2</v>
      </c>
      <c r="B3" t="s">
        <v>126</v>
      </c>
      <c r="C3">
        <v>357</v>
      </c>
      <c r="D3">
        <v>266</v>
      </c>
      <c r="E3">
        <v>6</v>
      </c>
    </row>
    <row r="4" spans="1:5" x14ac:dyDescent="0.25">
      <c r="A4">
        <v>3</v>
      </c>
      <c r="B4" t="s">
        <v>155</v>
      </c>
      <c r="C4">
        <v>202</v>
      </c>
      <c r="D4">
        <v>193</v>
      </c>
      <c r="E4">
        <v>1</v>
      </c>
    </row>
    <row r="5" spans="1:5" x14ac:dyDescent="0.25">
      <c r="A5" s="2">
        <v>4</v>
      </c>
      <c r="B5" s="2" t="s">
        <v>136</v>
      </c>
      <c r="C5" s="2">
        <v>184</v>
      </c>
      <c r="D5" s="2">
        <v>164</v>
      </c>
      <c r="E5" s="2">
        <v>4</v>
      </c>
    </row>
    <row r="6" spans="1:5" x14ac:dyDescent="0.25">
      <c r="A6" s="2">
        <v>5</v>
      </c>
      <c r="B6" s="2" t="s">
        <v>137</v>
      </c>
      <c r="C6" s="2">
        <v>93</v>
      </c>
      <c r="D6" s="2">
        <v>88</v>
      </c>
      <c r="E6" s="2">
        <v>17</v>
      </c>
    </row>
    <row r="7" spans="1:5" x14ac:dyDescent="0.25">
      <c r="A7" s="2">
        <v>6</v>
      </c>
      <c r="B7" s="2" t="s">
        <v>102</v>
      </c>
      <c r="C7" s="2">
        <v>345</v>
      </c>
      <c r="D7" s="2">
        <v>281</v>
      </c>
      <c r="E7" s="2">
        <v>31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125</v>
      </c>
      <c r="C2" s="2">
        <v>55</v>
      </c>
      <c r="D2" s="2">
        <v>46</v>
      </c>
      <c r="E2" s="2">
        <v>19</v>
      </c>
    </row>
    <row r="3" spans="1:5" x14ac:dyDescent="0.25">
      <c r="A3" s="2">
        <v>2</v>
      </c>
      <c r="B3" s="2" t="s">
        <v>156</v>
      </c>
      <c r="C3" s="2">
        <v>30</v>
      </c>
      <c r="D3" s="2">
        <v>26</v>
      </c>
      <c r="E3" s="2">
        <v>5</v>
      </c>
    </row>
    <row r="4" spans="1:5" x14ac:dyDescent="0.25">
      <c r="A4" s="2">
        <v>3</v>
      </c>
      <c r="B4" s="2" t="s">
        <v>157</v>
      </c>
      <c r="C4" s="2">
        <v>24</v>
      </c>
      <c r="D4" s="2">
        <v>17</v>
      </c>
      <c r="E4" s="2">
        <v>4</v>
      </c>
    </row>
    <row r="5" spans="1:5" x14ac:dyDescent="0.25">
      <c r="A5" s="2">
        <v>4</v>
      </c>
      <c r="B5" s="2" t="s">
        <v>126</v>
      </c>
      <c r="C5" s="2">
        <v>20</v>
      </c>
      <c r="D5" s="2">
        <v>19</v>
      </c>
      <c r="E5" s="2">
        <v>9</v>
      </c>
    </row>
    <row r="6" spans="1:5" x14ac:dyDescent="0.25">
      <c r="A6" s="2">
        <v>5</v>
      </c>
      <c r="B6" s="2" t="s">
        <v>158</v>
      </c>
      <c r="C6" s="2">
        <v>10</v>
      </c>
      <c r="D6" s="2">
        <v>9</v>
      </c>
      <c r="E6" s="2">
        <v>1</v>
      </c>
    </row>
    <row r="7" spans="1:5" x14ac:dyDescent="0.25">
      <c r="A7" s="2">
        <v>6</v>
      </c>
      <c r="B7" s="2" t="s">
        <v>102</v>
      </c>
      <c r="C7" s="2">
        <v>50</v>
      </c>
      <c r="D7" s="2">
        <v>34</v>
      </c>
      <c r="E7" s="2">
        <v>11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444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2022-10-05T13:25:06Z</cp:lastPrinted>
  <dcterms:created xsi:type="dcterms:W3CDTF">2014-07-29T18:33:30Z</dcterms:created>
  <dcterms:modified xsi:type="dcterms:W3CDTF">2022-10-05T13:26:58Z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