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8_{9362A606-3EA2-49A4-B823-1B3CBC3AAC5D}" xr6:coauthVersionLast="36" xr6:coauthVersionMax="36" xr10:uidLastSave="{00000000-0000-0000-0000-000000000000}"/>
  <bookViews>
    <workbookView xWindow="0" yWindow="0" windowWidth="21600" windowHeight="9075" xr2:uid="{00000000-000D-0000-FFFF-FFFF00000000}"/>
  </bookViews>
  <sheets>
    <sheet name="Lab. Poznań" sheetId="8" r:id="rId1"/>
  </sheets>
  <calcPr calcId="191029" iterateDelta="1E-4"/>
</workbook>
</file>

<file path=xl/calcChain.xml><?xml version="1.0" encoding="utf-8"?>
<calcChain xmlns="http://schemas.openxmlformats.org/spreadsheetml/2006/main">
  <c r="A10" i="8" l="1"/>
  <c r="A74" i="8" l="1"/>
  <c r="A141" i="8" l="1"/>
  <c r="A190" i="8" s="1"/>
  <c r="A246" i="8" l="1"/>
  <c r="A253" i="8" l="1"/>
  <c r="A269" i="8" l="1"/>
  <c r="A276" i="8" l="1"/>
  <c r="A283" i="8" s="1"/>
  <c r="A292" i="8" l="1"/>
  <c r="A304" i="8" s="1"/>
  <c r="A311" i="8" s="1"/>
  <c r="A323" i="8" s="1"/>
  <c r="A330" i="8" s="1"/>
  <c r="A337" i="8" s="1"/>
  <c r="A344" i="8" s="1"/>
  <c r="A351" i="8" s="1"/>
  <c r="A358" i="8" s="1"/>
  <c r="A365" i="8" s="1"/>
  <c r="A372" i="8" s="1"/>
  <c r="A381" i="8" s="1"/>
  <c r="A389" i="8" s="1"/>
  <c r="A396" i="8" s="1"/>
  <c r="A409" i="8" s="1"/>
  <c r="A430" i="8" l="1"/>
  <c r="A454" i="8" s="1"/>
  <c r="A462" i="8" s="1"/>
  <c r="A469" i="8" s="1"/>
  <c r="A481" i="8" s="1"/>
  <c r="A491" i="8" s="1"/>
  <c r="A49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zmiana numeru katalogowego (mail z dnia 29.04.20r.)</t>
        </r>
      </text>
    </comment>
  </commentList>
</comments>
</file>

<file path=xl/sharedStrings.xml><?xml version="1.0" encoding="utf-8"?>
<sst xmlns="http://schemas.openxmlformats.org/spreadsheetml/2006/main" count="1545" uniqueCount="563">
  <si>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</si>
  <si>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</si>
  <si>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</si>
  <si>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</si>
  <si>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</si>
  <si>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</si>
  <si>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</si>
  <si>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</si>
  <si>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</si>
  <si>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</si>
  <si>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</si>
  <si>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</si>
  <si>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</si>
  <si>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</si>
  <si>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</si>
  <si>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t>*Wykonawca wypełnia kolumne nr 12 tylko wprzypadku gdy oferuje produkt równoważny w stosunku do wskazanego w kolumnie nr 4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</si>
  <si>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</si>
  <si>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Centralne Laboratorium GIJHARS w Poznaniu</t>
  </si>
  <si>
    <t>100731.2500</t>
  </si>
  <si>
    <t>33696300-8</t>
  </si>
  <si>
    <t>Kwas siarkowy 95-97%</t>
  </si>
  <si>
    <t>2,5 l</t>
  </si>
  <si>
    <t>109407.0500</t>
  </si>
  <si>
    <t xml:space="preserve">Roztwór buforowy pH 7,00 </t>
  </si>
  <si>
    <t>0,5 l</t>
  </si>
  <si>
    <t>109406.0500</t>
  </si>
  <si>
    <t>Roztwór buforowy pH 4,01</t>
  </si>
  <si>
    <t>Roztwór buforowy pH 9,00</t>
  </si>
  <si>
    <t>1 l</t>
  </si>
  <si>
    <t>Azotan srebra 0,1 N</t>
  </si>
  <si>
    <t>Kwas solny 0,1 N</t>
  </si>
  <si>
    <t>10 l</t>
  </si>
  <si>
    <t>Kwas solny 25%</t>
  </si>
  <si>
    <t>1l</t>
  </si>
  <si>
    <t xml:space="preserve"> di-potasu wodorofosforan trihydrat</t>
  </si>
  <si>
    <t>250g</t>
  </si>
  <si>
    <t>100 g</t>
  </si>
  <si>
    <t>Wodorotlenek potasowy roztwór w etanolu KOH =0,1 mol/l</t>
  </si>
  <si>
    <t>119507.0500</t>
  </si>
  <si>
    <t>Standard sodu do ozn.</t>
  </si>
  <si>
    <t>500 ml</t>
  </si>
  <si>
    <t>4-dimetyloaminobenzaldehyd</t>
  </si>
  <si>
    <t>25 g</t>
  </si>
  <si>
    <t>115348.0250</t>
  </si>
  <si>
    <t>Tabletki Kiejdala</t>
  </si>
  <si>
    <t>250 szt.</t>
  </si>
  <si>
    <t xml:space="preserve">Sodu siarczyn bezwodny cz.d.a </t>
  </si>
  <si>
    <t>500 g</t>
  </si>
  <si>
    <t>Sodu octan bezwodny</t>
  </si>
  <si>
    <t>250 g</t>
  </si>
  <si>
    <t>Sodu siarczan bezwodny</t>
  </si>
  <si>
    <t xml:space="preserve">Sodu węglan bezwodny </t>
  </si>
  <si>
    <t>1 kg</t>
  </si>
  <si>
    <t>Rodanek amonu 0,1 N</t>
  </si>
  <si>
    <t>Azotan potasu roztwór wzorcowy</t>
  </si>
  <si>
    <t>Azotyn sodu roztwór wzorcowy</t>
  </si>
  <si>
    <t>Chlorek cezowy</t>
  </si>
  <si>
    <t>50 g</t>
  </si>
  <si>
    <t>Siarczan sodowy bezw. GR</t>
  </si>
  <si>
    <t xml:space="preserve">Roztwór Wijsa 0,1 </t>
  </si>
  <si>
    <t>Cykloheksan</t>
  </si>
  <si>
    <t xml:space="preserve">Chlorek lantanu </t>
  </si>
  <si>
    <t>100g</t>
  </si>
  <si>
    <t>Amonu żelaza (III)siarczan 12 hydrat cz.d.a</t>
  </si>
  <si>
    <t>6x500 ml</t>
  </si>
  <si>
    <t>Kwas solny 1 mol/l r-r (1N)</t>
  </si>
  <si>
    <t>Eter etylowy czda.</t>
  </si>
  <si>
    <t>6 x 1000 ml</t>
  </si>
  <si>
    <t>384690115 </t>
  </si>
  <si>
    <t>Eter naftowy</t>
  </si>
  <si>
    <t>Piasek morski, oczyszczany kwasem</t>
  </si>
  <si>
    <t>5 kg</t>
  </si>
  <si>
    <t>1,4-Fenylenodiamina</t>
  </si>
  <si>
    <t>Kwas borowy, czda.</t>
  </si>
  <si>
    <t>Wodorotlenek potasu cz.d.a.</t>
  </si>
  <si>
    <t>879832169 </t>
  </si>
  <si>
    <t>Wersenian dwusodowy r-r mianowany 0,01 mol/l</t>
  </si>
  <si>
    <t>2-Propanol</t>
  </si>
  <si>
    <t>Sodu diwodorofosforan 1 hydrat cz.d.a</t>
  </si>
  <si>
    <t>Kwas trichlorooctowy</t>
  </si>
  <si>
    <t>Sodu pirosiarczyn cz.d.a.</t>
  </si>
  <si>
    <t>Chloroform cz.d.a</t>
  </si>
  <si>
    <t>N-(1-Naftylo)etylenodiaminy chlorowodorek cz.d.a</t>
  </si>
  <si>
    <t>10 g</t>
  </si>
  <si>
    <t>Potasu jodek</t>
  </si>
  <si>
    <t>746834164 </t>
  </si>
  <si>
    <t>Potasu wodorotlenek (0,1N)r-r mianowany</t>
  </si>
  <si>
    <t>Kwasu fenoloftaleinodwufosforowy</t>
  </si>
  <si>
    <t>5g</t>
  </si>
  <si>
    <t>Sodu wodorotlenek  0,25 mol/l r-r mianowany</t>
  </si>
  <si>
    <t>Sodu wodorotlenek 1 mol/l</t>
  </si>
  <si>
    <t>Izooktan</t>
  </si>
  <si>
    <t>1 - Propanol</t>
  </si>
  <si>
    <t>1 L</t>
  </si>
  <si>
    <t>Płyn Lugola</t>
  </si>
  <si>
    <t>Di sodu wodorofosforan 12 hydrat</t>
  </si>
  <si>
    <t>Ołowiu II octan 3 hydrat</t>
  </si>
  <si>
    <t>Odczynnik Fehlinga r-r B</t>
  </si>
  <si>
    <t>Tiosiarczan sodu rozt.0,01 mol/l</t>
  </si>
  <si>
    <t>Odczynnik Fehlinga r-r A</t>
  </si>
  <si>
    <t>Wodorotlenek sodu rozt.32%</t>
  </si>
  <si>
    <t>5 l</t>
  </si>
  <si>
    <t>Potasu diwodorofosforan CZDA</t>
  </si>
  <si>
    <t>Wapnia tlenek cz.d.a</t>
  </si>
  <si>
    <t xml:space="preserve">Kwas wersenowy </t>
  </si>
  <si>
    <t>Błekit metylenowy</t>
  </si>
  <si>
    <t>Kwas nadchlorowy 60 %</t>
  </si>
  <si>
    <t>Amonu siarczan cz.d.a</t>
  </si>
  <si>
    <t>Kwa octowy lodowaty 99,5%-99,9%</t>
  </si>
  <si>
    <t>33801-250 -R</t>
  </si>
  <si>
    <t>Kwas winowy</t>
  </si>
  <si>
    <t>34400-1L</t>
  </si>
  <si>
    <t>Odczynnik Luffa -Schoorla</t>
  </si>
  <si>
    <t>A1625</t>
  </si>
  <si>
    <t>Acetylokoenzym A</t>
  </si>
  <si>
    <t>5 mg</t>
  </si>
  <si>
    <t>Kwas fosfomolibdenowy hydrat</t>
  </si>
  <si>
    <t>N 8129</t>
  </si>
  <si>
    <t>33696300-9</t>
  </si>
  <si>
    <t>Di nukleotyd adeninowy</t>
  </si>
  <si>
    <t>Amoniak 25 %</t>
  </si>
  <si>
    <t>250 ml</t>
  </si>
  <si>
    <t>Sodu octan 3 hydrat</t>
  </si>
  <si>
    <t>di-sodu szczawian</t>
  </si>
  <si>
    <t>Kwas sulfanilowy</t>
  </si>
  <si>
    <t>Fenoloftaleina r-r 2%</t>
  </si>
  <si>
    <t>di - sodu wersenian 0,005 mol/l</t>
  </si>
  <si>
    <t xml:space="preserve">Sodu azotyn </t>
  </si>
  <si>
    <t>Potasu azotan</t>
  </si>
  <si>
    <t>Octan cynku 2 hydrat</t>
  </si>
  <si>
    <t xml:space="preserve">Potasu di-wodorofosforan </t>
  </si>
  <si>
    <t>di- potasu wodorofosforan cz.d.a</t>
  </si>
  <si>
    <t>Czterochlorek węgla cz.d.a</t>
  </si>
  <si>
    <t>Siarczan magnezu 7 hydrat</t>
  </si>
  <si>
    <t>Sodu heksametafosforan cz</t>
  </si>
  <si>
    <t>Rtęci jodek</t>
  </si>
  <si>
    <t>5 g</t>
  </si>
  <si>
    <t>Amoniak 1 N</t>
  </si>
  <si>
    <t>Amonu chlorek 0,2 M</t>
  </si>
  <si>
    <t>Potasu wodorotlenek 0,5 N</t>
  </si>
  <si>
    <t>Wodorotlenek sodu 6 N</t>
  </si>
  <si>
    <t>Wodorotlenek sodu 4 N</t>
  </si>
  <si>
    <t>Wodorotlenek potasu 1 N w etanolu</t>
  </si>
  <si>
    <t>`1 l</t>
  </si>
  <si>
    <t>Kwas solny 0,01 N</t>
  </si>
  <si>
    <t>Winian sodowo potasowy 4 hydrat</t>
  </si>
  <si>
    <t>Błękit tymolowy</t>
  </si>
  <si>
    <t>Błekit bromotymolowy</t>
  </si>
  <si>
    <t>Kwas nadchlorowy 1M</t>
  </si>
  <si>
    <t>Wodorotlenek potasu 2 M</t>
  </si>
  <si>
    <t>Oranż metylowy</t>
  </si>
  <si>
    <t>Czerwień metylowa</t>
  </si>
  <si>
    <t>Szczawian amonu bezwodny</t>
  </si>
  <si>
    <t>Kwas trichlorooctowy 20%</t>
  </si>
  <si>
    <t>Nadmanganian potasu 0,004 mol/l rozt.mian.</t>
  </si>
  <si>
    <t>Jodan potasu</t>
  </si>
  <si>
    <t>Wodorotlenek potasu 0,5 N w etanolu</t>
  </si>
  <si>
    <t>Wzorzec gęstości - woda</t>
  </si>
  <si>
    <t>5 x 10 ml</t>
  </si>
  <si>
    <t>Test kwas L- glutaminowy Data ważności testu min. 1 rok</t>
  </si>
  <si>
    <t>op.(3x13 )</t>
  </si>
  <si>
    <t>Test  enzymatyczny do ilościowego oznaczania azotynów i azotanów.Termin ważności min. 6 mcy od daty dostawy</t>
  </si>
  <si>
    <t xml:space="preserve">3 x13 sztuk </t>
  </si>
  <si>
    <t xml:space="preserve">Antypieniacz </t>
  </si>
  <si>
    <t>100 ml</t>
  </si>
  <si>
    <t>Tlenek ołowiu</t>
  </si>
  <si>
    <t>LGC7103</t>
  </si>
  <si>
    <t>Herbatniki</t>
  </si>
  <si>
    <t>48 g</t>
  </si>
  <si>
    <t>BLS 099.070</t>
  </si>
  <si>
    <t xml:space="preserve">Wzorzec pH 7,00 fosforanowy(min.ważność 1 rok) </t>
  </si>
  <si>
    <t>BLS 099.040</t>
  </si>
  <si>
    <t xml:space="preserve">Wzorzec pH 4,01 ftalanowy(min.ważność 1 rok) </t>
  </si>
  <si>
    <t>BLS 099.090</t>
  </si>
  <si>
    <t xml:space="preserve">Wzorzec pH  9 (min.ważność 1 rok) </t>
  </si>
  <si>
    <t xml:space="preserve">Chlorek wapnia bezwodny cz.d.a. </t>
  </si>
  <si>
    <t>2500 ml</t>
  </si>
  <si>
    <t>2.5 l</t>
  </si>
  <si>
    <t>1000 ml</t>
  </si>
  <si>
    <t>4 szt</t>
  </si>
  <si>
    <t>1.08337.1000</t>
  </si>
  <si>
    <t>Glukoza D</t>
  </si>
  <si>
    <t>1000 g</t>
  </si>
  <si>
    <t>1.04390.2500</t>
  </si>
  <si>
    <t>Heptan do HPLC</t>
  </si>
  <si>
    <t>1.06007-2500</t>
  </si>
  <si>
    <t>Metanol do HPLC</t>
  </si>
  <si>
    <t>1.05614.2500</t>
  </si>
  <si>
    <t>Wodorotlenek sodu na nośniku</t>
  </si>
  <si>
    <t>Boraks (di sodu tetraboran x10 H2O)</t>
  </si>
  <si>
    <t>1.09407.0500</t>
  </si>
  <si>
    <t>1.09406.1000</t>
  </si>
  <si>
    <t>1 ml</t>
  </si>
  <si>
    <t>D6665</t>
  </si>
  <si>
    <t>PHR1072</t>
  </si>
  <si>
    <t>3x1.2 ml</t>
  </si>
  <si>
    <t>PHR1208</t>
  </si>
  <si>
    <t>C8003</t>
  </si>
  <si>
    <t>100 mg</t>
  </si>
  <si>
    <t>C97458</t>
  </si>
  <si>
    <t>Cyklododekanon ≥99 %</t>
  </si>
  <si>
    <t>2-Monopalmitynian glicerolu wzorzec z certyfikatem ISO 17034</t>
  </si>
  <si>
    <t>25 mg</t>
  </si>
  <si>
    <t>Heptadekanian metylu wzorzec z certyfikatem ISO 17034</t>
  </si>
  <si>
    <t>Olej sojowy wzorzec z certyfikatem ISO 17034</t>
  </si>
  <si>
    <t>1 g</t>
  </si>
  <si>
    <t>Y0001615</t>
  </si>
  <si>
    <t>700174P</t>
  </si>
  <si>
    <t>700121P</t>
  </si>
  <si>
    <t>125 mg</t>
  </si>
  <si>
    <t>Sacharoza- CZYSTOŚĆ BIOULTRA min.≥99 %(HPLC) z certyfikatem jakości</t>
  </si>
  <si>
    <t>S1626-100G</t>
  </si>
  <si>
    <t>Kwas sorbowy ≥99 %</t>
  </si>
  <si>
    <t>04054-25G</t>
  </si>
  <si>
    <t>Acesulfam K</t>
  </si>
  <si>
    <t>S6047-250G</t>
  </si>
  <si>
    <t>Sacharynian sodu</t>
  </si>
  <si>
    <t>71440-250G</t>
  </si>
  <si>
    <t>Cyklaminian Sodu</t>
  </si>
  <si>
    <t>A5139-1G</t>
  </si>
  <si>
    <t>Aspartam ≥98 %</t>
  </si>
  <si>
    <t>H40807</t>
  </si>
  <si>
    <t>HMF ≥99 % wzorzec</t>
  </si>
  <si>
    <t>48280-25G-F</t>
  </si>
  <si>
    <t>Kwas Galakturonowy</t>
  </si>
  <si>
    <t>T400-25G</t>
  </si>
  <si>
    <t>Kwas winowy wzorzec</t>
  </si>
  <si>
    <t>69293-100G</t>
  </si>
  <si>
    <t>Sukraloza</t>
  </si>
  <si>
    <t>Kwas L-askorbinowy</t>
  </si>
  <si>
    <t>ED2SC-500G</t>
  </si>
  <si>
    <t>CaEDTA</t>
  </si>
  <si>
    <t>Tlenek magnezu</t>
  </si>
  <si>
    <t>PHR1563-3X1.2ML</t>
  </si>
  <si>
    <t>3x1,2 ml</t>
  </si>
  <si>
    <t>PHR1219-3X1.5ML</t>
  </si>
  <si>
    <t>3x1,5 ml</t>
  </si>
  <si>
    <t>71945-250G</t>
  </si>
  <si>
    <t>Salicylan sodu czda</t>
  </si>
  <si>
    <t xml:space="preserve">Kwas benzoesowy </t>
  </si>
  <si>
    <t>119814-5G</t>
  </si>
  <si>
    <t>2,6-dichloroindofenolan sodu hydrat czda</t>
  </si>
  <si>
    <t>G5502-100G</t>
  </si>
  <si>
    <t>HMF standard analityczny</t>
  </si>
  <si>
    <t>Glinu potasu siarczan 12.hydrat</t>
  </si>
  <si>
    <t>Sodu wodorotlenek 0,1 mol/l r-r mianowany</t>
  </si>
  <si>
    <t>Sodu wodorotlenek mikrogranulki czda</t>
  </si>
  <si>
    <t>Amoniak r-r 25% czda</t>
  </si>
  <si>
    <t>Aceton do HPLC</t>
  </si>
  <si>
    <t>Acetonitryl do HPLC</t>
  </si>
  <si>
    <t>Srebra azotan 0,1 mol/l (0,1N) r-r mianowany</t>
  </si>
  <si>
    <t>Potasu chlorek czda</t>
  </si>
  <si>
    <t>Sodu chlorek czda</t>
  </si>
  <si>
    <t>1 szt</t>
  </si>
  <si>
    <t>Potasu jodek czda</t>
  </si>
  <si>
    <t>Kwas solny 0,1 mol/l (0,1N) r-r mianowany</t>
  </si>
  <si>
    <t xml:space="preserve">Kwas solny 35-38% czda </t>
  </si>
  <si>
    <t xml:space="preserve">1 l </t>
  </si>
  <si>
    <t>Kwas L(+) winowy czda</t>
  </si>
  <si>
    <t>Wodoru nadtlenek 30% czda</t>
  </si>
  <si>
    <t>N-butylu octan czda</t>
  </si>
  <si>
    <t>2-propanol HPLC</t>
  </si>
  <si>
    <t>Tanina czda</t>
  </si>
  <si>
    <t>Sodu tiosiarczan 0,1 mol/l r-r mianowany</t>
  </si>
  <si>
    <t>di-sodu wersenian 2. hydrat czda</t>
  </si>
  <si>
    <t>di-sodu wodorofosforan 12. hydrat czda</t>
  </si>
  <si>
    <t>op. (30 oznaczeń)</t>
  </si>
  <si>
    <t>op. (3x12 oznaczeń)</t>
  </si>
  <si>
    <t>op. (33 oznaczenia)</t>
  </si>
  <si>
    <t>R 7001</t>
  </si>
  <si>
    <t>op. (96 oznaczeń)</t>
  </si>
  <si>
    <t>517BKCM</t>
  </si>
  <si>
    <t>op. (31 oznaczeń)</t>
  </si>
  <si>
    <t>R7003</t>
  </si>
  <si>
    <t>op. (25 oznaczeń)</t>
  </si>
  <si>
    <t>IRMM-801</t>
  </si>
  <si>
    <t>1 ampułka</t>
  </si>
  <si>
    <t>34-3020-7</t>
  </si>
  <si>
    <t>60-1003-7</t>
  </si>
  <si>
    <t>PRG 7.21</t>
  </si>
  <si>
    <t>10 ml</t>
  </si>
  <si>
    <t>DRE-C11755000</t>
  </si>
  <si>
    <t>5 ml</t>
  </si>
  <si>
    <t>DRE-C12370000</t>
  </si>
  <si>
    <t>BCR-656</t>
  </si>
  <si>
    <t>25 ml</t>
  </si>
  <si>
    <t>Pirogalol</t>
  </si>
  <si>
    <t>BLS 009K.001</t>
  </si>
  <si>
    <t>1 opak.</t>
  </si>
  <si>
    <t>SOJ-EO1</t>
  </si>
  <si>
    <t>Soy-ELISA - test immunoenzymatyczny do oznaczania zawartości soi w żywności. Test zawiera 96 mikrokuwet w formacie paskowym i umożliwia wykrycie STI na poziomie 16ppb. Minimalny termin przydatności zestawu to 10 miesięcy</t>
  </si>
  <si>
    <t>E002-405</t>
  </si>
  <si>
    <t>Zestaw do sprawdzania spektrofotometru mikropłytkowego przy długości fali 405 nm; minimalny termin ważności zestawu 12 miesięcy</t>
  </si>
  <si>
    <t>E002-450</t>
  </si>
  <si>
    <t>Zestaw do sprawdzania spektrofotometru mikropłytkowego przy długości fali 450 nm; minimalny termin ważności zestawu 12 miesięcy</t>
  </si>
  <si>
    <t>Phadebas: nr 1321</t>
  </si>
  <si>
    <t>Tabletki do oznaczania liczby diastazowej Phadebas® Honey Diastase Test, 50 tabletek, minimalny termin ważności 12 miesięcy</t>
  </si>
  <si>
    <t>1 opak x 50 tabletek</t>
  </si>
  <si>
    <t>BCR 632</t>
  </si>
  <si>
    <t>2 ampułki</t>
  </si>
  <si>
    <t>KG0-7166</t>
  </si>
  <si>
    <t>1 zestaw</t>
  </si>
  <si>
    <t>470302-446</t>
  </si>
  <si>
    <t>P466311155-2500</t>
  </si>
  <si>
    <t>n-Heksan do HPLC</t>
  </si>
  <si>
    <t>P628408152-2500</t>
  </si>
  <si>
    <t>Dichlorometan do HPLC</t>
  </si>
  <si>
    <t>P278200157-2500</t>
  </si>
  <si>
    <t>Tetrahydrofuran do HPLC</t>
  </si>
  <si>
    <t>Bezwodny siarczan sodowy cz.d.a</t>
  </si>
  <si>
    <t>P396483150-2500</t>
  </si>
  <si>
    <t>Etanol do HPLC</t>
  </si>
  <si>
    <t>P746800113-2500</t>
  </si>
  <si>
    <t>Potasu wodorotlenek cz.d.a</t>
  </si>
  <si>
    <t>P384690115-1000</t>
  </si>
  <si>
    <t>Eter naftowy cz.d.a</t>
  </si>
  <si>
    <t>P568760114-1000</t>
  </si>
  <si>
    <t>Kwas octowy lodowaty cz.d.a</t>
  </si>
  <si>
    <t>P746940115-0250</t>
  </si>
  <si>
    <t>Heksacyjanożelazian potasu * 3H2O /Carrez</t>
  </si>
  <si>
    <t>P2657504250-0500</t>
  </si>
  <si>
    <t>Cynku siarczan 7 hydrat cz.</t>
  </si>
  <si>
    <t>Sodu węglan bezw.  (Na2CO3)</t>
  </si>
  <si>
    <t>P265490116-0500</t>
  </si>
  <si>
    <t>Cynku octan dwuwodny cz.d.a</t>
  </si>
  <si>
    <t>P569150111-1000</t>
  </si>
  <si>
    <t>Kwas ortofosforowy</t>
  </si>
  <si>
    <t>Odczynnik Luff-Schoorla minimalny termin ważności 12 miesięcy</t>
  </si>
  <si>
    <t>Węglan potasu cz.d.a.</t>
  </si>
  <si>
    <t>B-2775</t>
  </si>
  <si>
    <t>Roztwory kalibracyjne pH w saszetkach     z certyfikatem 9,18</t>
  </si>
  <si>
    <t>20 ml x 25 szt</t>
  </si>
  <si>
    <t>NEO9505</t>
  </si>
  <si>
    <t>Op. (38 oznaczeń)</t>
  </si>
  <si>
    <t>CSKC84</t>
  </si>
  <si>
    <t>CSKCS</t>
  </si>
  <si>
    <t>CSKC100</t>
  </si>
  <si>
    <t>FCQH1-HON2QC</t>
  </si>
  <si>
    <t>Certyfikowany materiał odniesienia - MIÓD; ze znanymi wartościami odniesienia dla fruktozy, glukozy, sacharozy, liczby diastazowej i pH</t>
  </si>
  <si>
    <t>FCOH2-DRA4QC</t>
  </si>
  <si>
    <t>Certyfikowany materiał odniesienia - BRANDY; ze znanymi wartościami odniesienia dla zawartości alkoholu, metanolu i fuzli</t>
  </si>
  <si>
    <t>200 ml</t>
  </si>
  <si>
    <t xml:space="preserve"> S-0818 </t>
  </si>
  <si>
    <t>Materiał referencyjny - Czekolada mleczna pełna, ze znanymi wartościami odniesienia dla tłuszczu mlecznego, laktozy i teobrominy</t>
  </si>
  <si>
    <t>1.09407.1000</t>
  </si>
  <si>
    <t>Roztwór buforowy pH 7,00 (diwodorofosforan potasu/wodorofosforan disodu)w odniesieniu do SRM z NIST i PTB pH 7.00 (25°C),każde opakowanie z inną serią, poza seriami: HC85451707, HC99676707</t>
  </si>
  <si>
    <t>Agar M-17 wg TERZAGHI Pożywka sucha. Skład (na 1 litr) :
- pepton z mąki sojowej 5,0 g
- pepton z mięsa 2,5 g
- pepton z kazeiny 2,5 g
- ekstrakt drożdżowy 2,5 g
- ekstrakt mięsny 5,0 g 
- laktoza jednowodna 5,0 g 
- kwas askorbinowy 0,5 g
- (3-glicerofosforan sodowy   19,0 g
- siarczan (VI) magnezu 0,25 g 
- agar 12,75 g 
Inne: pH 7,2 ± 0,2; certyfikat wystawiony na daną serię produkcyjną pożywki zawierający datę przydatności oraz wyniki kontroli jakości na co najmniej 4 szczepach wzorcowych drobnoustrojów</t>
  </si>
  <si>
    <t>1.16000.0500</t>
  </si>
  <si>
    <t>Agar z ekstraktem drożdżowym, glukozą i chloramfenikolem (do oznaczania pleśni i drożdży) Pożywka sucha. Skład (na 1 litr) : -    ekstrakt drożdżowy 5,0 g -    glukoza 20,0 g -    chloramfenikol 0,1 g -    agar 13,0 g Inne: -    pH 6,6 ± 0,2 -   certyfikat wystawiony na daną serię produkcyjną pożywki zawierający datę przydatności oraz wyniki kontroli jakości na co najmniej 4 szczepach wzorcowych drobnoustrojów.</t>
  </si>
  <si>
    <t>1.05878.0500</t>
  </si>
  <si>
    <t>1.10266.0500</t>
  </si>
  <si>
    <t>1.05454.0500</t>
  </si>
  <si>
    <t>1.15525.0001</t>
  </si>
  <si>
    <t xml:space="preserve"> 1 op. (100 tabletek)</t>
  </si>
  <si>
    <t>1.12535.0500</t>
  </si>
  <si>
    <t>Płyn fizjologiczny z peptonem (g/l): pepton 1,0; chlorek sodu 8,5; pH: 7,0 ± 0,2; certyfikat wystawiony na daną serię produkcyjną pożywki zawierający datę przydatności oraz wyniki kontroli jakości na co najmniej 2 szczepach wzorcowych drobnoustrojów</t>
  </si>
  <si>
    <t>1.00465.0500</t>
  </si>
  <si>
    <t>Agar DG 18 Pożywka sucha. Skład (na 1 litr) :
- pepton z kazeiny 5,0 g
- glukoza 10,0 g
- diwodorofosforan potasu 1,0 g
- dichloran 0,002 g
- siarczan magnezu 0,5 g
- chloramfenikol 0,1 g
- agar 15,00 g 
Inne : pH 5,6 ± 0,2; certyfikat wystawiony na daną serię produkcyjną pożywki zawierający datę przydatności oraz wyniki kontroli jakości na co najmniej 4 szczepach wzorcowych drobnoustrojów</t>
  </si>
  <si>
    <t>1.05287.0500</t>
  </si>
  <si>
    <t>Agar XLD Pożywka sucha. Skład na 1 litr: Ekstrakt drożdżowy 3,0g; chlorek sodu 5,0g; D(+)ksyloza 3,5g; laktoza 7,5g, sacharoza 7,5g; L(+)lizyna 5,0g; dezoksycholan sodu 2,5g; tiosiarczan sodu 6,8g; cytrynian żelazowo-amonowy 0,8g; czerwień fenolowa0,08g; agar ok.13,0 g. Inne :pH 7,4 ± 0,2; certyfikat wystawiony na daną serię produkcyjną pożywki zawierający datę przydatności oraz wyniki kontroli jakości na co najmniej 3 szczepach wzorcowych drobnoustrojów.</t>
  </si>
  <si>
    <t>1.11681.0500</t>
  </si>
  <si>
    <t xml:space="preserve"> Agar HEKTOEN Pożywka sucha. Skład (na 1 litr) :pepton 15,0 g chlorek sodu (NaCl) 5,0 g ekstrakt drożdżowy 3,0 g sacharoza 14,0 laktoza 14,0 g salicyna 2,0 g tiosiarczan sodu 5,0 g cytrynian amonowo-żelazowy(III) 1,5 g sole żółciowe 2,0 g błękit bromotymolowy 0,05 gfuksyna kwaśna 0,08g agar 13,5 g Inne : pH 7,7 ± 0,2 certyfikat wystawiony na daną serię produkcyjną pożywki zawierający datę przydatności oraz wyniki kontroli jakości na co najmniej 4 szczepach wzorcowych drobnoustrojów</t>
  </si>
  <si>
    <t>1.10660.0500</t>
  </si>
  <si>
    <t>Agar MRS (dla Lactobacillus wg DeMann, Rogosa i Sharpe) Pożywka sucha. Skład (na 1 litr) :
- pepton z kazeiny 10,0 g
- ekstrakt mięsny 8,0 g
- ekstrakt drożdżowy 4,0 g
- glukoza 20,0 g
- wodorofosforan dipotasowy (K2HPO4) 2,0 g
- Tween 80 1,0 ml 
- cytrynian diamonu [C6H6O7(NH4)2] 2,0 g
- octan sodowy 5,0 g
- siarczan (VI) magnezu 0,2 g
- siarczan (IV) manganu 0,04
- agar 14,0 g 
Inne: pH 5,7 ± 0,2; certyfikat wystawiony na daną serię produkcyjną pożywki zawierający datę przydatności oraz wyniki kontroli jakości na co najmniej 4 szczepach wzorcowych drobnoustrojów.</t>
  </si>
  <si>
    <t>1.13300.0001</t>
  </si>
  <si>
    <t>1 op = 50 szt.</t>
  </si>
  <si>
    <t>CM1092B</t>
  </si>
  <si>
    <t>S-0003</t>
  </si>
  <si>
    <t>I-002</t>
  </si>
  <si>
    <t xml:space="preserve"> 10 szt.</t>
  </si>
  <si>
    <t>I-001</t>
  </si>
  <si>
    <t>40 szt.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</si>
  <si>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</si>
  <si>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</si>
  <si>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</si>
  <si>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</si>
  <si>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</si>
  <si>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D-058</t>
  </si>
  <si>
    <t>20 ml</t>
  </si>
  <si>
    <t>D-015</t>
  </si>
  <si>
    <t>Gliceryna bezw cz.d.a.(glicerol)</t>
  </si>
  <si>
    <t>C-074</t>
  </si>
  <si>
    <t>Sodu chlorek cz.d.a</t>
  </si>
  <si>
    <t>1000g</t>
  </si>
  <si>
    <t>HDM3</t>
  </si>
  <si>
    <t>HDM2</t>
  </si>
  <si>
    <t>C-031</t>
  </si>
  <si>
    <t>25g</t>
  </si>
  <si>
    <t>I-004</t>
  </si>
  <si>
    <t>100 szt</t>
  </si>
  <si>
    <t>S-0009</t>
  </si>
  <si>
    <t>C-023</t>
  </si>
  <si>
    <t xml:space="preserve">di-Potasu wodorofosforan cz.d.a. </t>
  </si>
  <si>
    <t xml:space="preserve">C-033 </t>
  </si>
  <si>
    <t xml:space="preserve">Fiolet krystaliczny do barwienia </t>
  </si>
  <si>
    <t>C-034</t>
  </si>
  <si>
    <t>HDM1</t>
  </si>
  <si>
    <t>Chloramina T - środek dezynfekcyjny</t>
  </si>
  <si>
    <t>C-043</t>
  </si>
  <si>
    <t>Potasu wodorotlenek cz.d.a.</t>
  </si>
  <si>
    <t>B3883</t>
  </si>
  <si>
    <t>Chloralu wodzian [302-17-0]</t>
  </si>
  <si>
    <t>HI 70300L</t>
  </si>
  <si>
    <t>Standard konduktometryczny 5 µs/cm. Certyfikat wydany przez laboratorium akredytowane na pomiar przewodnictwa, wystawiony na daną serię produkcyjną zawierający datę ważności, data ważności       po 2022.07</t>
  </si>
  <si>
    <t>300 ml</t>
  </si>
  <si>
    <t>1 op. = 50 szt.</t>
  </si>
  <si>
    <t>API 20 E - test  biochemiczny do identyfikacji paleczek Gram(-)</t>
  </si>
  <si>
    <t>1 op. = 25 szt</t>
  </si>
  <si>
    <t>Zestaw odczynników do testu API 20E</t>
  </si>
  <si>
    <t>1 op. = 7 fiolek</t>
  </si>
  <si>
    <t>1 op. = 10 szt.</t>
  </si>
  <si>
    <t>P002</t>
  </si>
  <si>
    <t>24496500-3</t>
  </si>
  <si>
    <t>Surowica do aglutynacji szkiełkowej bakterii Salmonell, poliwalentna OMA, certyfikat wystawiony na daną serię produkcyjną zawierajacy datę przydatności,  ważność min. 15 miesięcy od daty dostawy</t>
  </si>
  <si>
    <t>1 op. = 3 ml</t>
  </si>
  <si>
    <t>P003</t>
  </si>
  <si>
    <t>24496500-2</t>
  </si>
  <si>
    <t>Surowica do aglutynacji szkiełkowej bakterii Salmonell, poliwalentna OMB, certyfikat wystawiony na daną serię produkcyjną zawierajacy datę przydatności,  ważność min. 15 miesięcy od daty dostawy</t>
  </si>
  <si>
    <t>P001</t>
  </si>
  <si>
    <t>Surowica do aglutynacji szkiełkowej bakterii Salmonella dla antygenu HM  certyfikat wystawiony na daną serię produkcyjną zawierajacy datę przydatności,  ważność min. 15 miesięcy od daty dostawy</t>
  </si>
  <si>
    <t>S060</t>
  </si>
  <si>
    <t>Surowica do aglutynacji szkiełkowej bakterii Salmonella dla antygenu Vi certyfikat wystawiony na daną serię produkcyjną zawierajacy datę przydatności,  ważność min. 15 miesięcy od daty dostawy</t>
  </si>
  <si>
    <t>Aceton cz.d.a.</t>
  </si>
  <si>
    <t>brak</t>
  </si>
  <si>
    <t>Bufor ftalanowy, pH 4,01 w 25 st. C ze świadectwem wzorcowania, niepewnosć max. 0,01, termin przydatności: min. 12 m-cy</t>
  </si>
  <si>
    <t>Bufor fosforanowy, pH 7,00 w 25 st. C, ze świadectwem wzorcowania, niepewnosć max. 0,01, termin przydatności: min. 12 m-cy</t>
  </si>
  <si>
    <t>Wzorzec konduktomeryczny uwierztelniony KCL 0,01483 s/m w 25 C (typ 0,001 D)</t>
  </si>
  <si>
    <t>MV-0026</t>
  </si>
  <si>
    <t>1 op. / 3 fiolki</t>
  </si>
  <si>
    <t>LGCMIC-RM69</t>
  </si>
  <si>
    <t>LGCMIC-RM54</t>
  </si>
  <si>
    <t>1 op.</t>
  </si>
  <si>
    <t>Chloroform do chromatografii gazowej GC FID</t>
  </si>
  <si>
    <t>Etanol 96% cz.d.a.</t>
  </si>
  <si>
    <t xml:space="preserve">Kwas siarkowy 95-97% cz.d.a. </t>
  </si>
  <si>
    <t>Tlenek glinowy 90 standaryzowany do chromatograficznej analizy adsorbcyjnej według Brockmanna</t>
  </si>
  <si>
    <t>n-Heksan do chromatografii gazowej ECD              i FID; minimalny termin ważności 12 miesięcy</t>
  </si>
  <si>
    <t>Wzorce Tokoferoli ( 4 szt ) minimalny termin ważności 9 miesięcy</t>
  </si>
  <si>
    <t>Podchloryn sodu 6-14% minimalny termin ważności 6 miesięcy</t>
  </si>
  <si>
    <t>Roztwór buforowy pH 7,00 (diwodorofosforan potasu/wodorofosforan disodu) w odniesieniu do SRM z NIST IiPT, minimalny termin ważności 12 miesięcy</t>
  </si>
  <si>
    <t>N-metyl-N-trimetylosiloheptafluorobutyramid MSHFBA ≥90% do chromatografii gazowej, do derywatyzacji</t>
  </si>
  <si>
    <t>2'.7'-dichlorofluoresceina do chromatografii cienkowarstwowej, kryształki</t>
  </si>
  <si>
    <t>Sudan I wskaźnik  ≥95%, forma: proszek</t>
  </si>
  <si>
    <t>2-propanol wzorzec referencyjny z certyfikatem ISO 17034</t>
  </si>
  <si>
    <t>1-propanol wzorzec referencyjny z certyfikatem ISO 17034</t>
  </si>
  <si>
    <t xml:space="preserve">5-α-cholestan 10 mg/ml w chloroformie; certyfikowany materiał odniesienia </t>
  </si>
  <si>
    <t>5-α-cholestan ≥97%, proszek</t>
  </si>
  <si>
    <t>Kumaryna certyfikowany materiał odniesienia zgdony z ISO 17034</t>
  </si>
  <si>
    <t>β-sitosterol wzorzec z certyfikatem ISO 17034</t>
  </si>
  <si>
    <t>Delta-5-avenasterol wzorzec z certyfikatem ISO 17034</t>
  </si>
  <si>
    <t>Sitostanol wzorzec z certyfikatem ISO 17034</t>
  </si>
  <si>
    <t>1-eikozanol wzorzec alkoholi alifatycznych z certyfikatem ISO 17034</t>
  </si>
  <si>
    <t>2-butanol, certyfikowany materiał odniesienia wraz z certyfikatem ISO17034</t>
  </si>
  <si>
    <t>Aceton, certyfikowany materiał odniesienia wraz z certyfikatem ISO17034</t>
  </si>
  <si>
    <t>Formaldehyd 36-38% czda, minimalny termin ważności 11miesięcy</t>
  </si>
  <si>
    <t>Roztwór buforowy pH 9.00±0.05 (20°C)</t>
  </si>
  <si>
    <t>Test kwas cytrynowy
Test składa się z:
1. 3 butelek: kazda ok.. 1,4 g liofilizatu zawierajaca bufor glicyloglicyny o pH = 7,8; 136 U dehydrogenazy L-jabłczanu, ok.. 280 U dehydrogenazy L-mleczanu, ok.. 5 mg NADH, stabilizatory
2. 3 butelek: każda po ok.. 50 mg liofilizatu liazy cytrynianu zawierajace ok. 12U
3. wzorcowy r-r kwasu cytrynowego do kontroli prób, nie rozwodniony, podana wartość stężenia wzorca
4. Instrukcje obsługi w języku angielskim i niemieckim
5. Data ważności testu min. 1 rok
6. Realizacja w ratach z zachowaniem terminu ważności min. 1 rok.</t>
  </si>
  <si>
    <t>Test kwas D-izocytrynowy
Test składa się z:
1. butelka 1: ok. 30ml r-ru zawierający bufor imizadolu o pH = 7,1; stabilizatory
2. butelka 2: ok. 60 mg liofilizatu zawierającego ok. 45 mg NADP; ok. 10 mg siarczanu manganu
3. butelka 3: liofilizatu ICDH zaiwrającego ok. 5U związku
4. instrukcje w języku angielskim i niemieckim  
5. data ważności testu: min 10 miesięcy
6. Realizacja w ratach z zachowaniem terminu ważności min. 4 miesiące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</si>
  <si>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Realizacja w ratach z zachowaniem terminu ważności min. 6 miesięcy                                         Data ważności testu min. 12 miesięcy</t>
  </si>
  <si>
    <t>Europroxima Milk Fraud/Bovine ELISA Test immunoenzymatyczny do oznaczania obecności mleka krowiego w mleku innych gatunków na niskim poziomie 0,5%, Czas inkubacji: 1 godzina 30 minut. Minimalna data ważności testu 10 miesięcy</t>
  </si>
  <si>
    <t xml:space="preserve">Test kwas D,L-mlekowy
Test składa się z:
1. butelka 1: ok. 30 ml r-ru zawierającego bufor glicyloglicyny o pH = 10,0; ok. 440mg kwasu glutaminowego; stabilizatory
2. butelka 2: ok. 210mg liofilizatu NAD
3. butelka 3: ok. 0,7ml zawiesiny transaminazy glutaminate-piruvate: ok. 1100U enzymu
4. butelka 4: ok. 0,7 ml r-ru dehydrogenazy kw. D- mlekowego; ok. 3800U enzymu
5. butelka 5: ok. 0,7ml r-ru dehydrogenazy kw. L- mlekowego; ok. 3800U enzymu
6. wzorcowy r-r kw. D- mlekowego do kontroli analizy; nie rozwodniony podana wartość stężenia wzorca
7. wzorcowy r-r kw. L- mlekowego do kontroli analizy; nie rozwodniony, podana wartość stężenia wzorca
8. instrukcje w języku angielskim i niemieckim  
9. data ważności testu: min 8 miesięcy
10. Realizacja w ratach z zachowaniem terminu ważności min. 6 miesięcy </t>
  </si>
  <si>
    <t>Test do enzymatycznego oznaczania siarczynów w produktach żywności wymagający posiadania fotometru. Ilość oznaczeń: 31; minimalna data ważności testu: 10 miesięcy</t>
  </si>
  <si>
    <t>RidaQuick Gliadin - test immunochromatograficzny do oznaczania obecności prolamin w żywności i na powierzchniach. Czas inkubacji: 5 min.; Limit detekcji: 1,6 µg glutenu/100 cm2 powierzchni; Limit detekcji: ok 4,4 ppm glutenu w surowcach; ok. 6,3 ppm glutenu w żywności przetworzonej, zależne od matrycy AOAC-OMA; Minimalny termin ważności: 12 miesięcy</t>
  </si>
  <si>
    <t>Wzorzec konduktometryczny, przewodność elektryczna właściwa K w temperaturze 25° C 0,01 S/m ±0.4                                                  (minimalny termin ważności 12 mcy)</t>
  </si>
  <si>
    <t>ELISA-TEK zestaw do jakościowego oznaczania gatunków zwierząt w produktach mięsnych przetworzonych. Umożliwia identyfikację wołowiny.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</si>
  <si>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drobiu.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</si>
  <si>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wieprzowiny. Granica detekcji 1%. Umożliwia analizę do 44 próbek w podwójnym powtórzeniu. Zestaw zawiera płytkę 96-dołkową w formacie paskowym. Minimalny termin przydatności zestawu to 10 miesięcy.</t>
  </si>
  <si>
    <t>Certyfikowany materiał odniesienia – trójglicerydy i cholesterol (bezwodny tłuszcz mleczny czysty i zafałszowany)</t>
  </si>
  <si>
    <t>Zestaw do oznaczania wolnych aminokwasów za pomocą GC/MS. Zestaw zawiera wszystkie elementy (włącznie z kolumną chromatograficzna) potrzebne do wykonania analizy.</t>
  </si>
  <si>
    <t>Wodorosiarczan sodu bezwodny ~95% kryształki</t>
  </si>
  <si>
    <t>Veratox for histamine - test do ilościowego oznaczania histaminy</t>
  </si>
  <si>
    <t>Wzorzec konduktometryczny 84 μS/cm indentyfikowany wzgędem SRM NIST (minimalny termin ważności 12 mcy)</t>
  </si>
  <si>
    <t>Wzorzec konduktometryczny 147 μS/cm indentyfikowany wzgędem SRM NIST (minimalny termin ważności 12 mcy)</t>
  </si>
  <si>
    <t>Wzorzec konduktometryczny 100 μS/cm indentyfikowany wzgędem SRM NIST (minimalny termin ważności 12 mcy)</t>
  </si>
  <si>
    <t>Tłuszcz kakaowy certyfikowany materiał odniesienia (temp. przechowywania -20°C, wysyłka w suchym lodzie)</t>
  </si>
  <si>
    <t>1-Palmityno-2-Stearyno-3-Masłowy (PSB) wzorzec trójglicerydów; czystość &gt;99%</t>
  </si>
  <si>
    <t>Certyfikowany materiał odniesienia - mieszanka steroli roślinnych, czystość &gt;99%</t>
  </si>
  <si>
    <t>Wzorzec refraktometryczny                           CRM PRG 721 - woda</t>
  </si>
  <si>
    <t>Aldehyd krotonowy, certyfikowany materiał odniesienia wraz z uwzględnieniem kosztów specjalnego transportu</t>
  </si>
  <si>
    <t>1,2-dichlorobenzen, certyfikowany materiał odniesienia zgodny z normą ISO 17034</t>
  </si>
  <si>
    <t>Certyfikowany materiał odniesienia alkohol etylowy absolutny (o znanjej zawartości stosunku izotopowego węgla δ13C do badań IRMS)</t>
  </si>
  <si>
    <t>Ekstrakt drożdżowy, seria inna niż S003110917, data ważności od 04.2021 r.</t>
  </si>
  <si>
    <t>Test kwas L-jabłkowy
Test składa się z:
1. butelka 1: 30 ml r-ru zawierającego bufor glicyloglicyny  o pH =10,0; 440mg kw. L- glutaminowy; stabilizatory
2. butelka 2: ok. 210 mg liofilizatu NAD
3. butelka 3: ok. 0,4ml zawiesiny transaminazy glutamate-oxaloacetate; ok. 160U enzymu
4. butelka 4: ok. 0,4ml roztworu dehydrogenazy kw. L- jabłkowego; ok. 2400U enzymu
5. wzorcowy r-r kwasu L- jabłkowego do kontroli analizy: nie rozwodniony, podana wartość stężenia wzorca
6. instrukcje w języku angielskim i niemieckim
7. data ważności testu: min. 1 rok
8. Realizacja w ratach z zachowaniem terminu ważności min. 1 roku</t>
  </si>
  <si>
    <t>Wzorzec konduktometryczny 84 μS/cm indentyfikowany wzgędem SRM NIST, dwie różne serie (minimalny termin ważności 12mcy)</t>
  </si>
  <si>
    <t>Odważka analityczna jod 0,05 mol/l (0,1 N) (ciecz)</t>
  </si>
  <si>
    <t>Alkohol etylowy 96% cz.d.a.</t>
  </si>
  <si>
    <t>Bulion Muller-Kauffmann z czterotionianem i nowobiocyną (MKTTn)
Pożywka sucha.
Skład (na 1 litr) :
- ekstrakt miesny 4,3 g
- enzymatyczny hydrolizat kazeiny 8,6 g
- chlorek sodu 2,6 g
- weglan wapnia (CaCO3) 38,7 g
- tiosiarczan sodu bezwodny 30,5 g
- żółć bydlęca 4,78 g
- zieleń brylantowa 9,6 mg
- nowobiocyna 0,04 g
Inne :
- pH 8,0 ± 0,2w 25ºC
certyfikat wystawiony na daną serię produkcyjną pożywki zawierający datę przydatności oraz wyniki kontroli jakości na co najmniej 2 szczepach wzorcowych drobnoustrojów</t>
  </si>
  <si>
    <t>1op. = 10szt.</t>
  </si>
  <si>
    <t>0229P</t>
  </si>
  <si>
    <t>1 op. = 2 szt</t>
  </si>
  <si>
    <t>Bulion Brila z żółcią i zielenią brylantową. Skład na 1 litr pozywki: - pepton 10,0 g, laktoza 10,0 g, Sucha żółć wołowa 20,0 g, Zielen brylantowa 0,0133 g. Inne: pH 7,2 ± 0,2; certyfikat wystawiony na daną serię produkcyjną pożywki zawierający datę przydatności oraz wyniki kontroli jakości na co najmniej 4 szczepach wzorcowych drobnoustrojów.</t>
  </si>
  <si>
    <t>Roztwór buforowy pH 4,01 (wodoroftalan potasu), w odniesieniu do SRM z NIST i PTB pH 4.01 (25°C),  inna seria niż HC74112906, HC86697606</t>
  </si>
  <si>
    <t>Bulion z siarczanem laurylu. Pożywka selektywnie-namnażająca, pożywka sucha. Skład (na 1 litr dla pożywki o pojedyńczym stężeniu):
- Enzymatyczny hydrolizat mleka i tkanek zwierzęcych - 20 g
- Laktoza - 5 g
- Wodoroortofosforan (V) dipotasu - 2,75 g
- Diwodoroortofosforan (V) potasu - 2,75 g
- Chlorek sodu - 5 g 
- Siarczan sodowo-laurylowy 0,1 g
Inne: pH po sterylizacji: 6,8 ± 0,2 ; certyfikat wystawiony na daną serię produkcyjną pożywki zawierający datę przydatności oraz wyniki kontroli jakości na co najmniej 4 szczepach wzorcowych drobnoustrojów</t>
  </si>
  <si>
    <r>
      <t>Mikrobiologiczny materiał odniesienia w analizach żywności, zawiera ok. 2,0 x 10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jtk/RM Salmonella ser. Typhimurium ATCC 14028/WDCM 00031</t>
    </r>
  </si>
  <si>
    <t>Błękit metylenowy, data ważności powyżej 2023 roku.</t>
  </si>
  <si>
    <t>Potasu telluryn roztwór 1% do mikrobiologii, sterylny, data ważności minimum 6 miesięcy od daty zakupu</t>
  </si>
  <si>
    <t>Roztwór konserwujący do elektrody, świadectwo jakości dla danej serii zawierający datę ważności</t>
  </si>
  <si>
    <t>1op.= 20 kpl.</t>
  </si>
  <si>
    <t>Zestaw generatorów do hodowli w warunkach beztlenowych w torebkach ( 1 generator na pojemnik wielkości 2,5l)</t>
  </si>
  <si>
    <t>1op. =6 but.x100 ml</t>
  </si>
  <si>
    <t>Zestaw generatorów do hodowli w warunkach beztlenowych w torebkach ( 1 generator na torebkę max do 5 x 90 mm płytek)</t>
  </si>
  <si>
    <t xml:space="preserve">Certyfikowany materiał  odniesienia  - certyfikowany materiał referencyjny  przeznaczony  do stosowania w celu wykazania spójności pomiarowej laboratorium zgodnie z PN-EN ISO/IEC 17025 zawierający:
Bacillus cereus  Enterococcus faecalis  Pseudomonas aeruginosa  Aeromonas hydrophila  Escherichia coli  Enterobacter aerogenes  Clostridium perfringens </t>
  </si>
  <si>
    <t>115338.0500</t>
  </si>
  <si>
    <t>Agar do oznaczania ogólnej liczby drobnoustrojów w mleku i produktach mlecznych; Pożywka sucha. Skład (na 1 litr) : -   pepton z kazeiny 5,0 g -   ekstrakt drożdżowy 2,5 g -   glukoza 1,0 g -   agar 10,5 - odtłuszczone mleko w proszku bez inhibitorów 1,0 g;  Inne: -    pH 7,0 ± 0,2 -    certyfikat wystawiony na daną serię produkcyjną pożywki zawierający datę przydatności oraz wyniki kontroli jakości na co najmniej 4 szczepach wzorcowych drobnoustrojów</t>
  </si>
  <si>
    <t>Agar Saborauda z dekstrozą, pożywka gotowa na płytkach 90 mm z certyfikatem</t>
  </si>
  <si>
    <t>1op. = 20 szt.</t>
  </si>
  <si>
    <t>0318P</t>
  </si>
  <si>
    <t>0699P</t>
  </si>
  <si>
    <t>PB5039A</t>
  </si>
  <si>
    <t>Agar Columbia z krwią baranią, gotowa pożywka na płytkach Petriego z certyfikatem, ważność min 4 tygodnie od dostarczenia produktu</t>
  </si>
  <si>
    <t>1 op. = 10 szt</t>
  </si>
  <si>
    <t>PB5034A</t>
  </si>
  <si>
    <t>Agar dla beztlenowców Schaedlera z krwią, gotowa pożywka na płytkach Petriego z certyfikatem, ważność min 4 tygodnie od dostarczenia produktu</t>
  </si>
  <si>
    <t>0392E3-CRM</t>
  </si>
  <si>
    <t>0486E3-CRM</t>
  </si>
  <si>
    <t>0443E3-CRM</t>
  </si>
  <si>
    <t>0363E3-CRM</t>
  </si>
  <si>
    <t>0360E3-CRM</t>
  </si>
  <si>
    <t>0485E7-CRM</t>
  </si>
  <si>
    <t>HF 0543</t>
  </si>
  <si>
    <t>1 op.=10 x 2 ml</t>
  </si>
  <si>
    <t>CM0359B</t>
  </si>
  <si>
    <t>Bulion MRS, pożywka sypka z certyfikatem</t>
  </si>
  <si>
    <t>1 op. = 500g</t>
  </si>
  <si>
    <t>Columbia CNA , gotowa pożywka na płytkach Petriego z certyfikatem, ważność min 4 tygodnie od dostarczenia produktu</t>
  </si>
  <si>
    <t>PB5049A</t>
  </si>
  <si>
    <t>GI-BAD-231-4/20</t>
  </si>
  <si>
    <t>załącznik nr 2d do SIWZ</t>
  </si>
  <si>
    <t>Rozdział 4</t>
  </si>
  <si>
    <t>Adres: ul. Reymona 11/13, 60-791 Poznań tel. 61/867 90 34, fax. 61/8679019</t>
  </si>
  <si>
    <t>P405030115-2500</t>
  </si>
  <si>
    <t>Octan etylu cz.d.a.</t>
  </si>
  <si>
    <t>Agar do oznaczania ogólnej liczby drobnoustrojów. Pożywka sucha. Skład (na 1 litr) : -   pepton z kazeiny  5,0 g -   ekstrakt drożdżowy 2,5 g -   glukoza 1,0 g -   agar 14,0 Inne: -    pH 7,0 ± 0,2 -    certyfikat wystawiony na daną serię produkcyjną pożywki zawierający datę przydatności oraz wyniki kontroli jakości na co najmniej 4 szczepach wzorcowych drobnoustrojów</t>
  </si>
  <si>
    <t>Tabletki do przygotowania rozcieńczalnika typu Ringer. Inne: pH 6,8 - 7,2; Certyfikat wystawiony na dana serię produkcyjną zawierający datę przydatności.</t>
  </si>
  <si>
    <t>Sterylna matryca, sterylna owsianka, 25 g</t>
  </si>
  <si>
    <t xml:space="preserve">Citrobacter freundii WDCM 00006 ATCC® 43864; typu KWIK-STIK™; op. 2 wymazówki; </t>
  </si>
  <si>
    <t xml:space="preserve">Clostridium perfringens WDCM 00007 ATCC® 13124; typu KWIK-STIK™; op. 2 wymazówki; </t>
  </si>
  <si>
    <t xml:space="preserve">Sacharomyces cerevisiae WDCM 00058 ATCC® 9763; typu KWIK-STIK™; op. 2 wymazówki; </t>
  </si>
  <si>
    <r>
      <t>Certyfikowany materiał referencyjny (CRM)  - liofilizowany, ilościowy preparat drobnoustrojów Aspergillus brasiliensis WDCM 00053 ATCC® 16404;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</si>
  <si>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Bacillus subtilis subsp. spizizenii WDCM 00003 ATCC® 6633; zawierający 10</t>
    </r>
    <r>
      <rPr>
        <vertAlign val="superscript"/>
        <sz val="10"/>
        <rFont val="Times New Roman"/>
        <family val="1"/>
        <charset val="238"/>
      </rPr>
      <t xml:space="preserve">3 </t>
    </r>
    <r>
      <rPr>
        <sz val="10"/>
        <rFont val="Times New Roman"/>
        <family val="1"/>
        <charset val="238"/>
      </rPr>
      <t>jtk na peletkę,   10 peletów w 1 fiolce</t>
    </r>
  </si>
  <si>
    <r>
      <t>Certyfikowany materiał referencyjny (CRM)  - liofilizowany, ilościowy preparat drobnoustrojów Candida albicans WDCM 00054 ATCC 10231;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</si>
  <si>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Salmonella enterica subsp. enterica serovar Typhimurium WDCM 00031
ATCC® 14028;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</si>
  <si>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Staphylococcus aureus subsp. aureus WDCM 00034 ATCC® 25923; zawierający 10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jtk na peletkę,   10 peletów w 1 fiolce</t>
    </r>
  </si>
  <si>
    <r>
      <t>Certyfikowany materiał referencyjny (CRM)  - liofilizowany, ilościowy preparat drobnoustrojów Staphylococcus aureus WDCM 00032 ATCC 6538;; zawierający 10</t>
    </r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jtk na peletkę,   10 peletów w 1 fiolce</t>
    </r>
  </si>
  <si>
    <t>Płyn uwadniający do CRM</t>
  </si>
  <si>
    <t>Płyn dezynfekcyjny i myjący typu trilux</t>
  </si>
  <si>
    <t>Płyn do  dezynfekcji i czyszczenia powierzchni typu mikrozid, bez zawartości aldehydów. Skład: w 100 g roztworu  25g etanol-94%, 35 g propan-1-ol.</t>
  </si>
  <si>
    <r>
      <t>Testy do biologicznej kontroli skuteczności procesu sterylizacji w suchym gorącym powietrzu typu Sporal S. Krążki bibułowe w opakowaniu foliowo-papierowym, zawierające od 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do 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przetrwalników Bacillus subtilis. Krążki testowe powinny ulegać wyjałowieniu po co najmniej 2 godzinach prawidłowo wykonanej sterylizacji w 160°C. Data ważności min 12 miesiecy od daty zakupu.</t>
    </r>
  </si>
  <si>
    <r>
      <t>Testy do biologicznej kontroli skuteczności procesu sterylizacji parą wodną w autoklawie typu Sporal A. Paski bibułowe w opakowaniu foliowo-papierowym, zawierające około 10</t>
    </r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przetrwalników Bacillus stearothermophilus ATCC 7953 + certyfikat wystawiony na daną serię produkcyjną zawierający datę ważności, data ważności nie wcześniej niż 01.11.2020 roku.</t>
    </r>
  </si>
  <si>
    <t>Testy chemiczne do kontroli skuteczności procesu sterylizacji parą wodną w autoklawie Paski papierowo-foliowe z naniesioną substancją chemiczną zmieniającą barwę pod wpływem działania temperatury oraz wzorem koloru wyniku prawidłowego. Test do stosowania w następujących warunkach sterylizacji : -   121°C , 15 minut 134°C , 5,3 minuty</t>
  </si>
  <si>
    <t>Enzymatyczny hydrolizat wyselekcjonowanej tkanki zwierzecej z certyfikatem wystawionym na daną serię produkcyjną zawierający datę przydatności</t>
  </si>
  <si>
    <t>Paski wskaźnikowe dla hodowli w atmosferze beztlenowej</t>
  </si>
  <si>
    <t>Pożywka  agarowa Baird-Parker  RPF. Do oceny ilościowej , bez potwierdzenia, koagulazo-dodatnich gronkowców w żywności.  Gotowa pożywka agarowa w butelkach po 100 ml w komplecie z liofilizowanym suplementem RPF zawierającym osocze królicze i fibrynogen pozwalający na wykrycie aktywności koagulazy
Inne:
certyfikat wystawiony na daną serię produkcyjną pożywki zawierający datę przydatności oraz wyniki kontroli jakości na co najmniej 4 szczepach wzorcowych drobnoustrojów, ważność min. 6 miesięcy od daty dostawy</t>
  </si>
  <si>
    <t xml:space="preserve">p-Anizydyna </t>
  </si>
  <si>
    <t>Gwajakol czda</t>
  </si>
  <si>
    <t>Żółć wołowa, proszek, dodatek do pożywki do oznaczania Liczby przypuszczalnych Lactobacillus casei, certyfikat wystawiony na daną serię produkcyjną, zawierający datę przydatności.</t>
  </si>
  <si>
    <t>Bulion podstawowy wg Giolitti-Cantoni  z Tweenem do selektywnego namnażania gronkowców izolowanych z artykułów żywnościowych
Pożywka sucha.
Skład (na 1 litr) :
- pepton z kazeiny (Trypton) 10,0 g
- ekstrakt mięsny 5,0 g
- ekstrakt drożdżowy 5,0 g
- chlorek litu 5,0 g
- mannitol 20,0 g
- chlorek sodu (NaCl) 5,0 g
- glicyna 1,2 g
- pirogronian sodu 3,0 g
- Tween 80; 1 ml
Inne :
- pH 6,9 ± 0,2
- certyfikat wystawiony na daną serię produkcyjną pożywki zawierający datę przydatności oraz wyniki kontroli jakości na co najmniej 5 szczepach wzorcowych drobnoustrojów</t>
  </si>
  <si>
    <t>Test paskowy do wykrywania oksydazy cytochromowej u drobnoustrojów.</t>
  </si>
  <si>
    <t>Pożywka chromogenna podstawowa agarowa do wykrywania bakterii  Salmonella , pożywka sucha Inne: certyfikat wystawiony na daną serię produkcyjną pożywki zawierający datę przydatności oraz wyniki kontroli jakości na co najmniej 4 szczepach wzorcowych drobnoustrojów</t>
  </si>
  <si>
    <t>58.</t>
  </si>
  <si>
    <t>1.07734</t>
  </si>
  <si>
    <t>Żel krzemionkowy 60 (0,063-0,200 mm)</t>
  </si>
  <si>
    <t xml:space="preserve"> Razem Rozdział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</si>
</sst>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8" fillId="0" borderId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vertical="top"/>
    </xf>
    <xf numFmtId="0" fontId="0" fillId="5" borderId="0" xfId="0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  <xf numFmtId="44" fontId="3" fillId="0" borderId="7" xfId="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66" fontId="3" fillId="0" borderId="8" xfId="0" applyNumberFormat="1" applyFont="1" applyFill="1" applyBorder="1" applyAlignment="1">
      <alignment horizontal="center" vertical="center"/>
    </xf>
    <xf numFmtId="44" fontId="3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2" fillId="3" borderId="4" xfId="0" applyFont="1" applyFill="1" applyBorder="1" applyAlignment="1">
      <alignment wrapText="1"/>
    </xf>
    <xf numFmtId="164" fontId="1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4" fillId="2" borderId="0" xfId="0" applyFont="1" applyFill="1"/>
    <xf numFmtId="0" fontId="14" fillId="0" borderId="0" xfId="0" applyFont="1"/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5">
    <cellStyle name="Normalny" xfId="0" builtinId="0"/>
    <cellStyle name="Normalny 2" xfId="4" xr:uid="{00000000-0005-0000-0000-000001000000}"/>
    <cellStyle name="Normalny 2 2 2" xfId="3" xr:uid="{00000000-0005-0000-0000-000002000000}"/>
    <cellStyle name="Normalny 3" xfId="1" xr:uid="{00000000-0005-0000-0000-000003000000}"/>
    <cellStyle name="Walutowy" xfId="2" builtinId="4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60%20(0,063-0,20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508"/>
  <sheetViews>
    <sheetView tabSelected="1" topLeftCell="A498" zoomScaleNormal="100" zoomScalePageLayoutView="85" workbookViewId="0">
      <selection activeCell="H510" sqref="H510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5.85546875" customWidth="1"/>
    <col min="5" max="5" width="15.85546875" customWidth="1"/>
    <col min="6" max="6" width="12.140625" customWidth="1"/>
    <col min="7" max="7" width="11.42578125" customWidth="1"/>
    <col min="8" max="8" width="16" customWidth="1"/>
    <col min="9" max="9" width="10.28515625" customWidth="1"/>
    <col min="10" max="10" width="13.28515625" customWidth="1"/>
    <col min="11" max="11" width="14.28515625" customWidth="1"/>
    <col min="12" max="12" width="16" customWidth="1"/>
    <col min="13" max="32" width="8.85546875" style="30" customWidth="1"/>
    <col min="33" max="92" width="8.85546875" style="31" customWidth="1"/>
  </cols>
  <sheetData>
    <row r="1" spans="1:92">
      <c r="A1" t="s">
        <v>526</v>
      </c>
      <c r="K1" s="63" t="s">
        <v>527</v>
      </c>
      <c r="L1" s="63"/>
    </row>
    <row r="3" spans="1:92">
      <c r="E3" t="s">
        <v>14</v>
      </c>
    </row>
    <row r="5" spans="1:92" ht="15" customHeight="1">
      <c r="A5" s="64" t="s">
        <v>528</v>
      </c>
      <c r="B5" s="64"/>
      <c r="C5" s="1"/>
      <c r="D5" s="35"/>
      <c r="E5" s="2"/>
      <c r="F5" s="2"/>
      <c r="G5" s="2"/>
      <c r="H5" s="3"/>
      <c r="I5" s="4"/>
      <c r="J5" s="4"/>
      <c r="K5" s="5"/>
      <c r="L5" s="5"/>
    </row>
    <row r="6" spans="1:92">
      <c r="A6" s="64"/>
      <c r="B6" s="64"/>
      <c r="C6" s="64"/>
      <c r="D6" s="64"/>
      <c r="E6" s="2"/>
      <c r="F6" s="2"/>
      <c r="G6" s="2"/>
      <c r="H6" s="3"/>
      <c r="I6" s="4"/>
      <c r="J6" s="4"/>
      <c r="K6" s="5"/>
      <c r="L6" s="5"/>
    </row>
    <row r="7" spans="1:92" ht="15" customHeight="1">
      <c r="A7" s="64" t="s">
        <v>17</v>
      </c>
      <c r="B7" s="64"/>
      <c r="C7" s="64"/>
      <c r="D7" s="64"/>
      <c r="E7" s="2"/>
      <c r="F7" s="2"/>
      <c r="G7" s="2"/>
      <c r="H7" s="3"/>
      <c r="I7" s="4"/>
      <c r="J7" s="4"/>
      <c r="K7" s="5"/>
      <c r="L7" s="5"/>
    </row>
    <row r="8" spans="1:92" ht="15" customHeight="1">
      <c r="A8" s="65" t="s">
        <v>529</v>
      </c>
      <c r="B8" s="65"/>
      <c r="C8" s="65"/>
      <c r="D8" s="65"/>
      <c r="E8" s="65"/>
      <c r="F8" s="65"/>
      <c r="G8" s="65"/>
      <c r="H8" s="3"/>
      <c r="I8" s="4"/>
      <c r="J8" s="4"/>
      <c r="K8" s="5"/>
      <c r="L8" s="5"/>
    </row>
    <row r="9" spans="1:92" s="30" customFormat="1">
      <c r="A9" s="2"/>
      <c r="B9" s="7"/>
      <c r="C9" s="2"/>
      <c r="D9" s="36"/>
      <c r="E9" s="2"/>
      <c r="F9" s="2"/>
      <c r="G9" s="2"/>
      <c r="H9" s="3"/>
      <c r="I9" s="4"/>
      <c r="J9" s="4"/>
      <c r="K9" s="5"/>
      <c r="L9" s="5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s="30" customFormat="1" ht="15" customHeight="1">
      <c r="A10" s="18" t="str">
        <f>CONCATENATE("Moduł ", SUM(COUNTIF(A$1:A9,"Lp."),1), " nie gorszy niż w katalogu ", "Merck")</f>
        <v>Moduł 1 nie gorszy niż w katalogu Merck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50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s="30" customFormat="1" ht="76.5" customHeight="1">
      <c r="A11" s="20" t="s">
        <v>0</v>
      </c>
      <c r="B11" s="21" t="s">
        <v>1</v>
      </c>
      <c r="C11" s="22" t="s">
        <v>2</v>
      </c>
      <c r="D11" s="22" t="s">
        <v>3</v>
      </c>
      <c r="E11" s="20" t="s">
        <v>4</v>
      </c>
      <c r="F11" s="22" t="s">
        <v>5</v>
      </c>
      <c r="G11" s="22" t="s">
        <v>6</v>
      </c>
      <c r="H11" s="22" t="s">
        <v>7</v>
      </c>
      <c r="I11" s="22" t="s">
        <v>8</v>
      </c>
      <c r="J11" s="22" t="s">
        <v>9</v>
      </c>
      <c r="K11" s="23" t="s">
        <v>10</v>
      </c>
      <c r="L11" s="23" t="s">
        <v>16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30" customFormat="1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4">
        <v>10</v>
      </c>
      <c r="K12" s="24">
        <v>11</v>
      </c>
      <c r="L12" s="24">
        <v>12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s="30" customFormat="1" ht="25.5">
      <c r="A13" s="8">
        <v>1</v>
      </c>
      <c r="B13" s="29">
        <v>613424</v>
      </c>
      <c r="C13" s="9" t="s">
        <v>19</v>
      </c>
      <c r="D13" s="10" t="s">
        <v>437</v>
      </c>
      <c r="E13" s="9" t="s">
        <v>179</v>
      </c>
      <c r="F13" s="11">
        <v>1</v>
      </c>
      <c r="G13" s="12"/>
      <c r="H13" s="12"/>
      <c r="I13" s="13"/>
      <c r="J13" s="12"/>
      <c r="K13" s="14"/>
      <c r="L13" s="14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</row>
    <row r="14" spans="1:92" s="30" customFormat="1">
      <c r="A14" s="8">
        <v>2</v>
      </c>
      <c r="B14" s="29">
        <v>102039005</v>
      </c>
      <c r="C14" s="9" t="s">
        <v>19</v>
      </c>
      <c r="D14" s="10" t="s">
        <v>56</v>
      </c>
      <c r="E14" s="9" t="s">
        <v>57</v>
      </c>
      <c r="F14" s="11">
        <v>1</v>
      </c>
      <c r="G14" s="12"/>
      <c r="H14" s="12"/>
      <c r="I14" s="13"/>
      <c r="J14" s="12"/>
      <c r="K14" s="14"/>
      <c r="L14" s="14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30" customFormat="1">
      <c r="A15" s="8">
        <v>3</v>
      </c>
      <c r="B15" s="29">
        <v>1003161000</v>
      </c>
      <c r="C15" s="9" t="s">
        <v>19</v>
      </c>
      <c r="D15" s="10" t="s">
        <v>32</v>
      </c>
      <c r="E15" s="9" t="s">
        <v>33</v>
      </c>
      <c r="F15" s="11">
        <v>1</v>
      </c>
      <c r="G15" s="12"/>
      <c r="H15" s="12"/>
      <c r="I15" s="13"/>
      <c r="J15" s="12"/>
      <c r="K15" s="14"/>
      <c r="L15" s="14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30" customFormat="1">
      <c r="A16" s="8">
        <v>4</v>
      </c>
      <c r="B16" s="29">
        <v>1007312500</v>
      </c>
      <c r="C16" s="9" t="s">
        <v>19</v>
      </c>
      <c r="D16" s="10" t="s">
        <v>434</v>
      </c>
      <c r="E16" s="9" t="s">
        <v>177</v>
      </c>
      <c r="F16" s="11">
        <v>2</v>
      </c>
      <c r="G16" s="12"/>
      <c r="H16" s="12"/>
      <c r="I16" s="13"/>
      <c r="J16" s="12"/>
      <c r="K16" s="14"/>
      <c r="L16" s="14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12" ht="38.25">
      <c r="A17" s="8">
        <v>5</v>
      </c>
      <c r="B17" s="29">
        <v>1007951000</v>
      </c>
      <c r="C17" s="9" t="s">
        <v>19</v>
      </c>
      <c r="D17" s="10" t="s">
        <v>436</v>
      </c>
      <c r="E17" s="9" t="s">
        <v>178</v>
      </c>
      <c r="F17" s="11">
        <v>10</v>
      </c>
      <c r="G17" s="12"/>
      <c r="H17" s="12"/>
      <c r="I17" s="13"/>
      <c r="J17" s="12"/>
      <c r="K17" s="14"/>
      <c r="L17" s="14"/>
    </row>
    <row r="18" spans="1:12" ht="38.25">
      <c r="A18" s="8">
        <v>6</v>
      </c>
      <c r="B18" s="29">
        <v>1010971000</v>
      </c>
      <c r="C18" s="9" t="s">
        <v>19</v>
      </c>
      <c r="D18" s="10" t="s">
        <v>435</v>
      </c>
      <c r="E18" s="9" t="s">
        <v>52</v>
      </c>
      <c r="F18" s="11">
        <v>1</v>
      </c>
      <c r="G18" s="12"/>
      <c r="H18" s="12"/>
      <c r="I18" s="13"/>
      <c r="J18" s="12"/>
      <c r="K18" s="14"/>
      <c r="L18" s="14"/>
    </row>
    <row r="19" spans="1:12">
      <c r="A19" s="8">
        <v>7</v>
      </c>
      <c r="B19" s="29">
        <v>1015670250</v>
      </c>
      <c r="C19" s="9" t="s">
        <v>19</v>
      </c>
      <c r="D19" s="10" t="s">
        <v>188</v>
      </c>
      <c r="E19" s="9" t="s">
        <v>49</v>
      </c>
      <c r="F19" s="11">
        <v>1</v>
      </c>
      <c r="G19" s="12"/>
      <c r="H19" s="12"/>
      <c r="I19" s="13"/>
      <c r="J19" s="12"/>
      <c r="K19" s="14"/>
      <c r="L19" s="14"/>
    </row>
    <row r="20" spans="1:12">
      <c r="A20" s="8">
        <v>8</v>
      </c>
      <c r="B20" s="29">
        <v>1023780500</v>
      </c>
      <c r="C20" s="9" t="s">
        <v>19</v>
      </c>
      <c r="D20" s="10" t="s">
        <v>175</v>
      </c>
      <c r="E20" s="9" t="s">
        <v>47</v>
      </c>
      <c r="F20" s="11">
        <v>1</v>
      </c>
      <c r="G20" s="12"/>
      <c r="H20" s="12"/>
      <c r="I20" s="13"/>
      <c r="J20" s="12"/>
      <c r="K20" s="14"/>
      <c r="L20" s="14"/>
    </row>
    <row r="21" spans="1:12" ht="25.5">
      <c r="A21" s="8">
        <v>9</v>
      </c>
      <c r="B21" s="29">
        <v>1024321000</v>
      </c>
      <c r="C21" s="9" t="s">
        <v>19</v>
      </c>
      <c r="D21" s="10" t="s">
        <v>432</v>
      </c>
      <c r="E21" s="9" t="s">
        <v>28</v>
      </c>
      <c r="F21" s="11">
        <v>1</v>
      </c>
      <c r="G21" s="12"/>
      <c r="H21" s="12"/>
      <c r="I21" s="13"/>
      <c r="J21" s="12"/>
      <c r="K21" s="14"/>
      <c r="L21" s="14"/>
    </row>
    <row r="22" spans="1:12">
      <c r="A22" s="8">
        <v>10</v>
      </c>
      <c r="B22" s="29">
        <v>1030580025</v>
      </c>
      <c r="C22" s="9" t="s">
        <v>19</v>
      </c>
      <c r="D22" s="10" t="s">
        <v>41</v>
      </c>
      <c r="E22" s="9" t="s">
        <v>42</v>
      </c>
      <c r="F22" s="11">
        <v>1</v>
      </c>
      <c r="G22" s="12"/>
      <c r="H22" s="12"/>
      <c r="I22" s="13"/>
      <c r="J22" s="12"/>
      <c r="K22" s="14"/>
      <c r="L22" s="14"/>
    </row>
    <row r="23" spans="1:12" ht="114.75">
      <c r="A23" s="8">
        <v>11</v>
      </c>
      <c r="B23" s="29">
        <v>1054630500</v>
      </c>
      <c r="C23" s="9" t="s">
        <v>19</v>
      </c>
      <c r="D23" s="46" t="s">
        <v>532</v>
      </c>
      <c r="E23" s="9" t="s">
        <v>47</v>
      </c>
      <c r="F23" s="11">
        <v>1</v>
      </c>
      <c r="G23" s="12"/>
      <c r="H23" s="12"/>
      <c r="I23" s="13"/>
      <c r="J23" s="12"/>
      <c r="K23" s="14"/>
      <c r="L23" s="14"/>
    </row>
    <row r="24" spans="1:12">
      <c r="A24" s="8">
        <v>12</v>
      </c>
      <c r="B24" s="29">
        <v>1062680250</v>
      </c>
      <c r="C24" s="9" t="s">
        <v>19</v>
      </c>
      <c r="D24" s="10" t="s">
        <v>48</v>
      </c>
      <c r="E24" s="9" t="s">
        <v>49</v>
      </c>
      <c r="F24" s="11">
        <v>1</v>
      </c>
      <c r="G24" s="12"/>
      <c r="H24" s="12"/>
      <c r="I24" s="13"/>
      <c r="J24" s="12"/>
      <c r="K24" s="14"/>
      <c r="L24" s="14"/>
    </row>
    <row r="25" spans="1:12">
      <c r="A25" s="8">
        <v>13</v>
      </c>
      <c r="B25" s="29">
        <v>1063031000</v>
      </c>
      <c r="C25" s="9" t="s">
        <v>19</v>
      </c>
      <c r="D25" s="10" t="s">
        <v>189</v>
      </c>
      <c r="E25" s="9" t="s">
        <v>52</v>
      </c>
      <c r="F25" s="11">
        <v>2</v>
      </c>
      <c r="G25" s="12"/>
      <c r="H25" s="12"/>
      <c r="I25" s="13"/>
      <c r="J25" s="12"/>
      <c r="K25" s="14"/>
      <c r="L25" s="14"/>
    </row>
    <row r="26" spans="1:12">
      <c r="A26" s="8">
        <v>14</v>
      </c>
      <c r="B26" s="29">
        <v>1063931000</v>
      </c>
      <c r="C26" s="9" t="s">
        <v>19</v>
      </c>
      <c r="D26" s="10" t="s">
        <v>51</v>
      </c>
      <c r="E26" s="9" t="s">
        <v>52</v>
      </c>
      <c r="F26" s="11">
        <v>1</v>
      </c>
      <c r="G26" s="12"/>
      <c r="H26" s="12"/>
      <c r="I26" s="13"/>
      <c r="J26" s="12"/>
      <c r="K26" s="14"/>
      <c r="L26" s="14"/>
    </row>
    <row r="27" spans="1:12">
      <c r="A27" s="8">
        <v>15</v>
      </c>
      <c r="B27" s="29">
        <v>1066370500</v>
      </c>
      <c r="C27" s="9" t="s">
        <v>19</v>
      </c>
      <c r="D27" s="10" t="s">
        <v>50</v>
      </c>
      <c r="E27" s="9" t="s">
        <v>47</v>
      </c>
      <c r="F27" s="11">
        <v>1</v>
      </c>
      <c r="G27" s="12"/>
      <c r="H27" s="12"/>
      <c r="I27" s="13"/>
      <c r="J27" s="12"/>
      <c r="K27" s="14"/>
      <c r="L27" s="14"/>
    </row>
    <row r="28" spans="1:12">
      <c r="A28" s="8">
        <v>16</v>
      </c>
      <c r="B28" s="29">
        <v>1066491000</v>
      </c>
      <c r="C28" s="9" t="s">
        <v>19</v>
      </c>
      <c r="D28" s="10" t="s">
        <v>58</v>
      </c>
      <c r="E28" s="9" t="s">
        <v>52</v>
      </c>
      <c r="F28" s="11">
        <v>1</v>
      </c>
      <c r="G28" s="12"/>
      <c r="H28" s="12"/>
      <c r="I28" s="13"/>
      <c r="J28" s="12"/>
      <c r="K28" s="14"/>
      <c r="L28" s="14"/>
    </row>
    <row r="29" spans="1:12">
      <c r="A29" s="8">
        <v>17</v>
      </c>
      <c r="B29" s="29">
        <v>1090609010</v>
      </c>
      <c r="C29" s="9" t="s">
        <v>19</v>
      </c>
      <c r="D29" s="10" t="s">
        <v>30</v>
      </c>
      <c r="E29" s="9" t="s">
        <v>31</v>
      </c>
      <c r="F29" s="11">
        <v>1</v>
      </c>
      <c r="G29" s="12"/>
      <c r="H29" s="12"/>
      <c r="I29" s="13"/>
      <c r="J29" s="12"/>
      <c r="K29" s="14"/>
      <c r="L29" s="14"/>
    </row>
    <row r="30" spans="1:12">
      <c r="A30" s="8">
        <v>18</v>
      </c>
      <c r="B30" s="29">
        <v>1090791000</v>
      </c>
      <c r="C30" s="9" t="s">
        <v>19</v>
      </c>
      <c r="D30" s="10" t="s">
        <v>53</v>
      </c>
      <c r="E30" s="9" t="s">
        <v>28</v>
      </c>
      <c r="F30" s="11">
        <v>1</v>
      </c>
      <c r="G30" s="12"/>
      <c r="H30" s="12"/>
      <c r="I30" s="13"/>
      <c r="J30" s="12"/>
      <c r="K30" s="14"/>
      <c r="L30" s="14"/>
    </row>
    <row r="31" spans="1:12">
      <c r="A31" s="8">
        <v>19</v>
      </c>
      <c r="B31" s="29">
        <v>1090812500</v>
      </c>
      <c r="C31" s="9" t="s">
        <v>19</v>
      </c>
      <c r="D31" s="10" t="s">
        <v>29</v>
      </c>
      <c r="E31" s="9" t="s">
        <v>21</v>
      </c>
      <c r="F31" s="11">
        <v>1</v>
      </c>
      <c r="G31" s="12"/>
      <c r="H31" s="12"/>
      <c r="I31" s="13"/>
      <c r="J31" s="12"/>
      <c r="K31" s="14"/>
      <c r="L31" s="14"/>
    </row>
    <row r="32" spans="1:12" ht="25.5">
      <c r="A32" s="8">
        <v>20</v>
      </c>
      <c r="B32" s="29">
        <v>1091151000</v>
      </c>
      <c r="C32" s="9" t="s">
        <v>19</v>
      </c>
      <c r="D32" s="10" t="s">
        <v>37</v>
      </c>
      <c r="E32" s="9" t="s">
        <v>28</v>
      </c>
      <c r="F32" s="11">
        <v>1</v>
      </c>
      <c r="G32" s="12"/>
      <c r="H32" s="12"/>
      <c r="I32" s="13"/>
      <c r="J32" s="12"/>
      <c r="K32" s="14"/>
      <c r="L32" s="14"/>
    </row>
    <row r="33" spans="1:12">
      <c r="A33" s="8">
        <v>21</v>
      </c>
      <c r="B33" s="29">
        <v>1091631000</v>
      </c>
      <c r="C33" s="9" t="s">
        <v>19</v>
      </c>
      <c r="D33" s="10" t="s">
        <v>59</v>
      </c>
      <c r="E33" s="9" t="s">
        <v>28</v>
      </c>
      <c r="F33" s="11">
        <v>1</v>
      </c>
      <c r="G33" s="12"/>
      <c r="H33" s="12"/>
      <c r="I33" s="13"/>
      <c r="J33" s="12"/>
      <c r="K33" s="14"/>
      <c r="L33" s="14"/>
    </row>
    <row r="34" spans="1:12">
      <c r="A34" s="8">
        <v>22</v>
      </c>
      <c r="B34" s="29">
        <v>1094081000</v>
      </c>
      <c r="C34" s="9" t="s">
        <v>19</v>
      </c>
      <c r="D34" s="10" t="s">
        <v>27</v>
      </c>
      <c r="E34" s="9" t="s">
        <v>28</v>
      </c>
      <c r="F34" s="11">
        <v>1</v>
      </c>
      <c r="G34" s="12"/>
      <c r="H34" s="12"/>
      <c r="I34" s="13"/>
      <c r="J34" s="12"/>
      <c r="K34" s="14"/>
      <c r="L34" s="14"/>
    </row>
    <row r="35" spans="1:12">
      <c r="A35" s="8">
        <v>23</v>
      </c>
      <c r="B35" s="29">
        <v>1096661000</v>
      </c>
      <c r="C35" s="9" t="s">
        <v>19</v>
      </c>
      <c r="D35" s="10" t="s">
        <v>60</v>
      </c>
      <c r="E35" s="9" t="s">
        <v>28</v>
      </c>
      <c r="F35" s="11">
        <v>1</v>
      </c>
      <c r="G35" s="12"/>
      <c r="H35" s="12"/>
      <c r="I35" s="13"/>
      <c r="J35" s="12"/>
      <c r="K35" s="14"/>
      <c r="L35" s="14"/>
    </row>
    <row r="36" spans="1:12" ht="280.5">
      <c r="A36" s="8">
        <v>24</v>
      </c>
      <c r="B36" s="29">
        <v>1106750500</v>
      </c>
      <c r="C36" s="9" t="s">
        <v>19</v>
      </c>
      <c r="D36" s="10" t="s">
        <v>556</v>
      </c>
      <c r="E36" s="9" t="s">
        <v>47</v>
      </c>
      <c r="F36" s="11">
        <v>1</v>
      </c>
      <c r="G36" s="12"/>
      <c r="H36" s="12"/>
      <c r="I36" s="13"/>
      <c r="J36" s="12"/>
      <c r="K36" s="14"/>
      <c r="L36" s="14"/>
    </row>
    <row r="37" spans="1:12">
      <c r="A37" s="8">
        <v>25</v>
      </c>
      <c r="B37" s="29">
        <v>1122190250</v>
      </c>
      <c r="C37" s="9" t="s">
        <v>19</v>
      </c>
      <c r="D37" s="10" t="s">
        <v>61</v>
      </c>
      <c r="E37" s="9" t="s">
        <v>62</v>
      </c>
      <c r="F37" s="11">
        <v>1</v>
      </c>
      <c r="G37" s="12"/>
      <c r="H37" s="12"/>
      <c r="I37" s="13"/>
      <c r="J37" s="12"/>
      <c r="K37" s="14"/>
      <c r="L37" s="14"/>
    </row>
    <row r="38" spans="1:12" ht="216.75">
      <c r="A38" s="8">
        <v>26</v>
      </c>
      <c r="B38" s="29">
        <v>1151080500</v>
      </c>
      <c r="C38" s="9" t="s">
        <v>19</v>
      </c>
      <c r="D38" s="10" t="s">
        <v>346</v>
      </c>
      <c r="E38" s="9" t="s">
        <v>47</v>
      </c>
      <c r="F38" s="11">
        <v>1</v>
      </c>
      <c r="G38" s="12"/>
      <c r="H38" s="12"/>
      <c r="I38" s="13"/>
      <c r="J38" s="12"/>
      <c r="K38" s="14"/>
      <c r="L38" s="14"/>
    </row>
    <row r="39" spans="1:12">
      <c r="A39" s="8">
        <v>27</v>
      </c>
      <c r="B39" s="29">
        <v>1197540250</v>
      </c>
      <c r="C39" s="9" t="s">
        <v>19</v>
      </c>
      <c r="D39" s="10" t="s">
        <v>34</v>
      </c>
      <c r="E39" s="9" t="s">
        <v>35</v>
      </c>
      <c r="F39" s="11">
        <v>1</v>
      </c>
      <c r="G39" s="12"/>
      <c r="H39" s="12"/>
      <c r="I39" s="13"/>
      <c r="J39" s="12"/>
      <c r="K39" s="14"/>
      <c r="L39" s="14"/>
    </row>
    <row r="40" spans="1:12">
      <c r="A40" s="8">
        <v>28</v>
      </c>
      <c r="B40" s="29">
        <v>1198110500</v>
      </c>
      <c r="C40" s="9" t="s">
        <v>19</v>
      </c>
      <c r="D40" s="10" t="s">
        <v>54</v>
      </c>
      <c r="E40" s="9" t="s">
        <v>40</v>
      </c>
      <c r="F40" s="11">
        <v>1</v>
      </c>
      <c r="G40" s="12"/>
      <c r="H40" s="12"/>
      <c r="I40" s="13"/>
      <c r="J40" s="12"/>
      <c r="K40" s="14"/>
      <c r="L40" s="14"/>
    </row>
    <row r="41" spans="1:12">
      <c r="A41" s="8">
        <v>29</v>
      </c>
      <c r="B41" s="29">
        <v>1198990500</v>
      </c>
      <c r="C41" s="9" t="s">
        <v>19</v>
      </c>
      <c r="D41" s="10" t="s">
        <v>55</v>
      </c>
      <c r="E41" s="9" t="s">
        <v>40</v>
      </c>
      <c r="F41" s="11">
        <v>1</v>
      </c>
      <c r="G41" s="12"/>
      <c r="H41" s="12"/>
      <c r="I41" s="13"/>
      <c r="J41" s="12"/>
      <c r="K41" s="14"/>
      <c r="L41" s="14"/>
    </row>
    <row r="42" spans="1:12">
      <c r="A42" s="8">
        <v>30</v>
      </c>
      <c r="B42" s="29">
        <v>1590102500</v>
      </c>
      <c r="C42" s="9" t="s">
        <v>19</v>
      </c>
      <c r="D42" s="10" t="s">
        <v>433</v>
      </c>
      <c r="E42" s="9" t="s">
        <v>176</v>
      </c>
      <c r="F42" s="11">
        <v>4</v>
      </c>
      <c r="G42" s="12"/>
      <c r="H42" s="12"/>
      <c r="I42" s="13"/>
      <c r="J42" s="12"/>
      <c r="K42" s="14"/>
      <c r="L42" s="14"/>
    </row>
    <row r="43" spans="1:12">
      <c r="A43" s="8">
        <v>31</v>
      </c>
      <c r="B43" s="29">
        <v>8004580100</v>
      </c>
      <c r="C43" s="9" t="s">
        <v>19</v>
      </c>
      <c r="D43" s="10" t="s">
        <v>553</v>
      </c>
      <c r="E43" s="9" t="s">
        <v>36</v>
      </c>
      <c r="F43" s="11">
        <v>1</v>
      </c>
      <c r="G43" s="12"/>
      <c r="H43" s="12"/>
      <c r="I43" s="13"/>
      <c r="J43" s="12"/>
      <c r="K43" s="14"/>
      <c r="L43" s="14"/>
    </row>
    <row r="44" spans="1:12">
      <c r="A44" s="8">
        <v>32</v>
      </c>
      <c r="B44" s="29">
        <v>10665700500</v>
      </c>
      <c r="C44" s="9" t="s">
        <v>19</v>
      </c>
      <c r="D44" s="10" t="s">
        <v>46</v>
      </c>
      <c r="E44" s="9" t="s">
        <v>47</v>
      </c>
      <c r="F44" s="11">
        <v>1</v>
      </c>
      <c r="G44" s="12"/>
      <c r="H44" s="12"/>
      <c r="I44" s="13"/>
      <c r="J44" s="12"/>
      <c r="K44" s="14"/>
      <c r="L44" s="14"/>
    </row>
    <row r="45" spans="1:12" ht="165.75">
      <c r="A45" s="8">
        <v>33</v>
      </c>
      <c r="B45" s="29" t="s">
        <v>356</v>
      </c>
      <c r="C45" s="9" t="s">
        <v>19</v>
      </c>
      <c r="D45" s="10" t="s">
        <v>357</v>
      </c>
      <c r="E45" s="9" t="s">
        <v>47</v>
      </c>
      <c r="F45" s="11">
        <v>1</v>
      </c>
      <c r="G45" s="12"/>
      <c r="H45" s="12"/>
      <c r="I45" s="13"/>
      <c r="J45" s="12"/>
      <c r="K45" s="14"/>
      <c r="L45" s="14"/>
    </row>
    <row r="46" spans="1:12">
      <c r="A46" s="8">
        <v>34</v>
      </c>
      <c r="B46" s="29" t="s">
        <v>183</v>
      </c>
      <c r="C46" s="9" t="s">
        <v>19</v>
      </c>
      <c r="D46" s="10" t="s">
        <v>184</v>
      </c>
      <c r="E46" s="9" t="s">
        <v>21</v>
      </c>
      <c r="F46" s="11">
        <v>6</v>
      </c>
      <c r="G46" s="12"/>
      <c r="H46" s="12"/>
      <c r="I46" s="13"/>
      <c r="J46" s="12"/>
      <c r="K46" s="14"/>
      <c r="L46" s="14"/>
    </row>
    <row r="47" spans="1:12" ht="153">
      <c r="A47" s="8">
        <v>35</v>
      </c>
      <c r="B47" s="29" t="s">
        <v>358</v>
      </c>
      <c r="C47" s="9" t="s">
        <v>19</v>
      </c>
      <c r="D47" s="10" t="s">
        <v>359</v>
      </c>
      <c r="E47" s="9" t="s">
        <v>47</v>
      </c>
      <c r="F47" s="11">
        <v>1</v>
      </c>
      <c r="G47" s="12"/>
      <c r="H47" s="12"/>
      <c r="I47" s="13"/>
      <c r="J47" s="12"/>
      <c r="K47" s="14"/>
      <c r="L47" s="14"/>
    </row>
    <row r="48" spans="1:12" ht="114.75">
      <c r="A48" s="8">
        <v>36</v>
      </c>
      <c r="B48" s="29" t="s">
        <v>351</v>
      </c>
      <c r="C48" s="9" t="s">
        <v>19</v>
      </c>
      <c r="D48" s="10" t="s">
        <v>490</v>
      </c>
      <c r="E48" s="9" t="s">
        <v>47</v>
      </c>
      <c r="F48" s="11">
        <v>1</v>
      </c>
      <c r="G48" s="12"/>
      <c r="H48" s="12"/>
      <c r="I48" s="13"/>
      <c r="J48" s="12"/>
      <c r="K48" s="14"/>
      <c r="L48" s="14"/>
    </row>
    <row r="49" spans="1:12" ht="25.5">
      <c r="A49" s="8">
        <v>37</v>
      </c>
      <c r="B49" s="29" t="s">
        <v>187</v>
      </c>
      <c r="C49" s="9" t="s">
        <v>19</v>
      </c>
      <c r="D49" s="10" t="s">
        <v>438</v>
      </c>
      <c r="E49" s="9" t="s">
        <v>177</v>
      </c>
      <c r="F49" s="11">
        <v>1</v>
      </c>
      <c r="G49" s="12"/>
      <c r="H49" s="12"/>
      <c r="I49" s="13"/>
      <c r="J49" s="12"/>
      <c r="K49" s="14"/>
      <c r="L49" s="14"/>
    </row>
    <row r="50" spans="1:12" ht="242.25">
      <c r="A50" s="8">
        <v>38</v>
      </c>
      <c r="B50" s="29" t="s">
        <v>349</v>
      </c>
      <c r="C50" s="9" t="s">
        <v>19</v>
      </c>
      <c r="D50" s="10" t="s">
        <v>486</v>
      </c>
      <c r="E50" s="9" t="s">
        <v>47</v>
      </c>
      <c r="F50" s="11">
        <v>1</v>
      </c>
      <c r="G50" s="12"/>
      <c r="H50" s="12"/>
      <c r="I50" s="13"/>
      <c r="J50" s="12"/>
      <c r="K50" s="14"/>
      <c r="L50" s="14"/>
    </row>
    <row r="51" spans="1:12">
      <c r="A51" s="8">
        <v>39</v>
      </c>
      <c r="B51" s="29" t="s">
        <v>185</v>
      </c>
      <c r="C51" s="9" t="s">
        <v>19</v>
      </c>
      <c r="D51" s="10" t="s">
        <v>186</v>
      </c>
      <c r="E51" s="9" t="s">
        <v>177</v>
      </c>
      <c r="F51" s="11">
        <v>2</v>
      </c>
      <c r="G51" s="12"/>
      <c r="H51" s="12"/>
      <c r="I51" s="13"/>
      <c r="J51" s="12"/>
      <c r="K51" s="14"/>
      <c r="L51" s="14"/>
    </row>
    <row r="52" spans="1:12">
      <c r="A52" s="8">
        <v>40</v>
      </c>
      <c r="B52" s="29" t="s">
        <v>180</v>
      </c>
      <c r="C52" s="9" t="s">
        <v>19</v>
      </c>
      <c r="D52" s="10" t="s">
        <v>181</v>
      </c>
      <c r="E52" s="9" t="s">
        <v>182</v>
      </c>
      <c r="F52" s="11">
        <v>1</v>
      </c>
      <c r="G52" s="12"/>
      <c r="H52" s="12"/>
      <c r="I52" s="13"/>
      <c r="J52" s="12"/>
      <c r="K52" s="14"/>
      <c r="L52" s="14"/>
    </row>
    <row r="53" spans="1:12" ht="51">
      <c r="A53" s="8">
        <v>41</v>
      </c>
      <c r="B53" s="29" t="s">
        <v>191</v>
      </c>
      <c r="C53" s="9" t="s">
        <v>19</v>
      </c>
      <c r="D53" s="10" t="s">
        <v>491</v>
      </c>
      <c r="E53" s="9" t="s">
        <v>28</v>
      </c>
      <c r="F53" s="11">
        <v>3</v>
      </c>
      <c r="G53" s="12"/>
      <c r="H53" s="12"/>
      <c r="I53" s="13"/>
      <c r="J53" s="12"/>
      <c r="K53" s="14"/>
      <c r="L53" s="14"/>
    </row>
    <row r="54" spans="1:12" ht="51">
      <c r="A54" s="8">
        <v>42</v>
      </c>
      <c r="B54" s="29" t="s">
        <v>190</v>
      </c>
      <c r="C54" s="9" t="s">
        <v>19</v>
      </c>
      <c r="D54" s="10" t="s">
        <v>439</v>
      </c>
      <c r="E54" s="9" t="s">
        <v>40</v>
      </c>
      <c r="F54" s="11">
        <v>2</v>
      </c>
      <c r="G54" s="12"/>
      <c r="H54" s="12"/>
      <c r="I54" s="13"/>
      <c r="J54" s="12"/>
      <c r="K54" s="14"/>
      <c r="L54" s="14"/>
    </row>
    <row r="55" spans="1:12" ht="63.75">
      <c r="A55" s="8">
        <v>43</v>
      </c>
      <c r="B55" s="29" t="s">
        <v>344</v>
      </c>
      <c r="C55" s="9" t="s">
        <v>19</v>
      </c>
      <c r="D55" s="10" t="s">
        <v>345</v>
      </c>
      <c r="E55" s="9" t="s">
        <v>28</v>
      </c>
      <c r="F55" s="11">
        <v>2</v>
      </c>
      <c r="G55" s="12"/>
      <c r="H55" s="12"/>
      <c r="I55" s="13"/>
      <c r="J55" s="12"/>
      <c r="K55" s="14"/>
      <c r="L55" s="14"/>
    </row>
    <row r="56" spans="1:12" ht="204">
      <c r="A56" s="8">
        <v>44</v>
      </c>
      <c r="B56" s="29" t="s">
        <v>350</v>
      </c>
      <c r="C56" s="9" t="s">
        <v>19</v>
      </c>
      <c r="D56" s="10" t="s">
        <v>492</v>
      </c>
      <c r="E56" s="9" t="s">
        <v>47</v>
      </c>
      <c r="F56" s="11">
        <v>1</v>
      </c>
      <c r="G56" s="12"/>
      <c r="H56" s="12"/>
      <c r="I56" s="13"/>
      <c r="J56" s="12"/>
      <c r="K56" s="14"/>
      <c r="L56" s="14"/>
    </row>
    <row r="57" spans="1:12" ht="255">
      <c r="A57" s="8">
        <v>45</v>
      </c>
      <c r="B57" s="29" t="s">
        <v>362</v>
      </c>
      <c r="C57" s="9" t="s">
        <v>19</v>
      </c>
      <c r="D57" s="10" t="s">
        <v>363</v>
      </c>
      <c r="E57" s="9" t="s">
        <v>47</v>
      </c>
      <c r="F57" s="11">
        <v>1</v>
      </c>
      <c r="G57" s="12"/>
      <c r="H57" s="12"/>
      <c r="I57" s="13"/>
      <c r="J57" s="12"/>
      <c r="K57" s="14"/>
      <c r="L57" s="14"/>
    </row>
    <row r="58" spans="1:12" ht="153">
      <c r="A58" s="8">
        <v>46</v>
      </c>
      <c r="B58" s="29" t="s">
        <v>360</v>
      </c>
      <c r="C58" s="9" t="s">
        <v>19</v>
      </c>
      <c r="D58" s="10" t="s">
        <v>361</v>
      </c>
      <c r="E58" s="9" t="s">
        <v>47</v>
      </c>
      <c r="F58" s="11">
        <v>1</v>
      </c>
      <c r="G58" s="12"/>
      <c r="H58" s="12"/>
      <c r="I58" s="13"/>
      <c r="J58" s="12"/>
      <c r="K58" s="14"/>
      <c r="L58" s="14"/>
    </row>
    <row r="59" spans="1:12" ht="76.5">
      <c r="A59" s="8">
        <v>47</v>
      </c>
      <c r="B59" s="29" t="s">
        <v>354</v>
      </c>
      <c r="C59" s="9" t="s">
        <v>19</v>
      </c>
      <c r="D59" s="10" t="s">
        <v>355</v>
      </c>
      <c r="E59" s="9" t="s">
        <v>47</v>
      </c>
      <c r="F59" s="11">
        <v>1</v>
      </c>
      <c r="G59" s="12"/>
      <c r="H59" s="12"/>
      <c r="I59" s="13"/>
      <c r="J59" s="12"/>
      <c r="K59" s="14"/>
      <c r="L59" s="14"/>
    </row>
    <row r="60" spans="1:12" ht="25.5">
      <c r="A60" s="8">
        <v>48</v>
      </c>
      <c r="B60" s="29" t="s">
        <v>364</v>
      </c>
      <c r="C60" s="9" t="s">
        <v>19</v>
      </c>
      <c r="D60" s="10" t="s">
        <v>557</v>
      </c>
      <c r="E60" s="9" t="s">
        <v>365</v>
      </c>
      <c r="F60" s="11">
        <v>1</v>
      </c>
      <c r="G60" s="12"/>
      <c r="H60" s="12"/>
      <c r="I60" s="13"/>
      <c r="J60" s="12"/>
      <c r="K60" s="14"/>
      <c r="L60" s="14"/>
    </row>
    <row r="61" spans="1:12" ht="51">
      <c r="A61" s="8">
        <v>49</v>
      </c>
      <c r="B61" s="29" t="s">
        <v>352</v>
      </c>
      <c r="C61" s="9" t="s">
        <v>19</v>
      </c>
      <c r="D61" s="46" t="s">
        <v>533</v>
      </c>
      <c r="E61" s="9" t="s">
        <v>353</v>
      </c>
      <c r="F61" s="11">
        <v>1</v>
      </c>
      <c r="G61" s="12"/>
      <c r="H61" s="12"/>
      <c r="I61" s="13"/>
      <c r="J61" s="12"/>
      <c r="K61" s="14"/>
      <c r="L61" s="14"/>
    </row>
    <row r="62" spans="1:12" ht="127.5">
      <c r="A62" s="8">
        <v>50</v>
      </c>
      <c r="B62" s="29" t="s">
        <v>347</v>
      </c>
      <c r="C62" s="9" t="s">
        <v>19</v>
      </c>
      <c r="D62" s="10" t="s">
        <v>348</v>
      </c>
      <c r="E62" s="9" t="s">
        <v>47</v>
      </c>
      <c r="F62" s="11">
        <v>2</v>
      </c>
      <c r="G62" s="12"/>
      <c r="H62" s="12"/>
      <c r="I62" s="13"/>
      <c r="J62" s="12"/>
      <c r="K62" s="14"/>
      <c r="L62" s="14"/>
    </row>
    <row r="63" spans="1:12">
      <c r="A63" s="8">
        <v>51</v>
      </c>
      <c r="B63" s="29" t="s">
        <v>18</v>
      </c>
      <c r="C63" s="9" t="s">
        <v>19</v>
      </c>
      <c r="D63" s="10" t="s">
        <v>20</v>
      </c>
      <c r="E63" s="9" t="s">
        <v>21</v>
      </c>
      <c r="F63" s="11">
        <v>1</v>
      </c>
      <c r="G63" s="12"/>
      <c r="H63" s="12"/>
      <c r="I63" s="13"/>
      <c r="J63" s="12"/>
      <c r="K63" s="14"/>
      <c r="L63" s="14"/>
    </row>
    <row r="64" spans="1:12">
      <c r="A64" s="8">
        <v>52</v>
      </c>
      <c r="B64" s="29" t="s">
        <v>25</v>
      </c>
      <c r="C64" s="9" t="s">
        <v>19</v>
      </c>
      <c r="D64" s="10" t="s">
        <v>26</v>
      </c>
      <c r="E64" s="9" t="s">
        <v>24</v>
      </c>
      <c r="F64" s="11">
        <v>2</v>
      </c>
      <c r="G64" s="12"/>
      <c r="H64" s="12"/>
      <c r="I64" s="13"/>
      <c r="J64" s="12"/>
      <c r="K64" s="14"/>
      <c r="L64" s="14"/>
    </row>
    <row r="65" spans="1:92">
      <c r="A65" s="8">
        <v>53</v>
      </c>
      <c r="B65" s="29" t="s">
        <v>22</v>
      </c>
      <c r="C65" s="9" t="s">
        <v>19</v>
      </c>
      <c r="D65" s="10" t="s">
        <v>23</v>
      </c>
      <c r="E65" s="9" t="s">
        <v>24</v>
      </c>
      <c r="F65" s="11">
        <v>2</v>
      </c>
      <c r="G65" s="12"/>
      <c r="H65" s="12"/>
      <c r="I65" s="13"/>
      <c r="J65" s="12"/>
      <c r="K65" s="14"/>
      <c r="L65" s="14"/>
    </row>
    <row r="66" spans="1:92">
      <c r="A66" s="8">
        <v>54</v>
      </c>
      <c r="B66" s="29" t="s">
        <v>43</v>
      </c>
      <c r="C66" s="9" t="s">
        <v>19</v>
      </c>
      <c r="D66" s="10" t="s">
        <v>44</v>
      </c>
      <c r="E66" s="9" t="s">
        <v>45</v>
      </c>
      <c r="F66" s="11">
        <v>4</v>
      </c>
      <c r="G66" s="12"/>
      <c r="H66" s="12"/>
      <c r="I66" s="13"/>
      <c r="J66" s="12"/>
      <c r="K66" s="14"/>
      <c r="L66" s="14"/>
    </row>
    <row r="67" spans="1:92">
      <c r="A67" s="8">
        <v>55</v>
      </c>
      <c r="B67" s="29" t="s">
        <v>38</v>
      </c>
      <c r="C67" s="9" t="s">
        <v>19</v>
      </c>
      <c r="D67" s="10" t="s">
        <v>39</v>
      </c>
      <c r="E67" s="9" t="s">
        <v>40</v>
      </c>
      <c r="F67" s="11">
        <v>2</v>
      </c>
      <c r="G67" s="12"/>
      <c r="H67" s="12"/>
      <c r="I67" s="13"/>
      <c r="J67" s="12"/>
      <c r="K67" s="49"/>
      <c r="L67" s="49"/>
    </row>
    <row r="68" spans="1:92" ht="153">
      <c r="A68" s="8">
        <v>56</v>
      </c>
      <c r="B68" s="44" t="s">
        <v>502</v>
      </c>
      <c r="C68" s="45" t="s">
        <v>118</v>
      </c>
      <c r="D68" s="46" t="s">
        <v>503</v>
      </c>
      <c r="E68" s="45" t="s">
        <v>47</v>
      </c>
      <c r="F68" s="47">
        <v>1</v>
      </c>
      <c r="G68" s="48"/>
      <c r="H68" s="12"/>
      <c r="I68" s="13"/>
      <c r="J68" s="12"/>
      <c r="K68" s="49"/>
      <c r="L68" s="49"/>
    </row>
    <row r="69" spans="1:92" ht="25.5">
      <c r="A69" s="8">
        <v>57</v>
      </c>
      <c r="B69" s="29">
        <v>146236</v>
      </c>
      <c r="C69" s="9" t="s">
        <v>118</v>
      </c>
      <c r="D69" s="10" t="s">
        <v>504</v>
      </c>
      <c r="E69" s="9" t="s">
        <v>505</v>
      </c>
      <c r="F69" s="11">
        <v>2</v>
      </c>
      <c r="G69" s="12"/>
      <c r="H69" s="12"/>
      <c r="I69" s="13"/>
      <c r="J69" s="12"/>
      <c r="K69" s="14"/>
      <c r="L69" s="14"/>
    </row>
    <row r="70" spans="1:92" s="61" customFormat="1">
      <c r="A70" s="56" t="s">
        <v>559</v>
      </c>
      <c r="B70" s="57" t="s">
        <v>560</v>
      </c>
      <c r="C70" s="45" t="s">
        <v>118</v>
      </c>
      <c r="D70" s="46" t="s">
        <v>561</v>
      </c>
      <c r="E70" s="45" t="s">
        <v>52</v>
      </c>
      <c r="F70" s="47">
        <v>1</v>
      </c>
      <c r="G70" s="48"/>
      <c r="H70" s="48"/>
      <c r="I70" s="58"/>
      <c r="J70" s="48"/>
      <c r="K70" s="14"/>
      <c r="L70" s="14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</row>
    <row r="71" spans="1:92">
      <c r="A71" s="15"/>
      <c r="B71" s="16"/>
      <c r="C71" s="16"/>
      <c r="D71" s="17"/>
      <c r="E71" s="16"/>
      <c r="F71" s="28" t="s">
        <v>11</v>
      </c>
      <c r="G71" s="25" t="s">
        <v>12</v>
      </c>
      <c r="H71" s="26"/>
      <c r="I71" s="27" t="s">
        <v>13</v>
      </c>
      <c r="J71" s="26"/>
      <c r="K71" s="6"/>
      <c r="L71" s="6"/>
    </row>
    <row r="72" spans="1:92">
      <c r="A72" s="2"/>
      <c r="B72" s="7"/>
      <c r="C72" s="2"/>
      <c r="D72" s="36"/>
      <c r="E72" s="2"/>
      <c r="F72" s="2"/>
      <c r="G72" s="2"/>
      <c r="H72" s="3"/>
      <c r="I72" s="4"/>
      <c r="J72" s="4"/>
      <c r="K72" s="5"/>
      <c r="L72" s="5"/>
    </row>
    <row r="73" spans="1:92" s="30" customFormat="1">
      <c r="A73" s="2"/>
      <c r="B73" s="7"/>
      <c r="C73" s="2"/>
      <c r="D73" s="36"/>
      <c r="E73" s="2"/>
      <c r="F73" s="2"/>
      <c r="G73" s="2"/>
      <c r="H73" s="3"/>
      <c r="I73" s="4"/>
      <c r="J73" s="4"/>
      <c r="K73" s="5"/>
      <c r="L73" s="5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30" customFormat="1">
      <c r="A74" s="18" t="str">
        <f>CONCATENATE("Moduł ", SUM(COUNTIF(A$1:A73,"Lp."),1), " nie gorszy niż w katalogu ", "Avantor Performance Materials Poland (dawniej POCH)")</f>
        <v>Moduł 2 nie gorszy niż w katalogu Avantor Performance Materials Poland (dawniej POCH)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50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30" customFormat="1" ht="51" customHeight="1">
      <c r="A75" s="20" t="s">
        <v>0</v>
      </c>
      <c r="B75" s="21" t="s">
        <v>1</v>
      </c>
      <c r="C75" s="22" t="s">
        <v>2</v>
      </c>
      <c r="D75" s="22" t="s">
        <v>3</v>
      </c>
      <c r="E75" s="20" t="s">
        <v>4</v>
      </c>
      <c r="F75" s="22" t="s">
        <v>5</v>
      </c>
      <c r="G75" s="22" t="s">
        <v>6</v>
      </c>
      <c r="H75" s="22" t="s">
        <v>7</v>
      </c>
      <c r="I75" s="22" t="s">
        <v>8</v>
      </c>
      <c r="J75" s="22" t="s">
        <v>9</v>
      </c>
      <c r="K75" s="23" t="s">
        <v>10</v>
      </c>
      <c r="L75" s="23" t="s">
        <v>16</v>
      </c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</row>
    <row r="76" spans="1:92" s="30" customFormat="1">
      <c r="A76" s="23">
        <v>1</v>
      </c>
      <c r="B76" s="23">
        <v>2</v>
      </c>
      <c r="C76" s="24">
        <v>3</v>
      </c>
      <c r="D76" s="23">
        <v>4</v>
      </c>
      <c r="E76" s="23">
        <v>5</v>
      </c>
      <c r="F76" s="23">
        <v>6</v>
      </c>
      <c r="G76" s="23">
        <v>7</v>
      </c>
      <c r="H76" s="23">
        <v>8</v>
      </c>
      <c r="I76" s="23">
        <v>9</v>
      </c>
      <c r="J76" s="24">
        <v>10</v>
      </c>
      <c r="K76" s="24">
        <v>11</v>
      </c>
      <c r="L76" s="24">
        <v>12</v>
      </c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</row>
    <row r="77" spans="1:92" s="30" customFormat="1">
      <c r="A77" s="8">
        <v>1</v>
      </c>
      <c r="B77" s="29">
        <v>102480111</v>
      </c>
      <c r="C77" s="9" t="s">
        <v>19</v>
      </c>
      <c r="D77" s="10" t="s">
        <v>422</v>
      </c>
      <c r="E77" s="9" t="s">
        <v>33</v>
      </c>
      <c r="F77" s="11">
        <v>1</v>
      </c>
      <c r="G77" s="12"/>
      <c r="H77" s="12"/>
      <c r="I77" s="13"/>
      <c r="J77" s="12"/>
      <c r="K77" s="14"/>
      <c r="L77" s="14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30" customFormat="1">
      <c r="A78" s="8">
        <v>2</v>
      </c>
      <c r="B78" s="29">
        <v>102480151</v>
      </c>
      <c r="C78" s="9" t="s">
        <v>19</v>
      </c>
      <c r="D78" s="10" t="s">
        <v>248</v>
      </c>
      <c r="E78" s="9" t="s">
        <v>21</v>
      </c>
      <c r="F78" s="11">
        <v>1</v>
      </c>
      <c r="G78" s="12"/>
      <c r="H78" s="12"/>
      <c r="I78" s="13"/>
      <c r="J78" s="12"/>
      <c r="K78" s="14"/>
      <c r="L78" s="14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30" customFormat="1">
      <c r="A79" s="8">
        <v>3</v>
      </c>
      <c r="B79" s="29">
        <v>102640150</v>
      </c>
      <c r="C79" s="9" t="s">
        <v>19</v>
      </c>
      <c r="D79" s="10" t="s">
        <v>249</v>
      </c>
      <c r="E79" s="9" t="s">
        <v>21</v>
      </c>
      <c r="F79" s="11">
        <v>1</v>
      </c>
      <c r="G79" s="12"/>
      <c r="H79" s="12"/>
      <c r="I79" s="13"/>
      <c r="J79" s="12"/>
      <c r="K79" s="14"/>
      <c r="L79" s="14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</row>
    <row r="80" spans="1:92" s="30" customFormat="1">
      <c r="A80" s="8">
        <v>4</v>
      </c>
      <c r="B80" s="29">
        <v>134963999</v>
      </c>
      <c r="C80" s="9" t="s">
        <v>19</v>
      </c>
      <c r="D80" s="10" t="s">
        <v>247</v>
      </c>
      <c r="E80" s="9" t="s">
        <v>28</v>
      </c>
      <c r="F80" s="11">
        <v>1</v>
      </c>
      <c r="G80" s="12"/>
      <c r="H80" s="12"/>
      <c r="I80" s="13"/>
      <c r="J80" s="12"/>
      <c r="K80" s="14"/>
      <c r="L80" s="14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</row>
    <row r="81" spans="1:92">
      <c r="A81" s="8">
        <v>5</v>
      </c>
      <c r="B81" s="29">
        <v>136740111</v>
      </c>
      <c r="C81" s="9" t="s">
        <v>19</v>
      </c>
      <c r="D81" s="10" t="s">
        <v>63</v>
      </c>
      <c r="E81" s="9" t="s">
        <v>35</v>
      </c>
      <c r="F81" s="11">
        <v>1</v>
      </c>
      <c r="G81" s="12"/>
      <c r="H81" s="12"/>
      <c r="I81" s="13"/>
      <c r="J81" s="12"/>
      <c r="K81" s="14"/>
      <c r="L81" s="14"/>
    </row>
    <row r="82" spans="1:92">
      <c r="A82" s="8">
        <v>6</v>
      </c>
      <c r="B82" s="29">
        <v>139720110</v>
      </c>
      <c r="C82" s="9" t="s">
        <v>19</v>
      </c>
      <c r="D82" s="10" t="s">
        <v>107</v>
      </c>
      <c r="E82" s="9" t="s">
        <v>49</v>
      </c>
      <c r="F82" s="11">
        <v>1</v>
      </c>
      <c r="G82" s="12"/>
      <c r="H82" s="12"/>
      <c r="I82" s="13"/>
      <c r="J82" s="12"/>
      <c r="K82" s="14"/>
      <c r="L82" s="14"/>
    </row>
    <row r="83" spans="1:92">
      <c r="A83" s="8">
        <v>7</v>
      </c>
      <c r="B83" s="29">
        <v>185480121</v>
      </c>
      <c r="C83" s="9" t="s">
        <v>19</v>
      </c>
      <c r="D83" s="10" t="s">
        <v>105</v>
      </c>
      <c r="E83" s="9" t="s">
        <v>42</v>
      </c>
      <c r="F83" s="11">
        <v>1</v>
      </c>
      <c r="G83" s="12"/>
      <c r="H83" s="12"/>
      <c r="I83" s="13"/>
      <c r="J83" s="12"/>
      <c r="K83" s="14"/>
      <c r="L83" s="14"/>
    </row>
    <row r="84" spans="1:92">
      <c r="A84" s="8">
        <v>8</v>
      </c>
      <c r="B84" s="29">
        <v>211500119</v>
      </c>
      <c r="C84" s="9" t="s">
        <v>19</v>
      </c>
      <c r="D84" s="10" t="s">
        <v>260</v>
      </c>
      <c r="E84" s="9" t="s">
        <v>28</v>
      </c>
      <c r="F84" s="11">
        <v>1</v>
      </c>
      <c r="G84" s="12"/>
      <c r="H84" s="12"/>
      <c r="I84" s="13"/>
      <c r="J84" s="12"/>
      <c r="K84" s="14"/>
      <c r="L84" s="14"/>
    </row>
    <row r="85" spans="1:92">
      <c r="A85" s="8">
        <v>9</v>
      </c>
      <c r="B85" s="29">
        <v>234431116</v>
      </c>
      <c r="C85" s="9" t="s">
        <v>19</v>
      </c>
      <c r="D85" s="10" t="s">
        <v>81</v>
      </c>
      <c r="E85" s="9" t="s">
        <v>28</v>
      </c>
      <c r="F85" s="11">
        <v>1</v>
      </c>
      <c r="G85" s="12"/>
      <c r="H85" s="12"/>
      <c r="I85" s="13"/>
      <c r="J85" s="12"/>
      <c r="K85" s="14"/>
      <c r="L85" s="14"/>
    </row>
    <row r="86" spans="1:92">
      <c r="A86" s="8">
        <v>10</v>
      </c>
      <c r="B86" s="29">
        <v>256420115</v>
      </c>
      <c r="C86" s="9" t="s">
        <v>19</v>
      </c>
      <c r="D86" s="10" t="s">
        <v>60</v>
      </c>
      <c r="E86" s="9" t="s">
        <v>28</v>
      </c>
      <c r="F86" s="11">
        <v>1</v>
      </c>
      <c r="G86" s="12"/>
      <c r="H86" s="12"/>
      <c r="I86" s="13"/>
      <c r="J86" s="12"/>
      <c r="K86" s="14"/>
      <c r="L86" s="14"/>
    </row>
    <row r="87" spans="1:92">
      <c r="A87" s="8">
        <v>11</v>
      </c>
      <c r="B87" s="29">
        <v>384210114</v>
      </c>
      <c r="C87" s="9" t="s">
        <v>19</v>
      </c>
      <c r="D87" s="10" t="s">
        <v>66</v>
      </c>
      <c r="E87" s="9" t="s">
        <v>67</v>
      </c>
      <c r="F87" s="11">
        <v>3</v>
      </c>
      <c r="G87" s="12"/>
      <c r="H87" s="12"/>
      <c r="I87" s="13"/>
      <c r="J87" s="12"/>
      <c r="K87" s="14"/>
      <c r="L87" s="14"/>
    </row>
    <row r="88" spans="1:92">
      <c r="A88" s="8">
        <v>12</v>
      </c>
      <c r="B88" s="29">
        <v>396420113</v>
      </c>
      <c r="C88" s="9" t="s">
        <v>19</v>
      </c>
      <c r="D88" s="10" t="s">
        <v>485</v>
      </c>
      <c r="E88" s="9" t="s">
        <v>64</v>
      </c>
      <c r="F88" s="11">
        <v>11</v>
      </c>
      <c r="G88" s="12"/>
      <c r="H88" s="12"/>
      <c r="I88" s="13"/>
      <c r="J88" s="12"/>
      <c r="K88" s="14"/>
      <c r="L88" s="14"/>
    </row>
    <row r="89" spans="1:92">
      <c r="A89" s="8">
        <v>13</v>
      </c>
      <c r="B89" s="29">
        <v>414960427</v>
      </c>
      <c r="C89" s="9" t="s">
        <v>19</v>
      </c>
      <c r="D89" s="10" t="s">
        <v>72</v>
      </c>
      <c r="E89" s="9" t="s">
        <v>36</v>
      </c>
      <c r="F89" s="11">
        <v>1</v>
      </c>
      <c r="G89" s="12"/>
      <c r="H89" s="12"/>
      <c r="I89" s="13"/>
      <c r="J89" s="12"/>
      <c r="K89" s="14"/>
      <c r="L89" s="14"/>
    </row>
    <row r="90" spans="1:92" ht="25.5">
      <c r="A90" s="8">
        <v>14</v>
      </c>
      <c r="B90" s="29">
        <v>432173111</v>
      </c>
      <c r="C90" s="9" t="s">
        <v>19</v>
      </c>
      <c r="D90" s="10" t="s">
        <v>454</v>
      </c>
      <c r="E90" s="9" t="s">
        <v>28</v>
      </c>
      <c r="F90" s="11">
        <v>1</v>
      </c>
      <c r="G90" s="12"/>
      <c r="H90" s="12"/>
      <c r="I90" s="13"/>
      <c r="J90" s="12"/>
      <c r="K90" s="14"/>
      <c r="L90" s="14"/>
    </row>
    <row r="91" spans="1:92">
      <c r="A91" s="8">
        <v>15</v>
      </c>
      <c r="B91" s="29">
        <v>487270111</v>
      </c>
      <c r="C91" s="9" t="s">
        <v>19</v>
      </c>
      <c r="D91" s="10" t="s">
        <v>91</v>
      </c>
      <c r="E91" s="9" t="s">
        <v>28</v>
      </c>
      <c r="F91" s="11">
        <v>1</v>
      </c>
      <c r="G91" s="12"/>
      <c r="H91" s="12"/>
      <c r="I91" s="13"/>
      <c r="J91" s="12"/>
      <c r="K91" s="14"/>
      <c r="L91" s="14"/>
    </row>
    <row r="92" spans="1:92" ht="25.5">
      <c r="A92" s="8">
        <v>16</v>
      </c>
      <c r="B92" s="29">
        <v>491265165</v>
      </c>
      <c r="C92" s="9" t="s">
        <v>19</v>
      </c>
      <c r="D92" s="10" t="s">
        <v>484</v>
      </c>
      <c r="E92" s="9" t="s">
        <v>253</v>
      </c>
      <c r="F92" s="11">
        <v>2</v>
      </c>
      <c r="G92" s="12"/>
      <c r="H92" s="12"/>
      <c r="I92" s="13"/>
      <c r="J92" s="12"/>
      <c r="K92" s="14"/>
      <c r="L92" s="14"/>
    </row>
    <row r="93" spans="1:92">
      <c r="A93" s="8">
        <v>17</v>
      </c>
      <c r="B93" s="29">
        <v>531360115</v>
      </c>
      <c r="C93" s="9" t="s">
        <v>19</v>
      </c>
      <c r="D93" s="10" t="s">
        <v>73</v>
      </c>
      <c r="E93" s="9" t="s">
        <v>52</v>
      </c>
      <c r="F93" s="11">
        <v>7</v>
      </c>
      <c r="G93" s="12"/>
      <c r="H93" s="12"/>
      <c r="I93" s="13"/>
      <c r="J93" s="12"/>
      <c r="K93" s="14"/>
      <c r="L93" s="14"/>
    </row>
    <row r="94" spans="1:92">
      <c r="A94" s="8">
        <v>18</v>
      </c>
      <c r="B94" s="29">
        <v>564940111</v>
      </c>
      <c r="C94" s="9" t="s">
        <v>19</v>
      </c>
      <c r="D94" s="10" t="s">
        <v>106</v>
      </c>
      <c r="E94" s="9" t="s">
        <v>28</v>
      </c>
      <c r="F94" s="11">
        <v>1</v>
      </c>
      <c r="G94" s="12"/>
      <c r="H94" s="12"/>
      <c r="I94" s="13"/>
      <c r="J94" s="12"/>
      <c r="K94" s="14"/>
      <c r="L94" s="14"/>
    </row>
    <row r="95" spans="1:92" s="34" customFormat="1">
      <c r="A95" s="8">
        <v>19</v>
      </c>
      <c r="B95" s="29">
        <v>568760114</v>
      </c>
      <c r="C95" s="9" t="s">
        <v>19</v>
      </c>
      <c r="D95" s="10" t="s">
        <v>108</v>
      </c>
      <c r="E95" s="9" t="s">
        <v>28</v>
      </c>
      <c r="F95" s="11">
        <v>1</v>
      </c>
      <c r="G95" s="12"/>
      <c r="H95" s="12"/>
      <c r="I95" s="13"/>
      <c r="J95" s="12"/>
      <c r="K95" s="14"/>
      <c r="L95" s="14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34" customFormat="1">
      <c r="A96" s="8">
        <v>20</v>
      </c>
      <c r="B96" s="29">
        <v>575283115</v>
      </c>
      <c r="C96" s="9" t="s">
        <v>19</v>
      </c>
      <c r="D96" s="10" t="s">
        <v>256</v>
      </c>
      <c r="E96" s="9" t="s">
        <v>257</v>
      </c>
      <c r="F96" s="11">
        <v>1</v>
      </c>
      <c r="G96" s="12"/>
      <c r="H96" s="12"/>
      <c r="I96" s="13"/>
      <c r="J96" s="12"/>
      <c r="K96" s="14"/>
      <c r="L96" s="14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34" customFormat="1">
      <c r="A97" s="8">
        <v>21</v>
      </c>
      <c r="B97" s="29">
        <v>575315164</v>
      </c>
      <c r="C97" s="9" t="s">
        <v>19</v>
      </c>
      <c r="D97" s="10" t="s">
        <v>255</v>
      </c>
      <c r="E97" s="9" t="s">
        <v>28</v>
      </c>
      <c r="F97" s="11">
        <v>1</v>
      </c>
      <c r="G97" s="12"/>
      <c r="H97" s="12"/>
      <c r="I97" s="13"/>
      <c r="J97" s="12"/>
      <c r="K97" s="14"/>
      <c r="L97" s="14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34" customFormat="1">
      <c r="A98" s="8">
        <v>22</v>
      </c>
      <c r="B98" s="29">
        <v>575320161</v>
      </c>
      <c r="C98" s="9" t="s">
        <v>19</v>
      </c>
      <c r="D98" s="10" t="s">
        <v>65</v>
      </c>
      <c r="E98" s="9" t="s">
        <v>28</v>
      </c>
      <c r="F98" s="11">
        <v>1</v>
      </c>
      <c r="G98" s="12"/>
      <c r="H98" s="12"/>
      <c r="I98" s="13"/>
      <c r="J98" s="12"/>
      <c r="K98" s="14"/>
      <c r="L98" s="14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</row>
    <row r="99" spans="1:92" s="34" customFormat="1">
      <c r="A99" s="8">
        <v>23</v>
      </c>
      <c r="B99" s="29">
        <v>577970115</v>
      </c>
      <c r="C99" s="9" t="s">
        <v>19</v>
      </c>
      <c r="D99" s="10" t="s">
        <v>79</v>
      </c>
      <c r="E99" s="9" t="s">
        <v>47</v>
      </c>
      <c r="F99" s="11">
        <v>1</v>
      </c>
      <c r="G99" s="12"/>
      <c r="H99" s="12"/>
      <c r="I99" s="13"/>
      <c r="J99" s="12"/>
      <c r="K99" s="14"/>
      <c r="L99" s="14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34" customFormat="1">
      <c r="A100" s="8">
        <v>24</v>
      </c>
      <c r="B100" s="29">
        <v>584820112</v>
      </c>
      <c r="C100" s="9" t="s">
        <v>19</v>
      </c>
      <c r="D100" s="10" t="s">
        <v>87</v>
      </c>
      <c r="E100" s="9" t="s">
        <v>88</v>
      </c>
      <c r="F100" s="11">
        <v>1</v>
      </c>
      <c r="G100" s="12"/>
      <c r="H100" s="12"/>
      <c r="I100" s="13"/>
      <c r="J100" s="12"/>
      <c r="K100" s="14"/>
      <c r="L100" s="14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34" customFormat="1">
      <c r="A101" s="8">
        <v>25</v>
      </c>
      <c r="B101" s="29">
        <v>593280117</v>
      </c>
      <c r="C101" s="9" t="s">
        <v>19</v>
      </c>
      <c r="D101" s="10" t="s">
        <v>104</v>
      </c>
      <c r="E101" s="9" t="s">
        <v>36</v>
      </c>
      <c r="F101" s="11">
        <v>1</v>
      </c>
      <c r="G101" s="12"/>
      <c r="H101" s="12"/>
      <c r="I101" s="13"/>
      <c r="J101" s="12"/>
      <c r="K101" s="14"/>
      <c r="L101" s="14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</row>
    <row r="102" spans="1:92" s="34" customFormat="1">
      <c r="A102" s="8">
        <v>26</v>
      </c>
      <c r="B102" s="29">
        <v>593360111</v>
      </c>
      <c r="C102" s="9" t="s">
        <v>19</v>
      </c>
      <c r="D102" s="10" t="s">
        <v>258</v>
      </c>
      <c r="E102" s="9" t="s">
        <v>49</v>
      </c>
      <c r="F102" s="11">
        <v>1</v>
      </c>
      <c r="G102" s="12"/>
      <c r="H102" s="12"/>
      <c r="I102" s="13"/>
      <c r="J102" s="12"/>
      <c r="K102" s="14"/>
      <c r="L102" s="14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</row>
    <row r="103" spans="1:92" s="34" customFormat="1" ht="25.5">
      <c r="A103" s="8">
        <v>27</v>
      </c>
      <c r="B103" s="29">
        <v>669940116</v>
      </c>
      <c r="C103" s="9" t="s">
        <v>19</v>
      </c>
      <c r="D103" s="10" t="s">
        <v>82</v>
      </c>
      <c r="E103" s="9" t="s">
        <v>83</v>
      </c>
      <c r="F103" s="11">
        <v>1</v>
      </c>
      <c r="G103" s="12"/>
      <c r="H103" s="12"/>
      <c r="I103" s="13"/>
      <c r="J103" s="12"/>
      <c r="K103" s="14"/>
      <c r="L103" s="14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34" customFormat="1">
      <c r="A104" s="8">
        <v>28</v>
      </c>
      <c r="B104" s="29">
        <v>694221119</v>
      </c>
      <c r="C104" s="9" t="s">
        <v>19</v>
      </c>
      <c r="D104" s="10" t="s">
        <v>99</v>
      </c>
      <c r="E104" s="9" t="s">
        <v>40</v>
      </c>
      <c r="F104" s="11">
        <v>1</v>
      </c>
      <c r="G104" s="12"/>
      <c r="H104" s="12"/>
      <c r="I104" s="13"/>
      <c r="J104" s="12"/>
      <c r="K104" s="14"/>
      <c r="L104" s="14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34" customFormat="1">
      <c r="A105" s="8">
        <v>29</v>
      </c>
      <c r="B105" s="29">
        <v>694222114</v>
      </c>
      <c r="C105" s="9" t="s">
        <v>19</v>
      </c>
      <c r="D105" s="10" t="s">
        <v>97</v>
      </c>
      <c r="E105" s="9" t="s">
        <v>40</v>
      </c>
      <c r="F105" s="11">
        <v>1</v>
      </c>
      <c r="G105" s="12"/>
      <c r="H105" s="12"/>
      <c r="I105" s="13"/>
      <c r="J105" s="12"/>
      <c r="K105" s="14"/>
      <c r="L105" s="14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34" customFormat="1">
      <c r="A106" s="8">
        <v>30</v>
      </c>
      <c r="B106" s="29">
        <v>702140118</v>
      </c>
      <c r="C106" s="9" t="s">
        <v>19</v>
      </c>
      <c r="D106" s="10" t="s">
        <v>96</v>
      </c>
      <c r="E106" s="9" t="s">
        <v>49</v>
      </c>
      <c r="F106" s="11">
        <v>2</v>
      </c>
      <c r="G106" s="12"/>
      <c r="H106" s="12"/>
      <c r="I106" s="13"/>
      <c r="J106" s="12"/>
      <c r="K106" s="14"/>
      <c r="L106" s="14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</row>
    <row r="107" spans="1:92" s="34" customFormat="1">
      <c r="A107" s="8">
        <v>31</v>
      </c>
      <c r="B107" s="29">
        <v>721611119</v>
      </c>
      <c r="C107" s="9" t="s">
        <v>19</v>
      </c>
      <c r="D107" s="10" t="s">
        <v>70</v>
      </c>
      <c r="E107" s="9" t="s">
        <v>71</v>
      </c>
      <c r="F107" s="11">
        <v>5</v>
      </c>
      <c r="G107" s="12"/>
      <c r="H107" s="12"/>
      <c r="I107" s="13"/>
      <c r="J107" s="12"/>
      <c r="K107" s="14"/>
      <c r="L107" s="14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</row>
    <row r="108" spans="1:92" s="34" customFormat="1">
      <c r="A108" s="8">
        <v>32</v>
      </c>
      <c r="B108" s="29">
        <v>731195295</v>
      </c>
      <c r="C108" s="9" t="s">
        <v>19</v>
      </c>
      <c r="D108" s="10" t="s">
        <v>94</v>
      </c>
      <c r="E108" s="9" t="s">
        <v>40</v>
      </c>
      <c r="F108" s="11">
        <v>1</v>
      </c>
      <c r="G108" s="12"/>
      <c r="H108" s="12"/>
      <c r="I108" s="13"/>
      <c r="J108" s="12"/>
      <c r="K108" s="14"/>
      <c r="L108" s="14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34" customFormat="1">
      <c r="A109" s="8">
        <v>33</v>
      </c>
      <c r="B109" s="29">
        <v>739740114</v>
      </c>
      <c r="C109" s="9" t="s">
        <v>19</v>
      </c>
      <c r="D109" s="10" t="s">
        <v>251</v>
      </c>
      <c r="E109" s="9" t="s">
        <v>49</v>
      </c>
      <c r="F109" s="11">
        <v>1</v>
      </c>
      <c r="G109" s="12"/>
      <c r="H109" s="12"/>
      <c r="I109" s="13"/>
      <c r="J109" s="12"/>
      <c r="K109" s="14"/>
      <c r="L109" s="14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34" customFormat="1">
      <c r="A110" s="8">
        <v>34</v>
      </c>
      <c r="B110" s="29">
        <v>742020112</v>
      </c>
      <c r="C110" s="9" t="s">
        <v>19</v>
      </c>
      <c r="D110" s="10" t="s">
        <v>102</v>
      </c>
      <c r="E110" s="9" t="s">
        <v>49</v>
      </c>
      <c r="F110" s="11">
        <v>1</v>
      </c>
      <c r="G110" s="12"/>
      <c r="H110" s="12"/>
      <c r="I110" s="13"/>
      <c r="J110" s="12"/>
      <c r="K110" s="14"/>
      <c r="L110" s="14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34" customFormat="1">
      <c r="A111" s="8">
        <v>35</v>
      </c>
      <c r="B111" s="29">
        <v>743160117</v>
      </c>
      <c r="C111" s="9" t="s">
        <v>19</v>
      </c>
      <c r="D111" s="10" t="s">
        <v>84</v>
      </c>
      <c r="E111" s="9" t="s">
        <v>36</v>
      </c>
      <c r="F111" s="11">
        <v>1</v>
      </c>
      <c r="G111" s="12"/>
      <c r="H111" s="12"/>
      <c r="I111" s="13"/>
      <c r="J111" s="12"/>
      <c r="K111" s="14"/>
      <c r="L111" s="14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</row>
    <row r="112" spans="1:92" s="34" customFormat="1">
      <c r="A112" s="8">
        <v>36</v>
      </c>
      <c r="B112" s="29">
        <v>743160117</v>
      </c>
      <c r="C112" s="9" t="s">
        <v>19</v>
      </c>
      <c r="D112" s="10" t="s">
        <v>254</v>
      </c>
      <c r="E112" s="9" t="s">
        <v>47</v>
      </c>
      <c r="F112" s="11">
        <v>1</v>
      </c>
      <c r="G112" s="12"/>
      <c r="H112" s="12"/>
      <c r="I112" s="13"/>
      <c r="J112" s="12"/>
      <c r="K112" s="14"/>
      <c r="L112" s="14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</row>
    <row r="113" spans="1:92" s="34" customFormat="1">
      <c r="A113" s="8">
        <v>37</v>
      </c>
      <c r="B113" s="29">
        <v>746800113</v>
      </c>
      <c r="C113" s="9" t="s">
        <v>19</v>
      </c>
      <c r="D113" s="10" t="s">
        <v>74</v>
      </c>
      <c r="E113" s="9" t="s">
        <v>47</v>
      </c>
      <c r="F113" s="11">
        <v>1</v>
      </c>
      <c r="G113" s="12"/>
      <c r="H113" s="12"/>
      <c r="I113" s="13"/>
      <c r="J113" s="12"/>
      <c r="K113" s="14"/>
      <c r="L113" s="14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34" customFormat="1">
      <c r="A114" s="8">
        <v>38</v>
      </c>
      <c r="B114" s="29">
        <v>751460114</v>
      </c>
      <c r="C114" s="9" t="s">
        <v>19</v>
      </c>
      <c r="D114" s="10" t="s">
        <v>92</v>
      </c>
      <c r="E114" s="9" t="s">
        <v>93</v>
      </c>
      <c r="F114" s="11">
        <v>2</v>
      </c>
      <c r="G114" s="12"/>
      <c r="H114" s="12"/>
      <c r="I114" s="13"/>
      <c r="J114" s="12"/>
      <c r="K114" s="14"/>
      <c r="L114" s="14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34" customFormat="1">
      <c r="A115" s="8">
        <v>39</v>
      </c>
      <c r="B115" s="29">
        <v>751500111</v>
      </c>
      <c r="C115" s="9" t="s">
        <v>19</v>
      </c>
      <c r="D115" s="10" t="s">
        <v>77</v>
      </c>
      <c r="E115" s="9" t="s">
        <v>33</v>
      </c>
      <c r="F115" s="11">
        <v>2</v>
      </c>
      <c r="G115" s="12"/>
      <c r="H115" s="12"/>
      <c r="I115" s="13"/>
      <c r="J115" s="12"/>
      <c r="K115" s="14"/>
      <c r="L115" s="14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34" customFormat="1">
      <c r="A116" s="8">
        <v>40</v>
      </c>
      <c r="B116" s="29">
        <v>751502151</v>
      </c>
      <c r="C116" s="9" t="s">
        <v>19</v>
      </c>
      <c r="D116" s="10" t="s">
        <v>261</v>
      </c>
      <c r="E116" s="9" t="s">
        <v>21</v>
      </c>
      <c r="F116" s="11">
        <v>1</v>
      </c>
      <c r="G116" s="12"/>
      <c r="H116" s="12"/>
      <c r="I116" s="13"/>
      <c r="J116" s="12"/>
      <c r="K116" s="14"/>
      <c r="L116" s="14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34" customFormat="1">
      <c r="A117" s="8">
        <v>41</v>
      </c>
      <c r="B117" s="29">
        <v>766185179</v>
      </c>
      <c r="C117" s="9" t="s">
        <v>19</v>
      </c>
      <c r="D117" s="10" t="s">
        <v>455</v>
      </c>
      <c r="E117" s="9" t="s">
        <v>164</v>
      </c>
      <c r="F117" s="11">
        <v>2</v>
      </c>
      <c r="G117" s="12"/>
      <c r="H117" s="12"/>
      <c r="I117" s="13"/>
      <c r="J117" s="12"/>
      <c r="K117" s="14"/>
      <c r="L117" s="14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34" customFormat="1">
      <c r="A118" s="8">
        <v>42</v>
      </c>
      <c r="B118" s="29">
        <v>794121116</v>
      </c>
      <c r="C118" s="9" t="s">
        <v>19</v>
      </c>
      <c r="D118" s="10" t="s">
        <v>252</v>
      </c>
      <c r="E118" s="9" t="s">
        <v>47</v>
      </c>
      <c r="F118" s="11">
        <v>1</v>
      </c>
      <c r="G118" s="12"/>
      <c r="H118" s="12"/>
      <c r="I118" s="13"/>
      <c r="J118" s="12"/>
      <c r="K118" s="14"/>
      <c r="L118" s="14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34" customFormat="1">
      <c r="A119" s="8">
        <v>43</v>
      </c>
      <c r="B119" s="29">
        <v>799180111</v>
      </c>
      <c r="C119" s="9" t="s">
        <v>19</v>
      </c>
      <c r="D119" s="10" t="s">
        <v>78</v>
      </c>
      <c r="E119" s="9" t="s">
        <v>47</v>
      </c>
      <c r="F119" s="11">
        <v>2</v>
      </c>
      <c r="G119" s="12"/>
      <c r="H119" s="12"/>
      <c r="I119" s="13"/>
      <c r="J119" s="12"/>
      <c r="K119" s="14"/>
      <c r="L119" s="14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34" customFormat="1">
      <c r="A120" s="8">
        <v>44</v>
      </c>
      <c r="B120" s="29">
        <v>799280115</v>
      </c>
      <c r="C120" s="9" t="s">
        <v>19</v>
      </c>
      <c r="D120" s="10" t="s">
        <v>95</v>
      </c>
      <c r="E120" s="9" t="s">
        <v>47</v>
      </c>
      <c r="F120" s="11">
        <v>1</v>
      </c>
      <c r="G120" s="12"/>
      <c r="H120" s="12"/>
      <c r="I120" s="13"/>
      <c r="J120" s="12"/>
      <c r="K120" s="14"/>
      <c r="L120" s="14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</row>
    <row r="121" spans="1:92" s="34" customFormat="1">
      <c r="A121" s="8">
        <v>45</v>
      </c>
      <c r="B121" s="29">
        <v>799280115</v>
      </c>
      <c r="C121" s="9" t="s">
        <v>19</v>
      </c>
      <c r="D121" s="10" t="s">
        <v>265</v>
      </c>
      <c r="E121" s="9" t="s">
        <v>49</v>
      </c>
      <c r="F121" s="11">
        <v>1</v>
      </c>
      <c r="G121" s="12"/>
      <c r="H121" s="12"/>
      <c r="I121" s="13"/>
      <c r="J121" s="12"/>
      <c r="K121" s="14"/>
      <c r="L121" s="14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</row>
    <row r="122" spans="1:92" s="34" customFormat="1">
      <c r="A122" s="8">
        <v>46</v>
      </c>
      <c r="B122" s="29">
        <v>806650112</v>
      </c>
      <c r="C122" s="9" t="s">
        <v>19</v>
      </c>
      <c r="D122" s="10" t="s">
        <v>80</v>
      </c>
      <c r="E122" s="9" t="s">
        <v>49</v>
      </c>
      <c r="F122" s="11">
        <v>1</v>
      </c>
      <c r="G122" s="12"/>
      <c r="H122" s="12"/>
      <c r="I122" s="13"/>
      <c r="J122" s="12"/>
      <c r="K122" s="14"/>
      <c r="L122" s="14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</row>
    <row r="123" spans="1:92" s="34" customFormat="1">
      <c r="A123" s="8">
        <v>47</v>
      </c>
      <c r="B123" s="29">
        <v>809540169</v>
      </c>
      <c r="C123" s="9" t="s">
        <v>19</v>
      </c>
      <c r="D123" s="10" t="s">
        <v>98</v>
      </c>
      <c r="E123" s="9" t="s">
        <v>28</v>
      </c>
      <c r="F123" s="11">
        <v>1</v>
      </c>
      <c r="G123" s="12"/>
      <c r="H123" s="12"/>
      <c r="I123" s="13"/>
      <c r="J123" s="12"/>
      <c r="K123" s="14"/>
      <c r="L123" s="14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</row>
    <row r="124" spans="1:92" s="34" customFormat="1">
      <c r="A124" s="8">
        <v>48</v>
      </c>
      <c r="B124" s="29">
        <v>809550163</v>
      </c>
      <c r="C124" s="9" t="s">
        <v>19</v>
      </c>
      <c r="D124" s="10" t="s">
        <v>263</v>
      </c>
      <c r="E124" s="9" t="s">
        <v>28</v>
      </c>
      <c r="F124" s="11">
        <v>2</v>
      </c>
      <c r="G124" s="12"/>
      <c r="H124" s="12"/>
      <c r="I124" s="13"/>
      <c r="J124" s="12"/>
      <c r="K124" s="14"/>
      <c r="L124" s="14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</row>
    <row r="125" spans="1:92" s="34" customFormat="1">
      <c r="A125" s="8">
        <v>49</v>
      </c>
      <c r="B125" s="29">
        <v>810942161</v>
      </c>
      <c r="C125" s="9" t="s">
        <v>19</v>
      </c>
      <c r="D125" s="10" t="s">
        <v>90</v>
      </c>
      <c r="E125" s="9" t="s">
        <v>28</v>
      </c>
      <c r="F125" s="11">
        <v>2</v>
      </c>
      <c r="G125" s="12"/>
      <c r="H125" s="12"/>
      <c r="I125" s="13"/>
      <c r="J125" s="12"/>
      <c r="K125" s="14"/>
      <c r="L125" s="14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</row>
    <row r="126" spans="1:92" s="34" customFormat="1">
      <c r="A126" s="8">
        <v>50</v>
      </c>
      <c r="B126" s="29">
        <v>810943167</v>
      </c>
      <c r="C126" s="9" t="s">
        <v>19</v>
      </c>
      <c r="D126" s="10" t="s">
        <v>245</v>
      </c>
      <c r="E126" s="9" t="s">
        <v>28</v>
      </c>
      <c r="F126" s="11">
        <v>4</v>
      </c>
      <c r="G126" s="12"/>
      <c r="H126" s="12"/>
      <c r="I126" s="13"/>
      <c r="J126" s="12"/>
      <c r="K126" s="14"/>
      <c r="L126" s="14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</row>
    <row r="127" spans="1:92" s="34" customFormat="1" ht="25.5">
      <c r="A127" s="8">
        <v>51</v>
      </c>
      <c r="B127" s="29">
        <v>810953161</v>
      </c>
      <c r="C127" s="9" t="s">
        <v>19</v>
      </c>
      <c r="D127" s="10" t="s">
        <v>89</v>
      </c>
      <c r="E127" s="9" t="s">
        <v>28</v>
      </c>
      <c r="F127" s="11">
        <v>1</v>
      </c>
      <c r="G127" s="12"/>
      <c r="H127" s="12"/>
      <c r="I127" s="13"/>
      <c r="J127" s="12"/>
      <c r="K127" s="14"/>
      <c r="L127" s="14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</row>
    <row r="128" spans="1:92" s="34" customFormat="1">
      <c r="A128" s="8">
        <v>52</v>
      </c>
      <c r="B128" s="29">
        <v>810980692</v>
      </c>
      <c r="C128" s="9" t="s">
        <v>19</v>
      </c>
      <c r="D128" s="10" t="s">
        <v>100</v>
      </c>
      <c r="E128" s="9" t="s">
        <v>101</v>
      </c>
      <c r="F128" s="11">
        <v>9</v>
      </c>
      <c r="G128" s="12"/>
      <c r="H128" s="12"/>
      <c r="I128" s="13"/>
      <c r="J128" s="12"/>
      <c r="K128" s="14"/>
      <c r="L128" s="14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</row>
    <row r="129" spans="1:92" s="34" customFormat="1">
      <c r="A129" s="8">
        <v>53</v>
      </c>
      <c r="B129" s="29">
        <v>810981118</v>
      </c>
      <c r="C129" s="9" t="s">
        <v>19</v>
      </c>
      <c r="D129" s="10" t="s">
        <v>246</v>
      </c>
      <c r="E129" s="9" t="s">
        <v>52</v>
      </c>
      <c r="F129" s="11">
        <v>6</v>
      </c>
      <c r="G129" s="12"/>
      <c r="H129" s="12"/>
      <c r="I129" s="13"/>
      <c r="J129" s="12"/>
      <c r="K129" s="14"/>
      <c r="L129" s="14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</row>
    <row r="130" spans="1:92" s="34" customFormat="1">
      <c r="A130" s="8">
        <v>54</v>
      </c>
      <c r="B130" s="29">
        <v>814324778</v>
      </c>
      <c r="C130" s="9" t="s">
        <v>19</v>
      </c>
      <c r="D130" s="10" t="s">
        <v>250</v>
      </c>
      <c r="E130" s="9" t="s">
        <v>28</v>
      </c>
      <c r="F130" s="11">
        <v>3</v>
      </c>
      <c r="G130" s="12"/>
      <c r="H130" s="12"/>
      <c r="I130" s="13"/>
      <c r="J130" s="12"/>
      <c r="K130" s="14"/>
      <c r="L130" s="14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</row>
    <row r="131" spans="1:92" s="34" customFormat="1">
      <c r="A131" s="8">
        <v>55</v>
      </c>
      <c r="B131" s="29">
        <v>827830117</v>
      </c>
      <c r="C131" s="9" t="s">
        <v>19</v>
      </c>
      <c r="D131" s="10" t="s">
        <v>262</v>
      </c>
      <c r="E131" s="9" t="s">
        <v>36</v>
      </c>
      <c r="F131" s="11">
        <v>1</v>
      </c>
      <c r="G131" s="12"/>
      <c r="H131" s="12"/>
      <c r="I131" s="13"/>
      <c r="J131" s="12"/>
      <c r="K131" s="14"/>
      <c r="L131" s="14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</row>
    <row r="132" spans="1:92" s="34" customFormat="1">
      <c r="A132" s="8">
        <v>56</v>
      </c>
      <c r="B132" s="29">
        <v>878210118</v>
      </c>
      <c r="C132" s="9" t="s">
        <v>19</v>
      </c>
      <c r="D132" s="10" t="s">
        <v>103</v>
      </c>
      <c r="E132" s="9" t="s">
        <v>47</v>
      </c>
      <c r="F132" s="11">
        <v>1</v>
      </c>
      <c r="G132" s="12"/>
      <c r="H132" s="12"/>
      <c r="I132" s="13"/>
      <c r="J132" s="12"/>
      <c r="K132" s="14"/>
      <c r="L132" s="14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</row>
    <row r="133" spans="1:92" s="34" customFormat="1">
      <c r="A133" s="8">
        <v>57</v>
      </c>
      <c r="B133" s="29">
        <v>879810112</v>
      </c>
      <c r="C133" s="9" t="s">
        <v>19</v>
      </c>
      <c r="D133" s="10" t="s">
        <v>264</v>
      </c>
      <c r="E133" s="9" t="s">
        <v>36</v>
      </c>
      <c r="F133" s="11">
        <v>1</v>
      </c>
      <c r="G133" s="12"/>
      <c r="H133" s="12"/>
      <c r="I133" s="13"/>
      <c r="J133" s="12"/>
      <c r="K133" s="14"/>
      <c r="L133" s="14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</row>
    <row r="134" spans="1:92" s="34" customFormat="1">
      <c r="A134" s="8">
        <v>58</v>
      </c>
      <c r="B134" s="29">
        <v>885193111</v>
      </c>
      <c r="C134" s="9" t="s">
        <v>19</v>
      </c>
      <c r="D134" s="10" t="s">
        <v>259</v>
      </c>
      <c r="E134" s="9" t="s">
        <v>28</v>
      </c>
      <c r="F134" s="11">
        <v>2</v>
      </c>
      <c r="G134" s="12"/>
      <c r="H134" s="12"/>
      <c r="I134" s="13"/>
      <c r="J134" s="12"/>
      <c r="K134" s="14"/>
      <c r="L134" s="14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</row>
    <row r="135" spans="1:92" s="34" customFormat="1">
      <c r="A135" s="8">
        <v>59</v>
      </c>
      <c r="B135" s="29" t="s">
        <v>68</v>
      </c>
      <c r="C135" s="9" t="s">
        <v>19</v>
      </c>
      <c r="D135" s="10" t="s">
        <v>69</v>
      </c>
      <c r="E135" s="9" t="s">
        <v>67</v>
      </c>
      <c r="F135" s="11">
        <v>4</v>
      </c>
      <c r="G135" s="12"/>
      <c r="H135" s="12"/>
      <c r="I135" s="13"/>
      <c r="J135" s="12"/>
      <c r="K135" s="14"/>
      <c r="L135" s="14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</row>
    <row r="136" spans="1:92" s="34" customFormat="1">
      <c r="A136" s="8">
        <v>60</v>
      </c>
      <c r="B136" s="29" t="s">
        <v>85</v>
      </c>
      <c r="C136" s="9" t="s">
        <v>19</v>
      </c>
      <c r="D136" s="10" t="s">
        <v>86</v>
      </c>
      <c r="E136" s="9" t="s">
        <v>33</v>
      </c>
      <c r="F136" s="11">
        <v>1</v>
      </c>
      <c r="G136" s="12"/>
      <c r="H136" s="12"/>
      <c r="I136" s="13"/>
      <c r="J136" s="12"/>
      <c r="K136" s="14"/>
      <c r="L136" s="14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</row>
    <row r="137" spans="1:92" s="34" customFormat="1" ht="25.5">
      <c r="A137" s="8">
        <v>61</v>
      </c>
      <c r="B137" s="29" t="s">
        <v>75</v>
      </c>
      <c r="C137" s="9" t="s">
        <v>19</v>
      </c>
      <c r="D137" s="10" t="s">
        <v>76</v>
      </c>
      <c r="E137" s="9" t="s">
        <v>28</v>
      </c>
      <c r="F137" s="11">
        <v>1</v>
      </c>
      <c r="G137" s="12"/>
      <c r="H137" s="12"/>
      <c r="I137" s="13"/>
      <c r="J137" s="12"/>
      <c r="K137" s="14"/>
      <c r="L137" s="14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</row>
    <row r="138" spans="1:92">
      <c r="A138" s="15"/>
      <c r="B138" s="16"/>
      <c r="C138" s="16"/>
      <c r="D138" s="17"/>
      <c r="E138" s="16"/>
      <c r="F138" s="28" t="s">
        <v>11</v>
      </c>
      <c r="G138" s="25" t="s">
        <v>12</v>
      </c>
      <c r="H138" s="26"/>
      <c r="I138" s="27" t="s">
        <v>13</v>
      </c>
      <c r="J138" s="26"/>
      <c r="K138" s="6"/>
      <c r="L138" s="6"/>
    </row>
    <row r="139" spans="1:92">
      <c r="A139" s="2"/>
      <c r="B139" s="7"/>
      <c r="C139" s="2"/>
      <c r="D139" s="36"/>
      <c r="E139" s="2"/>
      <c r="F139" s="2"/>
      <c r="G139" s="2"/>
      <c r="H139" s="51"/>
      <c r="I139" s="52"/>
      <c r="J139" s="52"/>
      <c r="K139" s="5"/>
      <c r="L139" s="5"/>
    </row>
    <row r="140" spans="1:92" s="30" customFormat="1">
      <c r="A140" s="2"/>
      <c r="B140" s="7"/>
      <c r="C140" s="2"/>
      <c r="D140" s="36"/>
      <c r="E140" s="2"/>
      <c r="F140" s="2"/>
      <c r="G140" s="2"/>
      <c r="H140" s="3"/>
      <c r="I140" s="4"/>
      <c r="J140" s="4"/>
      <c r="K140" s="5"/>
      <c r="L140" s="5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</row>
    <row r="141" spans="1:92" s="30" customFormat="1">
      <c r="A141" s="18" t="str">
        <f>CONCATENATE("Moduł ", SUM(COUNTIF(A$1:A140,"Lp."),1), " nie gorszy niż w katalogu ", "Sigma. Aldrich, Supelco, Fluka")</f>
        <v>Moduł 3 nie gorszy niż w katalogu Sigma. Aldrich, Supelco, Fluka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50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</row>
    <row r="142" spans="1:92" s="30" customFormat="1" ht="51" customHeight="1">
      <c r="A142" s="20" t="s">
        <v>0</v>
      </c>
      <c r="B142" s="21" t="s">
        <v>1</v>
      </c>
      <c r="C142" s="22" t="s">
        <v>2</v>
      </c>
      <c r="D142" s="22" t="s">
        <v>3</v>
      </c>
      <c r="E142" s="20" t="s">
        <v>4</v>
      </c>
      <c r="F142" s="22" t="s">
        <v>5</v>
      </c>
      <c r="G142" s="22" t="s">
        <v>6</v>
      </c>
      <c r="H142" s="22" t="s">
        <v>7</v>
      </c>
      <c r="I142" s="22" t="s">
        <v>8</v>
      </c>
      <c r="J142" s="22" t="s">
        <v>9</v>
      </c>
      <c r="K142" s="23" t="s">
        <v>10</v>
      </c>
      <c r="L142" s="23" t="s">
        <v>16</v>
      </c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</row>
    <row r="143" spans="1:92" s="30" customFormat="1">
      <c r="A143" s="23">
        <v>1</v>
      </c>
      <c r="B143" s="23">
        <v>2</v>
      </c>
      <c r="C143" s="24">
        <v>3</v>
      </c>
      <c r="D143" s="23">
        <v>4</v>
      </c>
      <c r="E143" s="23">
        <v>5</v>
      </c>
      <c r="F143" s="23">
        <v>6</v>
      </c>
      <c r="G143" s="23">
        <v>7</v>
      </c>
      <c r="H143" s="23">
        <v>8</v>
      </c>
      <c r="I143" s="23">
        <v>9</v>
      </c>
      <c r="J143" s="24">
        <v>10</v>
      </c>
      <c r="K143" s="24">
        <v>11</v>
      </c>
      <c r="L143" s="24">
        <v>12</v>
      </c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</row>
    <row r="144" spans="1:92" s="30" customFormat="1" ht="25.5">
      <c r="A144" s="8">
        <v>1</v>
      </c>
      <c r="B144" s="29">
        <v>47124</v>
      </c>
      <c r="C144" s="9" t="s">
        <v>19</v>
      </c>
      <c r="D144" s="10" t="s">
        <v>445</v>
      </c>
      <c r="E144" s="9" t="s">
        <v>192</v>
      </c>
      <c r="F144" s="11">
        <v>1</v>
      </c>
      <c r="G144" s="12"/>
      <c r="H144" s="12"/>
      <c r="I144" s="13"/>
      <c r="J144" s="12"/>
      <c r="K144" s="14"/>
      <c r="L144" s="14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</row>
    <row r="145" spans="1:92" s="30" customFormat="1">
      <c r="A145" s="8">
        <v>2</v>
      </c>
      <c r="B145" s="29">
        <v>53407</v>
      </c>
      <c r="C145" s="9" t="s">
        <v>19</v>
      </c>
      <c r="D145" s="10" t="s">
        <v>243</v>
      </c>
      <c r="E145" s="9" t="s">
        <v>198</v>
      </c>
      <c r="F145" s="11">
        <v>1</v>
      </c>
      <c r="G145" s="12"/>
      <c r="H145" s="12"/>
      <c r="I145" s="13"/>
      <c r="J145" s="12"/>
      <c r="K145" s="14"/>
      <c r="L145" s="14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</row>
    <row r="146" spans="1:92" s="30" customFormat="1" ht="51">
      <c r="A146" s="8">
        <v>3</v>
      </c>
      <c r="B146" s="29">
        <v>69484</v>
      </c>
      <c r="C146" s="9" t="s">
        <v>19</v>
      </c>
      <c r="D146" s="10" t="s">
        <v>440</v>
      </c>
      <c r="E146" s="9" t="s">
        <v>192</v>
      </c>
      <c r="F146" s="11">
        <v>1</v>
      </c>
      <c r="G146" s="12"/>
      <c r="H146" s="12"/>
      <c r="I146" s="13"/>
      <c r="J146" s="12"/>
      <c r="K146" s="14"/>
      <c r="L146" s="14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</row>
    <row r="147" spans="1:92" s="30" customFormat="1" ht="25.5">
      <c r="A147" s="8">
        <v>4</v>
      </c>
      <c r="B147" s="29">
        <v>72609</v>
      </c>
      <c r="C147" s="9" t="s">
        <v>19</v>
      </c>
      <c r="D147" s="10" t="s">
        <v>447</v>
      </c>
      <c r="E147" s="9" t="s">
        <v>198</v>
      </c>
      <c r="F147" s="11">
        <v>1</v>
      </c>
      <c r="G147" s="12"/>
      <c r="H147" s="12"/>
      <c r="I147" s="13"/>
      <c r="J147" s="12"/>
      <c r="K147" s="14"/>
      <c r="L147" s="14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</row>
    <row r="148" spans="1:92" ht="25.5">
      <c r="A148" s="8">
        <v>5</v>
      </c>
      <c r="B148" s="29">
        <v>75614</v>
      </c>
      <c r="C148" s="9" t="s">
        <v>19</v>
      </c>
      <c r="D148" s="10" t="s">
        <v>201</v>
      </c>
      <c r="E148" s="9" t="s">
        <v>202</v>
      </c>
      <c r="F148" s="11">
        <v>1</v>
      </c>
      <c r="G148" s="12"/>
      <c r="H148" s="12"/>
      <c r="I148" s="13"/>
      <c r="J148" s="12"/>
      <c r="K148" s="14"/>
      <c r="L148" s="14"/>
    </row>
    <row r="149" spans="1:92">
      <c r="A149" s="8">
        <v>6</v>
      </c>
      <c r="B149" s="29">
        <v>79560</v>
      </c>
      <c r="C149" s="9" t="s">
        <v>19</v>
      </c>
      <c r="D149" s="10" t="s">
        <v>116</v>
      </c>
      <c r="E149" s="9" t="s">
        <v>36</v>
      </c>
      <c r="F149" s="11">
        <v>1</v>
      </c>
      <c r="G149" s="12"/>
      <c r="H149" s="12"/>
      <c r="I149" s="13"/>
      <c r="J149" s="12"/>
      <c r="K149" s="14"/>
      <c r="L149" s="14"/>
    </row>
    <row r="150" spans="1:92" ht="25.5">
      <c r="A150" s="8">
        <v>7</v>
      </c>
      <c r="B150" s="29">
        <v>84097</v>
      </c>
      <c r="C150" s="9" t="s">
        <v>19</v>
      </c>
      <c r="D150" s="10" t="s">
        <v>210</v>
      </c>
      <c r="E150" s="9" t="s">
        <v>49</v>
      </c>
      <c r="F150" s="11">
        <v>1</v>
      </c>
      <c r="G150" s="12"/>
      <c r="H150" s="12"/>
      <c r="I150" s="13"/>
      <c r="J150" s="12"/>
      <c r="K150" s="14"/>
      <c r="L150" s="14"/>
    </row>
    <row r="151" spans="1:92" ht="25.5">
      <c r="A151" s="8">
        <v>8</v>
      </c>
      <c r="B151" s="29">
        <v>90606</v>
      </c>
      <c r="C151" s="9" t="s">
        <v>19</v>
      </c>
      <c r="D151" s="10" t="s">
        <v>203</v>
      </c>
      <c r="E151" s="9" t="s">
        <v>198</v>
      </c>
      <c r="F151" s="11">
        <v>1</v>
      </c>
      <c r="G151" s="12"/>
      <c r="H151" s="12"/>
      <c r="I151" s="13"/>
      <c r="J151" s="12"/>
      <c r="K151" s="14"/>
      <c r="L151" s="14"/>
    </row>
    <row r="152" spans="1:92">
      <c r="A152" s="8">
        <v>9</v>
      </c>
      <c r="B152" s="29">
        <v>103624</v>
      </c>
      <c r="C152" s="9" t="s">
        <v>19</v>
      </c>
      <c r="D152" s="10" t="s">
        <v>442</v>
      </c>
      <c r="E152" s="9" t="s">
        <v>42</v>
      </c>
      <c r="F152" s="11">
        <v>1</v>
      </c>
      <c r="G152" s="12"/>
      <c r="H152" s="12"/>
      <c r="I152" s="13"/>
      <c r="J152" s="12"/>
      <c r="K152" s="14"/>
      <c r="L152" s="14"/>
    </row>
    <row r="153" spans="1:92" ht="25.5">
      <c r="A153" s="8">
        <v>10</v>
      </c>
      <c r="B153" s="29">
        <v>1042270</v>
      </c>
      <c r="C153" s="9" t="s">
        <v>19</v>
      </c>
      <c r="D153" s="10" t="s">
        <v>451</v>
      </c>
      <c r="E153" s="9" t="s">
        <v>209</v>
      </c>
      <c r="F153" s="11">
        <v>1</v>
      </c>
      <c r="G153" s="12"/>
      <c r="H153" s="12"/>
      <c r="I153" s="13"/>
      <c r="J153" s="12"/>
      <c r="K153" s="14"/>
      <c r="L153" s="14"/>
    </row>
    <row r="154" spans="1:92" ht="25.5">
      <c r="A154" s="8">
        <v>11</v>
      </c>
      <c r="B154" s="29">
        <v>1617500</v>
      </c>
      <c r="C154" s="9" t="s">
        <v>19</v>
      </c>
      <c r="D154" s="10" t="s">
        <v>204</v>
      </c>
      <c r="E154" s="9" t="s">
        <v>205</v>
      </c>
      <c r="F154" s="11">
        <v>1</v>
      </c>
      <c r="G154" s="12"/>
      <c r="H154" s="12"/>
      <c r="I154" s="13"/>
      <c r="J154" s="12"/>
      <c r="K154" s="14"/>
      <c r="L154" s="14"/>
    </row>
    <row r="155" spans="1:92">
      <c r="A155" s="8">
        <v>12</v>
      </c>
      <c r="B155" s="29">
        <v>1004680100</v>
      </c>
      <c r="C155" s="9" t="s">
        <v>19</v>
      </c>
      <c r="D155" s="10" t="s">
        <v>229</v>
      </c>
      <c r="E155" s="9" t="s">
        <v>36</v>
      </c>
      <c r="F155" s="11">
        <v>1</v>
      </c>
      <c r="G155" s="12"/>
      <c r="H155" s="12"/>
      <c r="I155" s="13"/>
      <c r="J155" s="12"/>
      <c r="K155" s="14"/>
      <c r="L155" s="14"/>
    </row>
    <row r="156" spans="1:92">
      <c r="A156" s="8">
        <v>13</v>
      </c>
      <c r="B156" s="29">
        <v>1010471000</v>
      </c>
      <c r="C156" s="9" t="s">
        <v>19</v>
      </c>
      <c r="D156" s="10" t="s">
        <v>244</v>
      </c>
      <c r="E156" s="9" t="s">
        <v>52</v>
      </c>
      <c r="F156" s="11">
        <v>1</v>
      </c>
      <c r="G156" s="12"/>
      <c r="H156" s="12"/>
      <c r="I156" s="13"/>
      <c r="J156" s="12"/>
      <c r="K156" s="14"/>
      <c r="L156" s="14"/>
    </row>
    <row r="157" spans="1:92">
      <c r="A157" s="8">
        <v>14</v>
      </c>
      <c r="B157" s="29">
        <v>1058660100</v>
      </c>
      <c r="C157" s="9" t="s">
        <v>19</v>
      </c>
      <c r="D157" s="10" t="s">
        <v>232</v>
      </c>
      <c r="E157" s="9" t="s">
        <v>36</v>
      </c>
      <c r="F157" s="11">
        <v>1</v>
      </c>
      <c r="G157" s="12"/>
      <c r="H157" s="12"/>
      <c r="I157" s="13"/>
      <c r="J157" s="12"/>
      <c r="K157" s="14"/>
      <c r="L157" s="14"/>
    </row>
    <row r="158" spans="1:92">
      <c r="A158" s="8">
        <v>15</v>
      </c>
      <c r="B158" s="29">
        <v>8222570100</v>
      </c>
      <c r="C158" s="9" t="s">
        <v>19</v>
      </c>
      <c r="D158" s="10" t="s">
        <v>239</v>
      </c>
      <c r="E158" s="9" t="s">
        <v>36</v>
      </c>
      <c r="F158" s="11">
        <v>1</v>
      </c>
      <c r="G158" s="12"/>
      <c r="H158" s="12"/>
      <c r="I158" s="13"/>
      <c r="J158" s="12"/>
      <c r="K158" s="14"/>
      <c r="L158" s="14"/>
    </row>
    <row r="159" spans="1:92">
      <c r="A159" s="8">
        <v>16</v>
      </c>
      <c r="B159" s="29" t="s">
        <v>213</v>
      </c>
      <c r="C159" s="9" t="s">
        <v>19</v>
      </c>
      <c r="D159" s="10" t="s">
        <v>214</v>
      </c>
      <c r="E159" s="9" t="s">
        <v>42</v>
      </c>
      <c r="F159" s="11">
        <v>1</v>
      </c>
      <c r="G159" s="12"/>
      <c r="H159" s="12"/>
      <c r="I159" s="13"/>
      <c r="J159" s="12"/>
      <c r="K159" s="14"/>
      <c r="L159" s="14"/>
    </row>
    <row r="160" spans="1:92" s="34" customFormat="1">
      <c r="A160" s="8">
        <v>17</v>
      </c>
      <c r="B160" s="29" t="s">
        <v>240</v>
      </c>
      <c r="C160" s="9" t="s">
        <v>19</v>
      </c>
      <c r="D160" s="10" t="s">
        <v>241</v>
      </c>
      <c r="E160" s="9" t="s">
        <v>136</v>
      </c>
      <c r="F160" s="11">
        <v>1</v>
      </c>
      <c r="G160" s="12"/>
      <c r="H160" s="12"/>
      <c r="I160" s="13"/>
      <c r="J160" s="12"/>
      <c r="K160" s="14"/>
      <c r="L160" s="14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</row>
    <row r="161" spans="1:92" s="34" customFormat="1">
      <c r="A161" s="8">
        <v>18</v>
      </c>
      <c r="B161" s="29" t="s">
        <v>109</v>
      </c>
      <c r="C161" s="9" t="s">
        <v>19</v>
      </c>
      <c r="D161" s="10" t="s">
        <v>110</v>
      </c>
      <c r="E161" s="9" t="s">
        <v>49</v>
      </c>
      <c r="F161" s="11">
        <v>1</v>
      </c>
      <c r="G161" s="12"/>
      <c r="H161" s="12"/>
      <c r="I161" s="13"/>
      <c r="J161" s="12"/>
      <c r="K161" s="14"/>
      <c r="L161" s="14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</row>
    <row r="162" spans="1:92" s="34" customFormat="1">
      <c r="A162" s="8">
        <v>19</v>
      </c>
      <c r="B162" s="29" t="s">
        <v>111</v>
      </c>
      <c r="C162" s="9" t="s">
        <v>19</v>
      </c>
      <c r="D162" s="10" t="s">
        <v>112</v>
      </c>
      <c r="E162" s="9" t="s">
        <v>28</v>
      </c>
      <c r="F162" s="11">
        <v>1</v>
      </c>
      <c r="G162" s="12"/>
      <c r="H162" s="12"/>
      <c r="I162" s="13"/>
      <c r="J162" s="12"/>
      <c r="K162" s="14"/>
      <c r="L162" s="14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</row>
    <row r="163" spans="1:92" s="34" customFormat="1">
      <c r="A163" s="8">
        <v>20</v>
      </c>
      <c r="B163" s="29" t="s">
        <v>223</v>
      </c>
      <c r="C163" s="9" t="s">
        <v>19</v>
      </c>
      <c r="D163" s="10" t="s">
        <v>224</v>
      </c>
      <c r="E163" s="9" t="s">
        <v>42</v>
      </c>
      <c r="F163" s="11">
        <v>1</v>
      </c>
      <c r="G163" s="12"/>
      <c r="H163" s="12"/>
      <c r="I163" s="13"/>
      <c r="J163" s="12"/>
      <c r="K163" s="14"/>
      <c r="L163" s="14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</row>
    <row r="164" spans="1:92" s="34" customFormat="1">
      <c r="A164" s="8">
        <v>21</v>
      </c>
      <c r="B164" s="29" t="s">
        <v>227</v>
      </c>
      <c r="C164" s="9" t="s">
        <v>19</v>
      </c>
      <c r="D164" s="10" t="s">
        <v>228</v>
      </c>
      <c r="E164" s="9" t="s">
        <v>36</v>
      </c>
      <c r="F164" s="11">
        <v>1</v>
      </c>
      <c r="G164" s="12"/>
      <c r="H164" s="12"/>
      <c r="I164" s="13"/>
      <c r="J164" s="12"/>
      <c r="K164" s="14"/>
      <c r="L164" s="14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</row>
    <row r="165" spans="1:92" s="34" customFormat="1">
      <c r="A165" s="8">
        <v>22</v>
      </c>
      <c r="B165" s="29" t="s">
        <v>208</v>
      </c>
      <c r="C165" s="9" t="s">
        <v>19</v>
      </c>
      <c r="D165" s="10" t="s">
        <v>450</v>
      </c>
      <c r="E165" s="9" t="s">
        <v>115</v>
      </c>
      <c r="F165" s="11">
        <v>1</v>
      </c>
      <c r="G165" s="12"/>
      <c r="H165" s="12"/>
      <c r="I165" s="13"/>
      <c r="J165" s="12"/>
      <c r="K165" s="14"/>
      <c r="L165" s="14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</row>
    <row r="166" spans="1:92" s="34" customFormat="1" ht="25.5">
      <c r="A166" s="8">
        <v>23</v>
      </c>
      <c r="B166" s="29" t="s">
        <v>207</v>
      </c>
      <c r="C166" s="9" t="s">
        <v>19</v>
      </c>
      <c r="D166" s="10" t="s">
        <v>449</v>
      </c>
      <c r="E166" s="9" t="s">
        <v>115</v>
      </c>
      <c r="F166" s="11">
        <v>1</v>
      </c>
      <c r="G166" s="12"/>
      <c r="H166" s="12"/>
      <c r="I166" s="13"/>
      <c r="J166" s="12"/>
      <c r="K166" s="14"/>
      <c r="L166" s="14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</row>
    <row r="167" spans="1:92" s="34" customFormat="1">
      <c r="A167" s="8">
        <v>24</v>
      </c>
      <c r="B167" s="29" t="s">
        <v>217</v>
      </c>
      <c r="C167" s="9" t="s">
        <v>19</v>
      </c>
      <c r="D167" s="10" t="s">
        <v>218</v>
      </c>
      <c r="E167" s="9" t="s">
        <v>49</v>
      </c>
      <c r="F167" s="11">
        <v>1</v>
      </c>
      <c r="G167" s="12"/>
      <c r="H167" s="12"/>
      <c r="I167" s="13"/>
      <c r="J167" s="12"/>
      <c r="K167" s="14"/>
      <c r="L167" s="14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</row>
    <row r="168" spans="1:92" s="34" customFormat="1">
      <c r="A168" s="8">
        <v>25</v>
      </c>
      <c r="B168" s="29" t="s">
        <v>237</v>
      </c>
      <c r="C168" s="9" t="s">
        <v>19</v>
      </c>
      <c r="D168" s="10" t="s">
        <v>238</v>
      </c>
      <c r="E168" s="9" t="s">
        <v>49</v>
      </c>
      <c r="F168" s="11">
        <v>1</v>
      </c>
      <c r="G168" s="12"/>
      <c r="H168" s="12"/>
      <c r="I168" s="13"/>
      <c r="J168" s="12"/>
      <c r="K168" s="14"/>
      <c r="L168" s="14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</row>
    <row r="169" spans="1:92" s="34" customFormat="1">
      <c r="A169" s="8">
        <v>26</v>
      </c>
      <c r="B169" s="29" t="s">
        <v>113</v>
      </c>
      <c r="C169" s="9" t="s">
        <v>19</v>
      </c>
      <c r="D169" s="10" t="s">
        <v>114</v>
      </c>
      <c r="E169" s="9" t="s">
        <v>115</v>
      </c>
      <c r="F169" s="11">
        <v>1</v>
      </c>
      <c r="G169" s="12"/>
      <c r="H169" s="12"/>
      <c r="I169" s="13"/>
      <c r="J169" s="12"/>
      <c r="K169" s="14"/>
      <c r="L169" s="14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</row>
    <row r="170" spans="1:92" s="34" customFormat="1">
      <c r="A170" s="8">
        <v>27</v>
      </c>
      <c r="B170" s="29" t="s">
        <v>219</v>
      </c>
      <c r="C170" s="9" t="s">
        <v>19</v>
      </c>
      <c r="D170" s="10" t="s">
        <v>220</v>
      </c>
      <c r="E170" s="9" t="s">
        <v>205</v>
      </c>
      <c r="F170" s="11">
        <v>3</v>
      </c>
      <c r="G170" s="12"/>
      <c r="H170" s="12"/>
      <c r="I170" s="13"/>
      <c r="J170" s="12"/>
      <c r="K170" s="14"/>
      <c r="L170" s="14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</row>
    <row r="171" spans="1:92" s="34" customFormat="1" ht="63.75">
      <c r="A171" s="8">
        <v>28</v>
      </c>
      <c r="B171" s="29" t="s">
        <v>400</v>
      </c>
      <c r="C171" s="9" t="s">
        <v>19</v>
      </c>
      <c r="D171" s="10" t="s">
        <v>555</v>
      </c>
      <c r="E171" s="9" t="s">
        <v>42</v>
      </c>
      <c r="F171" s="11">
        <v>1</v>
      </c>
      <c r="G171" s="12"/>
      <c r="H171" s="12"/>
      <c r="I171" s="13"/>
      <c r="J171" s="12"/>
      <c r="K171" s="14"/>
      <c r="L171" s="14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</row>
    <row r="172" spans="1:92" s="34" customFormat="1">
      <c r="A172" s="8">
        <v>29</v>
      </c>
      <c r="B172" s="29" t="s">
        <v>197</v>
      </c>
      <c r="C172" s="9" t="s">
        <v>19</v>
      </c>
      <c r="D172" s="10" t="s">
        <v>446</v>
      </c>
      <c r="E172" s="9" t="s">
        <v>198</v>
      </c>
      <c r="F172" s="11">
        <v>1</v>
      </c>
      <c r="G172" s="12"/>
      <c r="H172" s="12"/>
      <c r="I172" s="13"/>
      <c r="J172" s="12"/>
      <c r="K172" s="14"/>
      <c r="L172" s="14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</row>
    <row r="173" spans="1:92" s="34" customFormat="1">
      <c r="A173" s="8">
        <v>30</v>
      </c>
      <c r="B173" s="29" t="s">
        <v>199</v>
      </c>
      <c r="C173" s="9" t="s">
        <v>19</v>
      </c>
      <c r="D173" s="10" t="s">
        <v>200</v>
      </c>
      <c r="E173" s="9" t="s">
        <v>36</v>
      </c>
      <c r="F173" s="11">
        <v>1</v>
      </c>
      <c r="G173" s="12"/>
      <c r="H173" s="12"/>
      <c r="I173" s="13"/>
      <c r="J173" s="12"/>
      <c r="K173" s="14"/>
      <c r="L173" s="14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</row>
    <row r="174" spans="1:92" s="34" customFormat="1" ht="25.5">
      <c r="A174" s="8">
        <v>31</v>
      </c>
      <c r="B174" s="29" t="s">
        <v>193</v>
      </c>
      <c r="C174" s="9" t="s">
        <v>19</v>
      </c>
      <c r="D174" s="10" t="s">
        <v>441</v>
      </c>
      <c r="E174" s="9" t="s">
        <v>136</v>
      </c>
      <c r="F174" s="11">
        <v>1</v>
      </c>
      <c r="G174" s="12"/>
      <c r="H174" s="12"/>
      <c r="I174" s="13"/>
      <c r="J174" s="12"/>
      <c r="K174" s="14"/>
      <c r="L174" s="14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</row>
    <row r="175" spans="1:92" s="34" customFormat="1">
      <c r="A175" s="8">
        <v>32</v>
      </c>
      <c r="B175" s="29" t="s">
        <v>230</v>
      </c>
      <c r="C175" s="9" t="s">
        <v>19</v>
      </c>
      <c r="D175" s="10" t="s">
        <v>231</v>
      </c>
      <c r="E175" s="9" t="s">
        <v>47</v>
      </c>
      <c r="F175" s="11">
        <v>1</v>
      </c>
      <c r="G175" s="12"/>
      <c r="H175" s="12"/>
      <c r="I175" s="13"/>
      <c r="J175" s="12"/>
      <c r="K175" s="14"/>
      <c r="L175" s="14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</row>
    <row r="176" spans="1:92" s="34" customFormat="1">
      <c r="A176" s="8">
        <v>33</v>
      </c>
      <c r="B176" s="29" t="s">
        <v>242</v>
      </c>
      <c r="C176" s="9" t="s">
        <v>19</v>
      </c>
      <c r="D176" s="10" t="s">
        <v>554</v>
      </c>
      <c r="E176" s="9" t="s">
        <v>36</v>
      </c>
      <c r="F176" s="11">
        <v>1</v>
      </c>
      <c r="G176" s="12"/>
      <c r="H176" s="12"/>
      <c r="I176" s="13"/>
      <c r="J176" s="12"/>
      <c r="K176" s="14"/>
      <c r="L176" s="14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</row>
    <row r="177" spans="1:92" s="34" customFormat="1">
      <c r="A177" s="8">
        <v>34</v>
      </c>
      <c r="B177" s="29" t="s">
        <v>221</v>
      </c>
      <c r="C177" s="9" t="s">
        <v>19</v>
      </c>
      <c r="D177" s="10" t="s">
        <v>222</v>
      </c>
      <c r="E177" s="9" t="s">
        <v>205</v>
      </c>
      <c r="F177" s="11">
        <v>1</v>
      </c>
      <c r="G177" s="12"/>
      <c r="H177" s="12"/>
      <c r="I177" s="13"/>
      <c r="J177" s="12"/>
      <c r="K177" s="14"/>
      <c r="L177" s="14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</row>
    <row r="178" spans="1:92" s="34" customFormat="1">
      <c r="A178" s="8">
        <v>35</v>
      </c>
      <c r="B178" s="29" t="s">
        <v>117</v>
      </c>
      <c r="C178" s="9" t="s">
        <v>118</v>
      </c>
      <c r="D178" s="10" t="s">
        <v>119</v>
      </c>
      <c r="E178" s="9" t="s">
        <v>57</v>
      </c>
      <c r="F178" s="11">
        <v>1</v>
      </c>
      <c r="G178" s="12"/>
      <c r="H178" s="12"/>
      <c r="I178" s="13"/>
      <c r="J178" s="12"/>
      <c r="K178" s="14"/>
      <c r="L178" s="14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</row>
    <row r="179" spans="1:92" s="34" customFormat="1" ht="25.5">
      <c r="A179" s="8">
        <v>36</v>
      </c>
      <c r="B179" s="29" t="s">
        <v>194</v>
      </c>
      <c r="C179" s="9" t="s">
        <v>19</v>
      </c>
      <c r="D179" s="10" t="s">
        <v>443</v>
      </c>
      <c r="E179" s="9" t="s">
        <v>195</v>
      </c>
      <c r="F179" s="11">
        <v>2</v>
      </c>
      <c r="G179" s="12"/>
      <c r="H179" s="12"/>
      <c r="I179" s="13"/>
      <c r="J179" s="12"/>
      <c r="K179" s="14"/>
      <c r="L179" s="14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</row>
    <row r="180" spans="1:92" s="34" customFormat="1" ht="25.5">
      <c r="A180" s="8">
        <v>37</v>
      </c>
      <c r="B180" s="29" t="s">
        <v>196</v>
      </c>
      <c r="C180" s="9" t="s">
        <v>19</v>
      </c>
      <c r="D180" s="10" t="s">
        <v>444</v>
      </c>
      <c r="E180" s="9" t="s">
        <v>195</v>
      </c>
      <c r="F180" s="11">
        <v>1</v>
      </c>
      <c r="G180" s="12"/>
      <c r="H180" s="12"/>
      <c r="I180" s="13"/>
      <c r="J180" s="12"/>
      <c r="K180" s="14"/>
      <c r="L180" s="14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</row>
    <row r="181" spans="1:92" s="34" customFormat="1" ht="25.5">
      <c r="A181" s="8">
        <v>38</v>
      </c>
      <c r="B181" s="29" t="s">
        <v>235</v>
      </c>
      <c r="C181" s="9" t="s">
        <v>19</v>
      </c>
      <c r="D181" s="10" t="s">
        <v>453</v>
      </c>
      <c r="E181" s="9" t="s">
        <v>236</v>
      </c>
      <c r="F181" s="11">
        <v>1</v>
      </c>
      <c r="G181" s="12"/>
      <c r="H181" s="12"/>
      <c r="I181" s="13"/>
      <c r="J181" s="12"/>
      <c r="K181" s="14"/>
      <c r="L181" s="14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</row>
    <row r="182" spans="1:92" s="34" customFormat="1" ht="25.5">
      <c r="A182" s="8">
        <v>39</v>
      </c>
      <c r="B182" s="29" t="s">
        <v>233</v>
      </c>
      <c r="C182" s="9" t="s">
        <v>19</v>
      </c>
      <c r="D182" s="10" t="s">
        <v>452</v>
      </c>
      <c r="E182" s="9" t="s">
        <v>234</v>
      </c>
      <c r="F182" s="11">
        <v>1</v>
      </c>
      <c r="G182" s="12"/>
      <c r="H182" s="12"/>
      <c r="I182" s="13"/>
      <c r="J182" s="12"/>
      <c r="K182" s="14"/>
      <c r="L182" s="14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</row>
    <row r="183" spans="1:92" s="34" customFormat="1">
      <c r="A183" s="8">
        <v>40</v>
      </c>
      <c r="B183" s="29" t="s">
        <v>211</v>
      </c>
      <c r="C183" s="9" t="s">
        <v>19</v>
      </c>
      <c r="D183" s="10" t="s">
        <v>212</v>
      </c>
      <c r="E183" s="9" t="s">
        <v>36</v>
      </c>
      <c r="F183" s="11">
        <v>1</v>
      </c>
      <c r="G183" s="12"/>
      <c r="H183" s="12"/>
      <c r="I183" s="13"/>
      <c r="J183" s="12"/>
      <c r="K183" s="14"/>
      <c r="L183" s="14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</row>
    <row r="184" spans="1:92" s="34" customFormat="1">
      <c r="A184" s="8">
        <v>41</v>
      </c>
      <c r="B184" s="29" t="s">
        <v>215</v>
      </c>
      <c r="C184" s="9" t="s">
        <v>19</v>
      </c>
      <c r="D184" s="10" t="s">
        <v>216</v>
      </c>
      <c r="E184" s="9" t="s">
        <v>49</v>
      </c>
      <c r="F184" s="11">
        <v>1</v>
      </c>
      <c r="G184" s="12"/>
      <c r="H184" s="12"/>
      <c r="I184" s="13"/>
      <c r="J184" s="12"/>
      <c r="K184" s="14"/>
      <c r="L184" s="14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</row>
    <row r="185" spans="1:92" s="34" customFormat="1">
      <c r="A185" s="8">
        <v>42</v>
      </c>
      <c r="B185" s="29" t="s">
        <v>225</v>
      </c>
      <c r="C185" s="9" t="s">
        <v>19</v>
      </c>
      <c r="D185" s="10" t="s">
        <v>226</v>
      </c>
      <c r="E185" s="9" t="s">
        <v>42</v>
      </c>
      <c r="F185" s="11">
        <v>1</v>
      </c>
      <c r="G185" s="12"/>
      <c r="H185" s="12"/>
      <c r="I185" s="13"/>
      <c r="J185" s="12"/>
      <c r="K185" s="14"/>
      <c r="L185" s="14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</row>
    <row r="186" spans="1:92" s="34" customFormat="1">
      <c r="A186" s="8">
        <v>43</v>
      </c>
      <c r="B186" s="29" t="s">
        <v>206</v>
      </c>
      <c r="C186" s="9" t="s">
        <v>19</v>
      </c>
      <c r="D186" s="10" t="s">
        <v>448</v>
      </c>
      <c r="E186" s="9" t="s">
        <v>202</v>
      </c>
      <c r="F186" s="11">
        <v>1</v>
      </c>
      <c r="G186" s="12"/>
      <c r="H186" s="12"/>
      <c r="I186" s="13"/>
      <c r="J186" s="12"/>
      <c r="K186" s="14"/>
      <c r="L186" s="14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</row>
    <row r="187" spans="1:92">
      <c r="A187" s="15"/>
      <c r="B187" s="16"/>
      <c r="C187" s="16"/>
      <c r="D187" s="17"/>
      <c r="E187" s="16"/>
      <c r="F187" s="28" t="s">
        <v>11</v>
      </c>
      <c r="G187" s="25" t="s">
        <v>12</v>
      </c>
      <c r="H187" s="26"/>
      <c r="I187" s="27" t="s">
        <v>13</v>
      </c>
      <c r="J187" s="26"/>
      <c r="K187" s="6"/>
      <c r="L187" s="6"/>
    </row>
    <row r="188" spans="1:92">
      <c r="A188" s="2"/>
      <c r="B188" s="7"/>
      <c r="C188" s="2"/>
      <c r="D188" s="36"/>
      <c r="E188" s="2"/>
      <c r="F188" s="2"/>
      <c r="G188" s="2"/>
      <c r="H188" s="3"/>
      <c r="I188" s="4"/>
      <c r="J188" s="4"/>
      <c r="K188" s="5"/>
      <c r="L188" s="5"/>
    </row>
    <row r="189" spans="1:92" s="30" customFormat="1">
      <c r="A189" s="2"/>
      <c r="B189" s="7"/>
      <c r="C189" s="2"/>
      <c r="D189" s="36"/>
      <c r="E189" s="2"/>
      <c r="F189" s="2"/>
      <c r="G189" s="2"/>
      <c r="H189" s="3"/>
      <c r="I189" s="4"/>
      <c r="J189" s="4"/>
      <c r="K189" s="5"/>
      <c r="L189" s="5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</row>
    <row r="190" spans="1:92" s="30" customFormat="1">
      <c r="A190" s="18" t="str">
        <f>CONCATENATE("Moduł ", SUM(COUNTIF(A$1:A189,"Lp."),1), " nie gorszy niż w katalogu ", "CHEMPUR")</f>
        <v>Moduł 4 nie gorszy niż w katalogu CHEMPUR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50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</row>
    <row r="191" spans="1:92" s="30" customFormat="1" ht="51" customHeight="1">
      <c r="A191" s="20" t="s">
        <v>0</v>
      </c>
      <c r="B191" s="21" t="s">
        <v>1</v>
      </c>
      <c r="C191" s="22" t="s">
        <v>2</v>
      </c>
      <c r="D191" s="22" t="s">
        <v>3</v>
      </c>
      <c r="E191" s="20" t="s">
        <v>4</v>
      </c>
      <c r="F191" s="22" t="s">
        <v>5</v>
      </c>
      <c r="G191" s="22" t="s">
        <v>6</v>
      </c>
      <c r="H191" s="22" t="s">
        <v>7</v>
      </c>
      <c r="I191" s="22" t="s">
        <v>8</v>
      </c>
      <c r="J191" s="22" t="s">
        <v>9</v>
      </c>
      <c r="K191" s="23" t="s">
        <v>10</v>
      </c>
      <c r="L191" s="23" t="s">
        <v>16</v>
      </c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</row>
    <row r="192" spans="1:92" s="30" customFormat="1">
      <c r="A192" s="23">
        <v>1</v>
      </c>
      <c r="B192" s="23">
        <v>2</v>
      </c>
      <c r="C192" s="24">
        <v>3</v>
      </c>
      <c r="D192" s="23">
        <v>4</v>
      </c>
      <c r="E192" s="23">
        <v>5</v>
      </c>
      <c r="F192" s="23">
        <v>6</v>
      </c>
      <c r="G192" s="23">
        <v>7</v>
      </c>
      <c r="H192" s="23">
        <v>8</v>
      </c>
      <c r="I192" s="23">
        <v>9</v>
      </c>
      <c r="J192" s="24">
        <v>10</v>
      </c>
      <c r="K192" s="24">
        <v>11</v>
      </c>
      <c r="L192" s="24">
        <v>12</v>
      </c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</row>
    <row r="193" spans="1:92" s="30" customFormat="1">
      <c r="A193" s="8">
        <v>1</v>
      </c>
      <c r="B193" s="29">
        <v>111349637</v>
      </c>
      <c r="C193" s="9" t="s">
        <v>19</v>
      </c>
      <c r="D193" s="10" t="s">
        <v>120</v>
      </c>
      <c r="E193" s="9" t="s">
        <v>121</v>
      </c>
      <c r="F193" s="11">
        <v>1</v>
      </c>
      <c r="G193" s="12"/>
      <c r="H193" s="12"/>
      <c r="I193" s="13"/>
      <c r="J193" s="12"/>
      <c r="K193" s="14"/>
      <c r="L193" s="14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</row>
    <row r="194" spans="1:92" s="30" customFormat="1">
      <c r="A194" s="8">
        <v>2</v>
      </c>
      <c r="B194" s="29">
        <v>111400005</v>
      </c>
      <c r="C194" s="9" t="s">
        <v>19</v>
      </c>
      <c r="D194" s="10" t="s">
        <v>152</v>
      </c>
      <c r="E194" s="9" t="s">
        <v>57</v>
      </c>
      <c r="F194" s="11">
        <v>1</v>
      </c>
      <c r="G194" s="12"/>
      <c r="H194" s="12"/>
      <c r="I194" s="13"/>
      <c r="J194" s="12"/>
      <c r="K194" s="14"/>
      <c r="L194" s="14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</row>
    <row r="195" spans="1:92" s="30" customFormat="1">
      <c r="A195" s="8">
        <v>3</v>
      </c>
      <c r="B195" s="29">
        <v>112654906</v>
      </c>
      <c r="C195" s="9" t="s">
        <v>19</v>
      </c>
      <c r="D195" s="10" t="s">
        <v>129</v>
      </c>
      <c r="E195" s="9" t="s">
        <v>47</v>
      </c>
      <c r="F195" s="11">
        <v>1</v>
      </c>
      <c r="G195" s="12"/>
      <c r="H195" s="12"/>
      <c r="I195" s="13"/>
      <c r="J195" s="12"/>
      <c r="K195" s="14"/>
      <c r="L195" s="14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</row>
    <row r="196" spans="1:92" s="30" customFormat="1">
      <c r="A196" s="8">
        <v>4</v>
      </c>
      <c r="B196" s="29">
        <v>115756008</v>
      </c>
      <c r="C196" s="9" t="s">
        <v>19</v>
      </c>
      <c r="D196" s="10" t="s">
        <v>124</v>
      </c>
      <c r="E196" s="9" t="s">
        <v>57</v>
      </c>
      <c r="F196" s="11">
        <v>2</v>
      </c>
      <c r="G196" s="12"/>
      <c r="H196" s="12"/>
      <c r="I196" s="13"/>
      <c r="J196" s="12"/>
      <c r="K196" s="14"/>
      <c r="L196" s="14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</row>
    <row r="197" spans="1:92">
      <c r="A197" s="8">
        <v>5</v>
      </c>
      <c r="B197" s="29">
        <v>115779704</v>
      </c>
      <c r="C197" s="9" t="s">
        <v>19</v>
      </c>
      <c r="D197" s="10" t="s">
        <v>153</v>
      </c>
      <c r="E197" s="9" t="s">
        <v>28</v>
      </c>
      <c r="F197" s="11">
        <v>1</v>
      </c>
      <c r="G197" s="12"/>
      <c r="H197" s="12"/>
      <c r="I197" s="13"/>
      <c r="J197" s="12"/>
      <c r="K197" s="14"/>
      <c r="L197" s="14"/>
    </row>
    <row r="198" spans="1:92">
      <c r="A198" s="8">
        <v>6</v>
      </c>
      <c r="B198" s="29">
        <v>116137800</v>
      </c>
      <c r="C198" s="9" t="s">
        <v>19</v>
      </c>
      <c r="D198" s="10" t="s">
        <v>133</v>
      </c>
      <c r="E198" s="9" t="s">
        <v>49</v>
      </c>
      <c r="F198" s="11">
        <v>1</v>
      </c>
      <c r="G198" s="12"/>
      <c r="H198" s="12"/>
      <c r="I198" s="13"/>
      <c r="J198" s="12"/>
      <c r="K198" s="14"/>
      <c r="L198" s="14"/>
    </row>
    <row r="199" spans="1:92" ht="25.5">
      <c r="A199" s="8">
        <v>7</v>
      </c>
      <c r="B199" s="29">
        <v>116950754</v>
      </c>
      <c r="C199" s="9" t="s">
        <v>19</v>
      </c>
      <c r="D199" s="10" t="s">
        <v>327</v>
      </c>
      <c r="E199" s="9" t="s">
        <v>28</v>
      </c>
      <c r="F199" s="11">
        <v>1</v>
      </c>
      <c r="G199" s="12"/>
      <c r="H199" s="12"/>
      <c r="I199" s="13"/>
      <c r="J199" s="12"/>
      <c r="K199" s="14"/>
      <c r="L199" s="14"/>
    </row>
    <row r="200" spans="1:92">
      <c r="A200" s="8">
        <v>8</v>
      </c>
      <c r="B200" s="29">
        <v>117309100</v>
      </c>
      <c r="C200" s="9" t="s">
        <v>19</v>
      </c>
      <c r="D200" s="10" t="s">
        <v>128</v>
      </c>
      <c r="E200" s="9" t="s">
        <v>36</v>
      </c>
      <c r="F200" s="11">
        <v>1</v>
      </c>
      <c r="G200" s="12"/>
      <c r="H200" s="12"/>
      <c r="I200" s="13"/>
      <c r="J200" s="12"/>
      <c r="K200" s="14"/>
      <c r="L200" s="14"/>
    </row>
    <row r="201" spans="1:92">
      <c r="A201" s="8">
        <v>9</v>
      </c>
      <c r="B201" s="29">
        <v>117381704</v>
      </c>
      <c r="C201" s="9" t="s">
        <v>19</v>
      </c>
      <c r="D201" s="10" t="s">
        <v>145</v>
      </c>
      <c r="E201" s="9" t="s">
        <v>57</v>
      </c>
      <c r="F201" s="11">
        <v>1</v>
      </c>
      <c r="G201" s="12"/>
      <c r="H201" s="12"/>
      <c r="I201" s="13"/>
      <c r="J201" s="12"/>
      <c r="K201" s="14"/>
      <c r="L201" s="14"/>
    </row>
    <row r="202" spans="1:92">
      <c r="A202" s="8">
        <v>10</v>
      </c>
      <c r="B202" s="29">
        <v>117420202</v>
      </c>
      <c r="C202" s="9" t="s">
        <v>19</v>
      </c>
      <c r="D202" s="10" t="s">
        <v>130</v>
      </c>
      <c r="E202" s="9" t="s">
        <v>47</v>
      </c>
      <c r="F202" s="11">
        <v>1</v>
      </c>
      <c r="G202" s="12"/>
      <c r="H202" s="12"/>
      <c r="I202" s="13"/>
      <c r="J202" s="12"/>
      <c r="K202" s="14"/>
      <c r="L202" s="14"/>
    </row>
    <row r="203" spans="1:92">
      <c r="A203" s="8">
        <v>11</v>
      </c>
      <c r="B203" s="29">
        <v>117421000</v>
      </c>
      <c r="C203" s="9" t="s">
        <v>19</v>
      </c>
      <c r="D203" s="10" t="s">
        <v>131</v>
      </c>
      <c r="E203" s="9" t="s">
        <v>36</v>
      </c>
      <c r="F203" s="11">
        <v>1</v>
      </c>
      <c r="G203" s="12"/>
      <c r="H203" s="12"/>
      <c r="I203" s="13"/>
      <c r="J203" s="12"/>
      <c r="K203" s="14"/>
      <c r="L203" s="14"/>
    </row>
    <row r="204" spans="1:92">
      <c r="A204" s="8">
        <v>12</v>
      </c>
      <c r="B204" s="29">
        <v>117430801</v>
      </c>
      <c r="C204" s="9" t="s">
        <v>19</v>
      </c>
      <c r="D204" s="10" t="s">
        <v>155</v>
      </c>
      <c r="E204" s="9" t="s">
        <v>36</v>
      </c>
      <c r="F204" s="11">
        <v>1</v>
      </c>
      <c r="G204" s="12"/>
      <c r="H204" s="12"/>
      <c r="I204" s="13"/>
      <c r="J204" s="12"/>
      <c r="K204" s="14"/>
      <c r="L204" s="14"/>
    </row>
    <row r="205" spans="1:92">
      <c r="A205" s="8">
        <v>13</v>
      </c>
      <c r="B205" s="29">
        <v>117465709</v>
      </c>
      <c r="C205" s="9" t="s">
        <v>19</v>
      </c>
      <c r="D205" s="10" t="s">
        <v>328</v>
      </c>
      <c r="E205" s="9" t="s">
        <v>47</v>
      </c>
      <c r="F205" s="11">
        <v>1</v>
      </c>
      <c r="G205" s="12"/>
      <c r="H205" s="12"/>
      <c r="I205" s="13"/>
      <c r="J205" s="12"/>
      <c r="K205" s="14"/>
      <c r="L205" s="14"/>
    </row>
    <row r="206" spans="1:92">
      <c r="A206" s="8">
        <v>14</v>
      </c>
      <c r="B206" s="29">
        <v>117690601</v>
      </c>
      <c r="C206" s="9" t="s">
        <v>19</v>
      </c>
      <c r="D206" s="10" t="s">
        <v>135</v>
      </c>
      <c r="E206" s="9" t="s">
        <v>136</v>
      </c>
      <c r="F206" s="11">
        <v>1</v>
      </c>
      <c r="G206" s="12"/>
      <c r="H206" s="12"/>
      <c r="I206" s="13"/>
      <c r="J206" s="12"/>
      <c r="K206" s="14"/>
      <c r="L206" s="14"/>
    </row>
    <row r="207" spans="1:92" s="34" customFormat="1">
      <c r="A207" s="8">
        <v>15</v>
      </c>
      <c r="B207" s="29">
        <v>117926907</v>
      </c>
      <c r="C207" s="9" t="s">
        <v>19</v>
      </c>
      <c r="D207" s="10" t="s">
        <v>127</v>
      </c>
      <c r="E207" s="9" t="s">
        <v>36</v>
      </c>
      <c r="F207" s="11">
        <v>1</v>
      </c>
      <c r="G207" s="12"/>
      <c r="H207" s="12"/>
      <c r="I207" s="13"/>
      <c r="J207" s="12"/>
      <c r="K207" s="14"/>
      <c r="L207" s="14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</row>
    <row r="208" spans="1:92" s="34" customFormat="1">
      <c r="A208" s="8">
        <v>16</v>
      </c>
      <c r="B208" s="29">
        <v>118056709</v>
      </c>
      <c r="C208" s="9" t="s">
        <v>19</v>
      </c>
      <c r="D208" s="10" t="s">
        <v>122</v>
      </c>
      <c r="E208" s="9" t="s">
        <v>49</v>
      </c>
      <c r="F208" s="11">
        <v>1</v>
      </c>
      <c r="G208" s="12"/>
      <c r="H208" s="12"/>
      <c r="I208" s="13"/>
      <c r="J208" s="12"/>
      <c r="K208" s="14"/>
      <c r="L208" s="14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  <c r="CF208" s="31"/>
      <c r="CG208" s="31"/>
      <c r="CH208" s="31"/>
      <c r="CI208" s="31"/>
      <c r="CJ208" s="31"/>
      <c r="CK208" s="31"/>
      <c r="CL208" s="31"/>
      <c r="CM208" s="31"/>
      <c r="CN208" s="31"/>
    </row>
    <row r="209" spans="1:92" s="34" customFormat="1">
      <c r="A209" s="8">
        <v>17</v>
      </c>
      <c r="B209" s="29">
        <v>118078707</v>
      </c>
      <c r="C209" s="9" t="s">
        <v>19</v>
      </c>
      <c r="D209" s="10" t="s">
        <v>309</v>
      </c>
      <c r="E209" s="9" t="s">
        <v>47</v>
      </c>
      <c r="F209" s="11">
        <v>8</v>
      </c>
      <c r="G209" s="12"/>
      <c r="H209" s="12"/>
      <c r="I209" s="13"/>
      <c r="J209" s="12"/>
      <c r="K209" s="14"/>
      <c r="L209" s="14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</row>
    <row r="210" spans="1:92" s="34" customFormat="1">
      <c r="A210" s="8">
        <v>18</v>
      </c>
      <c r="B210" s="29">
        <v>118085000</v>
      </c>
      <c r="C210" s="9" t="s">
        <v>19</v>
      </c>
      <c r="D210" s="10" t="s">
        <v>123</v>
      </c>
      <c r="E210" s="9" t="s">
        <v>57</v>
      </c>
      <c r="F210" s="11">
        <v>1</v>
      </c>
      <c r="G210" s="12"/>
      <c r="H210" s="12"/>
      <c r="I210" s="13"/>
      <c r="J210" s="12"/>
      <c r="K210" s="14"/>
      <c r="L210" s="14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</row>
    <row r="211" spans="1:92" s="34" customFormat="1">
      <c r="A211" s="8">
        <v>19</v>
      </c>
      <c r="B211" s="29">
        <v>118105602</v>
      </c>
      <c r="C211" s="9" t="s">
        <v>19</v>
      </c>
      <c r="D211" s="10" t="s">
        <v>322</v>
      </c>
      <c r="E211" s="9" t="s">
        <v>47</v>
      </c>
      <c r="F211" s="11">
        <v>1</v>
      </c>
      <c r="G211" s="12"/>
      <c r="H211" s="12"/>
      <c r="I211" s="13"/>
      <c r="J211" s="12"/>
      <c r="K211" s="14"/>
      <c r="L211" s="14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</row>
    <row r="212" spans="1:92" s="34" customFormat="1">
      <c r="A212" s="8">
        <v>20</v>
      </c>
      <c r="B212" s="29">
        <v>118804704</v>
      </c>
      <c r="C212" s="9" t="s">
        <v>19</v>
      </c>
      <c r="D212" s="10" t="s">
        <v>132</v>
      </c>
      <c r="E212" s="9" t="s">
        <v>28</v>
      </c>
      <c r="F212" s="11">
        <v>1</v>
      </c>
      <c r="G212" s="12"/>
      <c r="H212" s="12"/>
      <c r="I212" s="13"/>
      <c r="J212" s="12"/>
      <c r="K212" s="14"/>
      <c r="L212" s="14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</row>
    <row r="213" spans="1:92" s="34" customFormat="1">
      <c r="A213" s="8">
        <v>21</v>
      </c>
      <c r="B213" s="29">
        <v>211841409</v>
      </c>
      <c r="C213" s="9" t="s">
        <v>19</v>
      </c>
      <c r="D213" s="10" t="s">
        <v>147</v>
      </c>
      <c r="E213" s="9" t="s">
        <v>136</v>
      </c>
      <c r="F213" s="11">
        <v>1</v>
      </c>
      <c r="G213" s="12"/>
      <c r="H213" s="12"/>
      <c r="I213" s="13"/>
      <c r="J213" s="12"/>
      <c r="K213" s="14"/>
      <c r="L213" s="14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</row>
    <row r="214" spans="1:92" s="34" customFormat="1">
      <c r="A214" s="8">
        <v>22</v>
      </c>
      <c r="B214" s="29">
        <v>211872506</v>
      </c>
      <c r="C214" s="9" t="s">
        <v>19</v>
      </c>
      <c r="D214" s="10" t="s">
        <v>146</v>
      </c>
      <c r="E214" s="9" t="s">
        <v>136</v>
      </c>
      <c r="F214" s="11">
        <v>1</v>
      </c>
      <c r="G214" s="12"/>
      <c r="H214" s="12"/>
      <c r="I214" s="13"/>
      <c r="J214" s="12"/>
      <c r="K214" s="14"/>
      <c r="L214" s="14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  <c r="CF214" s="31"/>
      <c r="CG214" s="31"/>
      <c r="CH214" s="31"/>
      <c r="CI214" s="31"/>
      <c r="CJ214" s="31"/>
      <c r="CK214" s="31"/>
      <c r="CL214" s="31"/>
      <c r="CM214" s="31"/>
      <c r="CN214" s="31"/>
    </row>
    <row r="215" spans="1:92" s="34" customFormat="1">
      <c r="A215" s="8">
        <v>23</v>
      </c>
      <c r="B215" s="29">
        <v>212725700</v>
      </c>
      <c r="C215" s="9" t="s">
        <v>19</v>
      </c>
      <c r="D215" s="10" t="s">
        <v>151</v>
      </c>
      <c r="E215" s="9" t="s">
        <v>136</v>
      </c>
      <c r="F215" s="11">
        <v>1</v>
      </c>
      <c r="G215" s="12"/>
      <c r="H215" s="12"/>
      <c r="I215" s="13"/>
      <c r="J215" s="12"/>
      <c r="K215" s="14"/>
      <c r="L215" s="14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  <c r="CD215" s="31"/>
      <c r="CE215" s="31"/>
      <c r="CF215" s="31"/>
      <c r="CG215" s="31"/>
      <c r="CH215" s="31"/>
      <c r="CI215" s="31"/>
      <c r="CJ215" s="31"/>
      <c r="CK215" s="31"/>
      <c r="CL215" s="31"/>
      <c r="CM215" s="31"/>
      <c r="CN215" s="31"/>
    </row>
    <row r="216" spans="1:92" s="34" customFormat="1">
      <c r="A216" s="8">
        <v>24</v>
      </c>
      <c r="B216" s="29">
        <v>217046301</v>
      </c>
      <c r="C216" s="9" t="s">
        <v>19</v>
      </c>
      <c r="D216" s="10" t="s">
        <v>150</v>
      </c>
      <c r="E216" s="9" t="s">
        <v>136</v>
      </c>
      <c r="F216" s="11">
        <v>1</v>
      </c>
      <c r="G216" s="12"/>
      <c r="H216" s="12"/>
      <c r="I216" s="13"/>
      <c r="J216" s="12"/>
      <c r="K216" s="14"/>
      <c r="L216" s="14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</row>
    <row r="217" spans="1:92" s="34" customFormat="1">
      <c r="A217" s="8">
        <v>25</v>
      </c>
      <c r="B217" s="29">
        <v>274145138</v>
      </c>
      <c r="C217" s="9" t="s">
        <v>19</v>
      </c>
      <c r="D217" s="10" t="s">
        <v>125</v>
      </c>
      <c r="E217" s="9" t="s">
        <v>40</v>
      </c>
      <c r="F217" s="11">
        <v>1</v>
      </c>
      <c r="G217" s="12"/>
      <c r="H217" s="12"/>
      <c r="I217" s="13"/>
      <c r="J217" s="12"/>
      <c r="K217" s="14"/>
      <c r="L217" s="14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</row>
    <row r="218" spans="1:92" s="34" customFormat="1">
      <c r="A218" s="8">
        <v>26</v>
      </c>
      <c r="B218" s="29">
        <v>428026703</v>
      </c>
      <c r="C218" s="9" t="s">
        <v>19</v>
      </c>
      <c r="D218" s="10" t="s">
        <v>134</v>
      </c>
      <c r="E218" s="9" t="s">
        <v>47</v>
      </c>
      <c r="F218" s="11">
        <v>1</v>
      </c>
      <c r="G218" s="12"/>
      <c r="H218" s="12"/>
      <c r="I218" s="13"/>
      <c r="J218" s="12"/>
      <c r="K218" s="14"/>
      <c r="L218" s="14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</row>
    <row r="219" spans="1:92" s="34" customFormat="1">
      <c r="A219" s="8">
        <v>27</v>
      </c>
      <c r="B219" s="29">
        <v>801349637</v>
      </c>
      <c r="C219" s="9" t="s">
        <v>19</v>
      </c>
      <c r="D219" s="10" t="s">
        <v>137</v>
      </c>
      <c r="E219" s="9" t="s">
        <v>28</v>
      </c>
      <c r="F219" s="11">
        <v>2</v>
      </c>
      <c r="G219" s="12"/>
      <c r="H219" s="12"/>
      <c r="I219" s="13"/>
      <c r="J219" s="12"/>
      <c r="K219" s="14"/>
      <c r="L219" s="14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</row>
    <row r="220" spans="1:92" s="34" customFormat="1">
      <c r="A220" s="8">
        <v>28</v>
      </c>
      <c r="B220" s="29">
        <v>805313163</v>
      </c>
      <c r="C220" s="9" t="s">
        <v>19</v>
      </c>
      <c r="D220" s="10" t="s">
        <v>144</v>
      </c>
      <c r="E220" s="9" t="s">
        <v>28</v>
      </c>
      <c r="F220" s="11">
        <v>1</v>
      </c>
      <c r="G220" s="12"/>
      <c r="H220" s="12"/>
      <c r="I220" s="13"/>
      <c r="J220" s="12"/>
      <c r="K220" s="14"/>
      <c r="L220" s="14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</row>
    <row r="221" spans="1:92" s="34" customFormat="1">
      <c r="A221" s="8">
        <v>29</v>
      </c>
      <c r="B221" s="29">
        <v>805649707</v>
      </c>
      <c r="C221" s="9" t="s">
        <v>19</v>
      </c>
      <c r="D221" s="10" t="s">
        <v>148</v>
      </c>
      <c r="E221" s="9" t="s">
        <v>28</v>
      </c>
      <c r="F221" s="11">
        <v>1</v>
      </c>
      <c r="G221" s="12"/>
      <c r="H221" s="12"/>
      <c r="I221" s="13"/>
      <c r="J221" s="12"/>
      <c r="K221" s="14"/>
      <c r="L221" s="14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</row>
    <row r="222" spans="1:92" s="34" customFormat="1">
      <c r="A222" s="8">
        <v>30</v>
      </c>
      <c r="B222" s="29">
        <v>807438805</v>
      </c>
      <c r="C222" s="9" t="s">
        <v>19</v>
      </c>
      <c r="D222" s="10" t="s">
        <v>154</v>
      </c>
      <c r="E222" s="9" t="s">
        <v>28</v>
      </c>
      <c r="F222" s="11">
        <v>1</v>
      </c>
      <c r="G222" s="12"/>
      <c r="H222" s="12"/>
      <c r="I222" s="13"/>
      <c r="J222" s="12"/>
      <c r="K222" s="14"/>
      <c r="L222" s="14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</row>
    <row r="223" spans="1:92" s="34" customFormat="1">
      <c r="A223" s="8">
        <v>31</v>
      </c>
      <c r="B223" s="29">
        <v>810953173</v>
      </c>
      <c r="C223" s="9" t="s">
        <v>19</v>
      </c>
      <c r="D223" s="10" t="s">
        <v>141</v>
      </c>
      <c r="E223" s="9" t="s">
        <v>28</v>
      </c>
      <c r="F223" s="11">
        <v>1</v>
      </c>
      <c r="G223" s="12"/>
      <c r="H223" s="12"/>
      <c r="I223" s="13"/>
      <c r="J223" s="12"/>
      <c r="K223" s="14"/>
      <c r="L223" s="14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</row>
    <row r="224" spans="1:92" s="34" customFormat="1">
      <c r="A224" s="8">
        <v>32</v>
      </c>
      <c r="B224" s="29">
        <v>810953177</v>
      </c>
      <c r="C224" s="9" t="s">
        <v>19</v>
      </c>
      <c r="D224" s="10" t="s">
        <v>140</v>
      </c>
      <c r="E224" s="9" t="s">
        <v>28</v>
      </c>
      <c r="F224" s="11">
        <v>1</v>
      </c>
      <c r="G224" s="12"/>
      <c r="H224" s="12"/>
      <c r="I224" s="13"/>
      <c r="J224" s="12"/>
      <c r="K224" s="14"/>
      <c r="L224" s="14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</row>
    <row r="225" spans="1:92" s="34" customFormat="1">
      <c r="A225" s="8">
        <v>33</v>
      </c>
      <c r="B225" s="29">
        <v>811372606</v>
      </c>
      <c r="C225" s="9" t="s">
        <v>19</v>
      </c>
      <c r="D225" s="10" t="s">
        <v>138</v>
      </c>
      <c r="E225" s="9" t="s">
        <v>28</v>
      </c>
      <c r="F225" s="11">
        <v>2</v>
      </c>
      <c r="G225" s="12"/>
      <c r="H225" s="12"/>
      <c r="I225" s="13"/>
      <c r="J225" s="12"/>
      <c r="K225" s="14"/>
      <c r="L225" s="14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</row>
    <row r="226" spans="1:92" s="34" customFormat="1">
      <c r="A226" s="8">
        <v>34</v>
      </c>
      <c r="B226" s="29">
        <v>817468001</v>
      </c>
      <c r="C226" s="9" t="s">
        <v>19</v>
      </c>
      <c r="D226" s="10" t="s">
        <v>149</v>
      </c>
      <c r="E226" s="9" t="s">
        <v>28</v>
      </c>
      <c r="F226" s="11">
        <v>1</v>
      </c>
      <c r="G226" s="12"/>
      <c r="H226" s="12"/>
      <c r="I226" s="13"/>
      <c r="J226" s="12"/>
      <c r="K226" s="14"/>
      <c r="L226" s="14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</row>
    <row r="227" spans="1:92" s="34" customFormat="1">
      <c r="A227" s="8">
        <v>35</v>
      </c>
      <c r="B227" s="29">
        <v>817468002</v>
      </c>
      <c r="C227" s="9" t="s">
        <v>19</v>
      </c>
      <c r="D227" s="10" t="s">
        <v>142</v>
      </c>
      <c r="E227" s="9" t="s">
        <v>143</v>
      </c>
      <c r="F227" s="11">
        <v>1</v>
      </c>
      <c r="G227" s="12"/>
      <c r="H227" s="12"/>
      <c r="I227" s="13"/>
      <c r="J227" s="12"/>
      <c r="K227" s="14"/>
      <c r="L227" s="14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</row>
    <row r="228" spans="1:92" s="34" customFormat="1">
      <c r="A228" s="8">
        <v>36</v>
      </c>
      <c r="B228" s="29">
        <v>817468005</v>
      </c>
      <c r="C228" s="9" t="s">
        <v>19</v>
      </c>
      <c r="D228" s="10" t="s">
        <v>156</v>
      </c>
      <c r="E228" s="9" t="s">
        <v>28</v>
      </c>
      <c r="F228" s="11">
        <v>1</v>
      </c>
      <c r="G228" s="12"/>
      <c r="H228" s="12"/>
      <c r="I228" s="13"/>
      <c r="J228" s="12"/>
      <c r="K228" s="14"/>
      <c r="L228" s="14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</row>
    <row r="229" spans="1:92" s="34" customFormat="1">
      <c r="A229" s="8">
        <v>37</v>
      </c>
      <c r="B229" s="29">
        <v>817468007</v>
      </c>
      <c r="C229" s="9" t="s">
        <v>19</v>
      </c>
      <c r="D229" s="10" t="s">
        <v>139</v>
      </c>
      <c r="E229" s="9" t="s">
        <v>28</v>
      </c>
      <c r="F229" s="11">
        <v>1</v>
      </c>
      <c r="G229" s="12"/>
      <c r="H229" s="12"/>
      <c r="I229" s="13"/>
      <c r="J229" s="12"/>
      <c r="K229" s="14"/>
      <c r="L229" s="14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</row>
    <row r="230" spans="1:92" s="34" customFormat="1">
      <c r="A230" s="8">
        <v>38</v>
      </c>
      <c r="B230" s="29">
        <v>818798112</v>
      </c>
      <c r="C230" s="9" t="s">
        <v>19</v>
      </c>
      <c r="D230" s="10" t="s">
        <v>126</v>
      </c>
      <c r="E230" s="9" t="s">
        <v>28</v>
      </c>
      <c r="F230" s="11">
        <v>1</v>
      </c>
      <c r="G230" s="12"/>
      <c r="H230" s="12"/>
      <c r="I230" s="13"/>
      <c r="J230" s="12"/>
      <c r="K230" s="14"/>
      <c r="L230" s="14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</row>
    <row r="231" spans="1:92" s="34" customFormat="1">
      <c r="A231" s="8">
        <v>39</v>
      </c>
      <c r="B231" s="29" t="s">
        <v>323</v>
      </c>
      <c r="C231" s="9" t="s">
        <v>19</v>
      </c>
      <c r="D231" s="10" t="s">
        <v>324</v>
      </c>
      <c r="E231" s="9" t="s">
        <v>47</v>
      </c>
      <c r="F231" s="11">
        <v>1</v>
      </c>
      <c r="G231" s="12"/>
      <c r="H231" s="12"/>
      <c r="I231" s="13"/>
      <c r="J231" s="12"/>
      <c r="K231" s="14"/>
      <c r="L231" s="14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</row>
    <row r="232" spans="1:92" s="34" customFormat="1">
      <c r="A232" s="8">
        <v>40</v>
      </c>
      <c r="B232" s="29" t="s">
        <v>320</v>
      </c>
      <c r="C232" s="9" t="s">
        <v>19</v>
      </c>
      <c r="D232" s="10" t="s">
        <v>321</v>
      </c>
      <c r="E232" s="9" t="s">
        <v>47</v>
      </c>
      <c r="F232" s="11">
        <v>1</v>
      </c>
      <c r="G232" s="12"/>
      <c r="H232" s="12"/>
      <c r="I232" s="13"/>
      <c r="J232" s="12"/>
      <c r="K232" s="14"/>
      <c r="L232" s="14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</row>
    <row r="233" spans="1:92" s="34" customFormat="1">
      <c r="A233" s="8">
        <v>41</v>
      </c>
      <c r="B233" s="29" t="s">
        <v>307</v>
      </c>
      <c r="C233" s="9" t="s">
        <v>19</v>
      </c>
      <c r="D233" s="10" t="s">
        <v>308</v>
      </c>
      <c r="E233" s="9" t="s">
        <v>177</v>
      </c>
      <c r="F233" s="11">
        <v>1</v>
      </c>
      <c r="G233" s="12"/>
      <c r="H233" s="12"/>
      <c r="I233" s="13"/>
      <c r="J233" s="12"/>
      <c r="K233" s="14"/>
      <c r="L233" s="14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</row>
    <row r="234" spans="1:92" s="34" customFormat="1">
      <c r="A234" s="8">
        <v>43</v>
      </c>
      <c r="B234" s="29" t="s">
        <v>314</v>
      </c>
      <c r="C234" s="9" t="s">
        <v>19</v>
      </c>
      <c r="D234" s="10" t="s">
        <v>315</v>
      </c>
      <c r="E234" s="9" t="s">
        <v>28</v>
      </c>
      <c r="F234" s="11">
        <v>1</v>
      </c>
      <c r="G234" s="12"/>
      <c r="H234" s="12"/>
      <c r="I234" s="13"/>
      <c r="J234" s="12"/>
      <c r="K234" s="14"/>
      <c r="L234" s="14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</row>
    <row r="235" spans="1:92" s="34" customFormat="1">
      <c r="A235" s="8">
        <v>44</v>
      </c>
      <c r="B235" s="29" t="s">
        <v>310</v>
      </c>
      <c r="C235" s="9" t="s">
        <v>19</v>
      </c>
      <c r="D235" s="10" t="s">
        <v>311</v>
      </c>
      <c r="E235" s="9" t="s">
        <v>177</v>
      </c>
      <c r="F235" s="11">
        <v>1</v>
      </c>
      <c r="G235" s="12"/>
      <c r="H235" s="12"/>
      <c r="I235" s="13"/>
      <c r="J235" s="12"/>
      <c r="K235" s="14"/>
      <c r="L235" s="14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</row>
    <row r="236" spans="1:92" s="34" customFormat="1">
      <c r="A236" s="8">
        <v>46</v>
      </c>
      <c r="B236" s="29" t="s">
        <v>303</v>
      </c>
      <c r="C236" s="9" t="s">
        <v>19</v>
      </c>
      <c r="D236" s="10" t="s">
        <v>304</v>
      </c>
      <c r="E236" s="9" t="s">
        <v>177</v>
      </c>
      <c r="F236" s="11">
        <v>6</v>
      </c>
      <c r="G236" s="12"/>
      <c r="H236" s="12"/>
      <c r="I236" s="13"/>
      <c r="J236" s="12"/>
      <c r="K236" s="14"/>
      <c r="L236" s="14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</row>
    <row r="237" spans="1:92" s="34" customFormat="1">
      <c r="A237" s="8">
        <v>47</v>
      </c>
      <c r="B237" s="29" t="s">
        <v>316</v>
      </c>
      <c r="C237" s="9" t="s">
        <v>19</v>
      </c>
      <c r="D237" s="10" t="s">
        <v>317</v>
      </c>
      <c r="E237" s="9" t="s">
        <v>28</v>
      </c>
      <c r="F237" s="11">
        <v>1</v>
      </c>
      <c r="G237" s="12"/>
      <c r="H237" s="12"/>
      <c r="I237" s="13"/>
      <c r="J237" s="12"/>
      <c r="K237" s="14"/>
      <c r="L237" s="14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</row>
    <row r="238" spans="1:92" s="34" customFormat="1">
      <c r="A238" s="8">
        <v>48</v>
      </c>
      <c r="B238" s="29" t="s">
        <v>325</v>
      </c>
      <c r="C238" s="9" t="s">
        <v>19</v>
      </c>
      <c r="D238" s="10" t="s">
        <v>326</v>
      </c>
      <c r="E238" s="9" t="s">
        <v>28</v>
      </c>
      <c r="F238" s="11">
        <v>1</v>
      </c>
      <c r="G238" s="12"/>
      <c r="H238" s="12"/>
      <c r="I238" s="13"/>
      <c r="J238" s="12"/>
      <c r="K238" s="14"/>
      <c r="L238" s="14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</row>
    <row r="239" spans="1:92" s="34" customFormat="1">
      <c r="A239" s="8">
        <v>49</v>
      </c>
      <c r="B239" s="29" t="s">
        <v>305</v>
      </c>
      <c r="C239" s="9" t="s">
        <v>19</v>
      </c>
      <c r="D239" s="10" t="s">
        <v>306</v>
      </c>
      <c r="E239" s="9" t="s">
        <v>177</v>
      </c>
      <c r="F239" s="11">
        <v>1</v>
      </c>
      <c r="G239" s="12"/>
      <c r="H239" s="12"/>
      <c r="I239" s="13"/>
      <c r="J239" s="12"/>
      <c r="K239" s="14"/>
      <c r="L239" s="14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</row>
    <row r="240" spans="1:92" s="34" customFormat="1">
      <c r="A240" s="8">
        <v>50</v>
      </c>
      <c r="B240" s="29" t="s">
        <v>312</v>
      </c>
      <c r="C240" s="9" t="s">
        <v>19</v>
      </c>
      <c r="D240" s="10" t="s">
        <v>313</v>
      </c>
      <c r="E240" s="9" t="s">
        <v>47</v>
      </c>
      <c r="F240" s="11">
        <v>5</v>
      </c>
      <c r="G240" s="12"/>
      <c r="H240" s="12"/>
      <c r="I240" s="13"/>
      <c r="J240" s="12"/>
      <c r="K240" s="14"/>
      <c r="L240" s="14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</row>
    <row r="241" spans="1:92" s="34" customFormat="1">
      <c r="A241" s="8">
        <v>51</v>
      </c>
      <c r="B241" s="29" t="s">
        <v>318</v>
      </c>
      <c r="C241" s="9" t="s">
        <v>19</v>
      </c>
      <c r="D241" s="10" t="s">
        <v>319</v>
      </c>
      <c r="E241" s="9" t="s">
        <v>49</v>
      </c>
      <c r="F241" s="11">
        <v>1</v>
      </c>
      <c r="G241" s="12"/>
      <c r="H241" s="12"/>
      <c r="I241" s="13"/>
      <c r="J241" s="12"/>
      <c r="K241" s="14"/>
      <c r="L241" s="14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</row>
    <row r="242" spans="1:92" s="34" customFormat="1">
      <c r="A242" s="56">
        <v>52</v>
      </c>
      <c r="B242" s="57" t="s">
        <v>530</v>
      </c>
      <c r="C242" s="45" t="s">
        <v>118</v>
      </c>
      <c r="D242" s="46" t="s">
        <v>531</v>
      </c>
      <c r="E242" s="45" t="s">
        <v>177</v>
      </c>
      <c r="F242" s="47">
        <v>1</v>
      </c>
      <c r="G242" s="48"/>
      <c r="H242" s="48"/>
      <c r="I242" s="58"/>
      <c r="J242" s="48"/>
      <c r="K242" s="55"/>
      <c r="L242" s="55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</row>
    <row r="243" spans="1:92" s="30" customFormat="1">
      <c r="A243" s="15"/>
      <c r="B243" s="16"/>
      <c r="C243" s="16"/>
      <c r="D243" s="17"/>
      <c r="E243" s="16"/>
      <c r="F243" s="28" t="s">
        <v>11</v>
      </c>
      <c r="G243" s="25" t="s">
        <v>12</v>
      </c>
      <c r="H243" s="26"/>
      <c r="I243" s="27" t="s">
        <v>13</v>
      </c>
      <c r="J243" s="26"/>
      <c r="K243" s="6"/>
      <c r="L243" s="6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</row>
    <row r="244" spans="1:92" s="30" customFormat="1">
      <c r="A244" s="2"/>
      <c r="B244" s="7"/>
      <c r="C244" s="2"/>
      <c r="D244" s="36"/>
      <c r="E244" s="2"/>
      <c r="F244" s="2"/>
      <c r="G244" s="2"/>
      <c r="H244" s="3"/>
      <c r="I244" s="4"/>
      <c r="J244" s="4"/>
      <c r="K244" s="5"/>
      <c r="L244" s="5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</row>
    <row r="245" spans="1:92" s="30" customFormat="1">
      <c r="A245" s="2"/>
      <c r="B245" s="7"/>
      <c r="C245" s="2"/>
      <c r="D245" s="36"/>
      <c r="E245" s="2"/>
      <c r="F245" s="2"/>
      <c r="G245" s="2"/>
      <c r="H245" s="3"/>
      <c r="I245" s="4"/>
      <c r="J245" s="4"/>
      <c r="K245" s="5"/>
      <c r="L245" s="5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</row>
    <row r="246" spans="1:92" s="30" customFormat="1">
      <c r="A246" s="18" t="str">
        <f>CONCATENATE("Moduł ", SUM(COUNTIF(A$1:A245,"Lp."),1), " nie gorszy niż w katalogu ", "ANTON PAAR")</f>
        <v>Moduł 5 nie gorszy niż w katalogu ANTON PAAR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50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</row>
    <row r="247" spans="1:92" s="30" customFormat="1" ht="51" customHeight="1">
      <c r="A247" s="20" t="s">
        <v>0</v>
      </c>
      <c r="B247" s="21" t="s">
        <v>1</v>
      </c>
      <c r="C247" s="22" t="s">
        <v>2</v>
      </c>
      <c r="D247" s="22" t="s">
        <v>3</v>
      </c>
      <c r="E247" s="20" t="s">
        <v>4</v>
      </c>
      <c r="F247" s="22" t="s">
        <v>5</v>
      </c>
      <c r="G247" s="22" t="s">
        <v>6</v>
      </c>
      <c r="H247" s="22" t="s">
        <v>7</v>
      </c>
      <c r="I247" s="22" t="s">
        <v>8</v>
      </c>
      <c r="J247" s="22" t="s">
        <v>9</v>
      </c>
      <c r="K247" s="23" t="s">
        <v>10</v>
      </c>
      <c r="L247" s="23" t="s">
        <v>16</v>
      </c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</row>
    <row r="248" spans="1:92" s="30" customFormat="1">
      <c r="A248" s="23">
        <v>1</v>
      </c>
      <c r="B248" s="23">
        <v>2</v>
      </c>
      <c r="C248" s="24">
        <v>3</v>
      </c>
      <c r="D248" s="23">
        <v>4</v>
      </c>
      <c r="E248" s="23">
        <v>5</v>
      </c>
      <c r="F248" s="23">
        <v>6</v>
      </c>
      <c r="G248" s="23">
        <v>7</v>
      </c>
      <c r="H248" s="23">
        <v>8</v>
      </c>
      <c r="I248" s="23">
        <v>9</v>
      </c>
      <c r="J248" s="24">
        <v>10</v>
      </c>
      <c r="K248" s="24">
        <v>11</v>
      </c>
      <c r="L248" s="24">
        <v>12</v>
      </c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</row>
    <row r="249" spans="1:92" s="30" customFormat="1">
      <c r="A249" s="8">
        <v>1</v>
      </c>
      <c r="B249" s="29">
        <v>96044</v>
      </c>
      <c r="C249" s="9" t="s">
        <v>19</v>
      </c>
      <c r="D249" s="10" t="s">
        <v>157</v>
      </c>
      <c r="E249" s="9" t="s">
        <v>158</v>
      </c>
      <c r="F249" s="11">
        <v>2</v>
      </c>
      <c r="G249" s="12"/>
      <c r="H249" s="12"/>
      <c r="I249" s="13"/>
      <c r="J249" s="12"/>
      <c r="K249" s="14"/>
      <c r="L249" s="14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</row>
    <row r="250" spans="1:92">
      <c r="A250" s="15"/>
      <c r="B250" s="16"/>
      <c r="C250" s="16"/>
      <c r="D250" s="17"/>
      <c r="E250" s="16"/>
      <c r="F250" s="28" t="s">
        <v>11</v>
      </c>
      <c r="G250" s="25" t="s">
        <v>12</v>
      </c>
      <c r="H250" s="26"/>
      <c r="I250" s="27" t="s">
        <v>13</v>
      </c>
      <c r="J250" s="26"/>
      <c r="K250" s="6"/>
      <c r="L250" s="6"/>
    </row>
    <row r="251" spans="1:92">
      <c r="A251" s="2"/>
      <c r="B251" s="7"/>
      <c r="C251" s="2"/>
      <c r="D251" s="36"/>
      <c r="E251" s="2"/>
      <c r="F251" s="2"/>
      <c r="G251" s="2"/>
      <c r="H251" s="3"/>
      <c r="I251" s="4"/>
      <c r="J251" s="4"/>
      <c r="K251" s="5"/>
      <c r="L251" s="5"/>
    </row>
    <row r="252" spans="1:92" s="30" customFormat="1">
      <c r="A252" s="2"/>
      <c r="B252" s="7"/>
      <c r="C252" s="2"/>
      <c r="D252" s="36"/>
      <c r="E252" s="2"/>
      <c r="F252" s="2"/>
      <c r="G252" s="2"/>
      <c r="H252" s="3"/>
      <c r="I252" s="4"/>
      <c r="J252" s="4"/>
      <c r="K252" s="5"/>
      <c r="L252" s="5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</row>
    <row r="253" spans="1:92" s="30" customFormat="1">
      <c r="A253" s="18" t="str">
        <f>CONCATENATE("Moduł ", SUM(COUNTIF(A$1:A252,"Lp."),1), " nie gorszy niż w katalogu ", "FABIMEX")</f>
        <v>Moduł 6 nie gorszy niż w katalogu FABIMEX</v>
      </c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50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</row>
    <row r="254" spans="1:92" s="30" customFormat="1" ht="51" customHeight="1">
      <c r="A254" s="20" t="s">
        <v>0</v>
      </c>
      <c r="B254" s="21" t="s">
        <v>1</v>
      </c>
      <c r="C254" s="22" t="s">
        <v>2</v>
      </c>
      <c r="D254" s="22" t="s">
        <v>3</v>
      </c>
      <c r="E254" s="20" t="s">
        <v>4</v>
      </c>
      <c r="F254" s="22" t="s">
        <v>5</v>
      </c>
      <c r="G254" s="22" t="s">
        <v>6</v>
      </c>
      <c r="H254" s="22" t="s">
        <v>7</v>
      </c>
      <c r="I254" s="22" t="s">
        <v>8</v>
      </c>
      <c r="J254" s="22" t="s">
        <v>9</v>
      </c>
      <c r="K254" s="23" t="s">
        <v>10</v>
      </c>
      <c r="L254" s="23" t="s">
        <v>16</v>
      </c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</row>
    <row r="255" spans="1:92" s="30" customFormat="1">
      <c r="A255" s="23">
        <v>1</v>
      </c>
      <c r="B255" s="23">
        <v>2</v>
      </c>
      <c r="C255" s="24">
        <v>3</v>
      </c>
      <c r="D255" s="23">
        <v>4</v>
      </c>
      <c r="E255" s="23">
        <v>5</v>
      </c>
      <c r="F255" s="23">
        <v>6</v>
      </c>
      <c r="G255" s="23">
        <v>7</v>
      </c>
      <c r="H255" s="23">
        <v>8</v>
      </c>
      <c r="I255" s="23">
        <v>9</v>
      </c>
      <c r="J255" s="24">
        <v>10</v>
      </c>
      <c r="K255" s="24">
        <v>11</v>
      </c>
      <c r="L255" s="24">
        <v>12</v>
      </c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</row>
    <row r="256" spans="1:92" s="30" customFormat="1" ht="255">
      <c r="A256" s="8">
        <v>1</v>
      </c>
      <c r="B256" s="29">
        <v>10139068035</v>
      </c>
      <c r="C256" s="9" t="s">
        <v>19</v>
      </c>
      <c r="D256" s="10" t="s">
        <v>482</v>
      </c>
      <c r="E256" s="9" t="s">
        <v>266</v>
      </c>
      <c r="F256" s="11">
        <v>2</v>
      </c>
      <c r="G256" s="12"/>
      <c r="H256" s="12"/>
      <c r="I256" s="13"/>
      <c r="J256" s="12"/>
      <c r="K256" s="14"/>
      <c r="L256" s="14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</row>
    <row r="257" spans="1:92" s="30" customFormat="1" ht="216.75">
      <c r="A257" s="8">
        <v>2</v>
      </c>
      <c r="B257" s="29">
        <v>10139076035</v>
      </c>
      <c r="C257" s="9" t="s">
        <v>19</v>
      </c>
      <c r="D257" s="10" t="s">
        <v>456</v>
      </c>
      <c r="E257" s="9" t="s">
        <v>267</v>
      </c>
      <c r="F257" s="11">
        <v>2</v>
      </c>
      <c r="G257" s="12"/>
      <c r="H257" s="12"/>
      <c r="I257" s="13"/>
      <c r="J257" s="12"/>
      <c r="K257" s="14"/>
      <c r="L257" s="14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</row>
    <row r="258" spans="1:92" s="30" customFormat="1" ht="25.5">
      <c r="A258" s="8">
        <v>3</v>
      </c>
      <c r="B258" s="29">
        <v>10139092035</v>
      </c>
      <c r="C258" s="9" t="s">
        <v>19</v>
      </c>
      <c r="D258" s="10" t="s">
        <v>159</v>
      </c>
      <c r="E258" s="9" t="s">
        <v>160</v>
      </c>
      <c r="F258" s="11">
        <v>2</v>
      </c>
      <c r="G258" s="12"/>
      <c r="H258" s="12"/>
      <c r="I258" s="13"/>
      <c r="J258" s="12"/>
      <c r="K258" s="14"/>
      <c r="L258" s="14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</row>
    <row r="259" spans="1:92" s="30" customFormat="1" ht="178.5">
      <c r="A259" s="8">
        <v>4</v>
      </c>
      <c r="B259" s="29">
        <v>10414433035</v>
      </c>
      <c r="C259" s="9" t="s">
        <v>19</v>
      </c>
      <c r="D259" s="10" t="s">
        <v>457</v>
      </c>
      <c r="E259" s="9" t="s">
        <v>268</v>
      </c>
      <c r="F259" s="11">
        <v>2</v>
      </c>
      <c r="G259" s="12"/>
      <c r="H259" s="12"/>
      <c r="I259" s="13"/>
      <c r="J259" s="12"/>
      <c r="K259" s="14"/>
      <c r="L259" s="14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</row>
    <row r="260" spans="1:92" ht="63.75">
      <c r="A260" s="8">
        <v>5</v>
      </c>
      <c r="B260" s="29">
        <v>10725854035</v>
      </c>
      <c r="C260" s="9" t="s">
        <v>19</v>
      </c>
      <c r="D260" s="10" t="s">
        <v>461</v>
      </c>
      <c r="E260" s="9" t="s">
        <v>272</v>
      </c>
      <c r="F260" s="11">
        <v>2</v>
      </c>
      <c r="G260" s="12"/>
      <c r="H260" s="12"/>
      <c r="I260" s="13"/>
      <c r="J260" s="12"/>
      <c r="K260" s="14"/>
      <c r="L260" s="14"/>
    </row>
    <row r="261" spans="1:92" ht="38.25">
      <c r="A261" s="8">
        <v>6</v>
      </c>
      <c r="B261" s="29">
        <v>10905658035</v>
      </c>
      <c r="C261" s="9" t="s">
        <v>19</v>
      </c>
      <c r="D261" s="10" t="s">
        <v>161</v>
      </c>
      <c r="E261" s="9" t="s">
        <v>162</v>
      </c>
      <c r="F261" s="11">
        <v>2</v>
      </c>
      <c r="G261" s="12"/>
      <c r="H261" s="12"/>
      <c r="I261" s="13"/>
      <c r="J261" s="12"/>
      <c r="K261" s="14"/>
      <c r="L261" s="14"/>
    </row>
    <row r="262" spans="1:92" ht="306">
      <c r="A262" s="8">
        <v>7</v>
      </c>
      <c r="B262" s="29">
        <v>11112821035</v>
      </c>
      <c r="C262" s="9" t="s">
        <v>19</v>
      </c>
      <c r="D262" s="10" t="s">
        <v>460</v>
      </c>
      <c r="E262" s="9" t="s">
        <v>266</v>
      </c>
      <c r="F262" s="11">
        <v>1</v>
      </c>
      <c r="G262" s="12"/>
      <c r="H262" s="12"/>
      <c r="I262" s="13"/>
      <c r="J262" s="12"/>
      <c r="K262" s="14"/>
      <c r="L262" s="14"/>
    </row>
    <row r="263" spans="1:92" ht="76.5">
      <c r="A263" s="8">
        <v>8</v>
      </c>
      <c r="B263" s="29" t="s">
        <v>271</v>
      </c>
      <c r="C263" s="9" t="s">
        <v>19</v>
      </c>
      <c r="D263" s="10" t="s">
        <v>459</v>
      </c>
      <c r="E263" s="9" t="s">
        <v>270</v>
      </c>
      <c r="F263" s="11">
        <v>3</v>
      </c>
      <c r="G263" s="12"/>
      <c r="H263" s="12"/>
      <c r="I263" s="13"/>
      <c r="J263" s="12"/>
      <c r="K263" s="14"/>
      <c r="L263" s="14"/>
    </row>
    <row r="264" spans="1:92" ht="344.25">
      <c r="A264" s="8">
        <v>9</v>
      </c>
      <c r="B264" s="29" t="s">
        <v>269</v>
      </c>
      <c r="C264" s="9" t="s">
        <v>19</v>
      </c>
      <c r="D264" s="10" t="s">
        <v>458</v>
      </c>
      <c r="E264" s="9" t="s">
        <v>270</v>
      </c>
      <c r="F264" s="11">
        <v>2</v>
      </c>
      <c r="G264" s="12"/>
      <c r="H264" s="12"/>
      <c r="I264" s="13"/>
      <c r="J264" s="12"/>
      <c r="K264" s="14"/>
      <c r="L264" s="14"/>
    </row>
    <row r="265" spans="1:92" ht="127.5">
      <c r="A265" s="8">
        <v>10</v>
      </c>
      <c r="B265" s="29" t="s">
        <v>273</v>
      </c>
      <c r="C265" s="9" t="s">
        <v>19</v>
      </c>
      <c r="D265" s="10" t="s">
        <v>462</v>
      </c>
      <c r="E265" s="9" t="s">
        <v>274</v>
      </c>
      <c r="F265" s="11">
        <v>2</v>
      </c>
      <c r="G265" s="12"/>
      <c r="H265" s="12"/>
      <c r="I265" s="13"/>
      <c r="J265" s="12"/>
      <c r="K265" s="14"/>
      <c r="L265" s="14"/>
    </row>
    <row r="266" spans="1:92">
      <c r="A266" s="15"/>
      <c r="B266" s="16"/>
      <c r="C266" s="16"/>
      <c r="D266" s="17"/>
      <c r="E266" s="16"/>
      <c r="F266" s="28" t="s">
        <v>11</v>
      </c>
      <c r="G266" s="25" t="s">
        <v>12</v>
      </c>
      <c r="H266" s="26"/>
      <c r="I266" s="27" t="s">
        <v>13</v>
      </c>
      <c r="J266" s="26"/>
      <c r="K266" s="6"/>
      <c r="L266" s="6"/>
    </row>
    <row r="267" spans="1:92">
      <c r="A267" s="2"/>
      <c r="B267" s="7"/>
      <c r="C267" s="2"/>
      <c r="D267" s="36"/>
      <c r="E267" s="2"/>
      <c r="F267" s="2"/>
      <c r="G267" s="2"/>
      <c r="H267" s="53"/>
      <c r="I267" s="52"/>
      <c r="J267" s="52"/>
      <c r="K267" s="5"/>
      <c r="L267" s="5"/>
    </row>
    <row r="268" spans="1:92" s="30" customFormat="1">
      <c r="A268" s="2"/>
      <c r="B268" s="7"/>
      <c r="C268" s="2"/>
      <c r="D268" s="36"/>
      <c r="E268" s="2"/>
      <c r="F268" s="2"/>
      <c r="G268" s="2"/>
      <c r="H268" s="3"/>
      <c r="I268" s="4"/>
      <c r="J268" s="4"/>
      <c r="K268" s="5"/>
      <c r="L268" s="5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</row>
    <row r="269" spans="1:92" s="30" customFormat="1">
      <c r="A269" s="18" t="str">
        <f>CONCATENATE("Moduł ", SUM(COUNTIF(A$1:A268,"Lp."),1), " nie gorszy niż w katalogu ", "GIBERTINI")</f>
        <v>Moduł 7 nie gorszy niż w katalogu GIBERTINI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50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</row>
    <row r="270" spans="1:92" s="30" customFormat="1" ht="51" customHeight="1">
      <c r="A270" s="20" t="s">
        <v>0</v>
      </c>
      <c r="B270" s="21" t="s">
        <v>1</v>
      </c>
      <c r="C270" s="22" t="s">
        <v>2</v>
      </c>
      <c r="D270" s="22" t="s">
        <v>3</v>
      </c>
      <c r="E270" s="20" t="s">
        <v>4</v>
      </c>
      <c r="F270" s="22" t="s">
        <v>5</v>
      </c>
      <c r="G270" s="22" t="s">
        <v>6</v>
      </c>
      <c r="H270" s="22" t="s">
        <v>7</v>
      </c>
      <c r="I270" s="22" t="s">
        <v>8</v>
      </c>
      <c r="J270" s="22" t="s">
        <v>9</v>
      </c>
      <c r="K270" s="23" t="s">
        <v>10</v>
      </c>
      <c r="L270" s="23" t="s">
        <v>16</v>
      </c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</row>
    <row r="271" spans="1:92" s="30" customFormat="1">
      <c r="A271" s="23">
        <v>1</v>
      </c>
      <c r="B271" s="23">
        <v>2</v>
      </c>
      <c r="C271" s="24">
        <v>3</v>
      </c>
      <c r="D271" s="23">
        <v>4</v>
      </c>
      <c r="E271" s="23">
        <v>5</v>
      </c>
      <c r="F271" s="23">
        <v>6</v>
      </c>
      <c r="G271" s="23">
        <v>7</v>
      </c>
      <c r="H271" s="23">
        <v>8</v>
      </c>
      <c r="I271" s="23">
        <v>9</v>
      </c>
      <c r="J271" s="24">
        <v>10</v>
      </c>
      <c r="K271" s="24">
        <v>11</v>
      </c>
      <c r="L271" s="24">
        <v>12</v>
      </c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</row>
    <row r="272" spans="1:92" s="30" customFormat="1" ht="15" customHeight="1">
      <c r="A272" s="8">
        <v>1</v>
      </c>
      <c r="B272" s="29">
        <v>700034</v>
      </c>
      <c r="C272" s="9" t="s">
        <v>19</v>
      </c>
      <c r="D272" s="10" t="s">
        <v>163</v>
      </c>
      <c r="E272" s="9" t="s">
        <v>164</v>
      </c>
      <c r="F272" s="11">
        <v>1</v>
      </c>
      <c r="G272" s="12"/>
      <c r="H272" s="12"/>
      <c r="I272" s="13"/>
      <c r="J272" s="12"/>
      <c r="K272" s="14"/>
      <c r="L272" s="14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</row>
    <row r="273" spans="1:92">
      <c r="A273" s="15"/>
      <c r="B273" s="16"/>
      <c r="C273" s="16"/>
      <c r="D273" s="17"/>
      <c r="E273" s="16"/>
      <c r="F273" s="28" t="s">
        <v>11</v>
      </c>
      <c r="G273" s="25" t="s">
        <v>12</v>
      </c>
      <c r="H273" s="26"/>
      <c r="I273" s="27" t="s">
        <v>13</v>
      </c>
      <c r="J273" s="26"/>
      <c r="K273" s="6"/>
      <c r="L273" s="6"/>
    </row>
    <row r="274" spans="1:92">
      <c r="A274" s="2"/>
      <c r="B274" s="7"/>
      <c r="C274" s="2"/>
      <c r="D274" s="36"/>
      <c r="E274" s="2"/>
      <c r="F274" s="2"/>
      <c r="G274" s="2"/>
      <c r="H274" s="3"/>
      <c r="I274" s="4"/>
      <c r="J274" s="4"/>
      <c r="K274" s="5"/>
      <c r="L274" s="5"/>
    </row>
    <row r="275" spans="1:92" s="30" customFormat="1">
      <c r="A275" s="2"/>
      <c r="B275" s="7"/>
      <c r="C275" s="2"/>
      <c r="D275" s="36"/>
      <c r="E275" s="2"/>
      <c r="F275" s="2"/>
      <c r="G275" s="2"/>
      <c r="H275" s="3"/>
      <c r="I275" s="4"/>
      <c r="J275" s="4"/>
      <c r="K275" s="5"/>
      <c r="L275" s="5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</row>
    <row r="276" spans="1:92" s="30" customFormat="1">
      <c r="A276" s="18" t="str">
        <f>CONCATENATE("Moduł ", SUM(COUNTIF(A$1:A275,"Lp."),1), " nie gorszy niż w katalogu ", "Honeywell")</f>
        <v>Moduł 8 nie gorszy niż w katalogu Honeywell</v>
      </c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50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</row>
    <row r="277" spans="1:92" s="30" customFormat="1" ht="51" customHeight="1">
      <c r="A277" s="20" t="s">
        <v>0</v>
      </c>
      <c r="B277" s="21" t="s">
        <v>1</v>
      </c>
      <c r="C277" s="22" t="s">
        <v>2</v>
      </c>
      <c r="D277" s="22" t="s">
        <v>3</v>
      </c>
      <c r="E277" s="20" t="s">
        <v>4</v>
      </c>
      <c r="F277" s="22" t="s">
        <v>5</v>
      </c>
      <c r="G277" s="22" t="s">
        <v>6</v>
      </c>
      <c r="H277" s="22" t="s">
        <v>7</v>
      </c>
      <c r="I277" s="22" t="s">
        <v>8</v>
      </c>
      <c r="J277" s="22" t="s">
        <v>9</v>
      </c>
      <c r="K277" s="23" t="s">
        <v>10</v>
      </c>
      <c r="L277" s="23" t="s">
        <v>16</v>
      </c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</row>
    <row r="278" spans="1:92" s="30" customFormat="1">
      <c r="A278" s="23">
        <v>1</v>
      </c>
      <c r="B278" s="23">
        <v>2</v>
      </c>
      <c r="C278" s="24">
        <v>3</v>
      </c>
      <c r="D278" s="23">
        <v>4</v>
      </c>
      <c r="E278" s="23">
        <v>5</v>
      </c>
      <c r="F278" s="23">
        <v>6</v>
      </c>
      <c r="G278" s="23">
        <v>7</v>
      </c>
      <c r="H278" s="23">
        <v>8</v>
      </c>
      <c r="I278" s="23">
        <v>9</v>
      </c>
      <c r="J278" s="24">
        <v>10</v>
      </c>
      <c r="K278" s="24">
        <v>11</v>
      </c>
      <c r="L278" s="24">
        <v>12</v>
      </c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</row>
    <row r="279" spans="1:92" s="30" customFormat="1" ht="15" customHeight="1">
      <c r="A279" s="8">
        <v>1</v>
      </c>
      <c r="B279" s="29">
        <v>15338</v>
      </c>
      <c r="C279" s="9" t="s">
        <v>19</v>
      </c>
      <c r="D279" s="10" t="s">
        <v>165</v>
      </c>
      <c r="E279" s="9" t="s">
        <v>57</v>
      </c>
      <c r="F279" s="11">
        <v>1</v>
      </c>
      <c r="G279" s="12"/>
      <c r="H279" s="12"/>
      <c r="I279" s="13"/>
      <c r="J279" s="12"/>
      <c r="K279" s="14"/>
      <c r="L279" s="14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</row>
    <row r="280" spans="1:92">
      <c r="A280" s="15"/>
      <c r="B280" s="16"/>
      <c r="C280" s="16"/>
      <c r="D280" s="17"/>
      <c r="E280" s="16"/>
      <c r="F280" s="28" t="s">
        <v>11</v>
      </c>
      <c r="G280" s="25" t="s">
        <v>12</v>
      </c>
      <c r="H280" s="26"/>
      <c r="I280" s="27" t="s">
        <v>13</v>
      </c>
      <c r="J280" s="26"/>
      <c r="K280" s="6"/>
      <c r="L280" s="6"/>
    </row>
    <row r="281" spans="1:92">
      <c r="A281" s="2"/>
      <c r="B281" s="7"/>
      <c r="C281" s="2"/>
      <c r="D281" s="36"/>
      <c r="E281" s="2"/>
      <c r="F281" s="2"/>
      <c r="G281" s="2"/>
      <c r="H281" s="3"/>
      <c r="I281" s="4"/>
      <c r="J281" s="4"/>
      <c r="K281" s="5"/>
      <c r="L281" s="5"/>
    </row>
    <row r="282" spans="1:92" s="30" customFormat="1">
      <c r="A282" s="2"/>
      <c r="B282" s="7"/>
      <c r="C282" s="2"/>
      <c r="D282" s="36"/>
      <c r="E282" s="2"/>
      <c r="F282" s="2"/>
      <c r="G282" s="2"/>
      <c r="H282" s="3"/>
      <c r="I282" s="4"/>
      <c r="J282" s="4"/>
      <c r="K282" s="5"/>
      <c r="L282" s="5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</row>
    <row r="283" spans="1:92" s="30" customFormat="1">
      <c r="A283" s="18" t="str">
        <f>CONCATENATE("Moduł ", SUM(COUNTIF(A$1:A282,"Lp."),1), " nie gorszy niż w katalogu ", "LGC STANDARDS")</f>
        <v>Moduł 9 nie gorszy niż w katalogu LGC STANDARDS</v>
      </c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50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</row>
    <row r="284" spans="1:92" s="30" customFormat="1" ht="51" customHeight="1">
      <c r="A284" s="20" t="s">
        <v>0</v>
      </c>
      <c r="B284" s="21" t="s">
        <v>1</v>
      </c>
      <c r="C284" s="22" t="s">
        <v>2</v>
      </c>
      <c r="D284" s="22" t="s">
        <v>3</v>
      </c>
      <c r="E284" s="20" t="s">
        <v>4</v>
      </c>
      <c r="F284" s="22" t="s">
        <v>5</v>
      </c>
      <c r="G284" s="22" t="s">
        <v>6</v>
      </c>
      <c r="H284" s="22" t="s">
        <v>7</v>
      </c>
      <c r="I284" s="22" t="s">
        <v>8</v>
      </c>
      <c r="J284" s="22" t="s">
        <v>9</v>
      </c>
      <c r="K284" s="23" t="s">
        <v>10</v>
      </c>
      <c r="L284" s="23" t="s">
        <v>16</v>
      </c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</row>
    <row r="285" spans="1:92" s="30" customFormat="1">
      <c r="A285" s="23">
        <v>1</v>
      </c>
      <c r="B285" s="23">
        <v>2</v>
      </c>
      <c r="C285" s="24">
        <v>3</v>
      </c>
      <c r="D285" s="23">
        <v>4</v>
      </c>
      <c r="E285" s="23">
        <v>5</v>
      </c>
      <c r="F285" s="23">
        <v>6</v>
      </c>
      <c r="G285" s="23">
        <v>7</v>
      </c>
      <c r="H285" s="23">
        <v>8</v>
      </c>
      <c r="I285" s="23">
        <v>9</v>
      </c>
      <c r="J285" s="24">
        <v>10</v>
      </c>
      <c r="K285" s="24">
        <v>11</v>
      </c>
      <c r="L285" s="24">
        <v>12</v>
      </c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</row>
    <row r="286" spans="1:92" s="30" customFormat="1" ht="15" customHeight="1">
      <c r="A286" s="8">
        <v>1</v>
      </c>
      <c r="B286" s="29" t="s">
        <v>166</v>
      </c>
      <c r="C286" s="9" t="s">
        <v>19</v>
      </c>
      <c r="D286" s="10" t="s">
        <v>167</v>
      </c>
      <c r="E286" s="9" t="s">
        <v>168</v>
      </c>
      <c r="F286" s="11">
        <v>1</v>
      </c>
      <c r="G286" s="12"/>
      <c r="H286" s="12"/>
      <c r="I286" s="13"/>
      <c r="J286" s="12"/>
      <c r="K286" s="14"/>
      <c r="L286" s="14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</row>
    <row r="287" spans="1:92" s="30" customFormat="1">
      <c r="A287" s="8">
        <v>2</v>
      </c>
      <c r="B287" s="29" t="s">
        <v>430</v>
      </c>
      <c r="C287" s="9" t="s">
        <v>118</v>
      </c>
      <c r="D287" s="46" t="s">
        <v>534</v>
      </c>
      <c r="E287" s="9" t="s">
        <v>431</v>
      </c>
      <c r="F287" s="11">
        <v>2</v>
      </c>
      <c r="G287" s="12"/>
      <c r="H287" s="12"/>
      <c r="I287" s="13"/>
      <c r="J287" s="12"/>
      <c r="K287" s="14"/>
      <c r="L287" s="14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</row>
    <row r="288" spans="1:92" s="30" customFormat="1" ht="54">
      <c r="A288" s="8">
        <v>3</v>
      </c>
      <c r="B288" s="29" t="s">
        <v>429</v>
      </c>
      <c r="C288" s="9" t="s">
        <v>19</v>
      </c>
      <c r="D288" s="39" t="s">
        <v>493</v>
      </c>
      <c r="E288" s="9" t="s">
        <v>487</v>
      </c>
      <c r="F288" s="11">
        <v>2</v>
      </c>
      <c r="G288" s="12"/>
      <c r="H288" s="12"/>
      <c r="I288" s="13"/>
      <c r="J288" s="12"/>
      <c r="K288" s="14"/>
      <c r="L288" s="14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</row>
    <row r="289" spans="1:92">
      <c r="A289" s="15"/>
      <c r="B289" s="16"/>
      <c r="C289" s="16"/>
      <c r="D289" s="17"/>
      <c r="E289" s="16"/>
      <c r="F289" s="28" t="s">
        <v>11</v>
      </c>
      <c r="G289" s="25" t="s">
        <v>12</v>
      </c>
      <c r="H289" s="26"/>
      <c r="I289" s="27" t="s">
        <v>13</v>
      </c>
      <c r="J289" s="26"/>
      <c r="K289" s="6"/>
      <c r="L289" s="6"/>
    </row>
    <row r="290" spans="1:92">
      <c r="A290" s="2"/>
      <c r="B290" s="7"/>
      <c r="C290" s="2"/>
      <c r="D290" s="36"/>
      <c r="E290" s="2"/>
      <c r="F290" s="2"/>
      <c r="G290" s="2"/>
      <c r="H290" s="3"/>
      <c r="I290" s="4"/>
      <c r="J290" s="4"/>
      <c r="K290" s="5"/>
      <c r="L290" s="5"/>
    </row>
    <row r="291" spans="1:92" s="30" customFormat="1">
      <c r="A291" s="2"/>
      <c r="B291" s="7"/>
      <c r="C291" s="2"/>
      <c r="D291" s="36"/>
      <c r="E291" s="2"/>
      <c r="F291" s="2"/>
      <c r="G291" s="2"/>
      <c r="H291" s="3"/>
      <c r="I291" s="4"/>
      <c r="J291" s="4"/>
      <c r="K291" s="5"/>
      <c r="L291" s="5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</row>
    <row r="292" spans="1:92" s="30" customFormat="1">
      <c r="A292" s="18" t="str">
        <f>CONCATENATE("Moduł ", SUM(COUNTIF(A$1:A291,"Lp."),1), " nie gorszy niż w katalogu ", "LABStand")</f>
        <v>Moduł 10 nie gorszy niż w katalogu LABStand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50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</row>
    <row r="293" spans="1:92" s="30" customFormat="1" ht="51" customHeight="1">
      <c r="A293" s="20" t="s">
        <v>0</v>
      </c>
      <c r="B293" s="21" t="s">
        <v>1</v>
      </c>
      <c r="C293" s="22" t="s">
        <v>2</v>
      </c>
      <c r="D293" s="22" t="s">
        <v>3</v>
      </c>
      <c r="E293" s="20" t="s">
        <v>4</v>
      </c>
      <c r="F293" s="22" t="s">
        <v>5</v>
      </c>
      <c r="G293" s="22" t="s">
        <v>6</v>
      </c>
      <c r="H293" s="22" t="s">
        <v>7</v>
      </c>
      <c r="I293" s="22" t="s">
        <v>8</v>
      </c>
      <c r="J293" s="22" t="s">
        <v>9</v>
      </c>
      <c r="K293" s="23" t="s">
        <v>10</v>
      </c>
      <c r="L293" s="23" t="s">
        <v>16</v>
      </c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</row>
    <row r="294" spans="1:92" s="30" customFormat="1">
      <c r="A294" s="23">
        <v>1</v>
      </c>
      <c r="B294" s="23">
        <v>2</v>
      </c>
      <c r="C294" s="24">
        <v>3</v>
      </c>
      <c r="D294" s="23">
        <v>4</v>
      </c>
      <c r="E294" s="23">
        <v>5</v>
      </c>
      <c r="F294" s="23">
        <v>6</v>
      </c>
      <c r="G294" s="23">
        <v>7</v>
      </c>
      <c r="H294" s="23">
        <v>8</v>
      </c>
      <c r="I294" s="23">
        <v>9</v>
      </c>
      <c r="J294" s="24">
        <v>10</v>
      </c>
      <c r="K294" s="24">
        <v>11</v>
      </c>
      <c r="L294" s="24">
        <v>12</v>
      </c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</row>
    <row r="295" spans="1:92" s="30" customFormat="1" ht="51">
      <c r="A295" s="8">
        <v>1</v>
      </c>
      <c r="B295" s="29" t="s">
        <v>287</v>
      </c>
      <c r="C295" s="9" t="s">
        <v>19</v>
      </c>
      <c r="D295" s="10" t="s">
        <v>463</v>
      </c>
      <c r="E295" s="9" t="s">
        <v>164</v>
      </c>
      <c r="F295" s="11">
        <v>2</v>
      </c>
      <c r="G295" s="12"/>
      <c r="H295" s="12"/>
      <c r="I295" s="13"/>
      <c r="J295" s="12"/>
      <c r="K295" s="14"/>
      <c r="L295" s="14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</row>
    <row r="296" spans="1:92" s="30" customFormat="1" ht="25.5">
      <c r="A296" s="8">
        <v>2</v>
      </c>
      <c r="B296" s="29" t="s">
        <v>171</v>
      </c>
      <c r="C296" s="9" t="s">
        <v>19</v>
      </c>
      <c r="D296" s="10" t="s">
        <v>172</v>
      </c>
      <c r="E296" s="9" t="s">
        <v>164</v>
      </c>
      <c r="F296" s="11">
        <v>7</v>
      </c>
      <c r="G296" s="12"/>
      <c r="H296" s="12"/>
      <c r="I296" s="13"/>
      <c r="J296" s="12"/>
      <c r="K296" s="14"/>
      <c r="L296" s="14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</row>
    <row r="297" spans="1:92" s="30" customFormat="1" ht="38.25">
      <c r="A297" s="8">
        <v>3</v>
      </c>
      <c r="B297" s="29" t="s">
        <v>171</v>
      </c>
      <c r="C297" s="9" t="s">
        <v>19</v>
      </c>
      <c r="D297" s="10" t="s">
        <v>424</v>
      </c>
      <c r="E297" s="9" t="s">
        <v>121</v>
      </c>
      <c r="F297" s="11">
        <v>2</v>
      </c>
      <c r="G297" s="12"/>
      <c r="H297" s="12"/>
      <c r="I297" s="13"/>
      <c r="J297" s="12"/>
      <c r="K297" s="14"/>
      <c r="L297" s="14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</row>
    <row r="298" spans="1:92" s="30" customFormat="1" ht="25.5">
      <c r="A298" s="8">
        <v>4</v>
      </c>
      <c r="B298" s="29" t="s">
        <v>169</v>
      </c>
      <c r="C298" s="9" t="s">
        <v>19</v>
      </c>
      <c r="D298" s="10" t="s">
        <v>170</v>
      </c>
      <c r="E298" s="9" t="s">
        <v>164</v>
      </c>
      <c r="F298" s="11">
        <v>7</v>
      </c>
      <c r="G298" s="12"/>
      <c r="H298" s="12"/>
      <c r="I298" s="13"/>
      <c r="J298" s="12"/>
      <c r="K298" s="14"/>
      <c r="L298" s="14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</row>
    <row r="299" spans="1:92" ht="38.25">
      <c r="A299" s="8">
        <v>5</v>
      </c>
      <c r="B299" s="29" t="s">
        <v>169</v>
      </c>
      <c r="C299" s="9" t="s">
        <v>19</v>
      </c>
      <c r="D299" s="10" t="s">
        <v>425</v>
      </c>
      <c r="E299" s="9" t="s">
        <v>121</v>
      </c>
      <c r="F299" s="11">
        <v>2</v>
      </c>
      <c r="G299" s="12"/>
      <c r="H299" s="12"/>
      <c r="I299" s="13"/>
      <c r="J299" s="12"/>
      <c r="K299" s="14"/>
      <c r="L299" s="14"/>
    </row>
    <row r="300" spans="1:92">
      <c r="A300" s="8">
        <v>6</v>
      </c>
      <c r="B300" s="29" t="s">
        <v>173</v>
      </c>
      <c r="C300" s="9" t="s">
        <v>19</v>
      </c>
      <c r="D300" s="10" t="s">
        <v>174</v>
      </c>
      <c r="E300" s="9" t="s">
        <v>164</v>
      </c>
      <c r="F300" s="11">
        <v>7</v>
      </c>
      <c r="G300" s="12"/>
      <c r="H300" s="12"/>
      <c r="I300" s="13"/>
      <c r="J300" s="12"/>
      <c r="K300" s="14"/>
      <c r="L300" s="14"/>
    </row>
    <row r="301" spans="1:92">
      <c r="A301" s="15"/>
      <c r="B301" s="16"/>
      <c r="C301" s="16"/>
      <c r="D301" s="17"/>
      <c r="E301" s="16"/>
      <c r="F301" s="28" t="s">
        <v>11</v>
      </c>
      <c r="G301" s="25" t="s">
        <v>12</v>
      </c>
      <c r="H301" s="26"/>
      <c r="I301" s="27" t="s">
        <v>13</v>
      </c>
      <c r="J301" s="26"/>
      <c r="K301" s="6"/>
      <c r="L301" s="6"/>
    </row>
    <row r="302" spans="1:92">
      <c r="A302" s="2"/>
      <c r="B302" s="7"/>
      <c r="C302" s="2"/>
      <c r="D302" s="36"/>
      <c r="E302" s="2"/>
      <c r="F302" s="2"/>
      <c r="G302" s="2"/>
      <c r="H302" s="3"/>
      <c r="I302" s="4"/>
      <c r="J302" s="4"/>
      <c r="K302" s="5"/>
      <c r="L302" s="5"/>
    </row>
    <row r="303" spans="1:92" s="30" customFormat="1">
      <c r="A303" s="2"/>
      <c r="B303" s="7"/>
      <c r="C303" s="2"/>
      <c r="D303" s="36"/>
      <c r="E303" s="2"/>
      <c r="F303" s="2"/>
      <c r="G303" s="2"/>
      <c r="H303" s="3"/>
      <c r="I303" s="4"/>
      <c r="J303" s="4"/>
      <c r="K303" s="5"/>
      <c r="L303" s="5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</row>
    <row r="304" spans="1:92" s="30" customFormat="1">
      <c r="A304" s="18" t="str">
        <f>CONCATENATE("Moduł ", SUM(COUNTIF(A$1:A303,"Lp."),1), " nie gorszy niż w katalogu ", "Acros Organics")</f>
        <v>Moduł 11 nie gorszy niż w katalogu Acros Organics</v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50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</row>
    <row r="305" spans="1:92" s="30" customFormat="1" ht="51" customHeight="1">
      <c r="A305" s="20" t="s">
        <v>0</v>
      </c>
      <c r="B305" s="21" t="s">
        <v>1</v>
      </c>
      <c r="C305" s="22" t="s">
        <v>2</v>
      </c>
      <c r="D305" s="22" t="s">
        <v>3</v>
      </c>
      <c r="E305" s="20" t="s">
        <v>4</v>
      </c>
      <c r="F305" s="22" t="s">
        <v>5</v>
      </c>
      <c r="G305" s="22" t="s">
        <v>6</v>
      </c>
      <c r="H305" s="22" t="s">
        <v>7</v>
      </c>
      <c r="I305" s="22" t="s">
        <v>8</v>
      </c>
      <c r="J305" s="22" t="s">
        <v>9</v>
      </c>
      <c r="K305" s="23" t="s">
        <v>10</v>
      </c>
      <c r="L305" s="23" t="s">
        <v>16</v>
      </c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</row>
    <row r="306" spans="1:92" s="30" customFormat="1">
      <c r="A306" s="23">
        <v>1</v>
      </c>
      <c r="B306" s="23">
        <v>2</v>
      </c>
      <c r="C306" s="24">
        <v>3</v>
      </c>
      <c r="D306" s="23">
        <v>4</v>
      </c>
      <c r="E306" s="23">
        <v>5</v>
      </c>
      <c r="F306" s="23">
        <v>6</v>
      </c>
      <c r="G306" s="23">
        <v>7</v>
      </c>
      <c r="H306" s="23">
        <v>8</v>
      </c>
      <c r="I306" s="23">
        <v>9</v>
      </c>
      <c r="J306" s="24">
        <v>10</v>
      </c>
      <c r="K306" s="24">
        <v>11</v>
      </c>
      <c r="L306" s="24">
        <v>12</v>
      </c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</row>
    <row r="307" spans="1:92" s="30" customFormat="1" ht="15" customHeight="1">
      <c r="A307" s="8">
        <v>1</v>
      </c>
      <c r="B307" s="29">
        <v>164561000</v>
      </c>
      <c r="C307" s="9" t="s">
        <v>19</v>
      </c>
      <c r="D307" s="10" t="s">
        <v>286</v>
      </c>
      <c r="E307" s="9" t="s">
        <v>36</v>
      </c>
      <c r="F307" s="11">
        <v>1</v>
      </c>
      <c r="G307" s="12"/>
      <c r="H307" s="12"/>
      <c r="I307" s="13"/>
      <c r="J307" s="12"/>
      <c r="K307" s="14"/>
      <c r="L307" s="14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</row>
    <row r="308" spans="1:92">
      <c r="A308" s="15"/>
      <c r="B308" s="16"/>
      <c r="C308" s="16"/>
      <c r="D308" s="17"/>
      <c r="E308" s="16"/>
      <c r="F308" s="28" t="s">
        <v>11</v>
      </c>
      <c r="G308" s="25" t="s">
        <v>12</v>
      </c>
      <c r="H308" s="26"/>
      <c r="I308" s="27" t="s">
        <v>13</v>
      </c>
      <c r="J308" s="26"/>
      <c r="K308" s="6"/>
      <c r="L308" s="6"/>
    </row>
    <row r="309" spans="1:92">
      <c r="A309" s="2"/>
      <c r="B309" s="7"/>
      <c r="C309" s="2"/>
      <c r="D309" s="36"/>
      <c r="E309" s="2"/>
      <c r="F309" s="2"/>
      <c r="G309" s="2"/>
      <c r="H309" s="3"/>
      <c r="I309" s="4"/>
      <c r="J309" s="4"/>
      <c r="K309" s="5"/>
      <c r="L309" s="5"/>
    </row>
    <row r="310" spans="1:92" s="30" customFormat="1">
      <c r="A310" s="2"/>
      <c r="B310" s="7"/>
      <c r="C310" s="2"/>
      <c r="D310" s="36"/>
      <c r="E310" s="2"/>
      <c r="F310" s="2"/>
      <c r="G310" s="2"/>
      <c r="H310" s="3"/>
      <c r="I310" s="4"/>
      <c r="J310" s="4"/>
      <c r="K310" s="5"/>
      <c r="L310" s="5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</row>
    <row r="311" spans="1:92" s="30" customFormat="1">
      <c r="A311" s="18" t="str">
        <f>CONCATENATE("Moduł ", SUM(COUNTIF(A$1:A310,"Lp."),1), " nie gorszy niż w katalogu ", "Nuscana")</f>
        <v>Moduł 12 nie gorszy niż w katalogu Nuscana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50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</row>
    <row r="312" spans="1:92" s="30" customFormat="1" ht="51" customHeight="1">
      <c r="A312" s="20" t="s">
        <v>0</v>
      </c>
      <c r="B312" s="21" t="s">
        <v>1</v>
      </c>
      <c r="C312" s="22" t="s">
        <v>2</v>
      </c>
      <c r="D312" s="22" t="s">
        <v>3</v>
      </c>
      <c r="E312" s="20" t="s">
        <v>4</v>
      </c>
      <c r="F312" s="22" t="s">
        <v>5</v>
      </c>
      <c r="G312" s="22" t="s">
        <v>6</v>
      </c>
      <c r="H312" s="22" t="s">
        <v>7</v>
      </c>
      <c r="I312" s="22" t="s">
        <v>8</v>
      </c>
      <c r="J312" s="22" t="s">
        <v>9</v>
      </c>
      <c r="K312" s="23" t="s">
        <v>10</v>
      </c>
      <c r="L312" s="23" t="s">
        <v>16</v>
      </c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</row>
    <row r="313" spans="1:92" s="30" customFormat="1">
      <c r="A313" s="23">
        <v>1</v>
      </c>
      <c r="B313" s="23">
        <v>2</v>
      </c>
      <c r="C313" s="24">
        <v>3</v>
      </c>
      <c r="D313" s="23">
        <v>4</v>
      </c>
      <c r="E313" s="23">
        <v>5</v>
      </c>
      <c r="F313" s="23">
        <v>6</v>
      </c>
      <c r="G313" s="23">
        <v>7</v>
      </c>
      <c r="H313" s="23">
        <v>8</v>
      </c>
      <c r="I313" s="23">
        <v>9</v>
      </c>
      <c r="J313" s="24">
        <v>10</v>
      </c>
      <c r="K313" s="24">
        <v>11</v>
      </c>
      <c r="L313" s="24">
        <v>12</v>
      </c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</row>
    <row r="314" spans="1:92" s="30" customFormat="1" ht="114.75">
      <c r="A314" s="8">
        <v>1</v>
      </c>
      <c r="B314" s="29">
        <v>510611</v>
      </c>
      <c r="C314" s="9" t="s">
        <v>19</v>
      </c>
      <c r="D314" s="10" t="s">
        <v>464</v>
      </c>
      <c r="E314" s="9" t="s">
        <v>288</v>
      </c>
      <c r="F314" s="11">
        <v>2</v>
      </c>
      <c r="G314" s="12"/>
      <c r="H314" s="12"/>
      <c r="I314" s="13"/>
      <c r="J314" s="12"/>
      <c r="K314" s="14"/>
      <c r="L314" s="14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</row>
    <row r="315" spans="1:92" s="30" customFormat="1" ht="114.75">
      <c r="A315" s="8">
        <v>2</v>
      </c>
      <c r="B315" s="29">
        <v>510621</v>
      </c>
      <c r="C315" s="9" t="s">
        <v>19</v>
      </c>
      <c r="D315" s="10" t="s">
        <v>466</v>
      </c>
      <c r="E315" s="9" t="s">
        <v>288</v>
      </c>
      <c r="F315" s="11">
        <v>2</v>
      </c>
      <c r="G315" s="12"/>
      <c r="H315" s="12"/>
      <c r="I315" s="13"/>
      <c r="J315" s="12"/>
      <c r="K315" s="14"/>
      <c r="L315" s="14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</row>
    <row r="316" spans="1:92" s="30" customFormat="1" ht="114.75">
      <c r="A316" s="8">
        <v>3</v>
      </c>
      <c r="B316" s="29">
        <v>510631</v>
      </c>
      <c r="C316" s="9" t="s">
        <v>19</v>
      </c>
      <c r="D316" s="10" t="s">
        <v>465</v>
      </c>
      <c r="E316" s="9" t="s">
        <v>288</v>
      </c>
      <c r="F316" s="11">
        <v>2</v>
      </c>
      <c r="G316" s="12"/>
      <c r="H316" s="12"/>
      <c r="I316" s="13"/>
      <c r="J316" s="12"/>
      <c r="K316" s="14"/>
      <c r="L316" s="14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</row>
    <row r="317" spans="1:92" s="30" customFormat="1" ht="51">
      <c r="A317" s="8">
        <v>4</v>
      </c>
      <c r="B317" s="29" t="s">
        <v>291</v>
      </c>
      <c r="C317" s="9" t="s">
        <v>19</v>
      </c>
      <c r="D317" s="10" t="s">
        <v>292</v>
      </c>
      <c r="E317" s="9" t="s">
        <v>288</v>
      </c>
      <c r="F317" s="11">
        <v>2</v>
      </c>
      <c r="G317" s="12"/>
      <c r="H317" s="12"/>
      <c r="I317" s="13"/>
      <c r="J317" s="12"/>
      <c r="K317" s="14"/>
      <c r="L317" s="14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</row>
    <row r="318" spans="1:92" ht="51">
      <c r="A318" s="8">
        <v>5</v>
      </c>
      <c r="B318" s="29" t="s">
        <v>293</v>
      </c>
      <c r="C318" s="9" t="s">
        <v>19</v>
      </c>
      <c r="D318" s="10" t="s">
        <v>294</v>
      </c>
      <c r="E318" s="9" t="s">
        <v>288</v>
      </c>
      <c r="F318" s="11">
        <v>2</v>
      </c>
      <c r="G318" s="12"/>
      <c r="H318" s="12"/>
      <c r="I318" s="13"/>
      <c r="J318" s="12"/>
      <c r="K318" s="14"/>
      <c r="L318" s="14"/>
    </row>
    <row r="319" spans="1:92" ht="76.5">
      <c r="A319" s="8">
        <v>6</v>
      </c>
      <c r="B319" s="29" t="s">
        <v>289</v>
      </c>
      <c r="C319" s="9" t="s">
        <v>19</v>
      </c>
      <c r="D319" s="10" t="s">
        <v>290</v>
      </c>
      <c r="E319" s="9" t="s">
        <v>288</v>
      </c>
      <c r="F319" s="11">
        <v>1</v>
      </c>
      <c r="G319" s="12"/>
      <c r="H319" s="12"/>
      <c r="I319" s="13"/>
      <c r="J319" s="12"/>
      <c r="K319" s="14"/>
      <c r="L319" s="14"/>
    </row>
    <row r="320" spans="1:92" s="30" customFormat="1">
      <c r="A320" s="15"/>
      <c r="B320" s="16"/>
      <c r="C320" s="16"/>
      <c r="D320" s="17"/>
      <c r="E320" s="16"/>
      <c r="F320" s="28" t="s">
        <v>11</v>
      </c>
      <c r="G320" s="25" t="s">
        <v>12</v>
      </c>
      <c r="H320" s="26"/>
      <c r="I320" s="27" t="s">
        <v>13</v>
      </c>
      <c r="J320" s="26"/>
      <c r="K320" s="6"/>
      <c r="L320" s="6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</row>
    <row r="321" spans="1:92" s="30" customFormat="1">
      <c r="A321" s="2"/>
      <c r="B321" s="7"/>
      <c r="C321" s="2"/>
      <c r="D321" s="36"/>
      <c r="E321" s="2"/>
      <c r="F321" s="2"/>
      <c r="G321" s="2"/>
      <c r="H321" s="3"/>
      <c r="I321" s="4"/>
      <c r="J321" s="4"/>
      <c r="K321" s="5"/>
      <c r="L321" s="5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</row>
    <row r="322" spans="1:92" s="30" customFormat="1">
      <c r="A322" s="2"/>
      <c r="B322" s="7"/>
      <c r="C322" s="2"/>
      <c r="D322" s="36"/>
      <c r="E322" s="2"/>
      <c r="F322" s="2"/>
      <c r="G322" s="2"/>
      <c r="H322" s="3"/>
      <c r="I322" s="4"/>
      <c r="J322" s="4"/>
      <c r="K322" s="5"/>
      <c r="L322" s="5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</row>
    <row r="323" spans="1:92" s="30" customFormat="1">
      <c r="A323" s="18" t="str">
        <f>CONCATENATE("Moduł ", SUM(COUNTIF(A$1:A322,"Lp."),1), " nie gorszy niż w katalogu ", "Phadebas")</f>
        <v>Moduł 13 nie gorszy niż w katalogu Phadebas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50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</row>
    <row r="324" spans="1:92" s="30" customFormat="1" ht="51" customHeight="1">
      <c r="A324" s="20" t="s">
        <v>0</v>
      </c>
      <c r="B324" s="21" t="s">
        <v>1</v>
      </c>
      <c r="C324" s="22" t="s">
        <v>2</v>
      </c>
      <c r="D324" s="22" t="s">
        <v>3</v>
      </c>
      <c r="E324" s="20" t="s">
        <v>4</v>
      </c>
      <c r="F324" s="22" t="s">
        <v>5</v>
      </c>
      <c r="G324" s="22" t="s">
        <v>6</v>
      </c>
      <c r="H324" s="22" t="s">
        <v>7</v>
      </c>
      <c r="I324" s="22" t="s">
        <v>8</v>
      </c>
      <c r="J324" s="22" t="s">
        <v>9</v>
      </c>
      <c r="K324" s="23" t="s">
        <v>10</v>
      </c>
      <c r="L324" s="23" t="s">
        <v>16</v>
      </c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</row>
    <row r="325" spans="1:92" s="30" customFormat="1">
      <c r="A325" s="23">
        <v>1</v>
      </c>
      <c r="B325" s="23">
        <v>2</v>
      </c>
      <c r="C325" s="24">
        <v>3</v>
      </c>
      <c r="D325" s="23">
        <v>4</v>
      </c>
      <c r="E325" s="23">
        <v>5</v>
      </c>
      <c r="F325" s="23">
        <v>6</v>
      </c>
      <c r="G325" s="23">
        <v>7</v>
      </c>
      <c r="H325" s="23">
        <v>8</v>
      </c>
      <c r="I325" s="23">
        <v>9</v>
      </c>
      <c r="J325" s="24">
        <v>10</v>
      </c>
      <c r="K325" s="24">
        <v>11</v>
      </c>
      <c r="L325" s="24">
        <v>12</v>
      </c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</row>
    <row r="326" spans="1:92" s="30" customFormat="1" ht="51">
      <c r="A326" s="8">
        <v>1</v>
      </c>
      <c r="B326" s="29" t="s">
        <v>295</v>
      </c>
      <c r="C326" s="9" t="s">
        <v>19</v>
      </c>
      <c r="D326" s="10" t="s">
        <v>296</v>
      </c>
      <c r="E326" s="9" t="s">
        <v>297</v>
      </c>
      <c r="F326" s="11">
        <v>2</v>
      </c>
      <c r="G326" s="12"/>
      <c r="H326" s="12"/>
      <c r="I326" s="13"/>
      <c r="J326" s="12"/>
      <c r="K326" s="14"/>
      <c r="L326" s="14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</row>
    <row r="327" spans="1:92">
      <c r="A327" s="15"/>
      <c r="B327" s="16"/>
      <c r="C327" s="16"/>
      <c r="D327" s="17"/>
      <c r="E327" s="16"/>
      <c r="F327" s="28" t="s">
        <v>11</v>
      </c>
      <c r="G327" s="25" t="s">
        <v>12</v>
      </c>
      <c r="H327" s="26"/>
      <c r="I327" s="27" t="s">
        <v>13</v>
      </c>
      <c r="J327" s="26"/>
      <c r="K327" s="6"/>
      <c r="L327" s="6"/>
    </row>
    <row r="328" spans="1:92">
      <c r="A328" s="2"/>
      <c r="B328" s="7"/>
      <c r="C328" s="2"/>
      <c r="D328" s="36"/>
      <c r="E328" s="2"/>
      <c r="F328" s="2"/>
      <c r="G328" s="2"/>
      <c r="H328" s="3"/>
      <c r="I328" s="4"/>
      <c r="J328" s="4"/>
      <c r="K328" s="5"/>
      <c r="L328" s="5"/>
    </row>
    <row r="329" spans="1:92" s="30" customFormat="1">
      <c r="A329" s="2"/>
      <c r="B329" s="7"/>
      <c r="C329" s="2"/>
      <c r="D329" s="36"/>
      <c r="E329" s="2"/>
      <c r="F329" s="2"/>
      <c r="G329" s="2"/>
      <c r="H329" s="3"/>
      <c r="I329" s="4"/>
      <c r="J329" s="4"/>
      <c r="K329" s="5"/>
      <c r="L329" s="5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</row>
    <row r="330" spans="1:92" s="30" customFormat="1">
      <c r="A330" s="18" t="str">
        <f>CONCATENATE("Moduł ", SUM(COUNTIF(A$1:A329,"Lp."),1), " nie gorszy niż w katalogu ", "TUSNOVICS")</f>
        <v>Moduł 14 nie gorszy niż w katalogu TUSNOVICS</v>
      </c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50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</row>
    <row r="331" spans="1:92" s="30" customFormat="1" ht="51" customHeight="1">
      <c r="A331" s="20" t="s">
        <v>0</v>
      </c>
      <c r="B331" s="21" t="s">
        <v>1</v>
      </c>
      <c r="C331" s="22" t="s">
        <v>2</v>
      </c>
      <c r="D331" s="22" t="s">
        <v>3</v>
      </c>
      <c r="E331" s="20" t="s">
        <v>4</v>
      </c>
      <c r="F331" s="22" t="s">
        <v>5</v>
      </c>
      <c r="G331" s="22" t="s">
        <v>6</v>
      </c>
      <c r="H331" s="22" t="s">
        <v>7</v>
      </c>
      <c r="I331" s="22" t="s">
        <v>8</v>
      </c>
      <c r="J331" s="22" t="s">
        <v>9</v>
      </c>
      <c r="K331" s="23" t="s">
        <v>10</v>
      </c>
      <c r="L331" s="23" t="s">
        <v>16</v>
      </c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</row>
    <row r="332" spans="1:92" s="30" customFormat="1">
      <c r="A332" s="23">
        <v>1</v>
      </c>
      <c r="B332" s="23">
        <v>2</v>
      </c>
      <c r="C332" s="24">
        <v>3</v>
      </c>
      <c r="D332" s="23">
        <v>4</v>
      </c>
      <c r="E332" s="23">
        <v>5</v>
      </c>
      <c r="F332" s="23">
        <v>6</v>
      </c>
      <c r="G332" s="23">
        <v>7</v>
      </c>
      <c r="H332" s="23">
        <v>8</v>
      </c>
      <c r="I332" s="23">
        <v>9</v>
      </c>
      <c r="J332" s="24">
        <v>10</v>
      </c>
      <c r="K332" s="24">
        <v>11</v>
      </c>
      <c r="L332" s="24">
        <v>12</v>
      </c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</row>
    <row r="333" spans="1:92" s="30" customFormat="1" ht="38.25" customHeight="1">
      <c r="A333" s="8">
        <v>1</v>
      </c>
      <c r="B333" s="29" t="s">
        <v>298</v>
      </c>
      <c r="C333" s="9" t="s">
        <v>19</v>
      </c>
      <c r="D333" s="10" t="s">
        <v>467</v>
      </c>
      <c r="E333" s="9" t="s">
        <v>299</v>
      </c>
      <c r="F333" s="11">
        <v>1</v>
      </c>
      <c r="G333" s="12"/>
      <c r="H333" s="12"/>
      <c r="I333" s="13"/>
      <c r="J333" s="12"/>
      <c r="K333" s="14"/>
      <c r="L333" s="14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</row>
    <row r="334" spans="1:92">
      <c r="A334" s="15"/>
      <c r="B334" s="16"/>
      <c r="C334" s="16"/>
      <c r="D334" s="17"/>
      <c r="E334" s="16"/>
      <c r="F334" s="28" t="s">
        <v>11</v>
      </c>
      <c r="G334" s="25" t="s">
        <v>12</v>
      </c>
      <c r="H334" s="26"/>
      <c r="I334" s="27" t="s">
        <v>13</v>
      </c>
      <c r="J334" s="26"/>
      <c r="K334" s="6"/>
      <c r="L334" s="6"/>
    </row>
    <row r="335" spans="1:92">
      <c r="A335" s="2"/>
      <c r="B335" s="7"/>
      <c r="C335" s="2"/>
      <c r="D335" s="36"/>
      <c r="E335" s="2"/>
      <c r="F335" s="2"/>
      <c r="G335" s="2"/>
      <c r="H335" s="3"/>
      <c r="I335" s="4"/>
      <c r="J335" s="4"/>
      <c r="K335" s="5"/>
      <c r="L335" s="5"/>
    </row>
    <row r="336" spans="1:92" s="30" customFormat="1">
      <c r="A336" s="2"/>
      <c r="B336" s="7"/>
      <c r="C336" s="2"/>
      <c r="D336" s="36"/>
      <c r="E336" s="2"/>
      <c r="F336" s="2"/>
      <c r="G336" s="2"/>
      <c r="H336" s="3"/>
      <c r="I336" s="4"/>
      <c r="J336" s="4"/>
      <c r="K336" s="5"/>
      <c r="L336" s="5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</row>
    <row r="337" spans="1:92" s="30" customFormat="1">
      <c r="A337" s="18" t="str">
        <f>CONCATENATE("Moduł ", SUM(COUNTIF(A$1:A336,"Lp."),1), " nie gorszy niż w katalogu ", "Phenomenex")</f>
        <v>Moduł 15 nie gorszy niż w katalogu Phenomenex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50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</row>
    <row r="338" spans="1:92" s="30" customFormat="1" ht="51" customHeight="1">
      <c r="A338" s="20" t="s">
        <v>0</v>
      </c>
      <c r="B338" s="21" t="s">
        <v>1</v>
      </c>
      <c r="C338" s="22" t="s">
        <v>2</v>
      </c>
      <c r="D338" s="22" t="s">
        <v>3</v>
      </c>
      <c r="E338" s="20" t="s">
        <v>4</v>
      </c>
      <c r="F338" s="22" t="s">
        <v>5</v>
      </c>
      <c r="G338" s="22" t="s">
        <v>6</v>
      </c>
      <c r="H338" s="22" t="s">
        <v>7</v>
      </c>
      <c r="I338" s="22" t="s">
        <v>8</v>
      </c>
      <c r="J338" s="22" t="s">
        <v>9</v>
      </c>
      <c r="K338" s="23" t="s">
        <v>10</v>
      </c>
      <c r="L338" s="23" t="s">
        <v>16</v>
      </c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</row>
    <row r="339" spans="1:92" s="30" customFormat="1">
      <c r="A339" s="23">
        <v>1</v>
      </c>
      <c r="B339" s="23">
        <v>2</v>
      </c>
      <c r="C339" s="24">
        <v>3</v>
      </c>
      <c r="D339" s="23">
        <v>4</v>
      </c>
      <c r="E339" s="23">
        <v>5</v>
      </c>
      <c r="F339" s="23">
        <v>6</v>
      </c>
      <c r="G339" s="23">
        <v>7</v>
      </c>
      <c r="H339" s="23">
        <v>8</v>
      </c>
      <c r="I339" s="23">
        <v>9</v>
      </c>
      <c r="J339" s="24">
        <v>10</v>
      </c>
      <c r="K339" s="24">
        <v>11</v>
      </c>
      <c r="L339" s="24">
        <v>12</v>
      </c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</row>
    <row r="340" spans="1:92" s="30" customFormat="1" ht="63.75">
      <c r="A340" s="8">
        <v>1</v>
      </c>
      <c r="B340" s="29" t="s">
        <v>300</v>
      </c>
      <c r="C340" s="9" t="s">
        <v>19</v>
      </c>
      <c r="D340" s="10" t="s">
        <v>468</v>
      </c>
      <c r="E340" s="9" t="s">
        <v>301</v>
      </c>
      <c r="F340" s="11">
        <v>1</v>
      </c>
      <c r="G340" s="12"/>
      <c r="H340" s="12"/>
      <c r="I340" s="13"/>
      <c r="J340" s="12"/>
      <c r="K340" s="14"/>
      <c r="L340" s="14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</row>
    <row r="341" spans="1:92">
      <c r="A341" s="15"/>
      <c r="B341" s="16"/>
      <c r="C341" s="16"/>
      <c r="D341" s="17"/>
      <c r="E341" s="16"/>
      <c r="F341" s="28" t="s">
        <v>11</v>
      </c>
      <c r="G341" s="25" t="s">
        <v>12</v>
      </c>
      <c r="H341" s="26"/>
      <c r="I341" s="27" t="s">
        <v>13</v>
      </c>
      <c r="J341" s="26"/>
      <c r="K341" s="6"/>
      <c r="L341" s="6"/>
    </row>
    <row r="342" spans="1:92">
      <c r="A342" s="2"/>
      <c r="B342" s="7"/>
      <c r="C342" s="2"/>
      <c r="D342" s="36"/>
      <c r="E342" s="2"/>
      <c r="F342" s="2"/>
      <c r="G342" s="2"/>
      <c r="H342" s="3"/>
      <c r="I342" s="4"/>
      <c r="J342" s="4"/>
      <c r="K342" s="5"/>
      <c r="L342" s="5"/>
    </row>
    <row r="343" spans="1:92" s="30" customFormat="1">
      <c r="A343" s="2"/>
      <c r="B343" s="7"/>
      <c r="C343" s="2"/>
      <c r="D343" s="36"/>
      <c r="E343" s="2"/>
      <c r="F343" s="2"/>
      <c r="G343" s="2"/>
      <c r="H343" s="3"/>
      <c r="I343" s="4"/>
      <c r="J343" s="4"/>
      <c r="K343" s="5"/>
      <c r="L343" s="5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</row>
    <row r="344" spans="1:92" s="30" customFormat="1">
      <c r="A344" s="18" t="str">
        <f>CONCATENATE("Moduł ", SUM(COUNTIF(A$1:A343,"Lp."),1), " nie gorszy niż w katalogu ", "VWR")</f>
        <v>Moduł 16 nie gorszy niż w katalogu VWR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50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</row>
    <row r="345" spans="1:92" s="30" customFormat="1" ht="51" customHeight="1">
      <c r="A345" s="20" t="s">
        <v>0</v>
      </c>
      <c r="B345" s="21" t="s">
        <v>1</v>
      </c>
      <c r="C345" s="22" t="s">
        <v>2</v>
      </c>
      <c r="D345" s="22" t="s">
        <v>3</v>
      </c>
      <c r="E345" s="20" t="s">
        <v>4</v>
      </c>
      <c r="F345" s="22" t="s">
        <v>5</v>
      </c>
      <c r="G345" s="22" t="s">
        <v>6</v>
      </c>
      <c r="H345" s="22" t="s">
        <v>7</v>
      </c>
      <c r="I345" s="22" t="s">
        <v>8</v>
      </c>
      <c r="J345" s="22" t="s">
        <v>9</v>
      </c>
      <c r="K345" s="23" t="s">
        <v>10</v>
      </c>
      <c r="L345" s="23" t="s">
        <v>16</v>
      </c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</row>
    <row r="346" spans="1:92" s="30" customFormat="1">
      <c r="A346" s="23">
        <v>1</v>
      </c>
      <c r="B346" s="23">
        <v>2</v>
      </c>
      <c r="C346" s="24">
        <v>3</v>
      </c>
      <c r="D346" s="23">
        <v>4</v>
      </c>
      <c r="E346" s="23">
        <v>5</v>
      </c>
      <c r="F346" s="23">
        <v>6</v>
      </c>
      <c r="G346" s="23">
        <v>7</v>
      </c>
      <c r="H346" s="23">
        <v>8</v>
      </c>
      <c r="I346" s="23">
        <v>9</v>
      </c>
      <c r="J346" s="24">
        <v>10</v>
      </c>
      <c r="K346" s="24">
        <v>11</v>
      </c>
      <c r="L346" s="24">
        <v>12</v>
      </c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</row>
    <row r="347" spans="1:92" s="30" customFormat="1" ht="25.5">
      <c r="A347" s="8">
        <v>1</v>
      </c>
      <c r="B347" s="29" t="s">
        <v>302</v>
      </c>
      <c r="C347" s="9" t="s">
        <v>19</v>
      </c>
      <c r="D347" s="10" t="s">
        <v>469</v>
      </c>
      <c r="E347" s="9" t="s">
        <v>47</v>
      </c>
      <c r="F347" s="11">
        <v>1</v>
      </c>
      <c r="G347" s="12"/>
      <c r="H347" s="12"/>
      <c r="I347" s="13"/>
      <c r="J347" s="12"/>
      <c r="K347" s="14"/>
      <c r="L347" s="14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</row>
    <row r="348" spans="1:92">
      <c r="A348" s="15"/>
      <c r="B348" s="16"/>
      <c r="C348" s="16"/>
      <c r="D348" s="17"/>
      <c r="E348" s="16"/>
      <c r="F348" s="28" t="s">
        <v>11</v>
      </c>
      <c r="G348" s="25" t="s">
        <v>12</v>
      </c>
      <c r="H348" s="26"/>
      <c r="I348" s="27" t="s">
        <v>13</v>
      </c>
      <c r="J348" s="26"/>
      <c r="K348" s="6"/>
      <c r="L348" s="6"/>
    </row>
    <row r="349" spans="1:92">
      <c r="A349" s="2"/>
      <c r="B349" s="7"/>
      <c r="C349" s="2"/>
      <c r="D349" s="36"/>
      <c r="E349" s="2"/>
      <c r="F349" s="2"/>
      <c r="G349" s="2"/>
      <c r="H349" s="3"/>
      <c r="I349" s="4"/>
      <c r="J349" s="4"/>
      <c r="K349" s="5"/>
      <c r="L349" s="5"/>
    </row>
    <row r="350" spans="1:92" s="30" customFormat="1">
      <c r="A350" s="2"/>
      <c r="B350" s="7"/>
      <c r="C350" s="2"/>
      <c r="D350" s="36"/>
      <c r="E350" s="2"/>
      <c r="F350" s="2"/>
      <c r="G350" s="2"/>
      <c r="H350" s="3"/>
      <c r="I350" s="4"/>
      <c r="J350" s="4"/>
      <c r="K350" s="5"/>
      <c r="L350" s="5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</row>
    <row r="351" spans="1:92" s="30" customFormat="1">
      <c r="A351" s="18" t="str">
        <f>CONCATENATE("Moduł ", SUM(COUNTIF(A$1:A350,"Lp."),1), " nie gorszy niż w katalogu ", "Bionovo")</f>
        <v>Moduł 17 nie gorszy niż w katalogu Bionovo</v>
      </c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50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</row>
    <row r="352" spans="1:92" s="30" customFormat="1" ht="51" customHeight="1">
      <c r="A352" s="20" t="s">
        <v>0</v>
      </c>
      <c r="B352" s="21" t="s">
        <v>1</v>
      </c>
      <c r="C352" s="22" t="s">
        <v>2</v>
      </c>
      <c r="D352" s="22" t="s">
        <v>3</v>
      </c>
      <c r="E352" s="20" t="s">
        <v>4</v>
      </c>
      <c r="F352" s="22" t="s">
        <v>5</v>
      </c>
      <c r="G352" s="22" t="s">
        <v>6</v>
      </c>
      <c r="H352" s="22" t="s">
        <v>7</v>
      </c>
      <c r="I352" s="22" t="s">
        <v>8</v>
      </c>
      <c r="J352" s="22" t="s">
        <v>9</v>
      </c>
      <c r="K352" s="23" t="s">
        <v>10</v>
      </c>
      <c r="L352" s="23" t="s">
        <v>16</v>
      </c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</row>
    <row r="353" spans="1:92" s="30" customFormat="1">
      <c r="A353" s="23">
        <v>1</v>
      </c>
      <c r="B353" s="23">
        <v>2</v>
      </c>
      <c r="C353" s="24">
        <v>3</v>
      </c>
      <c r="D353" s="23">
        <v>4</v>
      </c>
      <c r="E353" s="23">
        <v>5</v>
      </c>
      <c r="F353" s="23">
        <v>6</v>
      </c>
      <c r="G353" s="23">
        <v>7</v>
      </c>
      <c r="H353" s="23">
        <v>8</v>
      </c>
      <c r="I353" s="23">
        <v>9</v>
      </c>
      <c r="J353" s="24">
        <v>10</v>
      </c>
      <c r="K353" s="24">
        <v>11</v>
      </c>
      <c r="L353" s="24">
        <v>12</v>
      </c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</row>
    <row r="354" spans="1:92" s="30" customFormat="1" ht="25.5">
      <c r="A354" s="8">
        <v>1</v>
      </c>
      <c r="B354" s="29" t="s">
        <v>329</v>
      </c>
      <c r="C354" s="9" t="s">
        <v>19</v>
      </c>
      <c r="D354" s="10" t="s">
        <v>330</v>
      </c>
      <c r="E354" s="9" t="s">
        <v>331</v>
      </c>
      <c r="F354" s="11">
        <v>1</v>
      </c>
      <c r="G354" s="12"/>
      <c r="H354" s="12"/>
      <c r="I354" s="13"/>
      <c r="J354" s="12"/>
      <c r="K354" s="14"/>
      <c r="L354" s="14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</row>
    <row r="355" spans="1:92">
      <c r="A355" s="15"/>
      <c r="B355" s="16"/>
      <c r="C355" s="16"/>
      <c r="D355" s="17"/>
      <c r="E355" s="16"/>
      <c r="F355" s="28" t="s">
        <v>11</v>
      </c>
      <c r="G355" s="25" t="s">
        <v>12</v>
      </c>
      <c r="H355" s="26"/>
      <c r="I355" s="27" t="s">
        <v>13</v>
      </c>
      <c r="J355" s="26"/>
      <c r="K355" s="6"/>
      <c r="L355" s="6"/>
    </row>
    <row r="356" spans="1:92">
      <c r="A356" s="2"/>
      <c r="B356" s="7"/>
      <c r="C356" s="2"/>
      <c r="D356" s="36"/>
      <c r="E356" s="2"/>
      <c r="F356" s="2"/>
      <c r="G356" s="2"/>
      <c r="H356" s="3"/>
      <c r="I356" s="4"/>
      <c r="J356" s="4"/>
      <c r="K356" s="5"/>
      <c r="L356" s="5"/>
    </row>
    <row r="357" spans="1:92" s="30" customFormat="1">
      <c r="A357" s="2"/>
      <c r="B357" s="7"/>
      <c r="C357" s="2"/>
      <c r="D357" s="36"/>
      <c r="E357" s="2"/>
      <c r="F357" s="2"/>
      <c r="G357" s="2"/>
      <c r="H357" s="3"/>
      <c r="I357" s="4"/>
      <c r="J357" s="4"/>
      <c r="K357" s="5"/>
      <c r="L357" s="5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</row>
    <row r="358" spans="1:92" s="30" customFormat="1">
      <c r="A358" s="18" t="str">
        <f>CONCATENATE("Moduł ", SUM(COUNTIF(A$1:A357,"Lp."),1), " nie gorszy niż w katalogu ", "Noack")</f>
        <v>Moduł 18 nie gorszy niż w katalogu Noack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50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</row>
    <row r="359" spans="1:92" s="30" customFormat="1" ht="51" customHeight="1">
      <c r="A359" s="20" t="s">
        <v>0</v>
      </c>
      <c r="B359" s="21" t="s">
        <v>1</v>
      </c>
      <c r="C359" s="22" t="s">
        <v>2</v>
      </c>
      <c r="D359" s="22" t="s">
        <v>3</v>
      </c>
      <c r="E359" s="20" t="s">
        <v>4</v>
      </c>
      <c r="F359" s="22" t="s">
        <v>5</v>
      </c>
      <c r="G359" s="22" t="s">
        <v>6</v>
      </c>
      <c r="H359" s="22" t="s">
        <v>7</v>
      </c>
      <c r="I359" s="22" t="s">
        <v>8</v>
      </c>
      <c r="J359" s="22" t="s">
        <v>9</v>
      </c>
      <c r="K359" s="23" t="s">
        <v>10</v>
      </c>
      <c r="L359" s="23" t="s">
        <v>16</v>
      </c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</row>
    <row r="360" spans="1:92" s="30" customFormat="1">
      <c r="A360" s="23">
        <v>1</v>
      </c>
      <c r="B360" s="23">
        <v>2</v>
      </c>
      <c r="C360" s="24">
        <v>3</v>
      </c>
      <c r="D360" s="23">
        <v>4</v>
      </c>
      <c r="E360" s="23">
        <v>5</v>
      </c>
      <c r="F360" s="23">
        <v>6</v>
      </c>
      <c r="G360" s="23">
        <v>7</v>
      </c>
      <c r="H360" s="23">
        <v>8</v>
      </c>
      <c r="I360" s="23">
        <v>9</v>
      </c>
      <c r="J360" s="24">
        <v>10</v>
      </c>
      <c r="K360" s="24">
        <v>11</v>
      </c>
      <c r="L360" s="24">
        <v>12</v>
      </c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</row>
    <row r="361" spans="1:92" s="30" customFormat="1" ht="25.5">
      <c r="A361" s="8">
        <v>1</v>
      </c>
      <c r="B361" s="29" t="s">
        <v>332</v>
      </c>
      <c r="C361" s="9" t="s">
        <v>19</v>
      </c>
      <c r="D361" s="10" t="s">
        <v>470</v>
      </c>
      <c r="E361" s="38" t="s">
        <v>333</v>
      </c>
      <c r="F361" s="11">
        <v>1</v>
      </c>
      <c r="G361" s="12"/>
      <c r="H361" s="12"/>
      <c r="I361" s="13"/>
      <c r="J361" s="12"/>
      <c r="K361" s="14"/>
      <c r="L361" s="14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</row>
    <row r="362" spans="1:92">
      <c r="A362" s="15"/>
      <c r="B362" s="16"/>
      <c r="C362" s="16"/>
      <c r="D362" s="17"/>
      <c r="E362" s="16"/>
      <c r="F362" s="28" t="s">
        <v>11</v>
      </c>
      <c r="G362" s="25" t="s">
        <v>12</v>
      </c>
      <c r="H362" s="26"/>
      <c r="I362" s="27" t="s">
        <v>13</v>
      </c>
      <c r="J362" s="26"/>
      <c r="K362" s="6"/>
      <c r="L362" s="6"/>
    </row>
    <row r="363" spans="1:92">
      <c r="A363" s="2"/>
      <c r="B363" s="7"/>
      <c r="C363" s="2"/>
      <c r="D363" s="36"/>
      <c r="E363" s="2"/>
      <c r="F363" s="2"/>
      <c r="G363" s="2"/>
      <c r="H363" s="3"/>
      <c r="I363" s="4"/>
      <c r="J363" s="4"/>
      <c r="K363" s="5"/>
      <c r="L363" s="5"/>
    </row>
    <row r="364" spans="1:92" s="30" customFormat="1">
      <c r="A364" s="2"/>
      <c r="B364" s="7"/>
      <c r="C364" s="2"/>
      <c r="D364" s="36"/>
      <c r="E364" s="2"/>
      <c r="F364" s="2"/>
      <c r="G364" s="2"/>
      <c r="H364" s="3"/>
      <c r="I364" s="4"/>
      <c r="J364" s="4"/>
      <c r="K364" s="5"/>
      <c r="L364" s="5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</row>
    <row r="365" spans="1:92" s="30" customFormat="1">
      <c r="A365" s="18" t="str">
        <f>CONCATENATE("Moduł ", SUM(COUNTIF(A$1:A364,"Lp."),1), " nie gorszy niż w katalogu ", " Mettler Toledo")</f>
        <v>Moduł 19 nie gorszy niż w katalogu  Mettler Toledo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50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</row>
    <row r="366" spans="1:92" s="30" customFormat="1" ht="51" customHeight="1">
      <c r="A366" s="20" t="s">
        <v>0</v>
      </c>
      <c r="B366" s="21" t="s">
        <v>1</v>
      </c>
      <c r="C366" s="22" t="s">
        <v>2</v>
      </c>
      <c r="D366" s="22" t="s">
        <v>3</v>
      </c>
      <c r="E366" s="20" t="s">
        <v>4</v>
      </c>
      <c r="F366" s="22" t="s">
        <v>5</v>
      </c>
      <c r="G366" s="22" t="s">
        <v>6</v>
      </c>
      <c r="H366" s="22" t="s">
        <v>7</v>
      </c>
      <c r="I366" s="22" t="s">
        <v>8</v>
      </c>
      <c r="J366" s="22" t="s">
        <v>9</v>
      </c>
      <c r="K366" s="23" t="s">
        <v>10</v>
      </c>
      <c r="L366" s="23" t="s">
        <v>16</v>
      </c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</row>
    <row r="367" spans="1:92" s="30" customFormat="1">
      <c r="A367" s="23">
        <v>1</v>
      </c>
      <c r="B367" s="23">
        <v>2</v>
      </c>
      <c r="C367" s="24">
        <v>3</v>
      </c>
      <c r="D367" s="23">
        <v>4</v>
      </c>
      <c r="E367" s="23">
        <v>5</v>
      </c>
      <c r="F367" s="23">
        <v>6</v>
      </c>
      <c r="G367" s="23">
        <v>7</v>
      </c>
      <c r="H367" s="23">
        <v>8</v>
      </c>
      <c r="I367" s="23">
        <v>9</v>
      </c>
      <c r="J367" s="24">
        <v>10</v>
      </c>
      <c r="K367" s="24">
        <v>11</v>
      </c>
      <c r="L367" s="24">
        <v>12</v>
      </c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</row>
    <row r="368" spans="1:92" s="30" customFormat="1" ht="51">
      <c r="A368" s="8">
        <v>1</v>
      </c>
      <c r="B368" s="29">
        <v>51302153</v>
      </c>
      <c r="C368" s="9" t="s">
        <v>19</v>
      </c>
      <c r="D368" s="10" t="s">
        <v>483</v>
      </c>
      <c r="E368" s="9" t="s">
        <v>121</v>
      </c>
      <c r="F368" s="11">
        <v>3</v>
      </c>
      <c r="G368" s="12"/>
      <c r="H368" s="12"/>
      <c r="I368" s="13"/>
      <c r="J368" s="12"/>
      <c r="K368" s="14"/>
      <c r="L368" s="14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</row>
    <row r="369" spans="1:92">
      <c r="A369" s="15"/>
      <c r="B369" s="16"/>
      <c r="C369" s="16"/>
      <c r="D369" s="17"/>
      <c r="E369" s="16"/>
      <c r="F369" s="28" t="s">
        <v>11</v>
      </c>
      <c r="G369" s="25" t="s">
        <v>12</v>
      </c>
      <c r="H369" s="26"/>
      <c r="I369" s="27" t="s">
        <v>13</v>
      </c>
      <c r="J369" s="26"/>
      <c r="K369" s="6"/>
      <c r="L369" s="6"/>
    </row>
    <row r="370" spans="1:92">
      <c r="A370" s="2"/>
      <c r="B370" s="7"/>
      <c r="C370" s="2"/>
      <c r="D370" s="36"/>
      <c r="E370" s="2"/>
      <c r="F370" s="2"/>
      <c r="G370" s="2"/>
      <c r="H370" s="3"/>
      <c r="I370" s="4"/>
      <c r="J370" s="4"/>
      <c r="K370" s="5"/>
      <c r="L370" s="5"/>
    </row>
    <row r="371" spans="1:92" s="30" customFormat="1">
      <c r="A371" s="2"/>
      <c r="B371" s="7"/>
      <c r="C371" s="2"/>
      <c r="D371" s="36"/>
      <c r="E371" s="2"/>
      <c r="F371" s="2"/>
      <c r="G371" s="2"/>
      <c r="H371" s="3"/>
      <c r="I371" s="4"/>
      <c r="J371" s="4"/>
      <c r="K371" s="5"/>
      <c r="L371" s="5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</row>
    <row r="372" spans="1:92" s="30" customFormat="1">
      <c r="A372" s="18" t="str">
        <f>CONCATENATE("Moduł ", SUM(COUNTIF(A$1:A371,"Lp."),1), " nie gorszy niż w katalogu ", "Inter-Chem")</f>
        <v>Moduł 20 nie gorszy niż w katalogu Inter-Chem</v>
      </c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50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</row>
    <row r="373" spans="1:92" s="30" customFormat="1" ht="51" customHeight="1">
      <c r="A373" s="20" t="s">
        <v>0</v>
      </c>
      <c r="B373" s="21" t="s">
        <v>1</v>
      </c>
      <c r="C373" s="22" t="s">
        <v>2</v>
      </c>
      <c r="D373" s="22" t="s">
        <v>3</v>
      </c>
      <c r="E373" s="20" t="s">
        <v>4</v>
      </c>
      <c r="F373" s="22" t="s">
        <v>5</v>
      </c>
      <c r="G373" s="22" t="s">
        <v>6</v>
      </c>
      <c r="H373" s="22" t="s">
        <v>7</v>
      </c>
      <c r="I373" s="22" t="s">
        <v>8</v>
      </c>
      <c r="J373" s="22" t="s">
        <v>9</v>
      </c>
      <c r="K373" s="23" t="s">
        <v>10</v>
      </c>
      <c r="L373" s="23" t="s">
        <v>16</v>
      </c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</row>
    <row r="374" spans="1:92" s="30" customFormat="1">
      <c r="A374" s="23">
        <v>1</v>
      </c>
      <c r="B374" s="23">
        <v>2</v>
      </c>
      <c r="C374" s="24">
        <v>3</v>
      </c>
      <c r="D374" s="23">
        <v>4</v>
      </c>
      <c r="E374" s="23">
        <v>5</v>
      </c>
      <c r="F374" s="23">
        <v>6</v>
      </c>
      <c r="G374" s="23">
        <v>7</v>
      </c>
      <c r="H374" s="23">
        <v>8</v>
      </c>
      <c r="I374" s="23">
        <v>9</v>
      </c>
      <c r="J374" s="24">
        <v>10</v>
      </c>
      <c r="K374" s="24">
        <v>11</v>
      </c>
      <c r="L374" s="24">
        <v>12</v>
      </c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</row>
    <row r="375" spans="1:92" s="30" customFormat="1" ht="38.25">
      <c r="A375" s="8">
        <v>1</v>
      </c>
      <c r="B375" s="29" t="s">
        <v>336</v>
      </c>
      <c r="C375" s="9" t="s">
        <v>19</v>
      </c>
      <c r="D375" s="10" t="s">
        <v>473</v>
      </c>
      <c r="E375" s="9" t="s">
        <v>121</v>
      </c>
      <c r="F375" s="11">
        <v>1</v>
      </c>
      <c r="G375" s="12"/>
      <c r="H375" s="12"/>
      <c r="I375" s="13"/>
      <c r="J375" s="12"/>
      <c r="K375" s="14"/>
      <c r="L375" s="14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</row>
    <row r="376" spans="1:92" s="30" customFormat="1" ht="38.25">
      <c r="A376" s="8">
        <v>2</v>
      </c>
      <c r="B376" s="29" t="s">
        <v>334</v>
      </c>
      <c r="C376" s="9" t="s">
        <v>19</v>
      </c>
      <c r="D376" s="10" t="s">
        <v>471</v>
      </c>
      <c r="E376" s="9" t="s">
        <v>40</v>
      </c>
      <c r="F376" s="11">
        <v>1</v>
      </c>
      <c r="G376" s="12"/>
      <c r="H376" s="12"/>
      <c r="I376" s="13"/>
      <c r="J376" s="12"/>
      <c r="K376" s="14"/>
      <c r="L376" s="14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</row>
    <row r="377" spans="1:92" s="30" customFormat="1" ht="38.25">
      <c r="A377" s="8">
        <v>3</v>
      </c>
      <c r="B377" s="29" t="s">
        <v>335</v>
      </c>
      <c r="C377" s="9" t="s">
        <v>19</v>
      </c>
      <c r="D377" s="10" t="s">
        <v>472</v>
      </c>
      <c r="E377" s="9" t="s">
        <v>40</v>
      </c>
      <c r="F377" s="11">
        <v>1</v>
      </c>
      <c r="G377" s="12"/>
      <c r="H377" s="12"/>
      <c r="I377" s="13"/>
      <c r="J377" s="12"/>
      <c r="K377" s="14"/>
      <c r="L377" s="14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</row>
    <row r="378" spans="1:92" s="30" customFormat="1">
      <c r="A378" s="15"/>
      <c r="B378" s="16"/>
      <c r="C378" s="16"/>
      <c r="D378" s="17"/>
      <c r="E378" s="16"/>
      <c r="F378" s="28" t="s">
        <v>11</v>
      </c>
      <c r="G378" s="25" t="s">
        <v>12</v>
      </c>
      <c r="H378" s="26"/>
      <c r="I378" s="27" t="s">
        <v>13</v>
      </c>
      <c r="J378" s="26"/>
      <c r="K378" s="6"/>
      <c r="L378" s="6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</row>
    <row r="379" spans="1:92" s="30" customFormat="1">
      <c r="A379" s="2"/>
      <c r="B379" s="7"/>
      <c r="C379" s="2"/>
      <c r="D379" s="36"/>
      <c r="E379" s="2"/>
      <c r="F379" s="2"/>
      <c r="G379" s="2"/>
      <c r="H379" s="3"/>
      <c r="I379" s="4"/>
      <c r="J379" s="4"/>
      <c r="K379" s="5"/>
      <c r="L379" s="5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</row>
    <row r="380" spans="1:92" s="30" customFormat="1">
      <c r="A380" s="2"/>
      <c r="B380" s="7"/>
      <c r="C380" s="2"/>
      <c r="D380" s="36"/>
      <c r="E380" s="2"/>
      <c r="F380" s="2"/>
      <c r="G380" s="2"/>
      <c r="H380" s="3"/>
      <c r="I380" s="4"/>
      <c r="J380" s="4"/>
      <c r="K380" s="5"/>
      <c r="L380" s="5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</row>
    <row r="381" spans="1:92" s="30" customFormat="1">
      <c r="A381" s="18" t="str">
        <f>CONCATENATE("Moduł ", SUM(COUNTIF(A$1:A380,"Lp."),1), " nie gorszy niż w katalogu ", "Fapas")</f>
        <v>Moduł 21 nie gorszy niż w katalogu Fapas</v>
      </c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50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</row>
    <row r="382" spans="1:92" s="30" customFormat="1" ht="51" customHeight="1">
      <c r="A382" s="20" t="s">
        <v>0</v>
      </c>
      <c r="B382" s="21" t="s">
        <v>1</v>
      </c>
      <c r="C382" s="22" t="s">
        <v>2</v>
      </c>
      <c r="D382" s="22" t="s">
        <v>3</v>
      </c>
      <c r="E382" s="20" t="s">
        <v>4</v>
      </c>
      <c r="F382" s="22" t="s">
        <v>5</v>
      </c>
      <c r="G382" s="22" t="s">
        <v>6</v>
      </c>
      <c r="H382" s="22" t="s">
        <v>7</v>
      </c>
      <c r="I382" s="22" t="s">
        <v>8</v>
      </c>
      <c r="J382" s="22" t="s">
        <v>9</v>
      </c>
      <c r="K382" s="23" t="s">
        <v>10</v>
      </c>
      <c r="L382" s="23" t="s">
        <v>16</v>
      </c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</row>
    <row r="383" spans="1:92" s="30" customFormat="1">
      <c r="A383" s="23">
        <v>1</v>
      </c>
      <c r="B383" s="23">
        <v>2</v>
      </c>
      <c r="C383" s="24">
        <v>3</v>
      </c>
      <c r="D383" s="23">
        <v>4</v>
      </c>
      <c r="E383" s="23">
        <v>5</v>
      </c>
      <c r="F383" s="23">
        <v>6</v>
      </c>
      <c r="G383" s="23">
        <v>7</v>
      </c>
      <c r="H383" s="23">
        <v>8</v>
      </c>
      <c r="I383" s="23">
        <v>9</v>
      </c>
      <c r="J383" s="24">
        <v>10</v>
      </c>
      <c r="K383" s="24">
        <v>11</v>
      </c>
      <c r="L383" s="24">
        <v>12</v>
      </c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</row>
    <row r="384" spans="1:92" s="30" customFormat="1" ht="51">
      <c r="A384" s="8">
        <v>1</v>
      </c>
      <c r="B384" s="29" t="s">
        <v>337</v>
      </c>
      <c r="C384" s="9" t="s">
        <v>19</v>
      </c>
      <c r="D384" s="10" t="s">
        <v>338</v>
      </c>
      <c r="E384" s="9" t="s">
        <v>36</v>
      </c>
      <c r="F384" s="11">
        <v>1</v>
      </c>
      <c r="G384" s="12"/>
      <c r="H384" s="12"/>
      <c r="I384" s="13"/>
      <c r="J384" s="12"/>
      <c r="K384" s="14"/>
      <c r="L384" s="14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</row>
    <row r="385" spans="1:92" s="30" customFormat="1" ht="55.5" customHeight="1">
      <c r="A385" s="8">
        <v>2</v>
      </c>
      <c r="B385" s="29" t="s">
        <v>339</v>
      </c>
      <c r="C385" s="9" t="s">
        <v>19</v>
      </c>
      <c r="D385" s="10" t="s">
        <v>340</v>
      </c>
      <c r="E385" s="9" t="s">
        <v>341</v>
      </c>
      <c r="F385" s="11">
        <v>1</v>
      </c>
      <c r="G385" s="12"/>
      <c r="H385" s="12"/>
      <c r="I385" s="13"/>
      <c r="J385" s="12"/>
      <c r="K385" s="14"/>
      <c r="L385" s="14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</row>
    <row r="386" spans="1:92">
      <c r="A386" s="15"/>
      <c r="B386" s="16"/>
      <c r="C386" s="16"/>
      <c r="D386" s="17"/>
      <c r="E386" s="16"/>
      <c r="F386" s="28" t="s">
        <v>11</v>
      </c>
      <c r="G386" s="25" t="s">
        <v>12</v>
      </c>
      <c r="H386" s="26"/>
      <c r="I386" s="27" t="s">
        <v>13</v>
      </c>
      <c r="J386" s="26"/>
      <c r="K386" s="6"/>
      <c r="L386" s="6"/>
    </row>
    <row r="387" spans="1:92">
      <c r="A387" s="2"/>
      <c r="B387" s="7"/>
      <c r="C387" s="2"/>
      <c r="D387" s="36"/>
      <c r="E387" s="2"/>
      <c r="F387" s="2"/>
      <c r="G387" s="2"/>
      <c r="H387" s="3"/>
      <c r="I387" s="4"/>
      <c r="J387" s="4"/>
      <c r="K387" s="5"/>
      <c r="L387" s="5"/>
    </row>
    <row r="388" spans="1:92" s="30" customFormat="1">
      <c r="A388" s="2"/>
      <c r="B388" s="7"/>
      <c r="C388" s="2"/>
      <c r="D388" s="36"/>
      <c r="E388" s="2"/>
      <c r="F388" s="2"/>
      <c r="G388" s="2"/>
      <c r="H388" s="3"/>
      <c r="I388" s="4"/>
      <c r="J388" s="4"/>
      <c r="K388" s="5"/>
      <c r="L388" s="5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</row>
    <row r="389" spans="1:92" s="30" customFormat="1">
      <c r="A389" s="18" t="str">
        <f>CONCATENATE("Moduł ", SUM(COUNTIF(A$1:A388,"Lp."),1), " nie gorszy niż w katalogu ", "Muva Kempten GmbH")</f>
        <v>Moduł 22 nie gorszy niż w katalogu Muva Kempten GmbH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50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</row>
    <row r="390" spans="1:92" s="30" customFormat="1" ht="51" customHeight="1">
      <c r="A390" s="20" t="s">
        <v>0</v>
      </c>
      <c r="B390" s="21" t="s">
        <v>1</v>
      </c>
      <c r="C390" s="22" t="s">
        <v>2</v>
      </c>
      <c r="D390" s="22" t="s">
        <v>3</v>
      </c>
      <c r="E390" s="20" t="s">
        <v>4</v>
      </c>
      <c r="F390" s="22" t="s">
        <v>5</v>
      </c>
      <c r="G390" s="22" t="s">
        <v>6</v>
      </c>
      <c r="H390" s="22" t="s">
        <v>7</v>
      </c>
      <c r="I390" s="22" t="s">
        <v>8</v>
      </c>
      <c r="J390" s="22" t="s">
        <v>9</v>
      </c>
      <c r="K390" s="23" t="s">
        <v>10</v>
      </c>
      <c r="L390" s="23" t="s">
        <v>16</v>
      </c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</row>
    <row r="391" spans="1:92" s="30" customFormat="1">
      <c r="A391" s="23">
        <v>1</v>
      </c>
      <c r="B391" s="23">
        <v>2</v>
      </c>
      <c r="C391" s="24">
        <v>3</v>
      </c>
      <c r="D391" s="23">
        <v>4</v>
      </c>
      <c r="E391" s="23">
        <v>5</v>
      </c>
      <c r="F391" s="23">
        <v>6</v>
      </c>
      <c r="G391" s="23">
        <v>7</v>
      </c>
      <c r="H391" s="23">
        <v>8</v>
      </c>
      <c r="I391" s="23">
        <v>9</v>
      </c>
      <c r="J391" s="24">
        <v>10</v>
      </c>
      <c r="K391" s="24">
        <v>11</v>
      </c>
      <c r="L391" s="24">
        <v>12</v>
      </c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</row>
    <row r="392" spans="1:92" s="30" customFormat="1" ht="38.25">
      <c r="A392" s="8">
        <v>1</v>
      </c>
      <c r="B392" s="29" t="s">
        <v>342</v>
      </c>
      <c r="C392" s="9" t="s">
        <v>19</v>
      </c>
      <c r="D392" s="10" t="s">
        <v>343</v>
      </c>
      <c r="E392" s="9" t="s">
        <v>36</v>
      </c>
      <c r="F392" s="11">
        <v>1</v>
      </c>
      <c r="G392" s="12"/>
      <c r="H392" s="12"/>
      <c r="I392" s="13"/>
      <c r="J392" s="12"/>
      <c r="K392" s="14"/>
      <c r="L392" s="14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</row>
    <row r="393" spans="1:92">
      <c r="A393" s="15"/>
      <c r="B393" s="16"/>
      <c r="C393" s="16"/>
      <c r="D393" s="17"/>
      <c r="E393" s="16"/>
      <c r="F393" s="28" t="s">
        <v>11</v>
      </c>
      <c r="G393" s="25" t="s">
        <v>12</v>
      </c>
      <c r="H393" s="26"/>
      <c r="I393" s="27" t="s">
        <v>13</v>
      </c>
      <c r="J393" s="26"/>
      <c r="K393" s="6"/>
      <c r="L393" s="6"/>
    </row>
    <row r="394" spans="1:92">
      <c r="A394" s="2"/>
      <c r="B394" s="7"/>
      <c r="C394" s="2"/>
      <c r="D394" s="36"/>
      <c r="E394" s="2"/>
      <c r="F394" s="2"/>
      <c r="G394" s="2"/>
      <c r="H394" s="3"/>
      <c r="I394" s="4"/>
      <c r="J394" s="4"/>
      <c r="K394" s="5"/>
      <c r="L394" s="5"/>
    </row>
    <row r="395" spans="1:92" s="30" customFormat="1">
      <c r="A395" s="2"/>
      <c r="B395" s="7"/>
      <c r="C395" s="2"/>
      <c r="D395" s="36"/>
      <c r="E395" s="2"/>
      <c r="F395" s="2"/>
      <c r="G395" s="2"/>
      <c r="H395" s="3"/>
      <c r="I395" s="4"/>
      <c r="J395" s="4"/>
      <c r="K395" s="5"/>
      <c r="L395" s="5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</row>
    <row r="396" spans="1:92" s="30" customFormat="1">
      <c r="A396" s="18" t="str">
        <f>CONCATENATE("Moduł ", SUM(COUNTIF(A$1:A395,"Lp."),1), " nie gorszy niż w katalogu ", "LGC Standards GmbH, Larodan")</f>
        <v>Moduł 23 nie gorszy niż w katalogu LGC Standards GmbH, Larodan</v>
      </c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50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</row>
    <row r="397" spans="1:92" s="30" customFormat="1" ht="51" customHeight="1">
      <c r="A397" s="20" t="s">
        <v>0</v>
      </c>
      <c r="B397" s="21" t="s">
        <v>1</v>
      </c>
      <c r="C397" s="22" t="s">
        <v>2</v>
      </c>
      <c r="D397" s="22" t="s">
        <v>3</v>
      </c>
      <c r="E397" s="20" t="s">
        <v>4</v>
      </c>
      <c r="F397" s="22" t="s">
        <v>5</v>
      </c>
      <c r="G397" s="22" t="s">
        <v>6</v>
      </c>
      <c r="H397" s="22" t="s">
        <v>7</v>
      </c>
      <c r="I397" s="22" t="s">
        <v>8</v>
      </c>
      <c r="J397" s="22" t="s">
        <v>9</v>
      </c>
      <c r="K397" s="23" t="s">
        <v>10</v>
      </c>
      <c r="L397" s="23" t="s">
        <v>16</v>
      </c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</row>
    <row r="398" spans="1:92" s="30" customFormat="1">
      <c r="A398" s="23">
        <v>1</v>
      </c>
      <c r="B398" s="23">
        <v>2</v>
      </c>
      <c r="C398" s="24">
        <v>3</v>
      </c>
      <c r="D398" s="23">
        <v>4</v>
      </c>
      <c r="E398" s="23">
        <v>5</v>
      </c>
      <c r="F398" s="23">
        <v>6</v>
      </c>
      <c r="G398" s="23">
        <v>7</v>
      </c>
      <c r="H398" s="23">
        <v>8</v>
      </c>
      <c r="I398" s="23">
        <v>9</v>
      </c>
      <c r="J398" s="24">
        <v>10</v>
      </c>
      <c r="K398" s="24">
        <v>11</v>
      </c>
      <c r="L398" s="24">
        <v>12</v>
      </c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</row>
    <row r="399" spans="1:92" s="30" customFormat="1" ht="25.5">
      <c r="A399" s="8">
        <v>1</v>
      </c>
      <c r="B399" s="29" t="s">
        <v>277</v>
      </c>
      <c r="C399" s="9" t="s">
        <v>19</v>
      </c>
      <c r="D399" s="10" t="s">
        <v>475</v>
      </c>
      <c r="E399" s="9" t="s">
        <v>202</v>
      </c>
      <c r="F399" s="11">
        <v>1</v>
      </c>
      <c r="G399" s="12"/>
      <c r="H399" s="12"/>
      <c r="I399" s="13"/>
      <c r="J399" s="12"/>
      <c r="K399" s="14"/>
      <c r="L399" s="14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</row>
    <row r="400" spans="1:92" s="30" customFormat="1" ht="25.5">
      <c r="A400" s="8">
        <v>2</v>
      </c>
      <c r="B400" s="29" t="s">
        <v>278</v>
      </c>
      <c r="C400" s="9" t="s">
        <v>19</v>
      </c>
      <c r="D400" s="10" t="s">
        <v>476</v>
      </c>
      <c r="E400" s="9" t="s">
        <v>202</v>
      </c>
      <c r="F400" s="11">
        <v>1</v>
      </c>
      <c r="G400" s="12"/>
      <c r="H400" s="12"/>
      <c r="I400" s="13"/>
      <c r="J400" s="12"/>
      <c r="K400" s="14"/>
      <c r="L400" s="14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</row>
    <row r="401" spans="1:92" s="30" customFormat="1" ht="51">
      <c r="A401" s="8">
        <v>3</v>
      </c>
      <c r="B401" s="29" t="s">
        <v>284</v>
      </c>
      <c r="C401" s="9" t="s">
        <v>19</v>
      </c>
      <c r="D401" s="10" t="s">
        <v>480</v>
      </c>
      <c r="E401" s="9" t="s">
        <v>285</v>
      </c>
      <c r="F401" s="11">
        <v>1</v>
      </c>
      <c r="G401" s="12"/>
      <c r="H401" s="12"/>
      <c r="I401" s="13"/>
      <c r="J401" s="12"/>
      <c r="K401" s="14"/>
      <c r="L401" s="14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</row>
    <row r="402" spans="1:92" s="30" customFormat="1" ht="38.25">
      <c r="A402" s="8">
        <v>4</v>
      </c>
      <c r="B402" s="29" t="s">
        <v>281</v>
      </c>
      <c r="C402" s="9" t="s">
        <v>19</v>
      </c>
      <c r="D402" s="10" t="s">
        <v>478</v>
      </c>
      <c r="E402" s="9" t="s">
        <v>282</v>
      </c>
      <c r="F402" s="11">
        <v>2</v>
      </c>
      <c r="G402" s="12"/>
      <c r="H402" s="12"/>
      <c r="I402" s="13"/>
      <c r="J402" s="12"/>
      <c r="K402" s="14"/>
      <c r="L402" s="14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</row>
    <row r="403" spans="1:92" ht="25.5">
      <c r="A403" s="8">
        <v>5</v>
      </c>
      <c r="B403" s="29" t="s">
        <v>283</v>
      </c>
      <c r="C403" s="9" t="s">
        <v>19</v>
      </c>
      <c r="D403" s="10" t="s">
        <v>479</v>
      </c>
      <c r="E403" s="9" t="s">
        <v>205</v>
      </c>
      <c r="F403" s="11">
        <v>2</v>
      </c>
      <c r="G403" s="12"/>
      <c r="H403" s="12"/>
      <c r="I403" s="13"/>
      <c r="J403" s="12"/>
      <c r="K403" s="14"/>
      <c r="L403" s="14"/>
    </row>
    <row r="404" spans="1:92" ht="38.25">
      <c r="A404" s="8">
        <v>6</v>
      </c>
      <c r="B404" s="29" t="s">
        <v>275</v>
      </c>
      <c r="C404" s="9" t="s">
        <v>19</v>
      </c>
      <c r="D404" s="10" t="s">
        <v>474</v>
      </c>
      <c r="E404" s="9" t="s">
        <v>276</v>
      </c>
      <c r="F404" s="11">
        <v>1</v>
      </c>
      <c r="G404" s="12"/>
      <c r="H404" s="12"/>
      <c r="I404" s="13"/>
      <c r="J404" s="12"/>
      <c r="K404" s="14"/>
      <c r="L404" s="14"/>
    </row>
    <row r="405" spans="1:92" ht="25.5">
      <c r="A405" s="8">
        <v>7</v>
      </c>
      <c r="B405" s="29" t="s">
        <v>279</v>
      </c>
      <c r="C405" s="9" t="s">
        <v>19</v>
      </c>
      <c r="D405" s="10" t="s">
        <v>477</v>
      </c>
      <c r="E405" s="9" t="s">
        <v>280</v>
      </c>
      <c r="F405" s="11">
        <v>1</v>
      </c>
      <c r="G405" s="12"/>
      <c r="H405" s="12"/>
      <c r="I405" s="13"/>
      <c r="J405" s="12"/>
      <c r="K405" s="14"/>
      <c r="L405" s="14"/>
    </row>
    <row r="406" spans="1:92">
      <c r="A406" s="15"/>
      <c r="B406" s="16"/>
      <c r="C406" s="16"/>
      <c r="D406" s="17"/>
      <c r="E406" s="16"/>
      <c r="F406" s="28" t="s">
        <v>11</v>
      </c>
      <c r="G406" s="25" t="s">
        <v>12</v>
      </c>
      <c r="H406" s="26"/>
      <c r="I406" s="27" t="s">
        <v>13</v>
      </c>
      <c r="J406" s="26"/>
      <c r="K406" s="6"/>
      <c r="L406" s="6"/>
    </row>
    <row r="407" spans="1:92">
      <c r="A407" s="2"/>
      <c r="B407" s="7"/>
      <c r="C407" s="2"/>
      <c r="D407" s="36"/>
      <c r="E407" s="2"/>
      <c r="F407" s="2"/>
      <c r="G407" s="2"/>
      <c r="H407" s="3"/>
      <c r="I407" s="4"/>
      <c r="J407" s="4"/>
      <c r="K407" s="5"/>
      <c r="L407" s="5"/>
    </row>
    <row r="408" spans="1:92" s="30" customFormat="1">
      <c r="A408" s="2"/>
      <c r="B408" s="7"/>
      <c r="C408" s="2"/>
      <c r="D408" s="36"/>
      <c r="E408" s="2"/>
      <c r="F408" s="2"/>
      <c r="G408" s="2"/>
      <c r="H408" s="3"/>
      <c r="I408" s="4"/>
      <c r="J408" s="4"/>
      <c r="K408" s="5"/>
      <c r="L408" s="5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</row>
    <row r="409" spans="1:92" s="30" customFormat="1">
      <c r="A409" s="18" t="str">
        <f>CONCATENATE("Moduł ", SUM(COUNTIF(A$1:A408,"Lp."),1), " nie gorszy niż w katalogu ", "Argenta")</f>
        <v>Moduł 24 nie gorszy niż w katalogu Argenta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50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</row>
    <row r="410" spans="1:92" s="30" customFormat="1" ht="51" customHeight="1">
      <c r="A410" s="20" t="s">
        <v>0</v>
      </c>
      <c r="B410" s="21" t="s">
        <v>1</v>
      </c>
      <c r="C410" s="22" t="s">
        <v>2</v>
      </c>
      <c r="D410" s="22" t="s">
        <v>3</v>
      </c>
      <c r="E410" s="20" t="s">
        <v>4</v>
      </c>
      <c r="F410" s="22" t="s">
        <v>5</v>
      </c>
      <c r="G410" s="22" t="s">
        <v>6</v>
      </c>
      <c r="H410" s="22" t="s">
        <v>7</v>
      </c>
      <c r="I410" s="22" t="s">
        <v>8</v>
      </c>
      <c r="J410" s="22" t="s">
        <v>9</v>
      </c>
      <c r="K410" s="23" t="s">
        <v>10</v>
      </c>
      <c r="L410" s="23" t="s">
        <v>16</v>
      </c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</row>
    <row r="411" spans="1:92" s="30" customFormat="1">
      <c r="A411" s="23">
        <v>1</v>
      </c>
      <c r="B411" s="23">
        <v>2</v>
      </c>
      <c r="C411" s="24">
        <v>3</v>
      </c>
      <c r="D411" s="23">
        <v>4</v>
      </c>
      <c r="E411" s="23">
        <v>5</v>
      </c>
      <c r="F411" s="23">
        <v>6</v>
      </c>
      <c r="G411" s="23">
        <v>7</v>
      </c>
      <c r="H411" s="23">
        <v>8</v>
      </c>
      <c r="I411" s="23">
        <v>9</v>
      </c>
      <c r="J411" s="24">
        <v>10</v>
      </c>
      <c r="K411" s="24">
        <v>11</v>
      </c>
      <c r="L411" s="24">
        <v>12</v>
      </c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</row>
    <row r="412" spans="1:92" s="30" customFormat="1" ht="89.25">
      <c r="A412" s="8">
        <v>1</v>
      </c>
      <c r="B412" s="29" t="s">
        <v>366</v>
      </c>
      <c r="C412" s="9" t="s">
        <v>19</v>
      </c>
      <c r="D412" s="10" t="s">
        <v>558</v>
      </c>
      <c r="E412" s="9" t="s">
        <v>47</v>
      </c>
      <c r="F412" s="11">
        <v>1</v>
      </c>
      <c r="G412" s="12"/>
      <c r="H412" s="12"/>
      <c r="I412" s="13"/>
      <c r="J412" s="12"/>
      <c r="K412" s="14"/>
      <c r="L412" s="14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</row>
    <row r="413" spans="1:92" s="30" customFormat="1" ht="38.25">
      <c r="A413" s="8">
        <v>2</v>
      </c>
      <c r="B413" s="29" t="s">
        <v>488</v>
      </c>
      <c r="C413" s="9" t="s">
        <v>19</v>
      </c>
      <c r="D413" s="46" t="s">
        <v>535</v>
      </c>
      <c r="E413" s="9" t="s">
        <v>489</v>
      </c>
      <c r="F413" s="11">
        <v>1</v>
      </c>
      <c r="G413" s="12"/>
      <c r="H413" s="12"/>
      <c r="I413" s="13"/>
      <c r="J413" s="12"/>
      <c r="K413" s="49"/>
      <c r="L413" s="49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</row>
    <row r="414" spans="1:92" s="30" customFormat="1" ht="38.25">
      <c r="A414" s="8">
        <v>3</v>
      </c>
      <c r="B414" s="44" t="s">
        <v>506</v>
      </c>
      <c r="C414" s="45" t="s">
        <v>19</v>
      </c>
      <c r="D414" s="46" t="s">
        <v>536</v>
      </c>
      <c r="E414" s="45" t="s">
        <v>489</v>
      </c>
      <c r="F414" s="47">
        <v>1</v>
      </c>
      <c r="G414" s="48"/>
      <c r="H414" s="12"/>
      <c r="I414" s="13"/>
      <c r="J414" s="12"/>
      <c r="K414" s="49"/>
      <c r="L414" s="49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</row>
    <row r="415" spans="1:92" s="30" customFormat="1" ht="38.25">
      <c r="A415" s="8">
        <v>4</v>
      </c>
      <c r="B415" s="44" t="s">
        <v>507</v>
      </c>
      <c r="C415" s="45" t="s">
        <v>19</v>
      </c>
      <c r="D415" s="46" t="s">
        <v>537</v>
      </c>
      <c r="E415" s="45" t="s">
        <v>489</v>
      </c>
      <c r="F415" s="47">
        <v>1</v>
      </c>
      <c r="G415" s="48"/>
      <c r="H415" s="12"/>
      <c r="I415" s="13"/>
      <c r="J415" s="12"/>
      <c r="K415" s="49"/>
      <c r="L415" s="49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</row>
    <row r="416" spans="1:92" s="30" customFormat="1" ht="51">
      <c r="A416" s="8">
        <v>5</v>
      </c>
      <c r="B416" s="44" t="s">
        <v>508</v>
      </c>
      <c r="C416" s="45" t="s">
        <v>19</v>
      </c>
      <c r="D416" s="46" t="s">
        <v>509</v>
      </c>
      <c r="E416" s="45" t="s">
        <v>510</v>
      </c>
      <c r="F416" s="47">
        <v>3</v>
      </c>
      <c r="G416" s="48"/>
      <c r="H416" s="12"/>
      <c r="I416" s="13"/>
      <c r="J416" s="12"/>
      <c r="K416" s="49"/>
      <c r="L416" s="49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</row>
    <row r="417" spans="1:92" s="30" customFormat="1" ht="51">
      <c r="A417" s="8">
        <v>6</v>
      </c>
      <c r="B417" s="44" t="s">
        <v>511</v>
      </c>
      <c r="C417" s="45" t="s">
        <v>19</v>
      </c>
      <c r="D417" s="46" t="s">
        <v>512</v>
      </c>
      <c r="E417" s="45" t="s">
        <v>510</v>
      </c>
      <c r="F417" s="47">
        <v>3</v>
      </c>
      <c r="G417" s="48"/>
      <c r="H417" s="12"/>
      <c r="I417" s="13"/>
      <c r="J417" s="12"/>
      <c r="K417" s="49"/>
      <c r="L417" s="49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</row>
    <row r="418" spans="1:92" s="30" customFormat="1" ht="66.75">
      <c r="A418" s="8">
        <v>7</v>
      </c>
      <c r="B418" s="44" t="s">
        <v>513</v>
      </c>
      <c r="C418" s="45" t="s">
        <v>19</v>
      </c>
      <c r="D418" s="46" t="s">
        <v>538</v>
      </c>
      <c r="E418" s="45" t="s">
        <v>510</v>
      </c>
      <c r="F418" s="47">
        <v>1</v>
      </c>
      <c r="G418" s="48"/>
      <c r="H418" s="12"/>
      <c r="I418" s="13"/>
      <c r="J418" s="12"/>
      <c r="K418" s="49"/>
      <c r="L418" s="49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</row>
    <row r="419" spans="1:92" s="30" customFormat="1" ht="79.5">
      <c r="A419" s="8">
        <v>8</v>
      </c>
      <c r="B419" s="44" t="s">
        <v>514</v>
      </c>
      <c r="C419" s="45" t="s">
        <v>19</v>
      </c>
      <c r="D419" s="46" t="s">
        <v>539</v>
      </c>
      <c r="E419" s="45" t="s">
        <v>510</v>
      </c>
      <c r="F419" s="47">
        <v>1</v>
      </c>
      <c r="G419" s="48"/>
      <c r="H419" s="12"/>
      <c r="I419" s="13"/>
      <c r="J419" s="12"/>
      <c r="K419" s="49"/>
      <c r="L419" s="49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</row>
    <row r="420" spans="1:92" s="30" customFormat="1" ht="66.75">
      <c r="A420" s="8">
        <v>9</v>
      </c>
      <c r="B420" s="44" t="s">
        <v>515</v>
      </c>
      <c r="C420" s="45" t="s">
        <v>19</v>
      </c>
      <c r="D420" s="46" t="s">
        <v>540</v>
      </c>
      <c r="E420" s="45" t="s">
        <v>510</v>
      </c>
      <c r="F420" s="47">
        <v>1</v>
      </c>
      <c r="G420" s="48"/>
      <c r="H420" s="12"/>
      <c r="I420" s="13"/>
      <c r="J420" s="12"/>
      <c r="K420" s="49"/>
      <c r="L420" s="49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</row>
    <row r="421" spans="1:92" s="30" customFormat="1" ht="79.5">
      <c r="A421" s="8">
        <v>10</v>
      </c>
      <c r="B421" s="44" t="s">
        <v>516</v>
      </c>
      <c r="C421" s="45" t="s">
        <v>19</v>
      </c>
      <c r="D421" s="46" t="s">
        <v>541</v>
      </c>
      <c r="E421" s="45" t="s">
        <v>510</v>
      </c>
      <c r="F421" s="47">
        <v>1</v>
      </c>
      <c r="G421" s="48"/>
      <c r="H421" s="12"/>
      <c r="I421" s="13"/>
      <c r="J421" s="12"/>
      <c r="K421" s="49"/>
      <c r="L421" s="49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</row>
    <row r="422" spans="1:92" s="30" customFormat="1" ht="79.5">
      <c r="A422" s="8">
        <v>11</v>
      </c>
      <c r="B422" s="44" t="s">
        <v>517</v>
      </c>
      <c r="C422" s="45" t="s">
        <v>19</v>
      </c>
      <c r="D422" s="46" t="s">
        <v>542</v>
      </c>
      <c r="E422" s="45" t="s">
        <v>510</v>
      </c>
      <c r="F422" s="47">
        <v>1</v>
      </c>
      <c r="G422" s="48"/>
      <c r="H422" s="12"/>
      <c r="I422" s="13"/>
      <c r="J422" s="12"/>
      <c r="K422" s="49"/>
      <c r="L422" s="49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</row>
    <row r="423" spans="1:92" s="30" customFormat="1" ht="66.75">
      <c r="A423" s="8">
        <v>12</v>
      </c>
      <c r="B423" s="44" t="s">
        <v>518</v>
      </c>
      <c r="C423" s="45" t="s">
        <v>19</v>
      </c>
      <c r="D423" s="46" t="s">
        <v>543</v>
      </c>
      <c r="E423" s="45" t="s">
        <v>510</v>
      </c>
      <c r="F423" s="47">
        <v>1</v>
      </c>
      <c r="G423" s="48"/>
      <c r="H423" s="12"/>
      <c r="I423" s="13"/>
      <c r="J423" s="12"/>
      <c r="K423" s="49"/>
      <c r="L423" s="49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</row>
    <row r="424" spans="1:92" s="30" customFormat="1">
      <c r="A424" s="8">
        <v>13</v>
      </c>
      <c r="B424" s="44" t="s">
        <v>519</v>
      </c>
      <c r="C424" s="45" t="s">
        <v>118</v>
      </c>
      <c r="D424" s="46" t="s">
        <v>544</v>
      </c>
      <c r="E424" s="45" t="s">
        <v>520</v>
      </c>
      <c r="F424" s="47">
        <v>8</v>
      </c>
      <c r="G424" s="48"/>
      <c r="H424" s="12"/>
      <c r="I424" s="13"/>
      <c r="J424" s="12"/>
      <c r="K424" s="49"/>
      <c r="L424" s="49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</row>
    <row r="425" spans="1:92" s="30" customFormat="1">
      <c r="A425" s="8">
        <v>14</v>
      </c>
      <c r="B425" s="44" t="s">
        <v>521</v>
      </c>
      <c r="C425" s="45" t="s">
        <v>19</v>
      </c>
      <c r="D425" s="46" t="s">
        <v>522</v>
      </c>
      <c r="E425" s="45" t="s">
        <v>523</v>
      </c>
      <c r="F425" s="47">
        <v>1</v>
      </c>
      <c r="G425" s="48"/>
      <c r="H425" s="12"/>
      <c r="I425" s="13"/>
      <c r="J425" s="12"/>
      <c r="K425" s="49"/>
      <c r="L425" s="49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</row>
    <row r="426" spans="1:92" s="30" customFormat="1" ht="38.25">
      <c r="A426" s="8">
        <v>15</v>
      </c>
      <c r="B426" s="56" t="s">
        <v>525</v>
      </c>
      <c r="C426" s="45" t="s">
        <v>19</v>
      </c>
      <c r="D426" s="46" t="s">
        <v>524</v>
      </c>
      <c r="E426" s="45" t="s">
        <v>510</v>
      </c>
      <c r="F426" s="47">
        <v>3</v>
      </c>
      <c r="G426" s="48"/>
      <c r="H426" s="12"/>
      <c r="I426" s="13"/>
      <c r="J426" s="12"/>
      <c r="K426" s="49"/>
      <c r="L426" s="49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</row>
    <row r="427" spans="1:92">
      <c r="A427" s="15"/>
      <c r="B427" s="16"/>
      <c r="C427" s="16"/>
      <c r="D427" s="17"/>
      <c r="E427" s="16"/>
      <c r="F427" s="28" t="s">
        <v>11</v>
      </c>
      <c r="G427" s="25" t="s">
        <v>12</v>
      </c>
      <c r="H427" s="26"/>
      <c r="I427" s="27" t="s">
        <v>13</v>
      </c>
      <c r="J427" s="26"/>
      <c r="K427" s="6"/>
      <c r="L427" s="6"/>
    </row>
    <row r="428" spans="1:92">
      <c r="A428" s="2"/>
      <c r="B428" s="7"/>
      <c r="C428" s="2"/>
      <c r="D428" s="36"/>
      <c r="E428" s="2"/>
      <c r="F428" s="2"/>
      <c r="G428" s="2"/>
      <c r="H428" s="3"/>
      <c r="I428" s="4"/>
      <c r="J428" s="4"/>
      <c r="K428" s="5"/>
      <c r="L428" s="5"/>
    </row>
    <row r="429" spans="1:92" s="30" customFormat="1">
      <c r="A429" s="2"/>
      <c r="B429" s="7"/>
      <c r="C429" s="2"/>
      <c r="D429" s="36"/>
      <c r="E429" s="2"/>
      <c r="F429" s="2"/>
      <c r="G429" s="2"/>
      <c r="H429" s="3"/>
      <c r="I429" s="4"/>
      <c r="J429" s="4"/>
      <c r="K429" s="5"/>
      <c r="L429" s="5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</row>
    <row r="430" spans="1:92" s="30" customFormat="1">
      <c r="A430" s="18" t="str">
        <f>CONCATENATE("Moduł ", SUM(COUNTIF(A$1:A429,"Lp."),1), " nie gorszy niż w katalogu ", "BTL")</f>
        <v>Moduł 25 nie gorszy niż w katalogu BTL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50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</row>
    <row r="431" spans="1:92" s="30" customFormat="1" ht="51" customHeight="1">
      <c r="A431" s="20" t="s">
        <v>0</v>
      </c>
      <c r="B431" s="21" t="s">
        <v>1</v>
      </c>
      <c r="C431" s="22" t="s">
        <v>2</v>
      </c>
      <c r="D431" s="22" t="s">
        <v>3</v>
      </c>
      <c r="E431" s="20" t="s">
        <v>4</v>
      </c>
      <c r="F431" s="22" t="s">
        <v>5</v>
      </c>
      <c r="G431" s="22" t="s">
        <v>6</v>
      </c>
      <c r="H431" s="22" t="s">
        <v>7</v>
      </c>
      <c r="I431" s="22" t="s">
        <v>8</v>
      </c>
      <c r="J431" s="22" t="s">
        <v>9</v>
      </c>
      <c r="K431" s="23" t="s">
        <v>10</v>
      </c>
      <c r="L431" s="23" t="s">
        <v>16</v>
      </c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</row>
    <row r="432" spans="1:92" s="30" customFormat="1">
      <c r="A432" s="23">
        <v>1</v>
      </c>
      <c r="B432" s="23">
        <v>2</v>
      </c>
      <c r="C432" s="24">
        <v>3</v>
      </c>
      <c r="D432" s="23">
        <v>4</v>
      </c>
      <c r="E432" s="23">
        <v>5</v>
      </c>
      <c r="F432" s="23">
        <v>6</v>
      </c>
      <c r="G432" s="23">
        <v>7</v>
      </c>
      <c r="H432" s="23">
        <v>8</v>
      </c>
      <c r="I432" s="23">
        <v>9</v>
      </c>
      <c r="J432" s="24">
        <v>10</v>
      </c>
      <c r="K432" s="24">
        <v>11</v>
      </c>
      <c r="L432" s="24">
        <v>12</v>
      </c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</row>
    <row r="433" spans="1:92" s="30" customFormat="1">
      <c r="A433" s="8">
        <v>1</v>
      </c>
      <c r="B433" s="29" t="s">
        <v>391</v>
      </c>
      <c r="C433" s="9" t="s">
        <v>19</v>
      </c>
      <c r="D433" s="10" t="s">
        <v>392</v>
      </c>
      <c r="E433" s="9" t="s">
        <v>47</v>
      </c>
      <c r="F433" s="11">
        <v>1</v>
      </c>
      <c r="G433" s="12"/>
      <c r="H433" s="12"/>
      <c r="I433" s="13"/>
      <c r="J433" s="12"/>
      <c r="K433" s="14"/>
      <c r="L433" s="14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</row>
    <row r="434" spans="1:92" s="30" customFormat="1" ht="25.5">
      <c r="A434" s="8">
        <v>2</v>
      </c>
      <c r="B434" s="29" t="s">
        <v>386</v>
      </c>
      <c r="C434" s="9" t="s">
        <v>19</v>
      </c>
      <c r="D434" s="10" t="s">
        <v>494</v>
      </c>
      <c r="E434" s="9" t="s">
        <v>387</v>
      </c>
      <c r="F434" s="11">
        <v>1</v>
      </c>
      <c r="G434" s="12"/>
      <c r="H434" s="12"/>
      <c r="I434" s="13"/>
      <c r="J434" s="12"/>
      <c r="K434" s="14"/>
      <c r="L434" s="14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</row>
    <row r="435" spans="1:92" s="30" customFormat="1">
      <c r="A435" s="8">
        <v>3</v>
      </c>
      <c r="B435" s="29" t="s">
        <v>393</v>
      </c>
      <c r="C435" s="9" t="s">
        <v>19</v>
      </c>
      <c r="D435" s="10" t="s">
        <v>394</v>
      </c>
      <c r="E435" s="9" t="s">
        <v>164</v>
      </c>
      <c r="F435" s="11">
        <v>1</v>
      </c>
      <c r="G435" s="12"/>
      <c r="H435" s="12"/>
      <c r="I435" s="13"/>
      <c r="J435" s="12"/>
      <c r="K435" s="14"/>
      <c r="L435" s="14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</row>
    <row r="436" spans="1:92" s="30" customFormat="1">
      <c r="A436" s="8">
        <v>4</v>
      </c>
      <c r="B436" s="29" t="s">
        <v>395</v>
      </c>
      <c r="C436" s="9" t="s">
        <v>19</v>
      </c>
      <c r="D436" s="10" t="s">
        <v>94</v>
      </c>
      <c r="E436" s="9" t="s">
        <v>164</v>
      </c>
      <c r="F436" s="11">
        <v>1</v>
      </c>
      <c r="G436" s="12"/>
      <c r="H436" s="12"/>
      <c r="I436" s="13"/>
      <c r="J436" s="12"/>
      <c r="K436" s="14"/>
      <c r="L436" s="14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</row>
    <row r="437" spans="1:92" s="34" customFormat="1">
      <c r="A437" s="8">
        <v>5</v>
      </c>
      <c r="B437" s="29" t="s">
        <v>398</v>
      </c>
      <c r="C437" s="9" t="s">
        <v>19</v>
      </c>
      <c r="D437" s="10" t="s">
        <v>399</v>
      </c>
      <c r="E437" s="9" t="s">
        <v>35</v>
      </c>
      <c r="F437" s="11">
        <v>1</v>
      </c>
      <c r="G437" s="12"/>
      <c r="H437" s="12"/>
      <c r="I437" s="13"/>
      <c r="J437" s="12"/>
      <c r="K437" s="14"/>
      <c r="L437" s="14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</row>
    <row r="438" spans="1:92" s="34" customFormat="1">
      <c r="A438" s="8">
        <v>6</v>
      </c>
      <c r="B438" s="29" t="s">
        <v>381</v>
      </c>
      <c r="C438" s="9" t="s">
        <v>19</v>
      </c>
      <c r="D438" s="10" t="s">
        <v>382</v>
      </c>
      <c r="E438" s="9" t="s">
        <v>383</v>
      </c>
      <c r="F438" s="11">
        <v>2</v>
      </c>
      <c r="G438" s="12"/>
      <c r="H438" s="12"/>
      <c r="I438" s="13"/>
      <c r="J438" s="12"/>
      <c r="K438" s="14"/>
      <c r="L438" s="14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</row>
    <row r="439" spans="1:92" s="34" customFormat="1">
      <c r="A439" s="8">
        <v>7</v>
      </c>
      <c r="B439" s="29" t="s">
        <v>379</v>
      </c>
      <c r="C439" s="9" t="s">
        <v>19</v>
      </c>
      <c r="D439" s="10" t="s">
        <v>380</v>
      </c>
      <c r="E439" s="9" t="s">
        <v>40</v>
      </c>
      <c r="F439" s="11">
        <v>3</v>
      </c>
      <c r="G439" s="12"/>
      <c r="H439" s="12"/>
      <c r="I439" s="13"/>
      <c r="J439" s="12"/>
      <c r="K439" s="14"/>
      <c r="L439" s="14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</row>
    <row r="440" spans="1:92" s="34" customFormat="1" ht="38.25">
      <c r="A440" s="8">
        <v>8</v>
      </c>
      <c r="B440" s="29" t="s">
        <v>377</v>
      </c>
      <c r="C440" s="9" t="s">
        <v>19</v>
      </c>
      <c r="D440" s="10" t="s">
        <v>495</v>
      </c>
      <c r="E440" s="9" t="s">
        <v>378</v>
      </c>
      <c r="F440" s="11">
        <v>2</v>
      </c>
      <c r="G440" s="12"/>
      <c r="H440" s="12"/>
      <c r="I440" s="13"/>
      <c r="J440" s="12"/>
      <c r="K440" s="14"/>
      <c r="L440" s="14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</row>
    <row r="441" spans="1:92" s="34" customFormat="1">
      <c r="A441" s="8">
        <v>9</v>
      </c>
      <c r="B441" s="29" t="s">
        <v>396</v>
      </c>
      <c r="C441" s="9" t="s">
        <v>19</v>
      </c>
      <c r="D441" s="10" t="s">
        <v>397</v>
      </c>
      <c r="E441" s="9" t="s">
        <v>52</v>
      </c>
      <c r="F441" s="11">
        <v>1</v>
      </c>
      <c r="G441" s="12"/>
      <c r="H441" s="12"/>
      <c r="I441" s="13"/>
      <c r="J441" s="12"/>
      <c r="K441" s="14"/>
      <c r="L441" s="14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</row>
    <row r="442" spans="1:92" s="34" customFormat="1">
      <c r="A442" s="8">
        <v>10</v>
      </c>
      <c r="B442" s="29" t="s">
        <v>385</v>
      </c>
      <c r="C442" s="9" t="s">
        <v>19</v>
      </c>
      <c r="D442" s="46" t="s">
        <v>545</v>
      </c>
      <c r="E442" s="9" t="s">
        <v>28</v>
      </c>
      <c r="F442" s="11">
        <v>2</v>
      </c>
      <c r="G442" s="12"/>
      <c r="H442" s="12"/>
      <c r="I442" s="13"/>
      <c r="J442" s="12"/>
      <c r="K442" s="14"/>
      <c r="L442" s="14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</row>
    <row r="443" spans="1:92" s="34" customFormat="1" ht="51">
      <c r="A443" s="8">
        <v>11</v>
      </c>
      <c r="B443" s="29" t="s">
        <v>384</v>
      </c>
      <c r="C443" s="9" t="s">
        <v>19</v>
      </c>
      <c r="D443" s="46" t="s">
        <v>546</v>
      </c>
      <c r="E443" s="9" t="s">
        <v>28</v>
      </c>
      <c r="F443" s="11">
        <v>15</v>
      </c>
      <c r="G443" s="12"/>
      <c r="H443" s="12"/>
      <c r="I443" s="13"/>
      <c r="J443" s="12"/>
      <c r="K443" s="14"/>
      <c r="L443" s="14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</row>
    <row r="444" spans="1:92" s="34" customFormat="1" ht="130.5">
      <c r="A444" s="8">
        <v>12</v>
      </c>
      <c r="B444" s="29" t="s">
        <v>370</v>
      </c>
      <c r="C444" s="9" t="s">
        <v>19</v>
      </c>
      <c r="D444" s="46" t="s">
        <v>547</v>
      </c>
      <c r="E444" s="9" t="s">
        <v>371</v>
      </c>
      <c r="F444" s="11">
        <v>1</v>
      </c>
      <c r="G444" s="12"/>
      <c r="H444" s="12"/>
      <c r="I444" s="13"/>
      <c r="J444" s="12"/>
      <c r="K444" s="14"/>
      <c r="L444" s="14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</row>
    <row r="445" spans="1:92" s="34" customFormat="1" ht="117.75">
      <c r="A445" s="8">
        <v>13</v>
      </c>
      <c r="B445" s="29" t="s">
        <v>368</v>
      </c>
      <c r="C445" s="9" t="s">
        <v>19</v>
      </c>
      <c r="D445" s="46" t="s">
        <v>548</v>
      </c>
      <c r="E445" s="9" t="s">
        <v>369</v>
      </c>
      <c r="F445" s="11">
        <v>5</v>
      </c>
      <c r="G445" s="12"/>
      <c r="H445" s="12"/>
      <c r="I445" s="13"/>
      <c r="J445" s="12"/>
      <c r="K445" s="14"/>
      <c r="L445" s="14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</row>
    <row r="446" spans="1:92" s="34" customFormat="1" ht="114.75">
      <c r="A446" s="8">
        <v>14</v>
      </c>
      <c r="B446" s="29" t="s">
        <v>388</v>
      </c>
      <c r="C446" s="9" t="s">
        <v>19</v>
      </c>
      <c r="D446" s="46" t="s">
        <v>549</v>
      </c>
      <c r="E446" s="9" t="s">
        <v>389</v>
      </c>
      <c r="F446" s="11">
        <v>2</v>
      </c>
      <c r="G446" s="12"/>
      <c r="H446" s="12"/>
      <c r="I446" s="13"/>
      <c r="J446" s="12"/>
      <c r="K446" s="14"/>
      <c r="L446" s="14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</row>
    <row r="447" spans="1:92" s="34" customFormat="1" ht="89.25">
      <c r="A447" s="8">
        <v>15</v>
      </c>
      <c r="B447" s="29" t="s">
        <v>372</v>
      </c>
      <c r="C447" s="9" t="s">
        <v>19</v>
      </c>
      <c r="D447" s="10" t="s">
        <v>373</v>
      </c>
      <c r="E447" s="9" t="s">
        <v>374</v>
      </c>
      <c r="F447" s="11">
        <v>3</v>
      </c>
      <c r="G447" s="12"/>
      <c r="H447" s="12"/>
      <c r="I447" s="13"/>
      <c r="J447" s="12"/>
      <c r="K447" s="14"/>
      <c r="L447" s="14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</row>
    <row r="448" spans="1:92" s="34" customFormat="1" ht="89.25">
      <c r="A448" s="8">
        <v>16</v>
      </c>
      <c r="B448" s="29" t="s">
        <v>375</v>
      </c>
      <c r="C448" s="9" t="s">
        <v>19</v>
      </c>
      <c r="D448" s="10" t="s">
        <v>376</v>
      </c>
      <c r="E448" s="9" t="s">
        <v>374</v>
      </c>
      <c r="F448" s="11">
        <v>3</v>
      </c>
      <c r="G448" s="12"/>
      <c r="H448" s="12"/>
      <c r="I448" s="13"/>
      <c r="J448" s="12"/>
      <c r="K448" s="14"/>
      <c r="L448" s="14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</row>
    <row r="449" spans="1:92" s="34" customFormat="1" ht="25.5">
      <c r="A449" s="8">
        <v>17</v>
      </c>
      <c r="B449" s="29" t="s">
        <v>367</v>
      </c>
      <c r="C449" s="9" t="s">
        <v>19</v>
      </c>
      <c r="D449" s="10" t="s">
        <v>481</v>
      </c>
      <c r="E449" s="9" t="s">
        <v>36</v>
      </c>
      <c r="F449" s="11">
        <v>1</v>
      </c>
      <c r="G449" s="12"/>
      <c r="H449" s="12"/>
      <c r="I449" s="13"/>
      <c r="J449" s="12"/>
      <c r="K449" s="14"/>
      <c r="L449" s="14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</row>
    <row r="450" spans="1:92" s="34" customFormat="1" ht="51">
      <c r="A450" s="8">
        <v>18</v>
      </c>
      <c r="B450" s="29" t="s">
        <v>390</v>
      </c>
      <c r="C450" s="9" t="s">
        <v>19</v>
      </c>
      <c r="D450" s="46" t="s">
        <v>550</v>
      </c>
      <c r="E450" s="9" t="s">
        <v>36</v>
      </c>
      <c r="F450" s="11">
        <v>1</v>
      </c>
      <c r="G450" s="12"/>
      <c r="H450" s="12"/>
      <c r="I450" s="13"/>
      <c r="J450" s="12"/>
      <c r="K450" s="14"/>
      <c r="L450" s="14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</row>
    <row r="451" spans="1:92">
      <c r="A451" s="15"/>
      <c r="B451" s="16"/>
      <c r="C451" s="16"/>
      <c r="D451" s="17"/>
      <c r="E451" s="16"/>
      <c r="F451" s="28" t="s">
        <v>11</v>
      </c>
      <c r="G451" s="25" t="s">
        <v>12</v>
      </c>
      <c r="H451" s="26"/>
      <c r="I451" s="27" t="s">
        <v>13</v>
      </c>
      <c r="J451" s="26"/>
      <c r="K451" s="6"/>
      <c r="L451" s="6"/>
    </row>
    <row r="452" spans="1:92">
      <c r="A452" s="2"/>
      <c r="B452" s="7"/>
      <c r="C452" s="2"/>
      <c r="D452" s="36"/>
      <c r="E452" s="2"/>
      <c r="F452" s="2"/>
      <c r="G452" s="2"/>
      <c r="H452" s="3"/>
      <c r="I452" s="4"/>
      <c r="J452" s="4"/>
      <c r="K452" s="5"/>
      <c r="L452" s="5"/>
    </row>
    <row r="453" spans="1:92" s="30" customFormat="1">
      <c r="A453" s="2"/>
      <c r="B453" s="7"/>
      <c r="C453" s="2"/>
      <c r="D453" s="36"/>
      <c r="E453" s="2"/>
      <c r="F453" s="2"/>
      <c r="G453" s="2"/>
      <c r="H453" s="3"/>
      <c r="I453" s="4"/>
      <c r="J453" s="4"/>
      <c r="K453" s="5"/>
      <c r="L453" s="5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</row>
    <row r="454" spans="1:92" s="30" customFormat="1">
      <c r="A454" s="18" t="str">
        <f>CONCATENATE("Moduł ", SUM(COUNTIF(A$1:A453,"Lp."),1), " nie gorszy niż w katalogu ", " POL-AURA")</f>
        <v>Moduł 26 nie gorszy niż w katalogu  POL-AURA</v>
      </c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50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</row>
    <row r="455" spans="1:92" s="30" customFormat="1" ht="51" customHeight="1">
      <c r="A455" s="20" t="s">
        <v>0</v>
      </c>
      <c r="B455" s="21" t="s">
        <v>1</v>
      </c>
      <c r="C455" s="22" t="s">
        <v>2</v>
      </c>
      <c r="D455" s="22" t="s">
        <v>3</v>
      </c>
      <c r="E455" s="20" t="s">
        <v>4</v>
      </c>
      <c r="F455" s="22" t="s">
        <v>5</v>
      </c>
      <c r="G455" s="22" t="s">
        <v>6</v>
      </c>
      <c r="H455" s="22" t="s">
        <v>7</v>
      </c>
      <c r="I455" s="22" t="s">
        <v>8</v>
      </c>
      <c r="J455" s="22" t="s">
        <v>9</v>
      </c>
      <c r="K455" s="23" t="s">
        <v>10</v>
      </c>
      <c r="L455" s="23" t="s">
        <v>16</v>
      </c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</row>
    <row r="456" spans="1:92" s="30" customFormat="1">
      <c r="A456" s="23">
        <v>1</v>
      </c>
      <c r="B456" s="23">
        <v>2</v>
      </c>
      <c r="C456" s="24">
        <v>3</v>
      </c>
      <c r="D456" s="23">
        <v>4</v>
      </c>
      <c r="E456" s="23">
        <v>5</v>
      </c>
      <c r="F456" s="23">
        <v>6</v>
      </c>
      <c r="G456" s="23">
        <v>7</v>
      </c>
      <c r="H456" s="23">
        <v>8</v>
      </c>
      <c r="I456" s="23">
        <v>9</v>
      </c>
      <c r="J456" s="24">
        <v>10</v>
      </c>
      <c r="K456" s="24">
        <v>11</v>
      </c>
      <c r="L456" s="24">
        <v>12</v>
      </c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</row>
    <row r="457" spans="1:92" s="30" customFormat="1">
      <c r="A457" s="8">
        <v>1</v>
      </c>
      <c r="B457" s="29">
        <v>142234208</v>
      </c>
      <c r="C457" s="9" t="s">
        <v>19</v>
      </c>
      <c r="D457" s="10" t="s">
        <v>401</v>
      </c>
      <c r="E457" s="9" t="s">
        <v>42</v>
      </c>
      <c r="F457" s="11">
        <v>1</v>
      </c>
      <c r="G457" s="12"/>
      <c r="H457" s="12"/>
      <c r="I457" s="13"/>
      <c r="J457" s="12"/>
      <c r="K457" s="14"/>
      <c r="L457" s="14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</row>
    <row r="458" spans="1:92" s="30" customFormat="1" ht="38.25">
      <c r="A458" s="8">
        <v>2</v>
      </c>
      <c r="B458" s="29" t="s">
        <v>402</v>
      </c>
      <c r="C458" s="9" t="s">
        <v>19</v>
      </c>
      <c r="D458" s="10" t="s">
        <v>496</v>
      </c>
      <c r="E458" s="9" t="s">
        <v>40</v>
      </c>
      <c r="F458" s="11">
        <v>1</v>
      </c>
      <c r="G458" s="12"/>
      <c r="H458" s="12"/>
      <c r="I458" s="13"/>
      <c r="J458" s="12"/>
      <c r="K458" s="14"/>
      <c r="L458" s="14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</row>
    <row r="459" spans="1:92">
      <c r="A459" s="15"/>
      <c r="B459" s="16"/>
      <c r="C459" s="16"/>
      <c r="D459" s="17"/>
      <c r="E459" s="16"/>
      <c r="F459" s="28" t="s">
        <v>11</v>
      </c>
      <c r="G459" s="25" t="s">
        <v>12</v>
      </c>
      <c r="H459" s="26"/>
      <c r="I459" s="27" t="s">
        <v>13</v>
      </c>
      <c r="J459" s="26"/>
      <c r="K459" s="6"/>
      <c r="L459" s="6"/>
    </row>
    <row r="460" spans="1:92">
      <c r="A460" s="2"/>
      <c r="B460" s="7"/>
      <c r="C460" s="2"/>
      <c r="D460" s="36"/>
      <c r="E460" s="2"/>
      <c r="F460" s="2"/>
      <c r="G460" s="2"/>
      <c r="H460" s="3"/>
      <c r="I460" s="4"/>
      <c r="J460" s="4"/>
      <c r="K460" s="5"/>
      <c r="L460" s="5"/>
    </row>
    <row r="461" spans="1:92" s="30" customFormat="1">
      <c r="A461" s="2"/>
      <c r="B461" s="7"/>
      <c r="C461" s="2"/>
      <c r="D461" s="36"/>
      <c r="E461" s="2"/>
      <c r="F461" s="2"/>
      <c r="G461" s="2"/>
      <c r="H461" s="3"/>
      <c r="I461" s="4"/>
      <c r="J461" s="4"/>
      <c r="K461" s="5"/>
      <c r="L461" s="5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</row>
    <row r="462" spans="1:92" s="30" customFormat="1">
      <c r="A462" s="18" t="str">
        <f>CONCATENATE("Moduł ", SUM(COUNTIF(A$1:A461,"Lp."),1), " nie gorszy niż w katalogu ", "WITKO producent HAMILTON")</f>
        <v>Moduł 27 nie gorszy niż w katalogu WITKO producent HAMILTON</v>
      </c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50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</row>
    <row r="463" spans="1:92" s="30" customFormat="1" ht="51" customHeight="1">
      <c r="A463" s="20" t="s">
        <v>0</v>
      </c>
      <c r="B463" s="21" t="s">
        <v>1</v>
      </c>
      <c r="C463" s="22" t="s">
        <v>2</v>
      </c>
      <c r="D463" s="22" t="s">
        <v>3</v>
      </c>
      <c r="E463" s="20" t="s">
        <v>4</v>
      </c>
      <c r="F463" s="22" t="s">
        <v>5</v>
      </c>
      <c r="G463" s="22" t="s">
        <v>6</v>
      </c>
      <c r="H463" s="22" t="s">
        <v>7</v>
      </c>
      <c r="I463" s="22" t="s">
        <v>8</v>
      </c>
      <c r="J463" s="22" t="s">
        <v>9</v>
      </c>
      <c r="K463" s="23" t="s">
        <v>10</v>
      </c>
      <c r="L463" s="23" t="s">
        <v>16</v>
      </c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</row>
    <row r="464" spans="1:92" s="30" customFormat="1">
      <c r="A464" s="23">
        <v>1</v>
      </c>
      <c r="B464" s="23">
        <v>2</v>
      </c>
      <c r="C464" s="24">
        <v>3</v>
      </c>
      <c r="D464" s="23">
        <v>4</v>
      </c>
      <c r="E464" s="23">
        <v>5</v>
      </c>
      <c r="F464" s="23">
        <v>6</v>
      </c>
      <c r="G464" s="23">
        <v>7</v>
      </c>
      <c r="H464" s="23">
        <v>8</v>
      </c>
      <c r="I464" s="23">
        <v>9</v>
      </c>
      <c r="J464" s="24">
        <v>10</v>
      </c>
      <c r="K464" s="24">
        <v>11</v>
      </c>
      <c r="L464" s="24">
        <v>12</v>
      </c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</row>
    <row r="465" spans="1:92" s="30" customFormat="1" ht="76.5">
      <c r="A465" s="8">
        <v>1</v>
      </c>
      <c r="B465" s="29">
        <v>9221089</v>
      </c>
      <c r="C465" s="9" t="s">
        <v>19</v>
      </c>
      <c r="D465" s="10" t="s">
        <v>403</v>
      </c>
      <c r="E465" s="9" t="s">
        <v>404</v>
      </c>
      <c r="F465" s="11">
        <v>1</v>
      </c>
      <c r="G465" s="12"/>
      <c r="H465" s="12"/>
      <c r="I465" s="13"/>
      <c r="J465" s="12"/>
      <c r="K465" s="14"/>
      <c r="L465" s="14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</row>
    <row r="466" spans="1:92">
      <c r="A466" s="15"/>
      <c r="B466" s="16"/>
      <c r="C466" s="16"/>
      <c r="D466" s="17"/>
      <c r="E466" s="16"/>
      <c r="F466" s="28" t="s">
        <v>11</v>
      </c>
      <c r="G466" s="25" t="s">
        <v>12</v>
      </c>
      <c r="H466" s="26"/>
      <c r="I466" s="27" t="s">
        <v>13</v>
      </c>
      <c r="J466" s="26"/>
      <c r="K466" s="6"/>
      <c r="L466" s="6"/>
    </row>
    <row r="467" spans="1:92">
      <c r="A467" s="2"/>
      <c r="B467" s="7"/>
      <c r="C467" s="2"/>
      <c r="D467" s="36"/>
      <c r="E467" s="2"/>
      <c r="F467" s="2"/>
      <c r="G467" s="2"/>
      <c r="H467" s="3"/>
      <c r="I467" s="4"/>
      <c r="J467" s="4"/>
      <c r="K467" s="5"/>
      <c r="L467" s="5"/>
    </row>
    <row r="468" spans="1:92" s="30" customFormat="1">
      <c r="A468" s="2"/>
      <c r="B468" s="7"/>
      <c r="C468" s="2"/>
      <c r="D468" s="36"/>
      <c r="E468" s="2"/>
      <c r="F468" s="2"/>
      <c r="G468" s="2"/>
      <c r="H468" s="3"/>
      <c r="I468" s="4"/>
      <c r="J468" s="4"/>
      <c r="K468" s="5"/>
      <c r="L468" s="5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</row>
    <row r="469" spans="1:92" s="30" customFormat="1">
      <c r="A469" s="18" t="str">
        <f>CONCATENATE("Moduł ", SUM(COUNTIF(A$1:A468,"Lp."),1), " nie gorszy niż w katalogu ", "Bio Merieux")</f>
        <v>Moduł 28 nie gorszy niż w katalogu Bio Merieux</v>
      </c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50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</row>
    <row r="470" spans="1:92" s="30" customFormat="1" ht="51" customHeight="1">
      <c r="A470" s="20" t="s">
        <v>0</v>
      </c>
      <c r="B470" s="21" t="s">
        <v>1</v>
      </c>
      <c r="C470" s="22" t="s">
        <v>2</v>
      </c>
      <c r="D470" s="22" t="s">
        <v>3</v>
      </c>
      <c r="E470" s="20" t="s">
        <v>4</v>
      </c>
      <c r="F470" s="22" t="s">
        <v>5</v>
      </c>
      <c r="G470" s="22" t="s">
        <v>6</v>
      </c>
      <c r="H470" s="22" t="s">
        <v>7</v>
      </c>
      <c r="I470" s="22" t="s">
        <v>8</v>
      </c>
      <c r="J470" s="22" t="s">
        <v>9</v>
      </c>
      <c r="K470" s="23" t="s">
        <v>10</v>
      </c>
      <c r="L470" s="23" t="s">
        <v>16</v>
      </c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</row>
    <row r="471" spans="1:92" s="30" customFormat="1">
      <c r="A471" s="23">
        <v>1</v>
      </c>
      <c r="B471" s="23">
        <v>2</v>
      </c>
      <c r="C471" s="24">
        <v>3</v>
      </c>
      <c r="D471" s="23">
        <v>4</v>
      </c>
      <c r="E471" s="23">
        <v>5</v>
      </c>
      <c r="F471" s="23">
        <v>6</v>
      </c>
      <c r="G471" s="23">
        <v>7</v>
      </c>
      <c r="H471" s="23">
        <v>8</v>
      </c>
      <c r="I471" s="23">
        <v>9</v>
      </c>
      <c r="J471" s="24">
        <v>10</v>
      </c>
      <c r="K471" s="24">
        <v>11</v>
      </c>
      <c r="L471" s="24">
        <v>12</v>
      </c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</row>
    <row r="472" spans="1:92" s="30" customFormat="1" ht="25.5">
      <c r="A472" s="8">
        <v>1</v>
      </c>
      <c r="B472" s="29">
        <v>20100</v>
      </c>
      <c r="C472" s="9" t="s">
        <v>19</v>
      </c>
      <c r="D472" s="39" t="s">
        <v>406</v>
      </c>
      <c r="E472" s="40" t="s">
        <v>407</v>
      </c>
      <c r="F472" s="41">
        <v>1</v>
      </c>
      <c r="G472" s="42"/>
      <c r="H472" s="12"/>
      <c r="I472" s="13"/>
      <c r="J472" s="12"/>
      <c r="K472" s="14"/>
      <c r="L472" s="14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</row>
    <row r="473" spans="1:92" s="30" customFormat="1">
      <c r="A473" s="8">
        <v>2</v>
      </c>
      <c r="B473" s="29">
        <v>20120</v>
      </c>
      <c r="C473" s="9" t="s">
        <v>19</v>
      </c>
      <c r="D473" s="39" t="s">
        <v>408</v>
      </c>
      <c r="E473" s="40" t="s">
        <v>409</v>
      </c>
      <c r="F473" s="41">
        <v>3</v>
      </c>
      <c r="G473" s="42"/>
      <c r="H473" s="12"/>
      <c r="I473" s="13"/>
      <c r="J473" s="12"/>
      <c r="K473" s="14"/>
      <c r="L473" s="14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</row>
    <row r="474" spans="1:92" s="30" customFormat="1" ht="51">
      <c r="A474" s="8">
        <v>3</v>
      </c>
      <c r="B474" s="29">
        <v>45534</v>
      </c>
      <c r="C474" s="9" t="s">
        <v>19</v>
      </c>
      <c r="D474" s="39" t="s">
        <v>500</v>
      </c>
      <c r="E474" s="40" t="s">
        <v>497</v>
      </c>
      <c r="F474" s="41">
        <v>2</v>
      </c>
      <c r="G474" s="42"/>
      <c r="H474" s="12"/>
      <c r="I474" s="13"/>
      <c r="J474" s="12"/>
      <c r="K474" s="14"/>
      <c r="L474" s="14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</row>
    <row r="475" spans="1:92" s="30" customFormat="1" ht="25.5">
      <c r="A475" s="8">
        <v>4</v>
      </c>
      <c r="B475" s="29">
        <v>96118</v>
      </c>
      <c r="C475" s="9" t="s">
        <v>19</v>
      </c>
      <c r="D475" s="46" t="s">
        <v>551</v>
      </c>
      <c r="E475" s="40" t="s">
        <v>405</v>
      </c>
      <c r="F475" s="41">
        <v>2</v>
      </c>
      <c r="G475" s="42"/>
      <c r="H475" s="12"/>
      <c r="I475" s="13"/>
      <c r="J475" s="12"/>
      <c r="K475" s="14"/>
      <c r="L475" s="14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</row>
    <row r="476" spans="1:92" ht="38.25">
      <c r="A476" s="8">
        <v>5</v>
      </c>
      <c r="B476" s="29">
        <v>96124</v>
      </c>
      <c r="C476" s="9" t="s">
        <v>19</v>
      </c>
      <c r="D476" s="39" t="s">
        <v>498</v>
      </c>
      <c r="E476" s="40" t="s">
        <v>410</v>
      </c>
      <c r="F476" s="41">
        <v>10</v>
      </c>
      <c r="G476" s="42"/>
      <c r="H476" s="12"/>
      <c r="I476" s="13"/>
      <c r="J476" s="12"/>
      <c r="K476" s="14"/>
      <c r="L476" s="14"/>
    </row>
    <row r="477" spans="1:92" ht="204">
      <c r="A477" s="8">
        <v>6</v>
      </c>
      <c r="B477" s="29">
        <v>423125</v>
      </c>
      <c r="C477" s="9" t="s">
        <v>19</v>
      </c>
      <c r="D477" s="46" t="s">
        <v>552</v>
      </c>
      <c r="E477" s="43" t="s">
        <v>499</v>
      </c>
      <c r="F477" s="41">
        <v>3</v>
      </c>
      <c r="G477" s="42"/>
      <c r="H477" s="12"/>
      <c r="I477" s="13"/>
      <c r="J477" s="12"/>
      <c r="K477" s="14"/>
      <c r="L477" s="14"/>
    </row>
    <row r="478" spans="1:92" s="30" customFormat="1">
      <c r="A478" s="15"/>
      <c r="B478" s="16"/>
      <c r="C478" s="16"/>
      <c r="D478" s="17"/>
      <c r="E478" s="16"/>
      <c r="F478" s="28" t="s">
        <v>11</v>
      </c>
      <c r="G478" s="25" t="s">
        <v>12</v>
      </c>
      <c r="H478" s="26"/>
      <c r="I478" s="27" t="s">
        <v>13</v>
      </c>
      <c r="J478" s="26"/>
      <c r="K478" s="6"/>
      <c r="L478" s="6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</row>
    <row r="479" spans="1:92" s="30" customFormat="1">
      <c r="A479" s="2"/>
      <c r="B479" s="7"/>
      <c r="C479" s="2"/>
      <c r="D479" s="36"/>
      <c r="E479" s="2"/>
      <c r="F479" s="2"/>
      <c r="G479" s="2"/>
      <c r="H479" s="3"/>
      <c r="I479" s="4"/>
      <c r="J479" s="4"/>
      <c r="K479" s="5"/>
      <c r="L479" s="5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</row>
    <row r="480" spans="1:92" s="30" customFormat="1">
      <c r="A480" s="2"/>
      <c r="B480" s="7"/>
      <c r="C480" s="2"/>
      <c r="D480" s="36"/>
      <c r="E480" s="2"/>
      <c r="F480" s="2"/>
      <c r="G480" s="2"/>
      <c r="H480" s="3"/>
      <c r="I480" s="4"/>
      <c r="J480" s="4"/>
      <c r="K480" s="5"/>
      <c r="L480" s="5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</row>
    <row r="481" spans="1:92" s="30" customFormat="1">
      <c r="A481" s="18" t="str">
        <f>CONCATENATE("Moduł ", SUM(COUNTIF(A$1:A480,"Lp."),1), " nie gorszy niż w katalogu ", "Immunolab")</f>
        <v>Moduł 29 nie gorszy niż w katalogu Immunolab</v>
      </c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50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</row>
    <row r="482" spans="1:92" s="30" customFormat="1" ht="51" customHeight="1">
      <c r="A482" s="20" t="s">
        <v>0</v>
      </c>
      <c r="B482" s="21" t="s">
        <v>1</v>
      </c>
      <c r="C482" s="22" t="s">
        <v>2</v>
      </c>
      <c r="D482" s="22" t="s">
        <v>3</v>
      </c>
      <c r="E482" s="20" t="s">
        <v>4</v>
      </c>
      <c r="F482" s="22" t="s">
        <v>5</v>
      </c>
      <c r="G482" s="22" t="s">
        <v>6</v>
      </c>
      <c r="H482" s="22" t="s">
        <v>7</v>
      </c>
      <c r="I482" s="22" t="s">
        <v>8</v>
      </c>
      <c r="J482" s="22" t="s">
        <v>9</v>
      </c>
      <c r="K482" s="23" t="s">
        <v>10</v>
      </c>
      <c r="L482" s="23" t="s">
        <v>16</v>
      </c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</row>
    <row r="483" spans="1:92" s="30" customFormat="1">
      <c r="A483" s="23">
        <v>1</v>
      </c>
      <c r="B483" s="23">
        <v>2</v>
      </c>
      <c r="C483" s="24">
        <v>3</v>
      </c>
      <c r="D483" s="23">
        <v>4</v>
      </c>
      <c r="E483" s="23">
        <v>5</v>
      </c>
      <c r="F483" s="23">
        <v>6</v>
      </c>
      <c r="G483" s="23">
        <v>7</v>
      </c>
      <c r="H483" s="23">
        <v>8</v>
      </c>
      <c r="I483" s="23">
        <v>9</v>
      </c>
      <c r="J483" s="24">
        <v>10</v>
      </c>
      <c r="K483" s="24">
        <v>11</v>
      </c>
      <c r="L483" s="24">
        <v>12</v>
      </c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</row>
    <row r="484" spans="1:92" s="30" customFormat="1" ht="63.75">
      <c r="A484" s="8">
        <v>1</v>
      </c>
      <c r="B484" s="29" t="s">
        <v>418</v>
      </c>
      <c r="C484" s="9" t="s">
        <v>416</v>
      </c>
      <c r="D484" s="10" t="s">
        <v>419</v>
      </c>
      <c r="E484" s="9" t="s">
        <v>414</v>
      </c>
      <c r="F484" s="11">
        <v>1</v>
      </c>
      <c r="G484" s="12"/>
      <c r="H484" s="12"/>
      <c r="I484" s="13"/>
      <c r="J484" s="12"/>
      <c r="K484" s="14"/>
      <c r="L484" s="14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</row>
    <row r="485" spans="1:92" s="30" customFormat="1" ht="63.75">
      <c r="A485" s="8">
        <v>2</v>
      </c>
      <c r="B485" s="29" t="s">
        <v>411</v>
      </c>
      <c r="C485" s="9" t="s">
        <v>412</v>
      </c>
      <c r="D485" s="10" t="s">
        <v>413</v>
      </c>
      <c r="E485" s="9" t="s">
        <v>414</v>
      </c>
      <c r="F485" s="11">
        <v>1</v>
      </c>
      <c r="G485" s="12"/>
      <c r="H485" s="12"/>
      <c r="I485" s="13"/>
      <c r="J485" s="12"/>
      <c r="K485" s="14"/>
      <c r="L485" s="14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</row>
    <row r="486" spans="1:92" s="30" customFormat="1" ht="63.75">
      <c r="A486" s="8">
        <v>3</v>
      </c>
      <c r="B486" s="29" t="s">
        <v>415</v>
      </c>
      <c r="C486" s="9" t="s">
        <v>416</v>
      </c>
      <c r="D486" s="10" t="s">
        <v>417</v>
      </c>
      <c r="E486" s="9" t="s">
        <v>414</v>
      </c>
      <c r="F486" s="11">
        <v>1</v>
      </c>
      <c r="G486" s="12"/>
      <c r="H486" s="12"/>
      <c r="I486" s="13"/>
      <c r="J486" s="12"/>
      <c r="K486" s="14"/>
      <c r="L486" s="14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</row>
    <row r="487" spans="1:92" s="30" customFormat="1" ht="63.75">
      <c r="A487" s="8">
        <v>4</v>
      </c>
      <c r="B487" s="29" t="s">
        <v>420</v>
      </c>
      <c r="C487" s="9" t="s">
        <v>416</v>
      </c>
      <c r="D487" s="10" t="s">
        <v>421</v>
      </c>
      <c r="E487" s="9" t="s">
        <v>414</v>
      </c>
      <c r="F487" s="11">
        <v>1</v>
      </c>
      <c r="G487" s="12"/>
      <c r="H487" s="12"/>
      <c r="I487" s="13"/>
      <c r="J487" s="12"/>
      <c r="K487" s="14"/>
      <c r="L487" s="14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</row>
    <row r="488" spans="1:92">
      <c r="A488" s="15"/>
      <c r="B488" s="16"/>
      <c r="C488" s="16"/>
      <c r="D488" s="17"/>
      <c r="E488" s="16"/>
      <c r="F488" s="28" t="s">
        <v>11</v>
      </c>
      <c r="G488" s="25" t="s">
        <v>12</v>
      </c>
      <c r="H488" s="26"/>
      <c r="I488" s="27" t="s">
        <v>13</v>
      </c>
      <c r="J488" s="26"/>
      <c r="K488" s="6"/>
      <c r="L488" s="6"/>
    </row>
    <row r="489" spans="1:92">
      <c r="A489" s="2"/>
      <c r="B489" s="7"/>
      <c r="C489" s="2"/>
      <c r="D489" s="36"/>
      <c r="E489" s="2"/>
      <c r="F489" s="2"/>
      <c r="G489" s="2"/>
      <c r="H489" s="3"/>
      <c r="I489" s="4"/>
      <c r="J489" s="4"/>
      <c r="K489" s="5"/>
      <c r="L489" s="5"/>
    </row>
    <row r="490" spans="1:92" s="30" customFormat="1">
      <c r="A490" s="2"/>
      <c r="B490" s="7"/>
      <c r="C490" s="2"/>
      <c r="D490" s="36"/>
      <c r="E490" s="2"/>
      <c r="F490" s="2"/>
      <c r="G490" s="2"/>
      <c r="H490" s="3"/>
      <c r="I490" s="4"/>
      <c r="J490" s="4"/>
      <c r="K490" s="5"/>
      <c r="L490" s="5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</row>
    <row r="491" spans="1:92" s="30" customFormat="1">
      <c r="A491" s="18" t="str">
        <f>CONCATENATE("Moduł ", SUM(COUNTIF(A$1:A490,"Lp."),1), " nie gorszy niż w katalogu ", "GUM")</f>
        <v>Moduł 30 nie gorszy niż w katalogu GUM</v>
      </c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50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</row>
    <row r="492" spans="1:92" s="30" customFormat="1" ht="51" customHeight="1">
      <c r="A492" s="20" t="s">
        <v>0</v>
      </c>
      <c r="B492" s="21" t="s">
        <v>1</v>
      </c>
      <c r="C492" s="22" t="s">
        <v>2</v>
      </c>
      <c r="D492" s="22" t="s">
        <v>3</v>
      </c>
      <c r="E492" s="20" t="s">
        <v>4</v>
      </c>
      <c r="F492" s="22" t="s">
        <v>5</v>
      </c>
      <c r="G492" s="22" t="s">
        <v>6</v>
      </c>
      <c r="H492" s="22" t="s">
        <v>7</v>
      </c>
      <c r="I492" s="22" t="s">
        <v>8</v>
      </c>
      <c r="J492" s="22" t="s">
        <v>9</v>
      </c>
      <c r="K492" s="23" t="s">
        <v>10</v>
      </c>
      <c r="L492" s="23" t="s">
        <v>16</v>
      </c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</row>
    <row r="493" spans="1:92" s="30" customFormat="1">
      <c r="A493" s="23">
        <v>1</v>
      </c>
      <c r="B493" s="23">
        <v>2</v>
      </c>
      <c r="C493" s="24">
        <v>3</v>
      </c>
      <c r="D493" s="23">
        <v>4</v>
      </c>
      <c r="E493" s="23">
        <v>5</v>
      </c>
      <c r="F493" s="23">
        <v>6</v>
      </c>
      <c r="G493" s="23">
        <v>7</v>
      </c>
      <c r="H493" s="23">
        <v>8</v>
      </c>
      <c r="I493" s="23">
        <v>9</v>
      </c>
      <c r="J493" s="24">
        <v>10</v>
      </c>
      <c r="K493" s="24">
        <v>11</v>
      </c>
      <c r="L493" s="24">
        <v>12</v>
      </c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</row>
    <row r="494" spans="1:92" s="30" customFormat="1" ht="25.5">
      <c r="A494" s="8">
        <v>1</v>
      </c>
      <c r="B494" s="29" t="s">
        <v>423</v>
      </c>
      <c r="C494" s="9" t="s">
        <v>19</v>
      </c>
      <c r="D494" s="10" t="s">
        <v>426</v>
      </c>
      <c r="E494" s="9" t="s">
        <v>164</v>
      </c>
      <c r="F494" s="11">
        <v>2</v>
      </c>
      <c r="G494" s="12"/>
      <c r="H494" s="12"/>
      <c r="I494" s="13"/>
      <c r="J494" s="12"/>
      <c r="K494" s="14"/>
      <c r="L494" s="14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</row>
    <row r="495" spans="1:92">
      <c r="A495" s="15"/>
      <c r="B495" s="16"/>
      <c r="C495" s="16"/>
      <c r="D495" s="17"/>
      <c r="E495" s="16"/>
      <c r="F495" s="28" t="s">
        <v>11</v>
      </c>
      <c r="G495" s="25" t="s">
        <v>12</v>
      </c>
      <c r="H495" s="26"/>
      <c r="I495" s="27" t="s">
        <v>13</v>
      </c>
      <c r="J495" s="26"/>
      <c r="K495" s="6"/>
      <c r="L495" s="6"/>
    </row>
    <row r="496" spans="1:92">
      <c r="A496" s="2"/>
      <c r="B496" s="7"/>
      <c r="C496" s="2"/>
      <c r="D496" s="36"/>
      <c r="E496" s="2"/>
      <c r="F496" s="2"/>
      <c r="G496" s="2"/>
      <c r="H496" s="3"/>
      <c r="I496" s="4"/>
      <c r="J496" s="4"/>
      <c r="K496" s="5"/>
      <c r="L496" s="5"/>
    </row>
    <row r="497" spans="1:92" s="30" customFormat="1">
      <c r="A497" s="2"/>
      <c r="B497" s="7"/>
      <c r="C497" s="2"/>
      <c r="D497" s="36"/>
      <c r="E497" s="2"/>
      <c r="F497" s="2"/>
      <c r="G497" s="2"/>
      <c r="H497" s="3"/>
      <c r="I497" s="4"/>
      <c r="J497" s="4"/>
      <c r="K497" s="5"/>
      <c r="L497" s="5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</row>
    <row r="498" spans="1:92" s="30" customFormat="1">
      <c r="A498" s="18" t="str">
        <f>CONCATENATE("Moduł ", SUM(COUNTIF(A$1:A497,"Lp."),1), " nie gorszy niż w katalogu ", "Sterbios Sp. z o. o.")</f>
        <v>Moduł 31 nie gorszy niż w katalogu Sterbios Sp. z o. o.</v>
      </c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50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</row>
    <row r="499" spans="1:92" s="30" customFormat="1" ht="51" customHeight="1">
      <c r="A499" s="20" t="s">
        <v>0</v>
      </c>
      <c r="B499" s="21" t="s">
        <v>1</v>
      </c>
      <c r="C499" s="22" t="s">
        <v>2</v>
      </c>
      <c r="D499" s="22" t="s">
        <v>3</v>
      </c>
      <c r="E499" s="20" t="s">
        <v>4</v>
      </c>
      <c r="F499" s="22" t="s">
        <v>5</v>
      </c>
      <c r="G499" s="22" t="s">
        <v>6</v>
      </c>
      <c r="H499" s="22" t="s">
        <v>7</v>
      </c>
      <c r="I499" s="22" t="s">
        <v>8</v>
      </c>
      <c r="J499" s="22" t="s">
        <v>9</v>
      </c>
      <c r="K499" s="23" t="s">
        <v>10</v>
      </c>
      <c r="L499" s="23" t="s">
        <v>16</v>
      </c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</row>
    <row r="500" spans="1:92" s="30" customFormat="1">
      <c r="A500" s="23">
        <v>1</v>
      </c>
      <c r="B500" s="23">
        <v>2</v>
      </c>
      <c r="C500" s="24">
        <v>3</v>
      </c>
      <c r="D500" s="23">
        <v>4</v>
      </c>
      <c r="E500" s="23">
        <v>5</v>
      </c>
      <c r="F500" s="23">
        <v>6</v>
      </c>
      <c r="G500" s="23">
        <v>7</v>
      </c>
      <c r="H500" s="23">
        <v>8</v>
      </c>
      <c r="I500" s="23">
        <v>9</v>
      </c>
      <c r="J500" s="24">
        <v>10</v>
      </c>
      <c r="K500" s="24">
        <v>11</v>
      </c>
      <c r="L500" s="24">
        <v>12</v>
      </c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</row>
    <row r="501" spans="1:92" s="30" customFormat="1" ht="127.5">
      <c r="A501" s="8">
        <v>1</v>
      </c>
      <c r="B501" s="29" t="s">
        <v>427</v>
      </c>
      <c r="C501" s="9" t="s">
        <v>19</v>
      </c>
      <c r="D501" s="10" t="s">
        <v>501</v>
      </c>
      <c r="E501" s="9" t="s">
        <v>428</v>
      </c>
      <c r="F501" s="11">
        <v>2</v>
      </c>
      <c r="G501" s="12"/>
      <c r="H501" s="12"/>
      <c r="I501" s="13"/>
      <c r="J501" s="12"/>
      <c r="K501" s="14"/>
      <c r="L501" s="14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</row>
    <row r="502" spans="1:92" s="30" customFormat="1">
      <c r="A502" s="15"/>
      <c r="B502" s="16"/>
      <c r="C502" s="16"/>
      <c r="D502" s="17"/>
      <c r="E502" s="16"/>
      <c r="F502" s="28" t="s">
        <v>11</v>
      </c>
      <c r="G502" s="25" t="s">
        <v>12</v>
      </c>
      <c r="H502" s="26"/>
      <c r="I502" s="27" t="s">
        <v>13</v>
      </c>
      <c r="J502" s="26"/>
      <c r="K502" s="6"/>
      <c r="L502" s="6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</row>
    <row r="503" spans="1:92" s="30" customFormat="1">
      <c r="A503" s="2"/>
      <c r="B503" s="7"/>
      <c r="C503" s="2"/>
      <c r="D503" s="36"/>
      <c r="E503" s="2"/>
      <c r="F503" s="2"/>
      <c r="G503" s="2"/>
      <c r="H503" s="3"/>
      <c r="I503" s="4"/>
      <c r="J503" s="4"/>
      <c r="K503" s="5"/>
      <c r="L503" s="5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</row>
    <row r="505" spans="1:92" s="30" customFormat="1">
      <c r="A505"/>
      <c r="B505"/>
      <c r="C505"/>
      <c r="D505"/>
      <c r="E505" s="66" t="s">
        <v>562</v>
      </c>
      <c r="F505" s="67"/>
      <c r="G505" s="37" t="s">
        <v>12</v>
      </c>
      <c r="H505" s="33"/>
      <c r="I505" s="32" t="s">
        <v>13</v>
      </c>
      <c r="J505" s="33"/>
      <c r="K505"/>
      <c r="L505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</row>
    <row r="506" spans="1:92">
      <c r="H506" s="54"/>
      <c r="I506" s="54"/>
      <c r="J506" s="54"/>
    </row>
    <row r="508" spans="1:92" s="30" customFormat="1">
      <c r="A508"/>
      <c r="B508"/>
      <c r="C508"/>
      <c r="D508" s="62" t="s">
        <v>15</v>
      </c>
      <c r="E508" s="62"/>
      <c r="F508" s="62"/>
      <c r="G508" s="62"/>
      <c r="H508" s="62"/>
      <c r="I508" s="62"/>
      <c r="J508" s="62"/>
      <c r="K508" s="62"/>
      <c r="L508" s="62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</row>
  </sheetData>
  <sortState ref="B481:O484">
    <sortCondition ref="B481"/>
  </sortState>
  <mergeCells count="7">
    <mergeCell ref="D508:L508"/>
    <mergeCell ref="K1:L1"/>
    <mergeCell ref="A5:B5"/>
    <mergeCell ref="A6:D6"/>
    <mergeCell ref="A7:D7"/>
    <mergeCell ref="A8:G8"/>
    <mergeCell ref="E505:F505"/>
  </mergeCells>
  <hyperlinks>
    <hyperlink ref="D70" r:id="rId1" display="callto:60 (0,063-0,200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Lab. Poznań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2020-05-27T09:48:38Z</dcterms:modified>
</cp:coreProperties>
</file>