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W-2.7_459" sheetId="1" r:id="rId1"/>
  </sheets>
  <definedNames>
    <definedName name="_Toc77495962" localSheetId="0">'W-2.7_459'!$E$16</definedName>
    <definedName name="_Toc81878583" localSheetId="0">'W-2.7_459'!$C$16</definedName>
    <definedName name="_Toc82407972" localSheetId="0">'W-2.7_459'!$D$16</definedName>
    <definedName name="_xlnm.Print_Area" localSheetId="0">'W-2.7_459'!$B$1:$J$97</definedName>
  </definedNames>
  <calcPr fullCalcOnLoad="1"/>
</workbook>
</file>

<file path=xl/sharedStrings.xml><?xml version="1.0" encoding="utf-8"?>
<sst xmlns="http://schemas.openxmlformats.org/spreadsheetml/2006/main" count="137" uniqueCount="134">
  <si>
    <t>Numer działania</t>
  </si>
  <si>
    <t xml:space="preserve">Nazwa działania </t>
  </si>
  <si>
    <t>zł</t>
  </si>
  <si>
    <t>Ogółem</t>
  </si>
  <si>
    <t>Data i podpis osoby/osób uprawnionych do reprezentowania organizacji producentów:</t>
  </si>
  <si>
    <t>(dzień-miesiąc-rok)</t>
  </si>
  <si>
    <t xml:space="preserve">            </t>
  </si>
  <si>
    <t>czytelny podpis osoby uprawnionej do reprezentowania organizacji producentów</t>
  </si>
  <si>
    <t>Wypełnia pracownik ARiMR:</t>
  </si>
  <si>
    <t>Znak sprawy: ……………………………….……..……………………</t>
  </si>
  <si>
    <t xml:space="preserve">czytelny podpis osoby uprawnionej do reprezentowania organizacji producentów     </t>
  </si>
  <si>
    <t xml:space="preserve">Wykorzystanie technologii produkcji owoców i warzyw skutecznie zapobiegających niepożądanym spadkom plonów </t>
  </si>
  <si>
    <t>Wykorzystanie technologii produkcji owoców i warzyw pozwalających na wydłużenie okresu podaży owoców i warzyw</t>
  </si>
  <si>
    <t>Stosowanie systemu przekazywania informacji dotyczących planowania i organizacji produkcji owoców i warzyw</t>
  </si>
  <si>
    <t>Cel 2. Poprawa lub utrzymanie jakości produkcji</t>
  </si>
  <si>
    <t>Stosowanie nowoczesnych technologii przechowywania lub transportu, zapobiegających utracie jakości przechowywanych i przewożonych produktów sektora owoców i warzyw</t>
  </si>
  <si>
    <t>Cel 3. Poprawa obrotu/marketingu</t>
  </si>
  <si>
    <t>Wykorzystanie nowoczesnych sposobów prowadzenia sprzedaży produktów sektora owoców i warzyw</t>
  </si>
  <si>
    <t>Cel 4. Badania naukowe i produkcja eksperymentalna</t>
  </si>
  <si>
    <t>Prowadzenie badań naukowych oraz produkcji eksperymentalnej dotyczących sektora owoców i warzyw</t>
  </si>
  <si>
    <t>Cel 5. Szkolenia i działania mające na celu wspieranie dostępu do usług doradczych</t>
  </si>
  <si>
    <t>Cel 6. Ochrona środowiska</t>
  </si>
  <si>
    <t>Stosowanie systemów redukujących emisję gazów cieplarnianych i zanieczyszczeń do atmosfery</t>
  </si>
  <si>
    <t>Wprowadzenie naturalnych metod zapylania roślin</t>
  </si>
  <si>
    <t>Tworzenie systemów kompostowania odpadów</t>
  </si>
  <si>
    <t>Cel 7. Inne rodzaje działań</t>
  </si>
  <si>
    <t>Cel 8. Środki zapobiegania kryzysom i zarządzania w sytuacjach kryzysowych. Planowana kwota na wypłaty z tytułu nieprzeznaczenia owoców i warzyw do sprzedaży w ramach środków zapobiegania kryzysom i zarządzania nimi (max. 1/3 kwoty z poz. 1+2+3+4+5+6+7+8)</t>
  </si>
  <si>
    <t>w tym, przeznaczenie na bezpłatną dystrybucję</t>
  </si>
  <si>
    <t>w tym, przeznaczenie na paszę dla zwierząt</t>
  </si>
  <si>
    <t>1. Cel 1. Planowanie produkcji</t>
  </si>
  <si>
    <t>Cel 1. Planowanie produkcji</t>
  </si>
  <si>
    <t>2. Cel 2. Poprawa lub utrzymanie jakości produkcji</t>
  </si>
  <si>
    <t>3. Cel 3. Poprawa obrotu/marketingu</t>
  </si>
  <si>
    <t>4. Cel 4. Badania naukowe i produkcja eksperymentalna</t>
  </si>
  <si>
    <t>5. Cel 5. Szkolenia i działania mające na celu wspieranie dostępu do usług doradczych</t>
  </si>
  <si>
    <t>6. Cel 6. Ochrona środowiska</t>
  </si>
  <si>
    <t>7. Cel 7. Inne rodzaje działań</t>
  </si>
  <si>
    <t>8.2 w tym, przeznaczenie na paszę dla zwierząt</t>
  </si>
  <si>
    <t>Limit pomocy finansowej na dofinansowanie funduszu operacyjnego [4,1% z poz. 10]</t>
  </si>
  <si>
    <t>10. Wartość produkcji sprzedanej z okresu referencyjnego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</si>
  <si>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</si>
  <si>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</si>
  <si>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</si>
  <si>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</si>
  <si>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</si>
  <si>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</si>
  <si>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</si>
  <si>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</si>
  <si>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</si>
  <si>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</si>
  <si>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3.1</t>
  </si>
  <si>
    <t>3.2</t>
  </si>
  <si>
    <t>4.1</t>
  </si>
  <si>
    <t>5.1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</si>
  <si>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</si>
  <si>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</si>
  <si>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</si>
  <si>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</si>
  <si>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</si>
  <si>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</si>
  <si>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</si>
  <si>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</si>
  <si>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</si>
  <si>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</si>
  <si>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</si>
  <si>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</si>
  <si>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7.1</t>
  </si>
  <si>
    <t>8. Cel 8. Środki zapobiegania kryzysom i zarządzania w sytuacjach kryzysowych. Planowana kwota na wypłaty z tytułu nieprzeznaczenia owoców i warzyw do sprzedaży w ramach środków zapobiegania kryzysom i zarządzania nimi</t>
  </si>
  <si>
    <t>Wykorzystanie strategii marketingowych o charakterze promocyjnym</t>
  </si>
  <si>
    <t>Wykorzystanie systemów teleinformatycznych do kontroli procesu produkcji owoców i warzyw</t>
  </si>
  <si>
    <t>Rozwijanie systemów energii odnawialnej</t>
  </si>
  <si>
    <t>Zastępowanie starych, tradycyjnych opryskiwaczy lub ich elementów, nowymi, bardziej przyjaznymi dla środowiska</t>
  </si>
  <si>
    <t>Limit pomocy finansowej [4,1% z poz. 10]</t>
  </si>
  <si>
    <t>Wydatki na działania realizowane w programie operacyjnym bez NPS</t>
  </si>
  <si>
    <t>5.2</t>
  </si>
  <si>
    <t>Stosowanie systemów poprawy jakości owoców i warzyw, kontroli jakości owoców i warzyw oraz systemów identyfikowalności produktów sektora owoców i warzyw</t>
  </si>
  <si>
    <t>Wykorzystanie technologii zwiększających wartość handlową owoców i warzyw poprzez ich uszlachetnianie</t>
  </si>
  <si>
    <t>Prowadzenie szkoleń zawodowych</t>
  </si>
  <si>
    <t>Korzystanie z usług doradztwa</t>
  </si>
  <si>
    <r>
      <t>Rok 20.......</t>
    </r>
    <r>
      <rPr>
        <b/>
        <vertAlign val="superscript"/>
        <sz val="12"/>
        <rFont val="Arial"/>
        <family val="2"/>
      </rPr>
      <t>2/</t>
    </r>
  </si>
  <si>
    <t>…………..………………………..………………..………….………………….…………………………………………………….………………………..</t>
  </si>
  <si>
    <t>…………………………………...………………...……….………………………………………………………….………………………..</t>
  </si>
  <si>
    <t>…………………..……………………………………………………………………….……………………………………….………………………..</t>
  </si>
  <si>
    <t>ZAŁĄCZNIK NR 7 DO WNIOSKU O ZATWIERDZENIE ZMIAN WYSOKOŚCI FUNDUSZU OPERACYJNEGO ORAZ WYSOKOŚCI WYDATKÓW NA DZIAŁANIA ZATWIERDZONE W PROGRAMIE OPERACYJNYM I WYSOKOŚCI POMOCY FINANSOWEJ ZE ŚRODKÓW POCHODZĄCYCH Z UNII EUROPEJSKIEJ NA BIEŻĄCY ROK REALIZACJI PROGRAMU OPERACYJNEGO</t>
  </si>
  <si>
    <r>
      <t xml:space="preserve">Rok realizacji programu operacyjnego: </t>
    </r>
    <r>
      <rPr>
        <vertAlign val="superscript"/>
        <sz val="14"/>
        <rFont val="Arial"/>
        <family val="2"/>
      </rPr>
      <t>1/</t>
    </r>
    <r>
      <rPr>
        <sz val="14"/>
        <rFont val="Arial"/>
        <family val="2"/>
      </rPr>
      <t xml:space="preserve"> …..</t>
    </r>
  </si>
  <si>
    <r>
      <t>Rodzaj zmiany</t>
    </r>
    <r>
      <rPr>
        <vertAlign val="superscript"/>
        <sz val="12"/>
        <rFont val="Arial"/>
        <family val="2"/>
      </rPr>
      <t>3</t>
    </r>
  </si>
  <si>
    <r>
      <t xml:space="preserve">Limit pomocy finansowej na dofinansowanie funduszu operacyjnego [4,6% z poz. 10] </t>
    </r>
    <r>
      <rPr>
        <b/>
        <vertAlign val="superscript"/>
        <sz val="12"/>
        <rFont val="Arial"/>
        <family val="2"/>
      </rPr>
      <t>7</t>
    </r>
  </si>
  <si>
    <r>
      <t xml:space="preserve">I kwartał </t>
    </r>
    <r>
      <rPr>
        <vertAlign val="superscript"/>
        <sz val="12"/>
        <rFont val="Arial"/>
        <family val="2"/>
      </rPr>
      <t>4</t>
    </r>
  </si>
  <si>
    <r>
      <t xml:space="preserve">II kwartał </t>
    </r>
    <r>
      <rPr>
        <vertAlign val="superscript"/>
        <sz val="12"/>
        <rFont val="Arial"/>
        <family val="2"/>
      </rPr>
      <t>4</t>
    </r>
  </si>
  <si>
    <r>
      <t xml:space="preserve">III kwartał </t>
    </r>
    <r>
      <rPr>
        <vertAlign val="superscript"/>
        <sz val="12"/>
        <rFont val="Arial"/>
        <family val="2"/>
      </rPr>
      <t>4</t>
    </r>
  </si>
  <si>
    <r>
      <t xml:space="preserve">IV kwartał </t>
    </r>
    <r>
      <rPr>
        <vertAlign val="superscript"/>
        <sz val="12"/>
        <rFont val="Arial"/>
        <family val="2"/>
      </rPr>
      <t>4</t>
    </r>
  </si>
  <si>
    <r>
      <t>%</t>
    </r>
    <r>
      <rPr>
        <i/>
        <vertAlign val="superscript"/>
        <sz val="12"/>
        <rFont val="Arial"/>
        <family val="2"/>
      </rPr>
      <t>5</t>
    </r>
  </si>
  <si>
    <t>1/  należy wpisać bieżący rok realizacji programu operacyjnego od 1 do 5,</t>
  </si>
  <si>
    <t>Wysokość planowanych wydatków na realizację programu operacyjnego po zmianach (wydatki netto w zł).</t>
  </si>
  <si>
    <t>9. Koszty ogólne zarządzania programem operacyjnym po zmianach – ryczałt [2% x (suma poz. 1+2+3+4+5+6+7+8)]</t>
  </si>
  <si>
    <t>Kwota funduszu operacyjnego ogółem po zmianach (1+2+3+4+5+6+7+8+9)</t>
  </si>
  <si>
    <t>Planowana kwota pomocy finansowej ze środków pochodzących z Unii Europejskiej po zmianach ogółem :</t>
  </si>
  <si>
    <r>
      <t xml:space="preserve">11. Limit pomocy finansowej na dofinansowanie funduszu operacyjnego po zmianach (z wyłączeniem bezpłatnej dystrybucji) wynikający z wysokości planowanej kwoty składek </t>
    </r>
    <r>
      <rPr>
        <b/>
        <vertAlign val="superscript"/>
        <sz val="12"/>
        <rFont val="Arial"/>
        <family val="2"/>
      </rPr>
      <t>6</t>
    </r>
  </si>
  <si>
    <t>4/  należy podać planowane wydatki na cele i działania po zmianach w poszczególnych kwartałach oraz planowane wydatki na cele i działania w kwartałach, które nie podlegają zmianom.</t>
  </si>
  <si>
    <t>2/ należy podać bieżący rok kalendarzowy, kórego dotyczą zmiany w realizacji programu operacyjnego,</t>
  </si>
  <si>
    <t>Zestawienie wysokości funduszu operacyjnego oraz wysokości wydatków na działania zatwierdzone w programie operacyjnym i wysokości pomocy finansowej ze środków pochodzących z Unii Europejskiej na bieżący rok realizacji programu operacyjnego, po zmianach.</t>
  </si>
  <si>
    <t>Załącznik do wniosku, numer dokumentu: ………….………...………..…….......</t>
  </si>
  <si>
    <t>6.13</t>
  </si>
  <si>
    <t>Dostosowanie oferty handlowej organizacji producentów lub zrzeszenia organizacji producentów do popytu</t>
  </si>
  <si>
    <t>Wykorzystanie technologii produkcji owoców i warzyw zapobiegających utracie ich jakości w procesie produkcji</t>
  </si>
  <si>
    <t>Stosowanie nowoczesnych rozwiązań logistycznych i organizacyjnych, pozwalających organizacjom producentów lub zrzeszeniom organizacji producentów na usprawnienie realizacji dostaw</t>
  </si>
  <si>
    <t>Inwestycje w nową technologię zapewniającą obniżenie zużycia lub lepsze wykorzystanie energii</t>
  </si>
  <si>
    <t>Zatosowanie systemów redukcji zużycia wody</t>
  </si>
  <si>
    <t>Zastosowanie systemów określania rzeczywistych potrzeb nawadniania</t>
  </si>
  <si>
    <t>Zastosowanie zamkniętych obiegów wody</t>
  </si>
  <si>
    <t>Zastosowanie systemu oczyszczania ścieków lub płynnych pozostałości powstajacych po zabiegach ochrony roślin</t>
  </si>
  <si>
    <t>Ograniczenie stosowania nawozów mineralnych poprzez nawożenie nawozami organicznymi oraz stosowanie wsiewek z roślin bobowatych</t>
  </si>
  <si>
    <t>Ograniczenie upraw bezglebowych na wełnie mineralnej poprzez wprowadzenie podłoży organicznych</t>
  </si>
  <si>
    <t>Horyzontalne działania: uczestnictwo w szkoleniach, korzystanie z usług doradczych w zakresie ochrony środowiska</t>
  </si>
  <si>
    <t>Wspieranie łączenia się organizacji producentów oraz przygotowania się organizacji producentów lub zrzeszenia organizacji producentów do nabycia udziałów lub akcji w spółkach sektora owoców i warzyw oraz nabycia tych udziałów lub akcji</t>
  </si>
  <si>
    <t>Symbol formularza: W-2.7/459</t>
  </si>
  <si>
    <t>Nazwa organizacji producentów: ……………………………………………………………</t>
  </si>
  <si>
    <t xml:space="preserve">w tym, kwota pomocy finansowej z tytułu nieprzeznaczenia owoców i warzyw do sprzedaży przeznaczonych na paszę dla zwierząt </t>
  </si>
  <si>
    <t xml:space="preserve">w tym, kwota pomocy finansowej z tytułu poniesionych wydatków na pozostałe działania </t>
  </si>
  <si>
    <t xml:space="preserve">w tym, kwota pomocy finansowej z tytułu kosztów ogólnych zarządzania programem operacyjnym </t>
  </si>
  <si>
    <t>data wypełnienia załącznika</t>
  </si>
  <si>
    <r>
      <t>Objaśnienia:</t>
    </r>
    <r>
      <rPr>
        <sz val="9"/>
        <rFont val="Arial"/>
        <family val="2"/>
      </rPr>
      <t xml:space="preserve">  </t>
    </r>
  </si>
  <si>
    <t>Planowana kwota składek członków organizacji producentów oraz samej organizacji producentów po zmianach</t>
  </si>
  <si>
    <t>8.1b w tym przeznaczenie na bezpłatną dystrybucję powyżej limitu 5% wielkości produkcji sprzedanej organizacji producentów **</t>
  </si>
  <si>
    <t>3/  rodzaj zmiany: Z – zaniechane (pod warunkiem utrzymania ogólnych celów programu operacyjnego w bieżącym roku realizacji, z wyjątkiem zapobiegania kryzysom i zarządzania w sytuacjach kryzysowych), nie dotyczy celów ogólnych, U – utrzymane, U(+) – utrzymane, zwiększone, U(-) – utrzymane, zmniejszone, N – nowe (pod warunkiem utrzymania ogólnych celów programu operacyjnego w bieżącym roku realizacji), nie dotyczy celów ogólnych,</t>
  </si>
  <si>
    <t>…………………………………………………………………</t>
  </si>
  <si>
    <t xml:space="preserve">7/ limit pomocy finansowej wynosi 4,6% (4,7% w przypadku zrzeszenia organizacji producentów) wartości produktów sprzedanych w okresie referencyjnym, o ile wielkość limitu przekraczająca 4,1% wartości produktów sprzedanych jest wykorzystywana wyłącznie w zakresie środków zapobiegania kryzysom i zarządzania nimi.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</si>
  <si>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5/ maksymalny odsetek funduszu operacyjnego, który może być przeznaczony na poszczególne cele operacyjne programu operacyjnego nie może przekroczyć 60% wydatków w danym roku realizacji programu operacyjnego (z wyłączeniem celu "Środki zapobiegania kryzysom i zarządzania w sytuacjach kryzysowych", dla którego maksymalne wydatki nie przekraczają 1/3 wydatków w danym roku realizacji programu operacyjnego).  Limity te nie mają zastosowania w 2020 r., stosownie do art. 1 ust. 4 RK(UE) 2020/884 oraz art. 1 RK(UE) 2020/592 zmienionego przez art. 1 pkt. 1 RK(UE) 2020/1275.</t>
  </si>
  <si>
    <t>8.1a w tym, przeznaczenie na bezpłatną dystrybucję do limitu 5% wielkości produkcji sprzedanej organizacji producentów *</t>
  </si>
  <si>
    <t>w tym, kwota pomocy finansowej z tytułu nieprzeznaczenia owoców i warzyw do sprzedaży przeznaczonych na bezpłatną dystrybucję do limitu 5% wielkości produkcji sprzedanej organizacji producentów (100% wydatków z poz. 8.1a)</t>
  </si>
  <si>
    <t>* wsparcie w wysokości 100% ponoszonych wydatków (art. 34 ust. 4 lit. a) RPEiR (UE) nr 1308/2013).</t>
  </si>
  <si>
    <t>** wsparcie w wysokości 60% ponoszonych wydatków.</t>
  </si>
  <si>
    <t>6/ w przypadku gdy P.O. lub jego część nie spełnia żadnego z warunków określonych w art. 34 ust. 3 RPEiR (UE) nr 1308/2013 - kwota pomocy finansowej UE nie może przekroczyć:
- 50% planowanych do poniesienia wydatków z F.O. (z wyjątkiem tych związanych z przekazaniem owoców i warzyw do bezpłatnej dystrybucji, których ilość nie przekracza limitu 5% wielkości produkcji sprzedanej organizacji producentów)
- 100% wydatków planowanych z tytułu nieprzeznaczenia owoców i warzyw do sprzedaży i przekazanych do bezpłatnej dystrybucji, w odniesieniu do produktów których ilość nie przekracza limitu 5% wielkości produkcji sprzedanej organizacji producentów 
- poziomu wymaganych składek na fundusz operacyjny (z wyłączeniem bezpłatnej dystrybucji owoców i warzyw nieprzeznaczonych do sprzedaży objetej 100% wsparciem, która nie wymaga wkładu organizacji producentów).
W przypadku gdy P.O. lub jego część spełnia przynajmniej jeden z warunków określonych w art. 34 ust. 3 RPEiR (UE) nr 1308/2013 - na wniosek OP kwota pomocy finansowej UE może zostać zwiększona do 60% planowanych do poniesienia wydatków z F.O. (z wyjątkiem tych związanych z przekazaniem owoców i warzyw przekazanych do bezpłatnej dystrybucji, których ilość nie przekracza limitu 5% wielkości produkcji sprzedanej organizacji producentów) oraz 100% wydatków planowanych z tytułu nieprzeznaczenia owoców i warzyw do sprzedaży i przekazanych do bezpłatnej dystrybucji, w odniesieniu do produktów których ilość nie przekracza limitu 5% wielkości produkcji sprzedanej organizacji producentów oraz nie może przekroczyć 150% wymaganych składek na F.O. (z wyłączeniem bezpłatnej dystrybucji owoców i warzyw nieprzeznaczonych do sprzedaży objetej 100% wsparciem, która nie wymaga wkładu organizacji producentów).</t>
  </si>
  <si>
    <t xml:space="preserve">w tym, kwota pomocy finansowej z tytułu nieprzeznaczenia owoców i warzyw do sprzedaży przeznaczonych na bezpłatną dystrybucję powyżej limitu 5% wielkości produkcji sprzedanej organizacji producentów  (50% wydatków z poz. 8.1b)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</si>
</sst>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4">
    <font>
      <sz val="10"/>
      <name val="Arial"/>
      <family val="0"/>
    </font>
    <font>
      <sz val="10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0.5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4"/>
      <name val="Times New Roman"/>
      <family val="1"/>
    </font>
    <font>
      <vertAlign val="superscript"/>
      <sz val="12"/>
      <name val="Arial"/>
      <family val="2"/>
    </font>
    <font>
      <i/>
      <vertAlign val="superscript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 diagonalUp="1" diagonalDown="1">
      <left style="medium"/>
      <right style="thin"/>
      <top style="thin"/>
      <bottom style="thin"/>
      <diagonal style="thin"/>
    </border>
    <border diagonalUp="1" diagonalDown="1">
      <left style="medium"/>
      <right>
        <color indexed="63"/>
      </right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medium"/>
      <right>
        <color indexed="63"/>
      </right>
      <top style="thin"/>
      <bottom style="medium"/>
      <diagonal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4" fillId="0" borderId="0" xfId="52" applyFont="1" applyFill="1" applyBorder="1" applyAlignment="1" applyProtection="1">
      <alignment/>
      <protection locked="0"/>
    </xf>
    <xf numFmtId="0" fontId="15" fillId="0" borderId="0" xfId="52" applyFont="1" applyFill="1" applyProtection="1">
      <alignment/>
      <protection locked="0"/>
    </xf>
    <xf numFmtId="0" fontId="15" fillId="0" borderId="0" xfId="52" applyFont="1" applyFill="1" applyBorder="1" applyAlignment="1" applyProtection="1">
      <alignment/>
      <protection locked="0"/>
    </xf>
    <xf numFmtId="0" fontId="14" fillId="0" borderId="0" xfId="52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10" fontId="0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justify" wrapTex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4" fontId="6" fillId="33" borderId="10" xfId="0" applyNumberFormat="1" applyFont="1" applyFill="1" applyBorder="1" applyAlignment="1" applyProtection="1">
      <alignment horizontal="right" vertical="center"/>
      <protection/>
    </xf>
    <xf numFmtId="4" fontId="6" fillId="33" borderId="1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0" fontId="3" fillId="33" borderId="13" xfId="0" applyFont="1" applyFill="1" applyBorder="1" applyAlignment="1" applyProtection="1">
      <alignment horizontal="justify" vertical="center"/>
      <protection/>
    </xf>
    <xf numFmtId="0" fontId="6" fillId="33" borderId="14" xfId="0" applyFont="1" applyFill="1" applyBorder="1" applyAlignment="1" applyProtection="1">
      <alignment horizontal="justify" vertical="center"/>
      <protection/>
    </xf>
    <xf numFmtId="0" fontId="0" fillId="0" borderId="14" xfId="0" applyFont="1" applyBorder="1" applyAlignment="1" applyProtection="1">
      <alignment horizontal="justify" vertical="center"/>
      <protection/>
    </xf>
    <xf numFmtId="0" fontId="0" fillId="0" borderId="15" xfId="0" applyFont="1" applyBorder="1" applyAlignment="1" applyProtection="1">
      <alignment horizontal="justify" vertical="center"/>
      <protection/>
    </xf>
    <xf numFmtId="0" fontId="0" fillId="0" borderId="16" xfId="0" applyFont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11" fillId="0" borderId="0" xfId="0" applyFont="1" applyAlignment="1" applyProtection="1">
      <alignment vertical="center"/>
      <protection locked="0"/>
    </xf>
    <xf numFmtId="4" fontId="7" fillId="33" borderId="17" xfId="0" applyNumberFormat="1" applyFont="1" applyFill="1" applyBorder="1" applyAlignment="1" applyProtection="1">
      <alignment horizontal="right" vertical="center" wrapText="1"/>
      <protection/>
    </xf>
    <xf numFmtId="4" fontId="0" fillId="33" borderId="18" xfId="0" applyNumberFormat="1" applyFont="1" applyFill="1" applyBorder="1" applyAlignment="1" applyProtection="1">
      <alignment horizontal="right" vertical="center"/>
      <protection/>
    </xf>
    <xf numFmtId="4" fontId="6" fillId="33" borderId="19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justify" wrapText="1"/>
      <protection locked="0"/>
    </xf>
    <xf numFmtId="4" fontId="0" fillId="33" borderId="22" xfId="0" applyNumberFormat="1" applyFont="1" applyFill="1" applyBorder="1" applyAlignment="1" applyProtection="1">
      <alignment horizontal="right" vertical="center"/>
      <protection/>
    </xf>
    <xf numFmtId="0" fontId="0" fillId="33" borderId="23" xfId="0" applyFont="1" applyFill="1" applyBorder="1" applyAlignment="1" applyProtection="1">
      <alignment horizontal="justify" vertical="center"/>
      <protection/>
    </xf>
    <xf numFmtId="2" fontId="0" fillId="33" borderId="21" xfId="0" applyNumberFormat="1" applyFont="1" applyFill="1" applyBorder="1" applyAlignment="1" applyProtection="1">
      <alignment horizontal="right" vertical="center"/>
      <protection/>
    </xf>
    <xf numFmtId="4" fontId="7" fillId="33" borderId="24" xfId="0" applyNumberFormat="1" applyFont="1" applyFill="1" applyBorder="1" applyAlignment="1" applyProtection="1">
      <alignment horizontal="right" vertical="center"/>
      <protection/>
    </xf>
    <xf numFmtId="4" fontId="7" fillId="33" borderId="25" xfId="0" applyNumberFormat="1" applyFont="1" applyFill="1" applyBorder="1" applyAlignment="1" applyProtection="1">
      <alignment horizontal="right" vertical="center"/>
      <protection/>
    </xf>
    <xf numFmtId="4" fontId="7" fillId="33" borderId="26" xfId="0" applyNumberFormat="1" applyFont="1" applyFill="1" applyBorder="1" applyAlignment="1" applyProtection="1">
      <alignment horizontal="right" vertical="center"/>
      <protection/>
    </xf>
    <xf numFmtId="4" fontId="6" fillId="33" borderId="27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Alignment="1" applyProtection="1">
      <alignment wrapText="1"/>
      <protection locked="0"/>
    </xf>
    <xf numFmtId="0" fontId="24" fillId="0" borderId="0" xfId="0" applyFont="1" applyAlignment="1" applyProtection="1">
      <alignment horizontal="justify" vertical="center" wrapText="1"/>
      <protection locked="0"/>
    </xf>
    <xf numFmtId="10" fontId="16" fillId="33" borderId="28" xfId="0" applyNumberFormat="1" applyFont="1" applyFill="1" applyBorder="1" applyAlignment="1" applyProtection="1">
      <alignment horizontal="right" vertical="center"/>
      <protection/>
    </xf>
    <xf numFmtId="9" fontId="0" fillId="33" borderId="28" xfId="0" applyNumberFormat="1" applyFont="1" applyFill="1" applyBorder="1" applyAlignment="1" applyProtection="1">
      <alignment horizontal="right" vertical="center"/>
      <protection/>
    </xf>
    <xf numFmtId="0" fontId="17" fillId="34" borderId="29" xfId="52" applyFont="1" applyFill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justify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/>
      <protection/>
    </xf>
    <xf numFmtId="10" fontId="0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11" fillId="0" borderId="30" xfId="0" applyFont="1" applyBorder="1" applyAlignment="1" applyProtection="1">
      <alignment horizontal="center" wrapText="1"/>
      <protection/>
    </xf>
    <xf numFmtId="0" fontId="17" fillId="0" borderId="31" xfId="0" applyFont="1" applyBorder="1" applyAlignment="1" applyProtection="1">
      <alignment horizontal="center" vertical="center"/>
      <protection/>
    </xf>
    <xf numFmtId="49" fontId="17" fillId="0" borderId="19" xfId="0" applyNumberFormat="1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 wrapText="1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left"/>
      <protection/>
    </xf>
    <xf numFmtId="49" fontId="28" fillId="0" borderId="0" xfId="0" applyNumberFormat="1" applyFont="1" applyAlignment="1" applyProtection="1">
      <alignment wrapText="1"/>
      <protection/>
    </xf>
    <xf numFmtId="0" fontId="2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4" fontId="1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top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justify"/>
      <protection/>
    </xf>
    <xf numFmtId="0" fontId="20" fillId="0" borderId="0" xfId="0" applyFont="1" applyAlignment="1" applyProtection="1">
      <alignment/>
      <protection locked="0"/>
    </xf>
    <xf numFmtId="10" fontId="16" fillId="0" borderId="10" xfId="0" applyNumberFormat="1" applyFont="1" applyFill="1" applyBorder="1" applyAlignment="1" applyProtection="1">
      <alignment horizontal="right" vertical="center"/>
      <protection locked="0"/>
    </xf>
    <xf numFmtId="9" fontId="0" fillId="0" borderId="10" xfId="0" applyNumberFormat="1" applyFont="1" applyFill="1" applyBorder="1" applyAlignment="1" applyProtection="1">
      <alignment horizontal="right" vertical="center"/>
      <protection locked="0"/>
    </xf>
    <xf numFmtId="4" fontId="0" fillId="33" borderId="32" xfId="0" applyNumberFormat="1" applyFont="1" applyFill="1" applyBorder="1" applyAlignment="1" applyProtection="1">
      <alignment horizontal="right" vertical="center"/>
      <protection/>
    </xf>
    <xf numFmtId="4" fontId="0" fillId="33" borderId="33" xfId="0" applyNumberFormat="1" applyFont="1" applyFill="1" applyBorder="1" applyAlignment="1" applyProtection="1">
      <alignment horizontal="right" vertical="center"/>
      <protection/>
    </xf>
    <xf numFmtId="4" fontId="0" fillId="33" borderId="10" xfId="0" applyNumberFormat="1" applyFont="1" applyFill="1" applyBorder="1" applyAlignment="1" applyProtection="1">
      <alignment horizontal="right" vertical="center"/>
      <protection/>
    </xf>
    <xf numFmtId="4" fontId="0" fillId="33" borderId="12" xfId="0" applyNumberFormat="1" applyFont="1" applyFill="1" applyBorder="1" applyAlignment="1" applyProtection="1">
      <alignment horizontal="right" vertical="center"/>
      <protection/>
    </xf>
    <xf numFmtId="4" fontId="0" fillId="33" borderId="34" xfId="0" applyNumberFormat="1" applyFont="1" applyFill="1" applyBorder="1" applyAlignment="1" applyProtection="1">
      <alignment horizontal="right" vertical="center"/>
      <protection/>
    </xf>
    <xf numFmtId="4" fontId="0" fillId="33" borderId="17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center"/>
      <protection/>
    </xf>
    <xf numFmtId="0" fontId="17" fillId="34" borderId="35" xfId="52" applyFont="1" applyFill="1" applyBorder="1" applyAlignment="1" applyProtection="1">
      <alignment/>
      <protection locked="0"/>
    </xf>
    <xf numFmtId="0" fontId="17" fillId="34" borderId="36" xfId="52" applyFont="1" applyFill="1" applyBorder="1" applyAlignment="1" applyProtection="1">
      <alignment/>
      <protection locked="0"/>
    </xf>
    <xf numFmtId="49" fontId="7" fillId="0" borderId="0" xfId="52" applyNumberFormat="1" applyFont="1" applyAlignment="1" applyProtection="1">
      <alignment/>
      <protection locked="0"/>
    </xf>
    <xf numFmtId="0" fontId="11" fillId="34" borderId="37" xfId="52" applyFont="1" applyFill="1" applyBorder="1" applyAlignment="1" applyProtection="1">
      <alignment/>
      <protection locked="0"/>
    </xf>
    <xf numFmtId="0" fontId="11" fillId="34" borderId="38" xfId="52" applyFont="1" applyFill="1" applyBorder="1" applyAlignment="1" applyProtection="1">
      <alignment/>
      <protection locked="0"/>
    </xf>
    <xf numFmtId="0" fontId="17" fillId="34" borderId="39" xfId="52" applyFont="1" applyFill="1" applyBorder="1" applyAlignment="1" applyProtection="1">
      <alignment wrapText="1"/>
      <protection locked="0"/>
    </xf>
    <xf numFmtId="0" fontId="2" fillId="0" borderId="0" xfId="52" applyFont="1" applyFill="1" applyBorder="1" applyAlignment="1" applyProtection="1">
      <alignment horizontal="left"/>
      <protection locked="0"/>
    </xf>
    <xf numFmtId="0" fontId="2" fillId="0" borderId="0" xfId="52" applyFont="1" applyFill="1" applyBorder="1" applyAlignment="1" applyProtection="1">
      <alignment wrapText="1"/>
      <protection locked="0"/>
    </xf>
    <xf numFmtId="0" fontId="0" fillId="0" borderId="0" xfId="52" applyFont="1" applyFill="1" applyProtection="1">
      <alignment/>
      <protection locked="0"/>
    </xf>
    <xf numFmtId="49" fontId="6" fillId="0" borderId="0" xfId="52" applyNumberFormat="1" applyFont="1" applyAlignment="1" applyProtection="1">
      <alignment/>
      <protection locked="0"/>
    </xf>
    <xf numFmtId="0" fontId="8" fillId="0" borderId="40" xfId="0" applyFont="1" applyBorder="1" applyAlignment="1" applyProtection="1">
      <alignment horizontal="center"/>
      <protection/>
    </xf>
    <xf numFmtId="0" fontId="8" fillId="0" borderId="32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/>
      <protection/>
    </xf>
    <xf numFmtId="10" fontId="8" fillId="33" borderId="41" xfId="0" applyNumberFormat="1" applyFont="1" applyFill="1" applyBorder="1" applyAlignment="1" applyProtection="1">
      <alignment horizontal="right" vertical="center"/>
      <protection/>
    </xf>
    <xf numFmtId="10" fontId="8" fillId="0" borderId="10" xfId="0" applyNumberFormat="1" applyFont="1" applyFill="1" applyBorder="1" applyAlignment="1" applyProtection="1">
      <alignment horizontal="right" vertical="center"/>
      <protection locked="0"/>
    </xf>
    <xf numFmtId="2" fontId="8" fillId="33" borderId="42" xfId="0" applyNumberFormat="1" applyFont="1" applyFill="1" applyBorder="1" applyAlignment="1" applyProtection="1">
      <alignment horizontal="right" vertical="center"/>
      <protection/>
    </xf>
    <xf numFmtId="2" fontId="8" fillId="0" borderId="10" xfId="0" applyNumberFormat="1" applyFont="1" applyFill="1" applyBorder="1" applyAlignment="1" applyProtection="1">
      <alignment horizontal="right" vertical="center"/>
      <protection locked="0"/>
    </xf>
    <xf numFmtId="10" fontId="8" fillId="33" borderId="28" xfId="0" applyNumberFormat="1" applyFont="1" applyFill="1" applyBorder="1" applyAlignment="1" applyProtection="1">
      <alignment horizontal="right" vertical="center"/>
      <protection locked="0"/>
    </xf>
    <xf numFmtId="10" fontId="8" fillId="33" borderId="28" xfId="0" applyNumberFormat="1" applyFont="1" applyFill="1" applyBorder="1" applyAlignment="1" applyProtection="1">
      <alignment horizontal="right" vertical="center"/>
      <protection/>
    </xf>
    <xf numFmtId="2" fontId="8" fillId="33" borderId="43" xfId="0" applyNumberFormat="1" applyFont="1" applyFill="1" applyBorder="1" applyAlignment="1" applyProtection="1">
      <alignment horizontal="right" vertical="center"/>
      <protection/>
    </xf>
    <xf numFmtId="2" fontId="8" fillId="33" borderId="44" xfId="0" applyNumberFormat="1" applyFont="1" applyFill="1" applyBorder="1" applyAlignment="1" applyProtection="1">
      <alignment horizontal="right" vertical="center"/>
      <protection/>
    </xf>
    <xf numFmtId="2" fontId="8" fillId="33" borderId="45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/>
      <protection/>
    </xf>
    <xf numFmtId="2" fontId="8" fillId="33" borderId="10" xfId="0" applyNumberFormat="1" applyFont="1" applyFill="1" applyBorder="1" applyAlignment="1" applyProtection="1">
      <alignment horizontal="right" vertical="center"/>
      <protection/>
    </xf>
    <xf numFmtId="2" fontId="8" fillId="33" borderId="0" xfId="0" applyNumberFormat="1" applyFont="1" applyFill="1" applyBorder="1" applyAlignment="1" applyProtection="1">
      <alignment horizontal="right" vertical="center"/>
      <protection/>
    </xf>
    <xf numFmtId="0" fontId="23" fillId="33" borderId="28" xfId="0" applyFont="1" applyFill="1" applyBorder="1" applyAlignment="1" applyProtection="1">
      <alignment horizontal="left" vertical="center"/>
      <protection/>
    </xf>
    <xf numFmtId="0" fontId="23" fillId="33" borderId="17" xfId="0" applyFont="1" applyFill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3" fillId="35" borderId="46" xfId="0" applyFont="1" applyFill="1" applyBorder="1" applyAlignment="1" applyProtection="1">
      <alignment horizontal="left" vertical="center" wrapText="1"/>
      <protection/>
    </xf>
    <xf numFmtId="0" fontId="23" fillId="35" borderId="47" xfId="0" applyFont="1" applyFill="1" applyBorder="1" applyAlignment="1" applyProtection="1">
      <alignment horizontal="left" vertical="center" wrapText="1"/>
      <protection/>
    </xf>
    <xf numFmtId="0" fontId="12" fillId="35" borderId="48" xfId="0" applyFont="1" applyFill="1" applyBorder="1" applyAlignment="1" applyProtection="1">
      <alignment horizontal="left" vertical="center" wrapText="1"/>
      <protection/>
    </xf>
    <xf numFmtId="0" fontId="12" fillId="35" borderId="30" xfId="0" applyFont="1" applyFill="1" applyBorder="1" applyAlignment="1" applyProtection="1">
      <alignment horizontal="left" vertical="center" wrapText="1"/>
      <protection/>
    </xf>
    <xf numFmtId="0" fontId="22" fillId="35" borderId="49" xfId="0" applyFont="1" applyFill="1" applyBorder="1" applyAlignment="1" applyProtection="1">
      <alignment horizontal="left" vertical="center" wrapText="1"/>
      <protection/>
    </xf>
    <xf numFmtId="0" fontId="23" fillId="0" borderId="50" xfId="0" applyFont="1" applyBorder="1" applyAlignment="1" applyProtection="1">
      <alignment horizontal="left" vertical="center" wrapText="1"/>
      <protection locked="0"/>
    </xf>
    <xf numFmtId="0" fontId="23" fillId="0" borderId="17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center"/>
      <protection/>
    </xf>
    <xf numFmtId="0" fontId="3" fillId="33" borderId="51" xfId="0" applyFont="1" applyFill="1" applyBorder="1" applyAlignment="1" applyProtection="1">
      <alignment horizontal="left" vertical="center" wrapText="1"/>
      <protection/>
    </xf>
    <xf numFmtId="0" fontId="3" fillId="33" borderId="31" xfId="0" applyFont="1" applyFill="1" applyBorder="1" applyAlignment="1" applyProtection="1">
      <alignment horizontal="left" vertical="center" wrapText="1"/>
      <protection/>
    </xf>
    <xf numFmtId="0" fontId="3" fillId="33" borderId="52" xfId="0" applyFont="1" applyFill="1" applyBorder="1" applyAlignment="1" applyProtection="1">
      <alignment horizontal="left" vertical="center" wrapText="1"/>
      <protection/>
    </xf>
    <xf numFmtId="0" fontId="3" fillId="33" borderId="53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28" xfId="0" applyFont="1" applyFill="1" applyBorder="1" applyAlignment="1" applyProtection="1">
      <alignment horizontal="left" vertical="center" wrapText="1"/>
      <protection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54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22" fillId="33" borderId="11" xfId="0" applyFont="1" applyFill="1" applyBorder="1" applyAlignment="1" applyProtection="1">
      <alignment horizontal="left"/>
      <protection/>
    </xf>
    <xf numFmtId="0" fontId="22" fillId="33" borderId="10" xfId="0" applyFont="1" applyFill="1" applyBorder="1" applyAlignment="1" applyProtection="1">
      <alignment horizontal="left"/>
      <protection/>
    </xf>
    <xf numFmtId="0" fontId="27" fillId="0" borderId="0" xfId="0" applyFont="1" applyAlignment="1" applyProtection="1">
      <alignment horizontal="left" wrapText="1"/>
      <protection/>
    </xf>
    <xf numFmtId="0" fontId="22" fillId="35" borderId="50" xfId="0" applyFont="1" applyFill="1" applyBorder="1" applyAlignment="1" applyProtection="1">
      <alignment horizontal="left" vertical="center" wrapText="1"/>
      <protection/>
    </xf>
    <xf numFmtId="0" fontId="22" fillId="35" borderId="17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22" fillId="33" borderId="11" xfId="0" applyFont="1" applyFill="1" applyBorder="1" applyAlignment="1" applyProtection="1">
      <alignment horizontal="left" vertical="center" wrapText="1"/>
      <protection/>
    </xf>
    <xf numFmtId="0" fontId="22" fillId="33" borderId="10" xfId="0" applyFont="1" applyFill="1" applyBorder="1" applyAlignment="1" applyProtection="1">
      <alignment horizontal="left" vertical="center" wrapText="1"/>
      <protection/>
    </xf>
    <xf numFmtId="0" fontId="22" fillId="35" borderId="40" xfId="0" applyFont="1" applyFill="1" applyBorder="1" applyAlignment="1" applyProtection="1">
      <alignment horizontal="left" vertical="center" wrapText="1"/>
      <protection/>
    </xf>
    <xf numFmtId="0" fontId="22" fillId="35" borderId="32" xfId="0" applyFont="1" applyFill="1" applyBorder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horizontal="justify" vertical="center" wrapText="1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center" vertical="center" wrapText="1"/>
      <protection/>
    </xf>
    <xf numFmtId="0" fontId="11" fillId="0" borderId="56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22" fillId="33" borderId="50" xfId="0" applyFont="1" applyFill="1" applyBorder="1" applyAlignment="1" applyProtection="1">
      <alignment horizontal="left" vertical="center" wrapText="1"/>
      <protection/>
    </xf>
    <xf numFmtId="0" fontId="22" fillId="33" borderId="17" xfId="0" applyFont="1" applyFill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center"/>
      <protection locked="0"/>
    </xf>
    <xf numFmtId="0" fontId="22" fillId="35" borderId="11" xfId="0" applyFont="1" applyFill="1" applyBorder="1" applyAlignment="1" applyProtection="1">
      <alignment horizontal="left" vertical="center" wrapText="1"/>
      <protection/>
    </xf>
    <xf numFmtId="0" fontId="22" fillId="35" borderId="10" xfId="0" applyFont="1" applyFill="1" applyBorder="1" applyAlignment="1" applyProtection="1">
      <alignment horizontal="left" vertical="center" wrapText="1"/>
      <protection/>
    </xf>
    <xf numFmtId="0" fontId="12" fillId="35" borderId="24" xfId="0" applyFont="1" applyFill="1" applyBorder="1" applyAlignment="1" applyProtection="1">
      <alignment horizontal="left" vertical="center" wrapText="1"/>
      <protection locked="0"/>
    </xf>
    <xf numFmtId="0" fontId="12" fillId="35" borderId="55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horizontal="left" wrapText="1"/>
      <protection/>
    </xf>
    <xf numFmtId="0" fontId="28" fillId="0" borderId="0" xfId="0" applyFont="1" applyFill="1" applyAlignment="1" applyProtection="1">
      <alignment horizontal="left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działania i wydatki w WUP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0</xdr:rowOff>
    </xdr:from>
    <xdr:to>
      <xdr:col>4</xdr:col>
      <xdr:colOff>0</xdr:colOff>
      <xdr:row>64</xdr:row>
      <xdr:rowOff>0</xdr:rowOff>
    </xdr:to>
    <xdr:sp>
      <xdr:nvSpPr>
        <xdr:cNvPr id="1" name="Line 3"/>
        <xdr:cNvSpPr>
          <a:spLocks/>
        </xdr:cNvSpPr>
      </xdr:nvSpPr>
      <xdr:spPr>
        <a:xfrm>
          <a:off x="8934450" y="158019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65</xdr:row>
      <xdr:rowOff>9525</xdr:rowOff>
    </xdr:to>
    <xdr:sp>
      <xdr:nvSpPr>
        <xdr:cNvPr id="2" name="Line 4"/>
        <xdr:cNvSpPr>
          <a:spLocks/>
        </xdr:cNvSpPr>
      </xdr:nvSpPr>
      <xdr:spPr>
        <a:xfrm flipH="1">
          <a:off x="8934450" y="15801975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66</xdr:row>
      <xdr:rowOff>0</xdr:rowOff>
    </xdr:to>
    <xdr:sp>
      <xdr:nvSpPr>
        <xdr:cNvPr id="3" name="Line 206"/>
        <xdr:cNvSpPr>
          <a:spLocks/>
        </xdr:cNvSpPr>
      </xdr:nvSpPr>
      <xdr:spPr>
        <a:xfrm>
          <a:off x="8934450" y="170402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66</xdr:row>
      <xdr:rowOff>9525</xdr:rowOff>
    </xdr:to>
    <xdr:sp>
      <xdr:nvSpPr>
        <xdr:cNvPr id="4" name="Line 207"/>
        <xdr:cNvSpPr>
          <a:spLocks/>
        </xdr:cNvSpPr>
      </xdr:nvSpPr>
      <xdr:spPr>
        <a:xfrm flipH="1">
          <a:off x="8934450" y="170402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67</xdr:row>
      <xdr:rowOff>0</xdr:rowOff>
    </xdr:to>
    <xdr:sp>
      <xdr:nvSpPr>
        <xdr:cNvPr id="5" name="Line 208"/>
        <xdr:cNvSpPr>
          <a:spLocks/>
        </xdr:cNvSpPr>
      </xdr:nvSpPr>
      <xdr:spPr>
        <a:xfrm>
          <a:off x="8934450" y="175450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67</xdr:row>
      <xdr:rowOff>9525</xdr:rowOff>
    </xdr:to>
    <xdr:sp>
      <xdr:nvSpPr>
        <xdr:cNvPr id="6" name="Line 209"/>
        <xdr:cNvSpPr>
          <a:spLocks/>
        </xdr:cNvSpPr>
      </xdr:nvSpPr>
      <xdr:spPr>
        <a:xfrm flipH="1">
          <a:off x="8934450" y="175450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68</xdr:row>
      <xdr:rowOff>0</xdr:rowOff>
    </xdr:to>
    <xdr:sp>
      <xdr:nvSpPr>
        <xdr:cNvPr id="7" name="Line 210"/>
        <xdr:cNvSpPr>
          <a:spLocks/>
        </xdr:cNvSpPr>
      </xdr:nvSpPr>
      <xdr:spPr>
        <a:xfrm>
          <a:off x="8934450" y="179355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68</xdr:row>
      <xdr:rowOff>9525</xdr:rowOff>
    </xdr:to>
    <xdr:sp>
      <xdr:nvSpPr>
        <xdr:cNvPr id="8" name="Line 211"/>
        <xdr:cNvSpPr>
          <a:spLocks/>
        </xdr:cNvSpPr>
      </xdr:nvSpPr>
      <xdr:spPr>
        <a:xfrm flipH="1">
          <a:off x="8934450" y="179355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69</xdr:row>
      <xdr:rowOff>0</xdr:rowOff>
    </xdr:to>
    <xdr:sp>
      <xdr:nvSpPr>
        <xdr:cNvPr id="9" name="Line 212"/>
        <xdr:cNvSpPr>
          <a:spLocks/>
        </xdr:cNvSpPr>
      </xdr:nvSpPr>
      <xdr:spPr>
        <a:xfrm>
          <a:off x="8934450" y="18345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71</xdr:row>
      <xdr:rowOff>0</xdr:rowOff>
    </xdr:to>
    <xdr:sp>
      <xdr:nvSpPr>
        <xdr:cNvPr id="10" name="Line 214"/>
        <xdr:cNvSpPr>
          <a:spLocks/>
        </xdr:cNvSpPr>
      </xdr:nvSpPr>
      <xdr:spPr>
        <a:xfrm>
          <a:off x="8934450" y="191547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71</xdr:row>
      <xdr:rowOff>9525</xdr:rowOff>
    </xdr:to>
    <xdr:sp>
      <xdr:nvSpPr>
        <xdr:cNvPr id="11" name="Line 215"/>
        <xdr:cNvSpPr>
          <a:spLocks/>
        </xdr:cNvSpPr>
      </xdr:nvSpPr>
      <xdr:spPr>
        <a:xfrm flipH="1">
          <a:off x="8934450" y="19154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64</xdr:row>
      <xdr:rowOff>0</xdr:rowOff>
    </xdr:to>
    <xdr:sp>
      <xdr:nvSpPr>
        <xdr:cNvPr id="12" name="Line 217"/>
        <xdr:cNvSpPr>
          <a:spLocks/>
        </xdr:cNvSpPr>
      </xdr:nvSpPr>
      <xdr:spPr>
        <a:xfrm>
          <a:off x="10791825" y="158019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65</xdr:row>
      <xdr:rowOff>9525</xdr:rowOff>
    </xdr:to>
    <xdr:sp>
      <xdr:nvSpPr>
        <xdr:cNvPr id="13" name="Line 218"/>
        <xdr:cNvSpPr>
          <a:spLocks/>
        </xdr:cNvSpPr>
      </xdr:nvSpPr>
      <xdr:spPr>
        <a:xfrm flipH="1">
          <a:off x="10791825" y="15801975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66</xdr:row>
      <xdr:rowOff>0</xdr:rowOff>
    </xdr:to>
    <xdr:sp>
      <xdr:nvSpPr>
        <xdr:cNvPr id="14" name="Line 219"/>
        <xdr:cNvSpPr>
          <a:spLocks/>
        </xdr:cNvSpPr>
      </xdr:nvSpPr>
      <xdr:spPr>
        <a:xfrm>
          <a:off x="10791825" y="170402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66</xdr:row>
      <xdr:rowOff>9525</xdr:rowOff>
    </xdr:to>
    <xdr:sp>
      <xdr:nvSpPr>
        <xdr:cNvPr id="15" name="Line 220"/>
        <xdr:cNvSpPr>
          <a:spLocks/>
        </xdr:cNvSpPr>
      </xdr:nvSpPr>
      <xdr:spPr>
        <a:xfrm flipH="1">
          <a:off x="10791825" y="170402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67</xdr:row>
      <xdr:rowOff>0</xdr:rowOff>
    </xdr:to>
    <xdr:sp>
      <xdr:nvSpPr>
        <xdr:cNvPr id="16" name="Line 221"/>
        <xdr:cNvSpPr>
          <a:spLocks/>
        </xdr:cNvSpPr>
      </xdr:nvSpPr>
      <xdr:spPr>
        <a:xfrm>
          <a:off x="10791825" y="175450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67</xdr:row>
      <xdr:rowOff>9525</xdr:rowOff>
    </xdr:to>
    <xdr:sp>
      <xdr:nvSpPr>
        <xdr:cNvPr id="17" name="Line 222"/>
        <xdr:cNvSpPr>
          <a:spLocks/>
        </xdr:cNvSpPr>
      </xdr:nvSpPr>
      <xdr:spPr>
        <a:xfrm flipH="1">
          <a:off x="10791825" y="175450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0</xdr:colOff>
      <xdr:row>68</xdr:row>
      <xdr:rowOff>0</xdr:rowOff>
    </xdr:to>
    <xdr:sp>
      <xdr:nvSpPr>
        <xdr:cNvPr id="18" name="Line 223"/>
        <xdr:cNvSpPr>
          <a:spLocks/>
        </xdr:cNvSpPr>
      </xdr:nvSpPr>
      <xdr:spPr>
        <a:xfrm>
          <a:off x="10791825" y="179355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0</xdr:colOff>
      <xdr:row>68</xdr:row>
      <xdr:rowOff>9525</xdr:rowOff>
    </xdr:to>
    <xdr:sp>
      <xdr:nvSpPr>
        <xdr:cNvPr id="19" name="Line 224"/>
        <xdr:cNvSpPr>
          <a:spLocks/>
        </xdr:cNvSpPr>
      </xdr:nvSpPr>
      <xdr:spPr>
        <a:xfrm flipH="1">
          <a:off x="10791825" y="179355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0</xdr:rowOff>
    </xdr:from>
    <xdr:to>
      <xdr:col>5</xdr:col>
      <xdr:colOff>0</xdr:colOff>
      <xdr:row>69</xdr:row>
      <xdr:rowOff>0</xdr:rowOff>
    </xdr:to>
    <xdr:sp>
      <xdr:nvSpPr>
        <xdr:cNvPr id="20" name="Line 225"/>
        <xdr:cNvSpPr>
          <a:spLocks/>
        </xdr:cNvSpPr>
      </xdr:nvSpPr>
      <xdr:spPr>
        <a:xfrm>
          <a:off x="10791825" y="18345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71</xdr:row>
      <xdr:rowOff>0</xdr:rowOff>
    </xdr:to>
    <xdr:sp>
      <xdr:nvSpPr>
        <xdr:cNvPr id="21" name="Line 227"/>
        <xdr:cNvSpPr>
          <a:spLocks/>
        </xdr:cNvSpPr>
      </xdr:nvSpPr>
      <xdr:spPr>
        <a:xfrm>
          <a:off x="10791825" y="191547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71</xdr:row>
      <xdr:rowOff>9525</xdr:rowOff>
    </xdr:to>
    <xdr:sp>
      <xdr:nvSpPr>
        <xdr:cNvPr id="22" name="Line 228"/>
        <xdr:cNvSpPr>
          <a:spLocks/>
        </xdr:cNvSpPr>
      </xdr:nvSpPr>
      <xdr:spPr>
        <a:xfrm flipH="1">
          <a:off x="10791825" y="19154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sp>
      <xdr:nvSpPr>
        <xdr:cNvPr id="23" name="Line 229"/>
        <xdr:cNvSpPr>
          <a:spLocks/>
        </xdr:cNvSpPr>
      </xdr:nvSpPr>
      <xdr:spPr>
        <a:xfrm>
          <a:off x="12458700" y="158019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65</xdr:row>
      <xdr:rowOff>9525</xdr:rowOff>
    </xdr:to>
    <xdr:sp>
      <xdr:nvSpPr>
        <xdr:cNvPr id="24" name="Line 230"/>
        <xdr:cNvSpPr>
          <a:spLocks/>
        </xdr:cNvSpPr>
      </xdr:nvSpPr>
      <xdr:spPr>
        <a:xfrm flipH="1">
          <a:off x="12458700" y="15801975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sp>
      <xdr:nvSpPr>
        <xdr:cNvPr id="25" name="Line 231"/>
        <xdr:cNvSpPr>
          <a:spLocks/>
        </xdr:cNvSpPr>
      </xdr:nvSpPr>
      <xdr:spPr>
        <a:xfrm>
          <a:off x="12458700" y="170402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9525</xdr:rowOff>
    </xdr:to>
    <xdr:sp>
      <xdr:nvSpPr>
        <xdr:cNvPr id="26" name="Line 232"/>
        <xdr:cNvSpPr>
          <a:spLocks/>
        </xdr:cNvSpPr>
      </xdr:nvSpPr>
      <xdr:spPr>
        <a:xfrm flipH="1">
          <a:off x="12458700" y="170402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67</xdr:row>
      <xdr:rowOff>0</xdr:rowOff>
    </xdr:to>
    <xdr:sp>
      <xdr:nvSpPr>
        <xdr:cNvPr id="27" name="Line 233"/>
        <xdr:cNvSpPr>
          <a:spLocks/>
        </xdr:cNvSpPr>
      </xdr:nvSpPr>
      <xdr:spPr>
        <a:xfrm>
          <a:off x="12458700" y="175450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67</xdr:row>
      <xdr:rowOff>9525</xdr:rowOff>
    </xdr:to>
    <xdr:sp>
      <xdr:nvSpPr>
        <xdr:cNvPr id="28" name="Line 234"/>
        <xdr:cNvSpPr>
          <a:spLocks/>
        </xdr:cNvSpPr>
      </xdr:nvSpPr>
      <xdr:spPr>
        <a:xfrm flipH="1">
          <a:off x="12458700" y="175450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sp>
      <xdr:nvSpPr>
        <xdr:cNvPr id="29" name="Line 235"/>
        <xdr:cNvSpPr>
          <a:spLocks/>
        </xdr:cNvSpPr>
      </xdr:nvSpPr>
      <xdr:spPr>
        <a:xfrm>
          <a:off x="12458700" y="179355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9525</xdr:rowOff>
    </xdr:to>
    <xdr:sp>
      <xdr:nvSpPr>
        <xdr:cNvPr id="30" name="Line 236"/>
        <xdr:cNvSpPr>
          <a:spLocks/>
        </xdr:cNvSpPr>
      </xdr:nvSpPr>
      <xdr:spPr>
        <a:xfrm flipH="1">
          <a:off x="12458700" y="179355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sp>
      <xdr:nvSpPr>
        <xdr:cNvPr id="31" name="Line 237"/>
        <xdr:cNvSpPr>
          <a:spLocks/>
        </xdr:cNvSpPr>
      </xdr:nvSpPr>
      <xdr:spPr>
        <a:xfrm>
          <a:off x="12458700" y="18345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sp>
      <xdr:nvSpPr>
        <xdr:cNvPr id="32" name="Line 239"/>
        <xdr:cNvSpPr>
          <a:spLocks/>
        </xdr:cNvSpPr>
      </xdr:nvSpPr>
      <xdr:spPr>
        <a:xfrm>
          <a:off x="12458700" y="191547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9525</xdr:rowOff>
    </xdr:to>
    <xdr:sp>
      <xdr:nvSpPr>
        <xdr:cNvPr id="33" name="Line 240"/>
        <xdr:cNvSpPr>
          <a:spLocks/>
        </xdr:cNvSpPr>
      </xdr:nvSpPr>
      <xdr:spPr>
        <a:xfrm flipH="1">
          <a:off x="12458700" y="19154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64</xdr:row>
      <xdr:rowOff>0</xdr:rowOff>
    </xdr:to>
    <xdr:sp>
      <xdr:nvSpPr>
        <xdr:cNvPr id="34" name="Line 241"/>
        <xdr:cNvSpPr>
          <a:spLocks/>
        </xdr:cNvSpPr>
      </xdr:nvSpPr>
      <xdr:spPr>
        <a:xfrm>
          <a:off x="14154150" y="158019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65</xdr:row>
      <xdr:rowOff>9525</xdr:rowOff>
    </xdr:to>
    <xdr:sp>
      <xdr:nvSpPr>
        <xdr:cNvPr id="35" name="Line 242"/>
        <xdr:cNvSpPr>
          <a:spLocks/>
        </xdr:cNvSpPr>
      </xdr:nvSpPr>
      <xdr:spPr>
        <a:xfrm flipH="1">
          <a:off x="14154150" y="15801975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66</xdr:row>
      <xdr:rowOff>0</xdr:rowOff>
    </xdr:to>
    <xdr:sp>
      <xdr:nvSpPr>
        <xdr:cNvPr id="36" name="Line 243"/>
        <xdr:cNvSpPr>
          <a:spLocks/>
        </xdr:cNvSpPr>
      </xdr:nvSpPr>
      <xdr:spPr>
        <a:xfrm>
          <a:off x="14154150" y="170402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66</xdr:row>
      <xdr:rowOff>9525</xdr:rowOff>
    </xdr:to>
    <xdr:sp>
      <xdr:nvSpPr>
        <xdr:cNvPr id="37" name="Line 244"/>
        <xdr:cNvSpPr>
          <a:spLocks/>
        </xdr:cNvSpPr>
      </xdr:nvSpPr>
      <xdr:spPr>
        <a:xfrm flipH="1">
          <a:off x="14154150" y="170402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67</xdr:row>
      <xdr:rowOff>0</xdr:rowOff>
    </xdr:to>
    <xdr:sp>
      <xdr:nvSpPr>
        <xdr:cNvPr id="38" name="Line 245"/>
        <xdr:cNvSpPr>
          <a:spLocks/>
        </xdr:cNvSpPr>
      </xdr:nvSpPr>
      <xdr:spPr>
        <a:xfrm>
          <a:off x="14154150" y="175450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67</xdr:row>
      <xdr:rowOff>9525</xdr:rowOff>
    </xdr:to>
    <xdr:sp>
      <xdr:nvSpPr>
        <xdr:cNvPr id="39" name="Line 246"/>
        <xdr:cNvSpPr>
          <a:spLocks/>
        </xdr:cNvSpPr>
      </xdr:nvSpPr>
      <xdr:spPr>
        <a:xfrm flipH="1">
          <a:off x="14154150" y="175450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68</xdr:row>
      <xdr:rowOff>0</xdr:rowOff>
    </xdr:to>
    <xdr:sp>
      <xdr:nvSpPr>
        <xdr:cNvPr id="40" name="Line 247"/>
        <xdr:cNvSpPr>
          <a:spLocks/>
        </xdr:cNvSpPr>
      </xdr:nvSpPr>
      <xdr:spPr>
        <a:xfrm>
          <a:off x="14154150" y="179355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68</xdr:row>
      <xdr:rowOff>9525</xdr:rowOff>
    </xdr:to>
    <xdr:sp>
      <xdr:nvSpPr>
        <xdr:cNvPr id="41" name="Line 248"/>
        <xdr:cNvSpPr>
          <a:spLocks/>
        </xdr:cNvSpPr>
      </xdr:nvSpPr>
      <xdr:spPr>
        <a:xfrm flipH="1">
          <a:off x="14154150" y="179355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69</xdr:row>
      <xdr:rowOff>0</xdr:rowOff>
    </xdr:to>
    <xdr:sp>
      <xdr:nvSpPr>
        <xdr:cNvPr id="42" name="Line 249"/>
        <xdr:cNvSpPr>
          <a:spLocks/>
        </xdr:cNvSpPr>
      </xdr:nvSpPr>
      <xdr:spPr>
        <a:xfrm>
          <a:off x="14154150" y="18345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71</xdr:row>
      <xdr:rowOff>0</xdr:rowOff>
    </xdr:to>
    <xdr:sp>
      <xdr:nvSpPr>
        <xdr:cNvPr id="43" name="Line 251"/>
        <xdr:cNvSpPr>
          <a:spLocks/>
        </xdr:cNvSpPr>
      </xdr:nvSpPr>
      <xdr:spPr>
        <a:xfrm>
          <a:off x="14154150" y="191547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71</xdr:row>
      <xdr:rowOff>9525</xdr:rowOff>
    </xdr:to>
    <xdr:sp>
      <xdr:nvSpPr>
        <xdr:cNvPr id="44" name="Line 252"/>
        <xdr:cNvSpPr>
          <a:spLocks/>
        </xdr:cNvSpPr>
      </xdr:nvSpPr>
      <xdr:spPr>
        <a:xfrm flipH="1">
          <a:off x="14154150" y="19154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159</xdr:row>
      <xdr:rowOff>0</xdr:rowOff>
    </xdr:from>
    <xdr:to>
      <xdr:col>4</xdr:col>
      <xdr:colOff>0</xdr:colOff>
      <xdr:row>160</xdr:row>
      <xdr:rowOff>0</xdr:rowOff>
    </xdr:to>
    <xdr:sp>
      <xdr:nvSpPr>
        <xdr:cNvPr id="45" name="Line 333"/>
        <xdr:cNvSpPr>
          <a:spLocks/>
        </xdr:cNvSpPr>
      </xdr:nvSpPr>
      <xdr:spPr>
        <a:xfrm>
          <a:off x="6962775" y="268890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159</xdr:row>
      <xdr:rowOff>0</xdr:rowOff>
    </xdr:from>
    <xdr:to>
      <xdr:col>5</xdr:col>
      <xdr:colOff>0</xdr:colOff>
      <xdr:row>160</xdr:row>
      <xdr:rowOff>0</xdr:rowOff>
    </xdr:to>
    <xdr:sp>
      <xdr:nvSpPr>
        <xdr:cNvPr id="46" name="Line 335"/>
        <xdr:cNvSpPr>
          <a:spLocks/>
        </xdr:cNvSpPr>
      </xdr:nvSpPr>
      <xdr:spPr>
        <a:xfrm>
          <a:off x="8943975" y="2688907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159</xdr:row>
      <xdr:rowOff>0</xdr:rowOff>
    </xdr:from>
    <xdr:to>
      <xdr:col>6</xdr:col>
      <xdr:colOff>0</xdr:colOff>
      <xdr:row>160</xdr:row>
      <xdr:rowOff>0</xdr:rowOff>
    </xdr:to>
    <xdr:sp>
      <xdr:nvSpPr>
        <xdr:cNvPr id="47" name="Line 337"/>
        <xdr:cNvSpPr>
          <a:spLocks/>
        </xdr:cNvSpPr>
      </xdr:nvSpPr>
      <xdr:spPr>
        <a:xfrm>
          <a:off x="10801350" y="2688907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</xdr:row>
      <xdr:rowOff>0</xdr:rowOff>
    </xdr:from>
    <xdr:to>
      <xdr:col>7</xdr:col>
      <xdr:colOff>0</xdr:colOff>
      <xdr:row>160</xdr:row>
      <xdr:rowOff>0</xdr:rowOff>
    </xdr:to>
    <xdr:sp>
      <xdr:nvSpPr>
        <xdr:cNvPr id="48" name="Line 339"/>
        <xdr:cNvSpPr>
          <a:spLocks/>
        </xdr:cNvSpPr>
      </xdr:nvSpPr>
      <xdr:spPr>
        <a:xfrm>
          <a:off x="12468225" y="268890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159</xdr:row>
      <xdr:rowOff>0</xdr:rowOff>
    </xdr:from>
    <xdr:to>
      <xdr:col>9</xdr:col>
      <xdr:colOff>0</xdr:colOff>
      <xdr:row>160</xdr:row>
      <xdr:rowOff>0</xdr:rowOff>
    </xdr:to>
    <xdr:sp>
      <xdr:nvSpPr>
        <xdr:cNvPr id="49" name="Line 341"/>
        <xdr:cNvSpPr>
          <a:spLocks/>
        </xdr:cNvSpPr>
      </xdr:nvSpPr>
      <xdr:spPr>
        <a:xfrm>
          <a:off x="15859125" y="268890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0"/>
  <sheetViews>
    <sheetView tabSelected="1" view="pageBreakPreview" zoomScaleSheetLayoutView="100" zoomScalePageLayoutView="0" workbookViewId="0" topLeftCell="A1">
      <selection activeCell="J72" sqref="J72"/>
    </sheetView>
  </sheetViews>
  <sheetFormatPr defaultColWidth="9.140625" defaultRowHeight="12.75"/>
  <cols>
    <col min="1" max="1" width="1.28515625" style="5" customWidth="1"/>
    <col min="2" max="2" width="10.421875" style="5" customWidth="1"/>
    <col min="3" max="3" width="92.57421875" style="5" customWidth="1"/>
    <col min="4" max="4" width="29.7109375" style="5" customWidth="1"/>
    <col min="5" max="5" width="27.8515625" style="5" customWidth="1"/>
    <col min="6" max="6" width="25.00390625" style="5" customWidth="1"/>
    <col min="7" max="8" width="25.421875" style="5" customWidth="1"/>
    <col min="9" max="9" width="10.28125" style="5" customWidth="1"/>
    <col min="10" max="10" width="13.7109375" style="5" customWidth="1"/>
    <col min="11" max="11" width="30.00390625" style="5" customWidth="1"/>
    <col min="12" max="12" width="9.140625" style="5" customWidth="1"/>
    <col min="13" max="13" width="11.57421875" style="5" bestFit="1" customWidth="1"/>
    <col min="14" max="16384" width="9.140625" style="5" customWidth="1"/>
  </cols>
  <sheetData>
    <row r="1" spans="2:9" ht="18.75" customHeight="1">
      <c r="B1" s="50" t="s">
        <v>115</v>
      </c>
      <c r="C1" s="51"/>
      <c r="D1" s="51"/>
      <c r="E1" s="51"/>
      <c r="F1" s="51"/>
      <c r="G1" s="51"/>
      <c r="H1" s="51"/>
      <c r="I1" s="51"/>
    </row>
    <row r="2" spans="2:9" ht="9" customHeight="1">
      <c r="B2" s="51"/>
      <c r="C2" s="51"/>
      <c r="D2" s="51"/>
      <c r="E2" s="51"/>
      <c r="F2" s="51"/>
      <c r="G2" s="51"/>
      <c r="H2" s="51"/>
      <c r="I2" s="51"/>
    </row>
    <row r="3" spans="2:10" ht="51.75" customHeight="1">
      <c r="B3" s="148" t="s">
        <v>83</v>
      </c>
      <c r="C3" s="148"/>
      <c r="D3" s="148"/>
      <c r="E3" s="148"/>
      <c r="F3" s="148"/>
      <c r="G3" s="148"/>
      <c r="H3" s="148"/>
      <c r="I3" s="148"/>
      <c r="J3" s="45"/>
    </row>
    <row r="4" ht="6" customHeight="1" thickBot="1"/>
    <row r="5" spans="2:7" s="2" customFormat="1" ht="18" customHeight="1">
      <c r="B5" s="89" t="s">
        <v>8</v>
      </c>
      <c r="C5" s="90"/>
      <c r="D5" s="1"/>
      <c r="G5" s="91"/>
    </row>
    <row r="6" spans="2:7" s="2" customFormat="1" ht="18" customHeight="1">
      <c r="B6" s="92" t="s">
        <v>9</v>
      </c>
      <c r="C6" s="93"/>
      <c r="D6" s="3"/>
      <c r="G6" s="91"/>
    </row>
    <row r="7" spans="2:7" s="2" customFormat="1" ht="18" customHeight="1" thickBot="1">
      <c r="B7" s="48" t="s">
        <v>101</v>
      </c>
      <c r="C7" s="94"/>
      <c r="D7" s="4"/>
      <c r="F7" s="91"/>
      <c r="G7" s="91"/>
    </row>
    <row r="8" spans="2:7" s="97" customFormat="1" ht="10.5" customHeight="1">
      <c r="B8" s="95"/>
      <c r="C8" s="96"/>
      <c r="D8" s="96"/>
      <c r="F8" s="98"/>
      <c r="G8" s="98"/>
    </row>
    <row r="9" spans="2:10" ht="66" customHeight="1">
      <c r="B9" s="51"/>
      <c r="C9" s="157" t="s">
        <v>100</v>
      </c>
      <c r="D9" s="157"/>
      <c r="E9" s="157"/>
      <c r="F9" s="157"/>
      <c r="G9" s="157"/>
      <c r="H9" s="157"/>
      <c r="I9" s="157"/>
      <c r="J9" s="6"/>
    </row>
    <row r="10" spans="2:10" ht="19.5" customHeight="1">
      <c r="B10" s="51"/>
      <c r="C10" s="52"/>
      <c r="D10" s="52"/>
      <c r="E10" s="52"/>
      <c r="F10" s="52"/>
      <c r="G10" s="52"/>
      <c r="H10" s="52"/>
      <c r="I10" s="52"/>
      <c r="J10" s="6"/>
    </row>
    <row r="11" spans="2:10" ht="24" customHeight="1">
      <c r="B11" s="158" t="s">
        <v>116</v>
      </c>
      <c r="C11" s="158"/>
      <c r="D11" s="51"/>
      <c r="E11" s="53"/>
      <c r="F11" s="51"/>
      <c r="G11" s="51"/>
      <c r="H11" s="51"/>
      <c r="I11" s="54"/>
      <c r="J11" s="6"/>
    </row>
    <row r="12" spans="3:9" s="7" customFormat="1" ht="22.5" customHeight="1">
      <c r="C12" s="79" t="s">
        <v>84</v>
      </c>
      <c r="D12" s="55"/>
      <c r="E12" s="55"/>
      <c r="F12" s="55"/>
      <c r="G12" s="55"/>
      <c r="H12" s="55"/>
      <c r="I12" s="55"/>
    </row>
    <row r="13" spans="2:9" s="7" customFormat="1" ht="9.75" customHeight="1">
      <c r="B13" s="57"/>
      <c r="C13" s="55"/>
      <c r="D13" s="55"/>
      <c r="E13" s="55"/>
      <c r="F13" s="55"/>
      <c r="G13" s="55"/>
      <c r="H13" s="55"/>
      <c r="I13" s="55"/>
    </row>
    <row r="14" spans="2:9" s="7" customFormat="1" ht="21" customHeight="1">
      <c r="B14" s="56" t="s">
        <v>93</v>
      </c>
      <c r="C14" s="55"/>
      <c r="D14" s="58"/>
      <c r="E14" s="55"/>
      <c r="F14" s="55"/>
      <c r="G14" s="55"/>
      <c r="H14" s="55"/>
      <c r="I14" s="55"/>
    </row>
    <row r="15" ht="6" customHeight="1" thickBot="1"/>
    <row r="16" spans="2:10" s="8" customFormat="1" ht="33.75" thickBot="1">
      <c r="B16" s="151" t="s">
        <v>0</v>
      </c>
      <c r="C16" s="153" t="s">
        <v>1</v>
      </c>
      <c r="D16" s="134" t="s">
        <v>79</v>
      </c>
      <c r="E16" s="135"/>
      <c r="F16" s="135"/>
      <c r="G16" s="136"/>
      <c r="H16" s="149" t="s">
        <v>3</v>
      </c>
      <c r="I16" s="150"/>
      <c r="J16" s="59" t="s">
        <v>85</v>
      </c>
    </row>
    <row r="17" spans="2:10" s="8" customFormat="1" ht="18.75" thickBot="1">
      <c r="B17" s="152"/>
      <c r="C17" s="154"/>
      <c r="D17" s="60" t="s">
        <v>87</v>
      </c>
      <c r="E17" s="61" t="s">
        <v>88</v>
      </c>
      <c r="F17" s="61" t="s">
        <v>89</v>
      </c>
      <c r="G17" s="61" t="s">
        <v>90</v>
      </c>
      <c r="H17" s="62" t="s">
        <v>2</v>
      </c>
      <c r="I17" s="63" t="s">
        <v>91</v>
      </c>
      <c r="J17" s="64"/>
    </row>
    <row r="18" spans="2:10" s="9" customFormat="1" ht="9.75" customHeight="1">
      <c r="B18" s="99">
        <v>1</v>
      </c>
      <c r="C18" s="100">
        <v>2</v>
      </c>
      <c r="D18" s="100">
        <v>3</v>
      </c>
      <c r="E18" s="100">
        <v>4</v>
      </c>
      <c r="F18" s="100">
        <v>5</v>
      </c>
      <c r="G18" s="100">
        <v>6</v>
      </c>
      <c r="H18" s="100">
        <v>7</v>
      </c>
      <c r="I18" s="101">
        <v>8</v>
      </c>
      <c r="J18" s="102">
        <v>9</v>
      </c>
    </row>
    <row r="19" spans="2:10" ht="15.75" customHeight="1">
      <c r="B19" s="137" t="s">
        <v>29</v>
      </c>
      <c r="C19" s="138"/>
      <c r="D19" s="20">
        <f>SUM(D20:D24)</f>
        <v>0</v>
      </c>
      <c r="E19" s="20">
        <f>SUM(E20:E24)</f>
        <v>0</v>
      </c>
      <c r="F19" s="20">
        <f>SUM(F20:F24)</f>
        <v>0</v>
      </c>
      <c r="G19" s="20">
        <f>SUM(G20:G24)</f>
        <v>0</v>
      </c>
      <c r="H19" s="21">
        <f>(D19+E19+F19+G19)</f>
        <v>0</v>
      </c>
      <c r="I19" s="46" t="str">
        <f>IF($H$61=0,"%",IF(H19/$H$61&lt;=0.6,ROUNDUP(H19/$H$61,6),"Błąd"))</f>
        <v>%</v>
      </c>
      <c r="J19" s="80"/>
    </row>
    <row r="20" spans="2:10" ht="15.75" customHeight="1">
      <c r="B20" s="19" t="s">
        <v>40</v>
      </c>
      <c r="C20" s="18"/>
      <c r="D20" s="22"/>
      <c r="E20" s="22"/>
      <c r="F20" s="22"/>
      <c r="G20" s="22"/>
      <c r="H20" s="85">
        <f aca="true" t="shared" si="0" ref="H20:H63">(D20+E20+F20+G20)</f>
        <v>0</v>
      </c>
      <c r="I20" s="103"/>
      <c r="J20" s="104"/>
    </row>
    <row r="21" spans="2:10" ht="15.75" customHeight="1">
      <c r="B21" s="19" t="s">
        <v>41</v>
      </c>
      <c r="C21" s="18"/>
      <c r="D21" s="22"/>
      <c r="E21" s="22"/>
      <c r="F21" s="22"/>
      <c r="G21" s="22"/>
      <c r="H21" s="85">
        <f t="shared" si="0"/>
        <v>0</v>
      </c>
      <c r="I21" s="103"/>
      <c r="J21" s="104"/>
    </row>
    <row r="22" spans="2:10" ht="15.75" customHeight="1">
      <c r="B22" s="19" t="s">
        <v>42</v>
      </c>
      <c r="C22" s="18"/>
      <c r="D22" s="22"/>
      <c r="E22" s="22"/>
      <c r="F22" s="22"/>
      <c r="G22" s="22"/>
      <c r="H22" s="85">
        <f t="shared" si="0"/>
        <v>0</v>
      </c>
      <c r="I22" s="103"/>
      <c r="J22" s="104"/>
    </row>
    <row r="23" spans="2:10" ht="15.75" customHeight="1">
      <c r="B23" s="19" t="s">
        <v>43</v>
      </c>
      <c r="C23" s="18"/>
      <c r="D23" s="22"/>
      <c r="E23" s="22"/>
      <c r="F23" s="22"/>
      <c r="G23" s="22"/>
      <c r="H23" s="85">
        <f t="shared" si="0"/>
        <v>0</v>
      </c>
      <c r="I23" s="103"/>
      <c r="J23" s="104"/>
    </row>
    <row r="24" spans="2:10" ht="15.75" customHeight="1">
      <c r="B24" s="19" t="s">
        <v>44</v>
      </c>
      <c r="C24" s="18"/>
      <c r="D24" s="22"/>
      <c r="E24" s="22"/>
      <c r="F24" s="22"/>
      <c r="G24" s="22"/>
      <c r="H24" s="85">
        <f t="shared" si="0"/>
        <v>0</v>
      </c>
      <c r="I24" s="103"/>
      <c r="J24" s="104"/>
    </row>
    <row r="25" spans="2:10" ht="15.75" customHeight="1">
      <c r="B25" s="137" t="s">
        <v>31</v>
      </c>
      <c r="C25" s="138"/>
      <c r="D25" s="20">
        <f>SUM(D26:D30)</f>
        <v>0</v>
      </c>
      <c r="E25" s="20">
        <f>SUM(E26:E30)</f>
        <v>0</v>
      </c>
      <c r="F25" s="20">
        <f>SUM(F26:F30)</f>
        <v>0</v>
      </c>
      <c r="G25" s="20">
        <f>SUM(G26:G30)</f>
        <v>0</v>
      </c>
      <c r="H25" s="21">
        <f t="shared" si="0"/>
        <v>0</v>
      </c>
      <c r="I25" s="46" t="str">
        <f>IF($H$61=0,"%",IF(H25/$H$61&lt;=0.6,ROUNDUP(H25/$H$61,6),"Błąd"))</f>
        <v>%</v>
      </c>
      <c r="J25" s="80"/>
    </row>
    <row r="26" spans="2:10" ht="15.75" customHeight="1">
      <c r="B26" s="19" t="s">
        <v>45</v>
      </c>
      <c r="C26" s="18"/>
      <c r="D26" s="22"/>
      <c r="E26" s="22"/>
      <c r="F26" s="22"/>
      <c r="G26" s="22"/>
      <c r="H26" s="85">
        <f t="shared" si="0"/>
        <v>0</v>
      </c>
      <c r="I26" s="103"/>
      <c r="J26" s="104"/>
    </row>
    <row r="27" spans="2:10" ht="15.75" customHeight="1">
      <c r="B27" s="19" t="s">
        <v>46</v>
      </c>
      <c r="C27" s="18"/>
      <c r="D27" s="22"/>
      <c r="E27" s="22"/>
      <c r="F27" s="22"/>
      <c r="G27" s="22"/>
      <c r="H27" s="85">
        <f t="shared" si="0"/>
        <v>0</v>
      </c>
      <c r="I27" s="103"/>
      <c r="J27" s="104"/>
    </row>
    <row r="28" spans="2:10" ht="15.75" customHeight="1">
      <c r="B28" s="19" t="s">
        <v>47</v>
      </c>
      <c r="C28" s="18"/>
      <c r="D28" s="22"/>
      <c r="E28" s="22"/>
      <c r="F28" s="22"/>
      <c r="G28" s="22"/>
      <c r="H28" s="85">
        <f t="shared" si="0"/>
        <v>0</v>
      </c>
      <c r="I28" s="103"/>
      <c r="J28" s="104"/>
    </row>
    <row r="29" spans="2:10" ht="15.75" customHeight="1">
      <c r="B29" s="19" t="s">
        <v>48</v>
      </c>
      <c r="C29" s="18"/>
      <c r="D29" s="22"/>
      <c r="E29" s="22"/>
      <c r="F29" s="22"/>
      <c r="G29" s="22"/>
      <c r="H29" s="85">
        <f t="shared" si="0"/>
        <v>0</v>
      </c>
      <c r="I29" s="103"/>
      <c r="J29" s="104"/>
    </row>
    <row r="30" spans="2:10" ht="15.75" customHeight="1">
      <c r="B30" s="19" t="s">
        <v>49</v>
      </c>
      <c r="C30" s="18"/>
      <c r="D30" s="22"/>
      <c r="E30" s="22"/>
      <c r="F30" s="22"/>
      <c r="G30" s="22"/>
      <c r="H30" s="85">
        <f t="shared" si="0"/>
        <v>0</v>
      </c>
      <c r="I30" s="103"/>
      <c r="J30" s="104"/>
    </row>
    <row r="31" spans="2:10" ht="15.75" customHeight="1">
      <c r="B31" s="137" t="s">
        <v>32</v>
      </c>
      <c r="C31" s="138"/>
      <c r="D31" s="20">
        <f>SUM(D32:D33)</f>
        <v>0</v>
      </c>
      <c r="E31" s="20">
        <f>SUM(E32:E33)</f>
        <v>0</v>
      </c>
      <c r="F31" s="20">
        <f>SUM(F32:F33)</f>
        <v>0</v>
      </c>
      <c r="G31" s="20">
        <f>SUM(G32:G33)</f>
        <v>0</v>
      </c>
      <c r="H31" s="21">
        <f t="shared" si="0"/>
        <v>0</v>
      </c>
      <c r="I31" s="46" t="str">
        <f>IF($H$61=0,"%",IF(H31/$H$61&lt;=0.6,ROUNDUP(H31/$H$61,6),"Błąd"))</f>
        <v>%</v>
      </c>
      <c r="J31" s="80"/>
    </row>
    <row r="32" spans="2:10" ht="15.75" customHeight="1">
      <c r="B32" s="19" t="s">
        <v>50</v>
      </c>
      <c r="C32" s="18"/>
      <c r="D32" s="22"/>
      <c r="E32" s="22"/>
      <c r="F32" s="22"/>
      <c r="G32" s="22"/>
      <c r="H32" s="85">
        <f t="shared" si="0"/>
        <v>0</v>
      </c>
      <c r="I32" s="103"/>
      <c r="J32" s="104"/>
    </row>
    <row r="33" spans="2:10" ht="15.75" customHeight="1">
      <c r="B33" s="19" t="s">
        <v>51</v>
      </c>
      <c r="C33" s="18"/>
      <c r="D33" s="22"/>
      <c r="E33" s="22"/>
      <c r="F33" s="22"/>
      <c r="G33" s="22"/>
      <c r="H33" s="85">
        <f t="shared" si="0"/>
        <v>0</v>
      </c>
      <c r="I33" s="103"/>
      <c r="J33" s="104"/>
    </row>
    <row r="34" spans="2:10" ht="15.75" customHeight="1">
      <c r="B34" s="137" t="s">
        <v>33</v>
      </c>
      <c r="C34" s="138"/>
      <c r="D34" s="20">
        <f>SUM(D35)</f>
        <v>0</v>
      </c>
      <c r="E34" s="20">
        <f>SUM(E35)</f>
        <v>0</v>
      </c>
      <c r="F34" s="20">
        <f>SUM(F35)</f>
        <v>0</v>
      </c>
      <c r="G34" s="20">
        <f>SUM(G35)</f>
        <v>0</v>
      </c>
      <c r="H34" s="21">
        <f t="shared" si="0"/>
        <v>0</v>
      </c>
      <c r="I34" s="46" t="str">
        <f>IF($H$61=0,"%",IF(H34/$H$61&lt;=0.6,ROUNDUP(H34/$H$61,6),"Błąd"))</f>
        <v>%</v>
      </c>
      <c r="J34" s="80"/>
    </row>
    <row r="35" spans="2:10" ht="15.75" customHeight="1">
      <c r="B35" s="19" t="s">
        <v>52</v>
      </c>
      <c r="C35" s="18"/>
      <c r="D35" s="22"/>
      <c r="E35" s="22"/>
      <c r="F35" s="22"/>
      <c r="G35" s="22"/>
      <c r="H35" s="85">
        <f t="shared" si="0"/>
        <v>0</v>
      </c>
      <c r="I35" s="103"/>
      <c r="J35" s="104"/>
    </row>
    <row r="36" spans="2:10" ht="15.75" customHeight="1">
      <c r="B36" s="137" t="s">
        <v>34</v>
      </c>
      <c r="C36" s="138"/>
      <c r="D36" s="20">
        <f>SUM(D37:D38)</f>
        <v>0</v>
      </c>
      <c r="E36" s="20">
        <f>SUM(E37:E38)</f>
        <v>0</v>
      </c>
      <c r="F36" s="20">
        <f>SUM(F37:F38)</f>
        <v>0</v>
      </c>
      <c r="G36" s="20">
        <f>SUM(G37:G38)</f>
        <v>0</v>
      </c>
      <c r="H36" s="21">
        <f t="shared" si="0"/>
        <v>0</v>
      </c>
      <c r="I36" s="46" t="str">
        <f>IF($H$61=0,"%",IF(H36/$H$61&lt;=0.6,ROUNDUP(H36/$H$61,6),"Błąd"))</f>
        <v>%</v>
      </c>
      <c r="J36" s="80"/>
    </row>
    <row r="37" spans="2:10" ht="15.75" customHeight="1">
      <c r="B37" s="19" t="s">
        <v>53</v>
      </c>
      <c r="C37" s="18"/>
      <c r="D37" s="22"/>
      <c r="E37" s="22"/>
      <c r="F37" s="22"/>
      <c r="G37" s="22"/>
      <c r="H37" s="85">
        <f t="shared" si="0"/>
        <v>0</v>
      </c>
      <c r="I37" s="103"/>
      <c r="J37" s="104"/>
    </row>
    <row r="38" spans="2:10" ht="15.75" customHeight="1">
      <c r="B38" s="19" t="s">
        <v>74</v>
      </c>
      <c r="C38" s="18"/>
      <c r="D38" s="22"/>
      <c r="E38" s="22"/>
      <c r="F38" s="22"/>
      <c r="G38" s="22"/>
      <c r="H38" s="85">
        <f t="shared" si="0"/>
        <v>0</v>
      </c>
      <c r="I38" s="103"/>
      <c r="J38" s="104"/>
    </row>
    <row r="39" spans="2:10" ht="15.75" customHeight="1">
      <c r="B39" s="137" t="s">
        <v>35</v>
      </c>
      <c r="C39" s="138"/>
      <c r="D39" s="20">
        <f>SUM(D40:D51)</f>
        <v>0</v>
      </c>
      <c r="E39" s="20">
        <f>SUM(E40:E51)</f>
        <v>0</v>
      </c>
      <c r="F39" s="20">
        <f>SUM(F40:F51)</f>
        <v>0</v>
      </c>
      <c r="G39" s="20">
        <f>SUM(G40:G51)</f>
        <v>0</v>
      </c>
      <c r="H39" s="21">
        <f aca="true" t="shared" si="1" ref="H39:H44">(D39+E39+F39+G39)</f>
        <v>0</v>
      </c>
      <c r="I39" s="46" t="str">
        <f>IF($H$61=0,"%",IF(H39/$H$61&lt;=0.6,ROUNDUP(H39/$H$61,6),"Błąd"))</f>
        <v>%</v>
      </c>
      <c r="J39" s="80"/>
    </row>
    <row r="40" spans="2:10" ht="15.75" customHeight="1">
      <c r="B40" s="19" t="s">
        <v>54</v>
      </c>
      <c r="C40" s="18"/>
      <c r="D40" s="22"/>
      <c r="E40" s="22"/>
      <c r="F40" s="22"/>
      <c r="G40" s="22"/>
      <c r="H40" s="85">
        <f t="shared" si="1"/>
        <v>0</v>
      </c>
      <c r="I40" s="103"/>
      <c r="J40" s="104"/>
    </row>
    <row r="41" spans="2:10" ht="15.75" customHeight="1">
      <c r="B41" s="19" t="s">
        <v>55</v>
      </c>
      <c r="C41" s="18"/>
      <c r="D41" s="22"/>
      <c r="E41" s="22"/>
      <c r="F41" s="22"/>
      <c r="G41" s="22"/>
      <c r="H41" s="85">
        <f t="shared" si="1"/>
        <v>0</v>
      </c>
      <c r="I41" s="103"/>
      <c r="J41" s="104"/>
    </row>
    <row r="42" spans="2:10" ht="15.75" customHeight="1">
      <c r="B42" s="19" t="s">
        <v>56</v>
      </c>
      <c r="C42" s="18"/>
      <c r="D42" s="22"/>
      <c r="E42" s="22"/>
      <c r="F42" s="22"/>
      <c r="G42" s="22"/>
      <c r="H42" s="85">
        <f t="shared" si="1"/>
        <v>0</v>
      </c>
      <c r="I42" s="103"/>
      <c r="J42" s="104"/>
    </row>
    <row r="43" spans="2:10" ht="15.75" customHeight="1">
      <c r="B43" s="19" t="s">
        <v>57</v>
      </c>
      <c r="C43" s="18"/>
      <c r="D43" s="22"/>
      <c r="E43" s="22"/>
      <c r="F43" s="22"/>
      <c r="G43" s="22"/>
      <c r="H43" s="85">
        <f t="shared" si="1"/>
        <v>0</v>
      </c>
      <c r="I43" s="103"/>
      <c r="J43" s="104"/>
    </row>
    <row r="44" spans="2:10" ht="15.75" customHeight="1">
      <c r="B44" s="19" t="s">
        <v>58</v>
      </c>
      <c r="C44" s="18"/>
      <c r="D44" s="22"/>
      <c r="E44" s="22"/>
      <c r="F44" s="22"/>
      <c r="G44" s="22"/>
      <c r="H44" s="85">
        <f t="shared" si="1"/>
        <v>0</v>
      </c>
      <c r="I44" s="103"/>
      <c r="J44" s="104"/>
    </row>
    <row r="45" spans="2:10" ht="15.75" customHeight="1">
      <c r="B45" s="19" t="s">
        <v>59</v>
      </c>
      <c r="C45" s="18"/>
      <c r="D45" s="22"/>
      <c r="E45" s="22"/>
      <c r="F45" s="22"/>
      <c r="G45" s="22"/>
      <c r="H45" s="85">
        <f t="shared" si="0"/>
        <v>0</v>
      </c>
      <c r="I45" s="103"/>
      <c r="J45" s="104"/>
    </row>
    <row r="46" spans="2:10" ht="15.75" customHeight="1">
      <c r="B46" s="19" t="s">
        <v>60</v>
      </c>
      <c r="C46" s="18"/>
      <c r="D46" s="22"/>
      <c r="E46" s="22"/>
      <c r="F46" s="22"/>
      <c r="G46" s="22"/>
      <c r="H46" s="85">
        <f t="shared" si="0"/>
        <v>0</v>
      </c>
      <c r="I46" s="103"/>
      <c r="J46" s="104"/>
    </row>
    <row r="47" spans="2:10" ht="15.75" customHeight="1">
      <c r="B47" s="19" t="s">
        <v>61</v>
      </c>
      <c r="C47" s="18"/>
      <c r="D47" s="22"/>
      <c r="E47" s="22"/>
      <c r="F47" s="22"/>
      <c r="G47" s="22"/>
      <c r="H47" s="85">
        <f t="shared" si="0"/>
        <v>0</v>
      </c>
      <c r="I47" s="103"/>
      <c r="J47" s="104"/>
    </row>
    <row r="48" spans="2:10" ht="15.75" customHeight="1">
      <c r="B48" s="19" t="s">
        <v>62</v>
      </c>
      <c r="C48" s="18"/>
      <c r="D48" s="22"/>
      <c r="E48" s="22"/>
      <c r="F48" s="22"/>
      <c r="G48" s="22"/>
      <c r="H48" s="85">
        <f t="shared" si="0"/>
        <v>0</v>
      </c>
      <c r="I48" s="103"/>
      <c r="J48" s="104"/>
    </row>
    <row r="49" spans="2:10" ht="15.75" customHeight="1">
      <c r="B49" s="19" t="s">
        <v>63</v>
      </c>
      <c r="C49" s="18"/>
      <c r="D49" s="22"/>
      <c r="E49" s="22"/>
      <c r="F49" s="22"/>
      <c r="G49" s="22"/>
      <c r="H49" s="85">
        <f t="shared" si="0"/>
        <v>0</v>
      </c>
      <c r="I49" s="103"/>
      <c r="J49" s="104"/>
    </row>
    <row r="50" spans="2:10" ht="15.75" customHeight="1">
      <c r="B50" s="19" t="s">
        <v>64</v>
      </c>
      <c r="C50" s="18"/>
      <c r="D50" s="22"/>
      <c r="E50" s="22"/>
      <c r="F50" s="22"/>
      <c r="G50" s="22"/>
      <c r="H50" s="85">
        <f t="shared" si="0"/>
        <v>0</v>
      </c>
      <c r="I50" s="103"/>
      <c r="J50" s="104"/>
    </row>
    <row r="51" spans="2:10" ht="15.75" customHeight="1">
      <c r="B51" s="19" t="s">
        <v>65</v>
      </c>
      <c r="C51" s="18"/>
      <c r="D51" s="22"/>
      <c r="E51" s="22"/>
      <c r="F51" s="22"/>
      <c r="G51" s="22"/>
      <c r="H51" s="85">
        <f t="shared" si="0"/>
        <v>0</v>
      </c>
      <c r="I51" s="103"/>
      <c r="J51" s="104"/>
    </row>
    <row r="52" spans="2:10" ht="15.75" customHeight="1">
      <c r="B52" s="19" t="s">
        <v>102</v>
      </c>
      <c r="C52" s="18"/>
      <c r="D52" s="22"/>
      <c r="E52" s="22"/>
      <c r="F52" s="22"/>
      <c r="G52" s="22"/>
      <c r="H52" s="85">
        <f t="shared" si="0"/>
        <v>0</v>
      </c>
      <c r="I52" s="103"/>
      <c r="J52" s="104"/>
    </row>
    <row r="53" spans="2:10" ht="15.75" customHeight="1">
      <c r="B53" s="137" t="s">
        <v>36</v>
      </c>
      <c r="C53" s="138"/>
      <c r="D53" s="20">
        <f>SUM(D54)</f>
        <v>0</v>
      </c>
      <c r="E53" s="20">
        <f>SUM(E54)</f>
        <v>0</v>
      </c>
      <c r="F53" s="20">
        <f>SUM(F54)</f>
        <v>0</v>
      </c>
      <c r="G53" s="20">
        <f>SUM(G54)</f>
        <v>0</v>
      </c>
      <c r="H53" s="21">
        <f>(D53+E53+F53+G53)</f>
        <v>0</v>
      </c>
      <c r="I53" s="46" t="str">
        <f>IF($H$61=0,"%",IF(H53/$H$61&lt;=0.6,ROUNDUP(H53/$H$61,6),"Błąd"))</f>
        <v>%</v>
      </c>
      <c r="J53" s="80"/>
    </row>
    <row r="54" spans="2:10" ht="15.75" customHeight="1">
      <c r="B54" s="35" t="s">
        <v>66</v>
      </c>
      <c r="C54" s="36"/>
      <c r="D54" s="22"/>
      <c r="E54" s="22"/>
      <c r="F54" s="22"/>
      <c r="G54" s="22"/>
      <c r="H54" s="85">
        <f>(D54+E54+F54+G54)</f>
        <v>0</v>
      </c>
      <c r="I54" s="103"/>
      <c r="J54" s="104"/>
    </row>
    <row r="55" spans="2:10" ht="15.75" customHeight="1">
      <c r="B55" s="116" t="s">
        <v>73</v>
      </c>
      <c r="C55" s="117"/>
      <c r="D55" s="87">
        <f>D19+D25+D31+D34+D36+D39+D53</f>
        <v>0</v>
      </c>
      <c r="E55" s="87">
        <f>E19+E25+E31+E34+E36+E39+E53</f>
        <v>0</v>
      </c>
      <c r="F55" s="87">
        <f>F19+F25+F31+F34+F36+F39+F53</f>
        <v>0</v>
      </c>
      <c r="G55" s="87">
        <f>G19+G25+G31+G34+G36+G39+G53</f>
        <v>0</v>
      </c>
      <c r="H55" s="86">
        <f>H19+H25+H31+H34+H36+H39+H53</f>
        <v>0</v>
      </c>
      <c r="I55" s="105"/>
      <c r="J55" s="106"/>
    </row>
    <row r="56" spans="2:10" ht="55.5" customHeight="1">
      <c r="B56" s="155" t="s">
        <v>67</v>
      </c>
      <c r="C56" s="156"/>
      <c r="D56" s="20">
        <f>SUM(D57:D59)</f>
        <v>0</v>
      </c>
      <c r="E56" s="20">
        <f>SUM(E57:E59)</f>
        <v>0</v>
      </c>
      <c r="F56" s="20">
        <f>SUM(F57:F59)</f>
        <v>0</v>
      </c>
      <c r="G56" s="20">
        <f>SUM(G57:G59)</f>
        <v>0</v>
      </c>
      <c r="H56" s="21">
        <f>(D56+E56+F56+G56)</f>
        <v>0</v>
      </c>
      <c r="I56" s="46" t="str">
        <f>IF($H$61=0,"%",IF(H56/$H$61&lt;=0.6,ROUNDUP(H56/$H$61,6),"Błąd"))</f>
        <v>%</v>
      </c>
      <c r="J56" s="80"/>
    </row>
    <row r="57" spans="2:10" ht="29.25" customHeight="1">
      <c r="B57" s="125" t="s">
        <v>128</v>
      </c>
      <c r="C57" s="126"/>
      <c r="D57" s="22"/>
      <c r="E57" s="22"/>
      <c r="F57" s="22"/>
      <c r="G57" s="22"/>
      <c r="H57" s="85">
        <f>(D57+E57+F57+G57)</f>
        <v>0</v>
      </c>
      <c r="I57" s="107" t="str">
        <f>IF($H$61=0,"%",IF(H57/$H$61&lt;=0.6,ROUNDUP(H57/$H$61,6),"Błąd"))</f>
        <v>%</v>
      </c>
      <c r="J57" s="104"/>
    </row>
    <row r="58" spans="2:10" ht="30.75" customHeight="1">
      <c r="B58" s="125" t="s">
        <v>123</v>
      </c>
      <c r="C58" s="126"/>
      <c r="D58" s="22"/>
      <c r="E58" s="22"/>
      <c r="F58" s="22"/>
      <c r="G58" s="22"/>
      <c r="H58" s="85">
        <f>(D58+E58+F58+G58)</f>
        <v>0</v>
      </c>
      <c r="I58" s="107" t="str">
        <f>IF($H$61=0,"%",IF(H58/$H$61&lt;=0.6,ROUNDUP(H58/$H$61,6),"Błąd"))</f>
        <v>%</v>
      </c>
      <c r="J58" s="104"/>
    </row>
    <row r="59" spans="2:10" ht="15.75" customHeight="1">
      <c r="B59" s="125" t="s">
        <v>37</v>
      </c>
      <c r="C59" s="126"/>
      <c r="D59" s="22"/>
      <c r="E59" s="22"/>
      <c r="F59" s="22"/>
      <c r="G59" s="22"/>
      <c r="H59" s="85">
        <f>(D59+E59+F59+G59)</f>
        <v>0</v>
      </c>
      <c r="I59" s="107" t="str">
        <f>IF($H$61=0,"%",IF(H59/$H$61&lt;=0.6,ROUNDUP(H59/$H$61,6),"Błąd"))</f>
        <v>%</v>
      </c>
      <c r="J59" s="104"/>
    </row>
    <row r="60" spans="2:10" s="10" customFormat="1" ht="30.75" customHeight="1" thickBot="1">
      <c r="B60" s="120" t="s">
        <v>94</v>
      </c>
      <c r="C60" s="121"/>
      <c r="D60" s="39">
        <f>ROUND(((D19+D25+D31+D34+D36+D39+D53+D56)*2%),2)</f>
        <v>0</v>
      </c>
      <c r="E60" s="39">
        <f>ROUND(((E19+E25+E31+E34+E36+E39+E53+E56)*2%),2)</f>
        <v>0</v>
      </c>
      <c r="F60" s="39">
        <f>ROUND(((F19+F25+F31+F34+F36+F39+F53+F56)*2%),2)</f>
        <v>0</v>
      </c>
      <c r="G60" s="39">
        <f>H60-(D60+E60+F60)</f>
        <v>0</v>
      </c>
      <c r="H60" s="37">
        <f>ROUND(((H19+H25+H31+H34+H36+H39+H53+H56)*2%),2)</f>
        <v>0</v>
      </c>
      <c r="I60" s="47" t="str">
        <f>IF($H$61=0,"%",IF(H60/$H$61&lt;=0.6,ROUNDUP(H60/$H$61,6),"Błąd"))</f>
        <v>%</v>
      </c>
      <c r="J60" s="81"/>
    </row>
    <row r="61" spans="2:10" s="11" customFormat="1" ht="35.25" customHeight="1" thickBot="1">
      <c r="B61" s="122" t="s">
        <v>95</v>
      </c>
      <c r="C61" s="123"/>
      <c r="D61" s="40">
        <f>D19+D25+D31+D34+D36+D39+D53+D56+D60</f>
        <v>0</v>
      </c>
      <c r="E61" s="41">
        <f>E19+E25+E31+E34+E36+E39+E53+E56+E60</f>
        <v>0</v>
      </c>
      <c r="F61" s="41">
        <f>F19+F25+F31+F34+F36+F39+F53+F56+F60</f>
        <v>0</v>
      </c>
      <c r="G61" s="42">
        <f>G19+G25+G31+G34+G36+G39+G53+G56+G60</f>
        <v>0</v>
      </c>
      <c r="H61" s="33">
        <f t="shared" si="0"/>
        <v>0</v>
      </c>
      <c r="I61" s="46" t="str">
        <f>IF($H$61=0,"%",ROUNDUP((H19+H25+H31+H34+H36+H39+H53+H56+H60)/$H$61,6))</f>
        <v>%</v>
      </c>
      <c r="J61" s="80"/>
    </row>
    <row r="62" spans="2:13" s="12" customFormat="1" ht="35.25" customHeight="1" thickBot="1">
      <c r="B62" s="124" t="s">
        <v>122</v>
      </c>
      <c r="C62" s="124"/>
      <c r="D62" s="22"/>
      <c r="E62" s="22"/>
      <c r="F62" s="22"/>
      <c r="G62" s="22"/>
      <c r="H62" s="43">
        <f t="shared" si="0"/>
        <v>0</v>
      </c>
      <c r="I62" s="108" t="str">
        <f>IF($H$61=0,"%",H62/$H$61)</f>
        <v>%</v>
      </c>
      <c r="J62" s="104"/>
      <c r="M62" s="34"/>
    </row>
    <row r="63" spans="2:10" s="11" customFormat="1" ht="48" customHeight="1" thickBot="1">
      <c r="B63" s="161" t="s">
        <v>96</v>
      </c>
      <c r="C63" s="162"/>
      <c r="D63" s="40">
        <f>SUM(D64:D68)</f>
        <v>0</v>
      </c>
      <c r="E63" s="41">
        <f>SUM(E64:E68)</f>
        <v>0</v>
      </c>
      <c r="F63" s="41">
        <f>SUM(F64:F68)</f>
        <v>0</v>
      </c>
      <c r="G63" s="42">
        <f>SUM(G64:G68)</f>
        <v>0</v>
      </c>
      <c r="H63" s="33">
        <f t="shared" si="0"/>
        <v>0</v>
      </c>
      <c r="I63" s="46" t="str">
        <f>IF($H$61=0,"%",H63/$H$61)</f>
        <v>%</v>
      </c>
      <c r="J63" s="80"/>
    </row>
    <row r="64" spans="2:10" s="10" customFormat="1" ht="50.25" customHeight="1">
      <c r="B64" s="146" t="s">
        <v>129</v>
      </c>
      <c r="C64" s="147"/>
      <c r="D64" s="82">
        <f>D57*100%</f>
        <v>0</v>
      </c>
      <c r="E64" s="82">
        <f>E57*100%</f>
        <v>0</v>
      </c>
      <c r="F64" s="82">
        <f>F57*100%</f>
        <v>0</v>
      </c>
      <c r="G64" s="82">
        <f>G57*100%</f>
        <v>0</v>
      </c>
      <c r="H64" s="83">
        <f>(D64+E64+F64+G64)</f>
        <v>0</v>
      </c>
      <c r="I64" s="105"/>
      <c r="J64" s="106"/>
    </row>
    <row r="65" spans="2:10" s="10" customFormat="1" ht="47.25" customHeight="1">
      <c r="B65" s="140" t="s">
        <v>133</v>
      </c>
      <c r="C65" s="141"/>
      <c r="D65" s="84">
        <f>ROUNDDOWN((D58*50%),2)</f>
        <v>0</v>
      </c>
      <c r="E65" s="84">
        <f>ROUNDDOWN((E58*50%),2)</f>
        <v>0</v>
      </c>
      <c r="F65" s="84">
        <f>ROUNDDOWN((F58*50%),2)</f>
        <v>0</v>
      </c>
      <c r="G65" s="84">
        <f>H65-(D65+E65+F65)</f>
        <v>0</v>
      </c>
      <c r="H65" s="84">
        <f>ROUNDDOWN((H58*50%),2)</f>
        <v>0</v>
      </c>
      <c r="I65" s="105"/>
      <c r="J65" s="106"/>
    </row>
    <row r="66" spans="2:10" s="10" customFormat="1" ht="39.75" customHeight="1">
      <c r="B66" s="159" t="s">
        <v>117</v>
      </c>
      <c r="C66" s="160"/>
      <c r="D66" s="84">
        <f>ROUNDDOWN((D59*50%),2)</f>
        <v>0</v>
      </c>
      <c r="E66" s="84">
        <f>ROUNDDOWN((E59*50%),2)</f>
        <v>0</v>
      </c>
      <c r="F66" s="84">
        <f>ROUNDDOWN((F59*50%),2)</f>
        <v>0</v>
      </c>
      <c r="G66" s="84">
        <f>H66-(D66+E66+F66)</f>
        <v>0</v>
      </c>
      <c r="H66" s="84">
        <f>ROUNDDOWN((H59*50%),2)</f>
        <v>0</v>
      </c>
      <c r="I66" s="105"/>
      <c r="J66" s="106"/>
    </row>
    <row r="67" spans="2:10" ht="30.75" customHeight="1">
      <c r="B67" s="144" t="s">
        <v>118</v>
      </c>
      <c r="C67" s="145"/>
      <c r="D67" s="84">
        <f>ROUNDDOWN(((D19+D25+D31+D34+D36+D39+D53)*50%),2)</f>
        <v>0</v>
      </c>
      <c r="E67" s="84">
        <f>ROUNDDOWN(((E19+E25+E31+E34+E36+E39+E53)*50%),2)</f>
        <v>0</v>
      </c>
      <c r="F67" s="84">
        <f>ROUNDDOWN(((F19+F25+F31+F34+F36+F39+F53)*50%),2)</f>
        <v>0</v>
      </c>
      <c r="G67" s="84">
        <f>H67-(D67+E67+F67)</f>
        <v>0</v>
      </c>
      <c r="H67" s="84">
        <f>ROUNDDOWN(((H19+H25+H31+H34+H36+H39+H53)*50%),2)</f>
        <v>0</v>
      </c>
      <c r="I67" s="105"/>
      <c r="J67" s="106"/>
    </row>
    <row r="68" spans="2:10" ht="32.25" customHeight="1">
      <c r="B68" s="144" t="s">
        <v>119</v>
      </c>
      <c r="C68" s="145"/>
      <c r="D68" s="84">
        <f>ROUNDDOWN(ROUND(((D19+D25+D31+D34+D36+D39+D53+D56)*2%),2)*50%,2)</f>
        <v>0</v>
      </c>
      <c r="E68" s="84">
        <f>ROUNDDOWN(ROUND(((E19+E25+E31+E34+E36+E39+E53+E56)*2%),2)*50%,2)</f>
        <v>0</v>
      </c>
      <c r="F68" s="84">
        <f>ROUNDDOWN(ROUND(((F19+F25+F31+F34+F36+F39+F53+F56)*2%),2)*50%,2)</f>
        <v>0</v>
      </c>
      <c r="G68" s="84">
        <f>H68-(D68+E68+F68)</f>
        <v>0</v>
      </c>
      <c r="H68" s="84">
        <f>ROUNDDOWN(ROUND(((H19+H25+H31+H34+H36+H39+H53+H56)*2%),2)*50%,2)</f>
        <v>0</v>
      </c>
      <c r="I68" s="105"/>
      <c r="J68" s="106"/>
    </row>
    <row r="69" spans="2:10" s="7" customFormat="1" ht="19.5" customHeight="1">
      <c r="B69" s="132" t="s">
        <v>39</v>
      </c>
      <c r="C69" s="133"/>
      <c r="D69" s="109"/>
      <c r="E69" s="109"/>
      <c r="F69" s="109"/>
      <c r="G69" s="109"/>
      <c r="H69" s="22"/>
      <c r="I69" s="105"/>
      <c r="J69" s="106"/>
    </row>
    <row r="70" spans="2:10" ht="44.25" customHeight="1">
      <c r="B70" s="130" t="s">
        <v>97</v>
      </c>
      <c r="C70" s="131"/>
      <c r="D70" s="109"/>
      <c r="E70" s="109"/>
      <c r="F70" s="109"/>
      <c r="G70" s="109"/>
      <c r="H70" s="31">
        <f>IF(100%*H62&lt;(H66+H67+H68),"przekroczono limit",ROUNDDOWN(100%*H62,2))</f>
        <v>0</v>
      </c>
      <c r="I70" s="105"/>
      <c r="J70" s="106"/>
    </row>
    <row r="71" spans="2:10" s="7" customFormat="1" ht="24.75" customHeight="1">
      <c r="B71" s="132" t="s">
        <v>38</v>
      </c>
      <c r="C71" s="133"/>
      <c r="D71" s="109"/>
      <c r="E71" s="109"/>
      <c r="F71" s="109"/>
      <c r="G71" s="109"/>
      <c r="H71" s="31">
        <f>IF(H160&lt;H63,"przekroczono limit",H160)</f>
        <v>0</v>
      </c>
      <c r="I71" s="105"/>
      <c r="J71" s="106"/>
    </row>
    <row r="72" spans="2:10" ht="25.5" customHeight="1" thickBot="1">
      <c r="B72" s="128" t="s">
        <v>86</v>
      </c>
      <c r="C72" s="129"/>
      <c r="D72" s="110"/>
      <c r="E72" s="110"/>
      <c r="F72" s="110"/>
      <c r="G72" s="110"/>
      <c r="H72" s="32">
        <f>ROUNDDOWN(H69*4.6%,2)</f>
        <v>0</v>
      </c>
      <c r="I72" s="111"/>
      <c r="J72" s="106"/>
    </row>
    <row r="73" ht="0.75" customHeight="1"/>
    <row r="74" ht="6.75" customHeight="1"/>
    <row r="75" spans="2:9" ht="12" customHeight="1">
      <c r="B75" s="139" t="s">
        <v>121</v>
      </c>
      <c r="C75" s="139"/>
      <c r="D75" s="65"/>
      <c r="E75" s="65"/>
      <c r="F75" s="66"/>
      <c r="G75" s="66"/>
      <c r="H75" s="66"/>
      <c r="I75" s="66"/>
    </row>
    <row r="76" spans="2:10" ht="14.25" customHeight="1">
      <c r="B76" s="67" t="s">
        <v>92</v>
      </c>
      <c r="C76" s="68"/>
      <c r="D76" s="68"/>
      <c r="E76" s="68"/>
      <c r="F76" s="68"/>
      <c r="G76" s="68"/>
      <c r="H76" s="68"/>
      <c r="I76" s="68"/>
      <c r="J76" s="44"/>
    </row>
    <row r="77" spans="2:10" ht="12.75" customHeight="1">
      <c r="B77" s="67" t="s">
        <v>99</v>
      </c>
      <c r="C77" s="68"/>
      <c r="D77" s="68"/>
      <c r="E77" s="68"/>
      <c r="F77" s="68"/>
      <c r="G77" s="68"/>
      <c r="H77" s="68"/>
      <c r="I77" s="68"/>
      <c r="J77" s="44"/>
    </row>
    <row r="78" spans="2:10" ht="24.75" customHeight="1">
      <c r="B78" s="163" t="s">
        <v>124</v>
      </c>
      <c r="C78" s="163"/>
      <c r="D78" s="163"/>
      <c r="E78" s="163"/>
      <c r="F78" s="163"/>
      <c r="G78" s="163"/>
      <c r="H78" s="163"/>
      <c r="I78" s="163"/>
      <c r="J78" s="163"/>
    </row>
    <row r="79" spans="2:10" ht="15" customHeight="1">
      <c r="B79" s="67" t="s">
        <v>98</v>
      </c>
      <c r="C79" s="65"/>
      <c r="D79" s="65"/>
      <c r="E79" s="65"/>
      <c r="F79" s="65"/>
      <c r="G79" s="65"/>
      <c r="H79" s="65"/>
      <c r="I79" s="65"/>
      <c r="J79" s="13"/>
    </row>
    <row r="80" spans="2:10" ht="27.75" customHeight="1">
      <c r="B80" s="164" t="s">
        <v>127</v>
      </c>
      <c r="C80" s="164"/>
      <c r="D80" s="164"/>
      <c r="E80" s="164"/>
      <c r="F80" s="164"/>
      <c r="G80" s="164"/>
      <c r="H80" s="164"/>
      <c r="I80" s="164"/>
      <c r="J80" s="164"/>
    </row>
    <row r="81" spans="2:10" ht="103.5" customHeight="1">
      <c r="B81" s="119" t="s">
        <v>132</v>
      </c>
      <c r="C81" s="119"/>
      <c r="D81" s="119"/>
      <c r="E81" s="119"/>
      <c r="F81" s="119"/>
      <c r="G81" s="119"/>
      <c r="H81" s="119"/>
      <c r="I81" s="119"/>
      <c r="J81" s="119"/>
    </row>
    <row r="82" spans="2:10" ht="15" customHeight="1">
      <c r="B82" s="119" t="s">
        <v>126</v>
      </c>
      <c r="C82" s="119"/>
      <c r="D82" s="119"/>
      <c r="E82" s="119"/>
      <c r="F82" s="119"/>
      <c r="G82" s="119"/>
      <c r="H82" s="119"/>
      <c r="I82" s="119"/>
      <c r="J82" s="119"/>
    </row>
    <row r="83" spans="2:10" ht="16.5" customHeight="1">
      <c r="B83" s="118" t="s">
        <v>130</v>
      </c>
      <c r="C83" s="118"/>
      <c r="D83" s="118"/>
      <c r="E83" s="118"/>
      <c r="F83" s="118"/>
      <c r="G83" s="118"/>
      <c r="H83" s="112"/>
      <c r="I83" s="112"/>
      <c r="J83" s="112"/>
    </row>
    <row r="84" spans="2:10" ht="16.5" customHeight="1">
      <c r="B84" s="118" t="s">
        <v>131</v>
      </c>
      <c r="C84" s="118"/>
      <c r="D84" s="118"/>
      <c r="E84" s="118"/>
      <c r="F84" s="118"/>
      <c r="G84" s="118"/>
      <c r="H84" s="112"/>
      <c r="I84" s="112"/>
      <c r="J84" s="112"/>
    </row>
    <row r="85" spans="2:9" s="30" customFormat="1" ht="26.25" customHeight="1">
      <c r="B85" s="69" t="s">
        <v>4</v>
      </c>
      <c r="C85" s="70"/>
      <c r="D85" s="70"/>
      <c r="E85" s="70"/>
      <c r="F85" s="71"/>
      <c r="G85" s="70"/>
      <c r="H85" s="70"/>
      <c r="I85" s="70"/>
    </row>
    <row r="86" spans="2:9" ht="21.75" customHeight="1">
      <c r="B86" s="72"/>
      <c r="C86" s="113" t="s">
        <v>125</v>
      </c>
      <c r="D86" s="51"/>
      <c r="E86" s="51"/>
      <c r="F86" s="51"/>
      <c r="G86" s="51"/>
      <c r="H86" s="51"/>
      <c r="I86" s="51"/>
    </row>
    <row r="87" spans="2:9" ht="12.75">
      <c r="B87" s="51"/>
      <c r="C87" s="73" t="s">
        <v>120</v>
      </c>
      <c r="D87" s="51"/>
      <c r="E87" s="51"/>
      <c r="F87" s="51"/>
      <c r="G87" s="51"/>
      <c r="H87" s="51"/>
      <c r="I87" s="51"/>
    </row>
    <row r="88" spans="2:9" ht="15.75" customHeight="1">
      <c r="B88" s="51"/>
      <c r="C88" s="74" t="s">
        <v>5</v>
      </c>
      <c r="D88" s="51"/>
      <c r="E88" s="51"/>
      <c r="F88" s="51"/>
      <c r="G88" s="51"/>
      <c r="H88" s="51"/>
      <c r="I88" s="51"/>
    </row>
    <row r="89" spans="2:9" ht="14.25" customHeight="1">
      <c r="B89" s="72"/>
      <c r="C89" s="51"/>
      <c r="D89" s="51"/>
      <c r="E89" s="51"/>
      <c r="F89" s="51"/>
      <c r="G89" s="51"/>
      <c r="H89" s="51"/>
      <c r="I89" s="51"/>
    </row>
    <row r="90" spans="2:9" ht="34.5" customHeight="1">
      <c r="B90" s="75"/>
      <c r="C90" s="51"/>
      <c r="D90" s="51"/>
      <c r="E90" s="51"/>
      <c r="F90" s="51"/>
      <c r="G90" s="51"/>
      <c r="H90" s="51"/>
      <c r="I90" s="51"/>
    </row>
    <row r="91" spans="2:10" ht="12.75">
      <c r="B91" s="51"/>
      <c r="C91" s="76" t="s">
        <v>80</v>
      </c>
      <c r="D91" s="51"/>
      <c r="E91" s="127" t="s">
        <v>82</v>
      </c>
      <c r="F91" s="127"/>
      <c r="G91" s="127"/>
      <c r="H91" s="127"/>
      <c r="I91" s="127"/>
      <c r="J91" s="16"/>
    </row>
    <row r="92" spans="2:9" s="17" customFormat="1" ht="13.5" customHeight="1">
      <c r="B92" s="77"/>
      <c r="C92" s="88" t="s">
        <v>10</v>
      </c>
      <c r="D92" s="77"/>
      <c r="E92" s="77"/>
      <c r="F92" s="77"/>
      <c r="G92" s="88" t="s">
        <v>10</v>
      </c>
      <c r="H92" s="77"/>
      <c r="I92" s="77"/>
    </row>
    <row r="93" spans="2:9" ht="12.75">
      <c r="B93" s="78" t="s">
        <v>6</v>
      </c>
      <c r="C93" s="78"/>
      <c r="D93" s="51"/>
      <c r="E93" s="51"/>
      <c r="F93" s="51"/>
      <c r="G93" s="51"/>
      <c r="H93" s="51"/>
      <c r="I93" s="51"/>
    </row>
    <row r="94" spans="2:9" ht="34.5" customHeight="1">
      <c r="B94" s="75"/>
      <c r="C94" s="51"/>
      <c r="D94" s="51"/>
      <c r="E94" s="51"/>
      <c r="F94" s="51"/>
      <c r="G94" s="51"/>
      <c r="H94" s="51"/>
      <c r="I94" s="51"/>
    </row>
    <row r="95" spans="2:10" ht="12.75">
      <c r="B95" s="51"/>
      <c r="C95" s="76" t="s">
        <v>81</v>
      </c>
      <c r="D95" s="51"/>
      <c r="E95" s="127" t="s">
        <v>82</v>
      </c>
      <c r="F95" s="127"/>
      <c r="G95" s="127"/>
      <c r="H95" s="127"/>
      <c r="I95" s="127"/>
      <c r="J95" s="16"/>
    </row>
    <row r="96" spans="2:9" s="17" customFormat="1" ht="13.5" customHeight="1">
      <c r="B96" s="77"/>
      <c r="C96" s="88" t="s">
        <v>7</v>
      </c>
      <c r="D96" s="77"/>
      <c r="E96" s="77"/>
      <c r="F96" s="77"/>
      <c r="G96" s="88" t="s">
        <v>10</v>
      </c>
      <c r="H96" s="77"/>
      <c r="I96" s="77"/>
    </row>
    <row r="97" ht="4.5" customHeight="1">
      <c r="B97" s="14"/>
    </row>
    <row r="98" spans="2:4" ht="12.75">
      <c r="B98" s="15"/>
      <c r="D98" s="15"/>
    </row>
    <row r="99" spans="2:4" ht="12.75">
      <c r="B99" s="15"/>
      <c r="D99" s="15"/>
    </row>
    <row r="100" spans="2:3" ht="12.75">
      <c r="B100" s="15"/>
      <c r="C100" s="15"/>
    </row>
    <row r="103" ht="15.75" hidden="1">
      <c r="C103" s="23" t="s">
        <v>30</v>
      </c>
    </row>
    <row r="104" ht="12.75" hidden="1">
      <c r="C104" s="24"/>
    </row>
    <row r="105" ht="25.5" hidden="1">
      <c r="C105" s="25" t="s">
        <v>11</v>
      </c>
    </row>
    <row r="106" ht="12.75" hidden="1">
      <c r="C106" s="25" t="s">
        <v>103</v>
      </c>
    </row>
    <row r="107" ht="25.5" hidden="1">
      <c r="C107" s="25" t="s">
        <v>12</v>
      </c>
    </row>
    <row r="108" ht="12.75" hidden="1">
      <c r="C108" s="25" t="s">
        <v>69</v>
      </c>
    </row>
    <row r="109" ht="26.25" hidden="1" thickBot="1">
      <c r="C109" s="26" t="s">
        <v>13</v>
      </c>
    </row>
    <row r="110" ht="13.5" hidden="1" thickBot="1">
      <c r="C110" s="27"/>
    </row>
    <row r="111" ht="15.75" hidden="1">
      <c r="C111" s="23" t="s">
        <v>14</v>
      </c>
    </row>
    <row r="112" ht="12.75" hidden="1">
      <c r="C112" s="24"/>
    </row>
    <row r="113" ht="25.5" hidden="1">
      <c r="C113" s="25" t="s">
        <v>104</v>
      </c>
    </row>
    <row r="114" ht="25.5" hidden="1">
      <c r="C114" s="25" t="s">
        <v>75</v>
      </c>
    </row>
    <row r="115" ht="25.5" hidden="1">
      <c r="C115" s="25" t="s">
        <v>15</v>
      </c>
    </row>
    <row r="116" ht="25.5" hidden="1">
      <c r="C116" s="25" t="s">
        <v>76</v>
      </c>
    </row>
    <row r="117" ht="26.25" hidden="1" thickBot="1">
      <c r="C117" s="26" t="s">
        <v>105</v>
      </c>
    </row>
    <row r="118" ht="13.5" hidden="1" thickBot="1">
      <c r="C118" s="27"/>
    </row>
    <row r="119" ht="15.75" hidden="1">
      <c r="C119" s="23" t="s">
        <v>16</v>
      </c>
    </row>
    <row r="120" ht="12.75" hidden="1">
      <c r="C120" s="24"/>
    </row>
    <row r="121" ht="12.75" hidden="1">
      <c r="C121" s="25" t="s">
        <v>17</v>
      </c>
    </row>
    <row r="122" ht="13.5" hidden="1" thickBot="1">
      <c r="C122" s="26" t="s">
        <v>68</v>
      </c>
    </row>
    <row r="123" ht="13.5" hidden="1" thickBot="1">
      <c r="C123" s="27"/>
    </row>
    <row r="124" ht="15.75" hidden="1">
      <c r="C124" s="23" t="s">
        <v>18</v>
      </c>
    </row>
    <row r="125" ht="12.75" hidden="1">
      <c r="C125" s="24"/>
    </row>
    <row r="126" ht="13.5" hidden="1" thickBot="1">
      <c r="C126" s="26" t="s">
        <v>19</v>
      </c>
    </row>
    <row r="127" ht="13.5" hidden="1" thickBot="1">
      <c r="C127" s="28"/>
    </row>
    <row r="128" ht="31.5" hidden="1">
      <c r="C128" s="23" t="s">
        <v>20</v>
      </c>
    </row>
    <row r="129" ht="12.75" hidden="1">
      <c r="C129" s="24"/>
    </row>
    <row r="130" ht="12.75" hidden="1">
      <c r="C130" s="38" t="s">
        <v>77</v>
      </c>
    </row>
    <row r="131" ht="13.5" hidden="1" thickBot="1">
      <c r="C131" s="26" t="s">
        <v>78</v>
      </c>
    </row>
    <row r="132" ht="13.5" hidden="1" thickBot="1">
      <c r="C132" s="29"/>
    </row>
    <row r="133" ht="15.75" hidden="1">
      <c r="C133" s="23" t="s">
        <v>21</v>
      </c>
    </row>
    <row r="134" ht="12.75" hidden="1">
      <c r="C134" s="24"/>
    </row>
    <row r="135" ht="12.75" hidden="1">
      <c r="C135" s="25" t="s">
        <v>22</v>
      </c>
    </row>
    <row r="136" ht="12.75" hidden="1">
      <c r="C136" s="25" t="s">
        <v>106</v>
      </c>
    </row>
    <row r="137" ht="12.75" hidden="1">
      <c r="C137" s="25" t="s">
        <v>70</v>
      </c>
    </row>
    <row r="138" ht="12.75" hidden="1">
      <c r="C138" s="25" t="s">
        <v>107</v>
      </c>
    </row>
    <row r="139" ht="12.75" hidden="1">
      <c r="C139" s="25" t="s">
        <v>108</v>
      </c>
    </row>
    <row r="140" ht="12.75" hidden="1">
      <c r="C140" s="25" t="s">
        <v>109</v>
      </c>
    </row>
    <row r="141" ht="25.5" hidden="1">
      <c r="C141" s="25" t="s">
        <v>71</v>
      </c>
    </row>
    <row r="142" ht="25.5" hidden="1">
      <c r="C142" s="25" t="s">
        <v>110</v>
      </c>
    </row>
    <row r="143" ht="12.75" hidden="1">
      <c r="C143" s="25" t="s">
        <v>23</v>
      </c>
    </row>
    <row r="144" ht="12.75" hidden="1">
      <c r="C144" s="25" t="s">
        <v>24</v>
      </c>
    </row>
    <row r="145" ht="25.5" hidden="1">
      <c r="C145" s="49" t="s">
        <v>111</v>
      </c>
    </row>
    <row r="146" ht="12.75" hidden="1">
      <c r="C146" s="25" t="s">
        <v>112</v>
      </c>
    </row>
    <row r="147" ht="26.25" hidden="1" thickBot="1">
      <c r="C147" s="26" t="s">
        <v>113</v>
      </c>
    </row>
    <row r="148" ht="13.5" hidden="1" thickBot="1">
      <c r="C148" s="27"/>
    </row>
    <row r="149" ht="15.75" hidden="1">
      <c r="C149" s="23" t="s">
        <v>25</v>
      </c>
    </row>
    <row r="150" ht="12.75" hidden="1">
      <c r="C150" s="24"/>
    </row>
    <row r="151" ht="39" hidden="1" thickBot="1">
      <c r="C151" s="26" t="s">
        <v>114</v>
      </c>
    </row>
    <row r="152" ht="13.5" hidden="1" thickBot="1">
      <c r="C152" s="51"/>
    </row>
    <row r="153" ht="63" hidden="1">
      <c r="C153" s="23" t="s">
        <v>26</v>
      </c>
    </row>
    <row r="154" ht="12.75" hidden="1">
      <c r="C154" s="25" t="s">
        <v>27</v>
      </c>
    </row>
    <row r="155" ht="13.5" hidden="1" thickBot="1">
      <c r="C155" s="26" t="s">
        <v>28</v>
      </c>
    </row>
    <row r="156" ht="12.75" hidden="1"/>
    <row r="157" ht="12.75" hidden="1"/>
    <row r="158" ht="12.75" hidden="1"/>
    <row r="159" ht="12.75" hidden="1"/>
    <row r="160" spans="2:10" s="7" customFormat="1" ht="30" customHeight="1" hidden="1">
      <c r="B160" s="142" t="s">
        <v>72</v>
      </c>
      <c r="C160" s="143"/>
      <c r="D160" s="114"/>
      <c r="E160" s="114"/>
      <c r="F160" s="114"/>
      <c r="G160" s="114"/>
      <c r="H160" s="31">
        <f>ROUNDDOWN(H69*4.1%,2)</f>
        <v>0</v>
      </c>
      <c r="I160" s="114"/>
      <c r="J160" s="115"/>
    </row>
  </sheetData>
  <sheetProtection formatCells="0" formatColumns="0" formatRows="0" insertRows="0" deleteRows="0"/>
  <mergeCells count="42">
    <mergeCell ref="B84:G84"/>
    <mergeCell ref="B78:J78"/>
    <mergeCell ref="B80:J80"/>
    <mergeCell ref="B81:J81"/>
    <mergeCell ref="B3:I3"/>
    <mergeCell ref="H16:I16"/>
    <mergeCell ref="B16:B17"/>
    <mergeCell ref="C16:C17"/>
    <mergeCell ref="B19:C19"/>
    <mergeCell ref="B56:C56"/>
    <mergeCell ref="C9:I9"/>
    <mergeCell ref="B11:C11"/>
    <mergeCell ref="B36:C36"/>
    <mergeCell ref="B39:C39"/>
    <mergeCell ref="B160:C160"/>
    <mergeCell ref="B25:C25"/>
    <mergeCell ref="B31:C31"/>
    <mergeCell ref="B34:C34"/>
    <mergeCell ref="B71:C71"/>
    <mergeCell ref="B67:C67"/>
    <mergeCell ref="B68:C68"/>
    <mergeCell ref="B64:C64"/>
    <mergeCell ref="B66:C66"/>
    <mergeCell ref="B63:C63"/>
    <mergeCell ref="E95:I95"/>
    <mergeCell ref="B72:C72"/>
    <mergeCell ref="B70:C70"/>
    <mergeCell ref="B69:C69"/>
    <mergeCell ref="D16:G16"/>
    <mergeCell ref="B53:C53"/>
    <mergeCell ref="B75:C75"/>
    <mergeCell ref="B65:C65"/>
    <mergeCell ref="E91:I91"/>
    <mergeCell ref="B57:C57"/>
    <mergeCell ref="B55:C55"/>
    <mergeCell ref="B83:G83"/>
    <mergeCell ref="B82:J82"/>
    <mergeCell ref="B60:C60"/>
    <mergeCell ref="B61:C61"/>
    <mergeCell ref="B62:C62"/>
    <mergeCell ref="B59:C59"/>
    <mergeCell ref="B58:C58"/>
  </mergeCells>
  <dataValidations count="8">
    <dataValidation type="list" allowBlank="1" showInputMessage="1" showErrorMessage="1" sqref="C54">
      <formula1>$C$150:$C$151</formula1>
    </dataValidation>
    <dataValidation type="list" allowBlank="1" showInputMessage="1" showErrorMessage="1" sqref="C20:C24">
      <formula1>$C$104:$C$109</formula1>
    </dataValidation>
    <dataValidation type="list" allowBlank="1" showInputMessage="1" showErrorMessage="1" sqref="C26:C30">
      <formula1>$C$112:$C$117</formula1>
    </dataValidation>
    <dataValidation type="list" allowBlank="1" showInputMessage="1" showErrorMessage="1" sqref="C32:C33">
      <formula1>$C$120:$C$122</formula1>
    </dataValidation>
    <dataValidation type="list" allowBlank="1" showInputMessage="1" showErrorMessage="1" sqref="C35">
      <formula1>$C$125:$C$126</formula1>
    </dataValidation>
    <dataValidation type="list" allowBlank="1" showInputMessage="1" showErrorMessage="1" sqref="C37:C38">
      <formula1>$C$129:$C$131</formula1>
    </dataValidation>
    <dataValidation type="list" allowBlank="1" showInputMessage="1" showErrorMessage="1" sqref="C40:C52">
      <formula1>$C$134:$C$147</formula1>
    </dataValidation>
    <dataValidation type="custom" allowBlank="1" showInputMessage="1" showErrorMessage="1" error="Niepoprawna wartość, wpisz liczbę z dokładnością do 2 miejsc po przecinku." sqref="D20:G24 D26:G30 D32:G33 D35:G35 D37:G38 D40:G52 D54:G54 D57:G59 D62:G62 H69">
      <formula1>ROUND(D20,2)=D20</formula1>
    </dataValidation>
  </dataValidations>
  <printOptions horizontalCentered="1" verticalCentered="1"/>
  <pageMargins left="0.31496062992125984" right="0.31496062992125984" top="0.35433070866141736" bottom="0.5118110236220472" header="0.1968503937007874" footer="0.4330708661417323"/>
  <pageSetup horizontalDpi="600" verticalDpi="600" orientation="landscape" paperSize="9" scale="49" r:id="rId2"/>
  <headerFooter alignWithMargins="0">
    <oddFooter>&amp;LOP_2020/10&amp;RStrona &amp;P z &amp;N</oddFooter>
  </headerFooter>
  <rowBreaks count="1" manualBreakCount="1">
    <brk id="55" min="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Filip</dc:creator>
  <cp:keywords/>
  <dc:description/>
  <cp:lastModifiedBy>Chamera Katarzyna</cp:lastModifiedBy>
  <cp:lastPrinted>2020-10-16T10:39:35Z</cp:lastPrinted>
  <dcterms:created xsi:type="dcterms:W3CDTF">2009-11-06T08:23:08Z</dcterms:created>
  <dcterms:modified xsi:type="dcterms:W3CDTF">2022-01-12T08:55:50Z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kesCount">
    <vt:lpwstr/>
  </property>
  <property fmtid="{D5CDD505-2E9C-101B-9397-08002B2CF9AE}" pid="3" name="Ratings">
    <vt:lpwstr/>
  </property>
  <property fmtid="{D5CDD505-2E9C-101B-9397-08002B2CF9AE}" pid="4" name="LikedBy">
    <vt:lpwstr/>
  </property>
  <property fmtid="{D5CDD505-2E9C-101B-9397-08002B2CF9AE}" pid="5" name="RatedBy">
    <vt:lpwstr/>
  </property>
</Properties>
</file>