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riusz.olbrys\Desktop\"/>
    </mc:Choice>
  </mc:AlternateContent>
  <xr:revisionPtr revIDLastSave="0" documentId="13_ncr:1_{513D586B-81B2-42C3-9995-C50FF3E7E075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6" i="1" l="1"/>
  <c r="G247" i="1"/>
  <c r="G248" i="1"/>
  <c r="G249" i="1"/>
  <c r="G251" i="1"/>
  <c r="H186" i="1"/>
  <c r="T122" i="1" l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S122" i="1"/>
  <c r="T123" i="1" l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L109" i="1"/>
  <c r="L110" i="1"/>
  <c r="L111" i="1"/>
  <c r="L112" i="1"/>
  <c r="L113" i="1"/>
  <c r="L114" i="1"/>
  <c r="L115" i="1"/>
  <c r="L117" i="1"/>
  <c r="L119" i="1"/>
  <c r="L120" i="1"/>
  <c r="L121" i="1"/>
  <c r="L122" i="1"/>
  <c r="U122" i="1" l="1"/>
  <c r="V122" i="1" s="1"/>
  <c r="U114" i="1"/>
  <c r="V114" i="1" s="1"/>
  <c r="U110" i="1"/>
  <c r="V110" i="1" s="1"/>
  <c r="U118" i="1"/>
  <c r="V118" i="1" s="1"/>
  <c r="U121" i="1"/>
  <c r="V121" i="1" s="1"/>
  <c r="U117" i="1"/>
  <c r="V117" i="1" s="1"/>
  <c r="U113" i="1"/>
  <c r="V113" i="1" s="1"/>
  <c r="U109" i="1"/>
  <c r="V109" i="1" s="1"/>
  <c r="U112" i="1"/>
  <c r="V112" i="1" s="1"/>
  <c r="U120" i="1"/>
  <c r="V120" i="1" s="1"/>
  <c r="U116" i="1"/>
  <c r="V116" i="1" s="1"/>
  <c r="U119" i="1"/>
  <c r="V119" i="1" s="1"/>
  <c r="U115" i="1"/>
  <c r="V115" i="1" s="1"/>
  <c r="U111" i="1"/>
  <c r="V111" i="1" s="1"/>
  <c r="J399" i="1"/>
  <c r="V400" i="1" l="1"/>
  <c r="S400" i="1"/>
  <c r="P400" i="1"/>
  <c r="M400" i="1"/>
  <c r="J400" i="1"/>
  <c r="O248" i="1" l="1"/>
  <c r="S248" i="1" s="1"/>
  <c r="I246" i="1" l="1"/>
  <c r="M246" i="1" s="1"/>
  <c r="O245" i="1"/>
  <c r="S245" i="1" s="1"/>
  <c r="T334" i="1" l="1"/>
  <c r="T335" i="1"/>
  <c r="T336" i="1"/>
  <c r="T337" i="1"/>
  <c r="T338" i="1"/>
  <c r="T333" i="1"/>
  <c r="R334" i="1"/>
  <c r="R335" i="1"/>
  <c r="R336" i="1"/>
  <c r="R337" i="1"/>
  <c r="R338" i="1"/>
  <c r="R333" i="1"/>
  <c r="P334" i="1"/>
  <c r="P335" i="1"/>
  <c r="P336" i="1"/>
  <c r="P337" i="1"/>
  <c r="P338" i="1"/>
  <c r="P333" i="1"/>
  <c r="M334" i="1"/>
  <c r="M335" i="1"/>
  <c r="M336" i="1"/>
  <c r="M337" i="1"/>
  <c r="M338" i="1"/>
  <c r="M333" i="1"/>
  <c r="H334" i="1"/>
  <c r="H335" i="1"/>
  <c r="H336" i="1"/>
  <c r="H337" i="1"/>
  <c r="H338" i="1"/>
  <c r="F334" i="1"/>
  <c r="F335" i="1"/>
  <c r="F336" i="1"/>
  <c r="F337" i="1"/>
  <c r="F338" i="1"/>
  <c r="D334" i="1"/>
  <c r="D335" i="1"/>
  <c r="D336" i="1"/>
  <c r="D337" i="1"/>
  <c r="D338" i="1"/>
  <c r="A334" i="1"/>
  <c r="A335" i="1"/>
  <c r="A336" i="1"/>
  <c r="A337" i="1"/>
  <c r="A338" i="1"/>
  <c r="R339" i="1" l="1"/>
  <c r="T339" i="1"/>
  <c r="P339" i="1"/>
  <c r="G223" i="1"/>
  <c r="G214" i="1"/>
  <c r="M56" i="1"/>
  <c r="L106" i="1"/>
  <c r="M22" i="1"/>
  <c r="G354" i="1"/>
  <c r="G242" i="1"/>
  <c r="G366" i="1"/>
  <c r="M330" i="1"/>
  <c r="A330" i="1"/>
  <c r="G275" i="1"/>
  <c r="E9" i="1"/>
  <c r="P227" i="1"/>
  <c r="M227" i="1"/>
  <c r="J227" i="1"/>
  <c r="G227" i="1"/>
  <c r="P226" i="1"/>
  <c r="M226" i="1"/>
  <c r="J226" i="1"/>
  <c r="G226" i="1"/>
  <c r="P225" i="1"/>
  <c r="M225" i="1"/>
  <c r="J225" i="1"/>
  <c r="G225" i="1"/>
  <c r="P218" i="1"/>
  <c r="M218" i="1"/>
  <c r="J218" i="1"/>
  <c r="G218" i="1"/>
  <c r="J217" i="1"/>
  <c r="M217" i="1"/>
  <c r="P217" i="1"/>
  <c r="G217" i="1"/>
  <c r="P216" i="1"/>
  <c r="M216" i="1"/>
  <c r="M219" i="1" s="1"/>
  <c r="J216" i="1"/>
  <c r="G216" i="1"/>
  <c r="Q150" i="1"/>
  <c r="N150" i="1"/>
  <c r="L150" i="1"/>
  <c r="L108" i="1"/>
  <c r="Q87" i="1"/>
  <c r="O87" i="1"/>
  <c r="Q86" i="1"/>
  <c r="O86" i="1"/>
  <c r="Q85" i="1"/>
  <c r="O85" i="1"/>
  <c r="Q84" i="1"/>
  <c r="O84" i="1"/>
  <c r="Q60" i="1"/>
  <c r="O60" i="1"/>
  <c r="M60" i="1"/>
  <c r="Q59" i="1"/>
  <c r="O59" i="1"/>
  <c r="M59" i="1"/>
  <c r="Q58" i="1"/>
  <c r="O58" i="1"/>
  <c r="M58" i="1"/>
  <c r="Q26" i="1"/>
  <c r="O26" i="1"/>
  <c r="M26" i="1"/>
  <c r="Q25" i="1"/>
  <c r="O25" i="1"/>
  <c r="M25" i="1"/>
  <c r="Q24" i="1"/>
  <c r="O24" i="1"/>
  <c r="M24" i="1"/>
  <c r="Q51" i="1"/>
  <c r="O51" i="1"/>
  <c r="Q50" i="1"/>
  <c r="O50" i="1"/>
  <c r="Q49" i="1"/>
  <c r="O49" i="1"/>
  <c r="Q48" i="1"/>
  <c r="O48" i="1"/>
  <c r="V399" i="1"/>
  <c r="S399" i="1"/>
  <c r="P399" i="1"/>
  <c r="M399" i="1"/>
  <c r="V398" i="1"/>
  <c r="S398" i="1"/>
  <c r="P398" i="1"/>
  <c r="M398" i="1"/>
  <c r="J398" i="1"/>
  <c r="V397" i="1"/>
  <c r="S397" i="1"/>
  <c r="P397" i="1"/>
  <c r="M397" i="1"/>
  <c r="J397" i="1"/>
  <c r="V396" i="1"/>
  <c r="S396" i="1"/>
  <c r="P396" i="1"/>
  <c r="M396" i="1"/>
  <c r="J396" i="1"/>
  <c r="V395" i="1"/>
  <c r="S395" i="1"/>
  <c r="P395" i="1"/>
  <c r="M395" i="1"/>
  <c r="J395" i="1"/>
  <c r="S369" i="1"/>
  <c r="S370" i="1"/>
  <c r="S371" i="1"/>
  <c r="S372" i="1"/>
  <c r="S373" i="1"/>
  <c r="S368" i="1"/>
  <c r="P369" i="1"/>
  <c r="P370" i="1"/>
  <c r="P371" i="1"/>
  <c r="P372" i="1"/>
  <c r="P373" i="1"/>
  <c r="P368" i="1"/>
  <c r="M369" i="1"/>
  <c r="M370" i="1"/>
  <c r="M371" i="1"/>
  <c r="M372" i="1"/>
  <c r="M373" i="1"/>
  <c r="M368" i="1"/>
  <c r="J369" i="1"/>
  <c r="J370" i="1"/>
  <c r="J371" i="1"/>
  <c r="J372" i="1"/>
  <c r="J373" i="1"/>
  <c r="J368" i="1"/>
  <c r="G369" i="1"/>
  <c r="G370" i="1"/>
  <c r="G371" i="1"/>
  <c r="G372" i="1"/>
  <c r="G373" i="1"/>
  <c r="G368" i="1"/>
  <c r="C369" i="1"/>
  <c r="C370" i="1"/>
  <c r="C371" i="1"/>
  <c r="C372" i="1"/>
  <c r="C373" i="1"/>
  <c r="C368" i="1"/>
  <c r="S357" i="1"/>
  <c r="S358" i="1"/>
  <c r="S359" i="1"/>
  <c r="S360" i="1"/>
  <c r="S361" i="1"/>
  <c r="S356" i="1"/>
  <c r="P357" i="1"/>
  <c r="P358" i="1"/>
  <c r="P359" i="1"/>
  <c r="P360" i="1"/>
  <c r="P361" i="1"/>
  <c r="P356" i="1"/>
  <c r="M357" i="1"/>
  <c r="M358" i="1"/>
  <c r="M359" i="1"/>
  <c r="M360" i="1"/>
  <c r="M361" i="1"/>
  <c r="M356" i="1"/>
  <c r="J357" i="1"/>
  <c r="J358" i="1"/>
  <c r="J359" i="1"/>
  <c r="J360" i="1"/>
  <c r="J361" i="1"/>
  <c r="J356" i="1"/>
  <c r="G357" i="1"/>
  <c r="G358" i="1"/>
  <c r="G359" i="1"/>
  <c r="G360" i="1"/>
  <c r="G361" i="1"/>
  <c r="G356" i="1"/>
  <c r="C357" i="1"/>
  <c r="C358" i="1"/>
  <c r="C359" i="1"/>
  <c r="C360" i="1"/>
  <c r="C361" i="1"/>
  <c r="C356" i="1"/>
  <c r="H333" i="1"/>
  <c r="F333" i="1"/>
  <c r="D333" i="1"/>
  <c r="A333" i="1"/>
  <c r="Q279" i="1"/>
  <c r="U279" i="1" s="1"/>
  <c r="Q280" i="1"/>
  <c r="U280" i="1" s="1"/>
  <c r="Q281" i="1"/>
  <c r="U281" i="1" s="1"/>
  <c r="Q282" i="1"/>
  <c r="U282" i="1" s="1"/>
  <c r="Q283" i="1"/>
  <c r="U283" i="1" s="1"/>
  <c r="Q278" i="1"/>
  <c r="U278" i="1" s="1"/>
  <c r="O279" i="1"/>
  <c r="S279" i="1" s="1"/>
  <c r="O280" i="1"/>
  <c r="S280" i="1" s="1"/>
  <c r="O281" i="1"/>
  <c r="S281" i="1" s="1"/>
  <c r="O282" i="1"/>
  <c r="S282" i="1" s="1"/>
  <c r="O283" i="1"/>
  <c r="S283" i="1" s="1"/>
  <c r="O278" i="1"/>
  <c r="S278" i="1" s="1"/>
  <c r="I279" i="1"/>
  <c r="M279" i="1" s="1"/>
  <c r="I280" i="1"/>
  <c r="M280" i="1" s="1"/>
  <c r="I281" i="1"/>
  <c r="M281" i="1" s="1"/>
  <c r="I282" i="1"/>
  <c r="M282" i="1" s="1"/>
  <c r="I283" i="1"/>
  <c r="M283" i="1" s="1"/>
  <c r="I278" i="1"/>
  <c r="M278" i="1" s="1"/>
  <c r="G278" i="1"/>
  <c r="K278" i="1" s="1"/>
  <c r="G279" i="1"/>
  <c r="K279" i="1" s="1"/>
  <c r="G280" i="1"/>
  <c r="K280" i="1" s="1"/>
  <c r="G281" i="1"/>
  <c r="K281" i="1" s="1"/>
  <c r="G282" i="1"/>
  <c r="K282" i="1" s="1"/>
  <c r="G283" i="1"/>
  <c r="K283" i="1" s="1"/>
  <c r="C279" i="1"/>
  <c r="C280" i="1"/>
  <c r="C281" i="1"/>
  <c r="C282" i="1"/>
  <c r="C283" i="1"/>
  <c r="C278" i="1"/>
  <c r="Q246" i="1"/>
  <c r="U246" i="1" s="1"/>
  <c r="Q247" i="1"/>
  <c r="U247" i="1" s="1"/>
  <c r="Q248" i="1"/>
  <c r="U248" i="1" s="1"/>
  <c r="Q249" i="1"/>
  <c r="U249" i="1" s="1"/>
  <c r="Q251" i="1"/>
  <c r="U251" i="1" s="1"/>
  <c r="Q245" i="1"/>
  <c r="U245" i="1" s="1"/>
  <c r="O246" i="1"/>
  <c r="S246" i="1" s="1"/>
  <c r="O247" i="1"/>
  <c r="S247" i="1" s="1"/>
  <c r="O249" i="1"/>
  <c r="S249" i="1" s="1"/>
  <c r="O251" i="1"/>
  <c r="S251" i="1" s="1"/>
  <c r="C246" i="1"/>
  <c r="C247" i="1"/>
  <c r="C248" i="1"/>
  <c r="C249" i="1"/>
  <c r="C251" i="1"/>
  <c r="I247" i="1"/>
  <c r="M247" i="1" s="1"/>
  <c r="I248" i="1"/>
  <c r="M248" i="1" s="1"/>
  <c r="I249" i="1"/>
  <c r="M249" i="1" s="1"/>
  <c r="I251" i="1"/>
  <c r="M251" i="1" s="1"/>
  <c r="I245" i="1"/>
  <c r="M245" i="1" s="1"/>
  <c r="K246" i="1"/>
  <c r="K247" i="1"/>
  <c r="K248" i="1"/>
  <c r="K249" i="1"/>
  <c r="K251" i="1"/>
  <c r="G245" i="1"/>
  <c r="K245" i="1" s="1"/>
  <c r="C245" i="1"/>
  <c r="M61" i="1" l="1"/>
  <c r="Q61" i="1"/>
  <c r="G228" i="1"/>
  <c r="J228" i="1"/>
  <c r="M228" i="1"/>
  <c r="P228" i="1"/>
  <c r="M252" i="1"/>
  <c r="K61" i="1"/>
  <c r="J401" i="1"/>
  <c r="V401" i="1"/>
  <c r="S401" i="1"/>
  <c r="P401" i="1"/>
  <c r="M401" i="1"/>
  <c r="O61" i="1"/>
  <c r="G219" i="1"/>
  <c r="J219" i="1"/>
  <c r="Q88" i="1"/>
  <c r="S374" i="1"/>
  <c r="P219" i="1"/>
  <c r="G362" i="1"/>
  <c r="M362" i="1"/>
  <c r="S362" i="1"/>
  <c r="F339" i="1"/>
  <c r="O88" i="1"/>
  <c r="J374" i="1"/>
  <c r="P374" i="1"/>
  <c r="G374" i="1"/>
  <c r="M374" i="1"/>
  <c r="P362" i="1"/>
  <c r="J362" i="1"/>
  <c r="D339" i="1"/>
  <c r="H339" i="1"/>
  <c r="S123" i="1"/>
  <c r="R123" i="1"/>
  <c r="Q123" i="1"/>
  <c r="P123" i="1"/>
  <c r="O123" i="1"/>
  <c r="N123" i="1"/>
  <c r="L123" i="1"/>
  <c r="Q52" i="1"/>
  <c r="O52" i="1"/>
  <c r="Q27" i="1"/>
  <c r="O27" i="1"/>
  <c r="M27" i="1"/>
  <c r="K27" i="1"/>
  <c r="Q284" i="1"/>
  <c r="O284" i="1"/>
  <c r="M284" i="1"/>
  <c r="K284" i="1"/>
  <c r="I284" i="1"/>
  <c r="G284" i="1"/>
  <c r="Q252" i="1"/>
  <c r="O252" i="1"/>
  <c r="I252" i="1"/>
  <c r="G252" i="1"/>
  <c r="U123" i="1" l="1"/>
  <c r="V123" i="1"/>
  <c r="S252" i="1"/>
  <c r="U252" i="1"/>
  <c r="S284" i="1"/>
  <c r="U284" i="1"/>
  <c r="K25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P_Meldunek_parametry" type="5" refreshedVersion="5" savePassword="1" deleted="1" background="1" saveData="1" credentials="none">
    <dbPr connection="" command=""/>
  </connection>
  <connection id="2" xr16:uid="{00000000-0015-0000-FFFF-FFFF01000000}" keepAlive="1" name="SP_Meldunek_sekcja_I_tab_1" type="5" refreshedVersion="5" savePassword="1" deleted="1" background="1" saveData="1" credentials="none">
    <dbPr connection="" command=""/>
  </connection>
  <connection id="3" xr16:uid="{00000000-0015-0000-FFFF-FFFF02000000}" keepAlive="1" name="SP_Meldunek_sekcja_I_tab_2" type="5" refreshedVersion="5" savePassword="1" deleted="1" background="1" saveData="1" credentials="none">
    <dbPr connection="" command=""/>
  </connection>
  <connection id="4" xr16:uid="{00000000-0015-0000-FFFF-FFFF03000000}" keepAlive="1" name="SP_Meldunek_sekcja_II_tab_1" type="5" refreshedVersion="5" savePassword="1" deleted="1" background="1" saveData="1" credentials="none">
    <dbPr connection="" command=""/>
  </connection>
  <connection id="5" xr16:uid="{00000000-0015-0000-FFFF-FFFF04000000}" keepAlive="1" name="SP_Meldunek_sekcja_II_tab_2" type="5" refreshedVersion="5" savePassword="1" deleted="1" background="1" saveData="1" credentials="none">
    <dbPr connection="" command=""/>
  </connection>
  <connection id="6" xr16:uid="{00000000-0015-0000-FFFF-FFFF05000000}" keepAlive="1" name="SP_Meldunek_sekcja_III_tab_1" type="5" refreshedVersion="5" savePassword="1" deleted="1" background="1" saveData="1" credentials="none">
    <dbPr connection="" command=""/>
  </connection>
  <connection id="7" xr16:uid="{00000000-0015-0000-FFFF-FFFF06000000}" keepAlive="1" name="SP_Meldunek_sekcja_III_tab_2" type="5" refreshedVersion="5" savePassword="1" deleted="1" background="1" saveData="1" credentials="none">
    <dbPr connection="" command=""/>
  </connection>
  <connection id="8" xr16:uid="{00000000-0015-0000-FFFF-FFFF07000000}" keepAlive="1" name="SP_Meldunek_sekcja_IV" type="5" refreshedVersion="5" savePassword="1" deleted="1" background="1" saveData="1" credentials="none">
    <dbPr connection="" command=""/>
  </connection>
  <connection id="9" xr16:uid="{00000000-0015-0000-FFFF-FFFF08000000}" keepAlive="1" name="SP_Meldunek_sekcja_IX_tab_1" type="5" refreshedVersion="5" savePassword="1" deleted="1" background="1" saveData="1" credentials="none">
    <dbPr connection="" command=""/>
  </connection>
  <connection id="10" xr16:uid="{00000000-0015-0000-FFFF-FFFF09000000}" keepAlive="1" name="SP_Meldunek_sekcja_IX_tab_2" type="5" refreshedVersion="5" savePassword="1" deleted="1" background="1" saveData="1" credentials="none">
    <dbPr connection="" command=""/>
  </connection>
  <connection id="11" xr16:uid="{00000000-0015-0000-FFFF-FFFF0A000000}" keepAlive="1" name="SP_Meldunek_sekcja_V_tab_1" type="5" refreshedVersion="5" savePassword="1" deleted="1" background="1" saveData="1" credentials="none">
    <dbPr connection="" command=""/>
  </connection>
  <connection id="12" xr16:uid="{00000000-0015-0000-FFFF-FFFF0B000000}" keepAlive="1" name="SP_Meldunek_sekcja_V_tab_2" type="5" refreshedVersion="5" savePassword="1" deleted="1" background="1" saveData="1" credentials="none">
    <dbPr connection="" command=""/>
  </connection>
  <connection id="13" xr16:uid="{00000000-0015-0000-FFFF-FFFF0C000000}" keepAlive="1" name="SP_Meldunek_sekcja_V_tab_3" type="5" refreshedVersion="5" savePassword="1" deleted="1" background="1" saveData="1" credentials="none">
    <dbPr connection="" command=""/>
  </connection>
  <connection id="14" xr16:uid="{00000000-0015-0000-FFFF-FFFF0D000000}" keepAlive="1" name="SP_Meldunek_sekcja_V_tab_4" type="5" refreshedVersion="5" savePassword="1" deleted="1" background="1" saveData="1" credentials="none">
    <dbPr connection="" command=""/>
  </connection>
  <connection id="15" xr16:uid="{00000000-0015-0000-FFFF-FFFF0E000000}" keepAlive="1" name="SP_Meldunek_sekcja_VI_tab_1" type="5" refreshedVersion="5" savePassword="1" deleted="1" background="1" saveData="1" credentials="none">
    <dbPr connection="" command=""/>
  </connection>
  <connection id="16" xr16:uid="{00000000-0015-0000-FFFF-FFFF0F000000}" keepAlive="1" name="SP_Meldunek_sekcja_VI_tab_2" type="5" refreshedVersion="5" savePassword="1" deleted="1" background="1" saveData="1" credentials="none">
    <dbPr connection="" command=""/>
  </connection>
  <connection id="17" xr16:uid="{00000000-0015-0000-FFFF-FFFF10000000}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xr16:uid="{00000000-0015-0000-FFFF-FFFF11000000}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<sst xmlns="http://schemas.openxmlformats.org/spreadsheetml/2006/main" count="1002" uniqueCount="180">
  <si>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</si>
  <si>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</si>
  <si>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</si>
  <si>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</si>
  <si>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</si>
  <si>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</si>
  <si>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</si>
  <si>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</si>
  <si>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</si>
  <si>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</si>
  <si>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</si>
  <si>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</si>
  <si>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</si>
  <si>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</si>
  <si>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</si>
  <si>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</si>
  <si>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</si>
  <si>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</si>
  <si>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</si>
  <si>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</si>
  <si>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</si>
  <si>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</si>
  <si>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</si>
  <si>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</si>
  <si>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</si>
  <si>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</si>
  <si>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</si>
  <si>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</si>
  <si>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</si>
  <si>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</si>
  <si>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</si>
  <si>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</si>
  <si>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</si>
  <si>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</si>
  <si>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</si>
  <si>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</si>
  <si>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</si>
  <si>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</si>
  <si>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</si>
  <si>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</si>
  <si>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</si>
  <si>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</si>
  <si>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</si>
  <si>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</si>
  <si>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</si>
  <si>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</si>
  <si>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</si>
  <si>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</si>
  <si>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</si>
  <si>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</si>
  <si>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</si>
  <si>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</si>
  <si>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</si>
  <si>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</si>
  <si>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</si>
  <si>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</si>
  <si>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</si>
  <si>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</si>
  <si>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</si>
  <si>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</si>
  <si>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</si>
  <si>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</si>
  <si>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</si>
  <si>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</si>
  <si>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</si>
  <si>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</si>
  <si>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</si>
  <si>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</si>
  <si>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</si>
  <si>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</si>
  <si>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</si>
  <si>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</si>
  <si>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</si>
  <si>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</si>
  <si>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</si>
  <si>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</si>
  <si>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</si>
  <si>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</si>
  <si>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</si>
  <si>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</si>
  <si>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</si>
  <si>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</si>
  <si>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</si>
  <si>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</si>
  <si>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</si>
  <si>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</si>
  <si>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</si>
  <si>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</si>
  <si>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</si>
  <si>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</si>
  <si>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</si>
  <si>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</si>
  <si>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</si>
  <si>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</si>
  <si>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</si>
  <si>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</si>
  <si>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</si>
  <si>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</si>
  <si>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</si>
  <si>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</si>
  <si>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</si>
  <si>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</si>
  <si>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</si>
  <si>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</si>
  <si>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</si>
  <si>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</si>
  <si>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</si>
  <si>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</si>
  <si>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</si>
  <si>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</si>
  <si>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</si>
  <si>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</si>
  <si>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</si>
  <si>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</si>
  <si>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</si>
  <si>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</si>
  <si>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</si>
  <si>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</si>
  <si>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</si>
  <si>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</si>
  <si>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</si>
  <si>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</si>
  <si>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</si>
  <si>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</si>
  <si>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</si>
  <si>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</si>
  <si>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</si>
  <si>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</si>
  <si>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</si>
  <si>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</si>
  <si>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</si>
  <si>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</si>
  <si>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</si>
  <si>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</si>
  <si>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TADŻYKISTAN</t>
  </si>
  <si>
    <t>WZNOWIENIA</t>
  </si>
  <si>
    <t>BELGIA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</si>
  <si>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</si>
  <si>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</si>
  <si>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</si>
  <si>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</si>
  <si>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</si>
  <si>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</si>
  <si>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</si>
  <si>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</si>
  <si>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</si>
  <si>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</si>
  <si>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</si>
  <si>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01.10.2025</t>
  </si>
  <si>
    <t>31.10.2025</t>
  </si>
  <si>
    <t>01.01.2025</t>
  </si>
  <si>
    <t>BIAŁORUŚ</t>
  </si>
  <si>
    <t>AFGANISTAN</t>
  </si>
  <si>
    <t>SYRIA</t>
  </si>
  <si>
    <t>NORWEGIA</t>
  </si>
  <si>
    <t>NIDERLANDY</t>
  </si>
  <si>
    <t>LITWA</t>
  </si>
  <si>
    <t>ŁOTWA</t>
  </si>
  <si>
    <t>HISZPANIA</t>
  </si>
  <si>
    <t>SOMALIA</t>
  </si>
  <si>
    <t>ETIOPIA</t>
  </si>
  <si>
    <t>25.10.2025 - 31.10.2025</t>
  </si>
  <si>
    <t>18.10.2025 - 24.10.2025</t>
  </si>
  <si>
    <t>11.10.2025 - 17.10.2025</t>
  </si>
  <si>
    <t>04.10.2025 - 10.10.2025</t>
  </si>
  <si>
    <t>27.09.2025 - 03.10.2025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</si>
  <si>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</si>
  <si>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</si>
  <si>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</si>
  <si>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t>Warszawa,</t>
  </si>
  <si>
    <r>
      <rPr>
        <b/>
        <sz val="10"/>
        <rFont val="Roboto"/>
        <charset val="238"/>
      </rPr>
      <t>Według stanu na 31 października br.</t>
    </r>
    <r>
      <rPr>
        <sz val="10"/>
        <rFont val="Roboto"/>
        <charset val="238"/>
      </rPr>
      <t xml:space="preserve"> pod opieką Szefa UdSC znajdowało się 6 748 os., z czego 668 zamieszkiwało w jednym z dziewięciu ośrodków dla cudzoziemców, a pozostałe 6 079 osób pobierało świadczenie pieniężne na samodzielne funkcjonowanie poza ośrodkiem. W ośrodkach najliczniej przebywali Rosjanie (34%), Tadżycy (10%), Ukraińcy (7%) oraz Białorusini i Afgańczycy (po 4%). Natomiast wśród osób poza ośrodkiem najwięcej jest obywateli Ukrainy (41%), Białorusi (22%), Rosji (9%), Tadżykistanu (3%) i Gruzji (1%). </t>
    </r>
  </si>
  <si>
    <t>W październiku br. Szef UdSC zrealizował ponad 3,7 tys. spraw dotyczących Wykazu, spośród których do najliczniejszych zaliczały się wpisy SIS (28%), alerty pobytowe (28%) i wpisy do Wykazu (17%).</t>
  </si>
  <si>
    <r>
      <rPr>
        <b/>
        <sz val="10"/>
        <rFont val="Roboto"/>
        <charset val="238"/>
      </rPr>
      <t>Od początku 2025 r.</t>
    </r>
    <r>
      <rPr>
        <sz val="10"/>
        <rFont val="Roboto"/>
        <charset val="238"/>
      </rPr>
      <t xml:space="preserve"> - w ramach procedur dublińskich - wnioskami IN objętych było 1 770 cudzoziemców. Z kolei Polska wystąpiła z takim wnioskiem do innych krajów europejskich (OUT) w przypadku 277 osób, z czego 81% wniosków IN oraz 83% wniosków OUT zostało rozpatrzonych pozytywnie. 47% wniosków IN dotyczyło współpracy z Niemcami, 19% - z Francją, 8% z Belgią, 5% z Norwegią i 3% z Niderlandami. Procedury OUT kierowane były głównie do Niemiec (31%), Litwy (12%) i Francji (9%). W podziale na obywatelstwo cudzoziemców, wnioski IN dotyczyły najczęściej ob. Rosji (13%), Ukrainy (10%) i Afganistanu (7%), natomiast wnioski OUT - obywateli  Ukrainy (21%) i Białorusi (17%). 
W październiku br. wnioski IN dotyczyły najczęściej obywateli Rosji (19%), Ukrainy (13%) i Afganistanui (8%), natomiast wnioski OUT obywateli Ukrainy (20%), Białorusi (18%) i Rosji (8%).</t>
    </r>
  </si>
  <si>
    <r>
      <rPr>
        <b/>
        <sz val="10"/>
        <rFont val="Roboto"/>
        <charset val="238"/>
      </rPr>
      <t>W październiku br</t>
    </r>
    <r>
      <rPr>
        <sz val="10"/>
        <rFont val="Roboto"/>
        <charset val="238"/>
      </rPr>
      <t xml:space="preserve">. cudzoziemcy złożyli 559 wniosków o udzielenie ochrony międzynarodowej na terytorium RP, które dotyczyły 749 osób, co oznacza  spadek o 52% (-804 osoby) w porównaniu z tym samym okresem w 2024 r. Najliczniej o ochronę ubiegali się obywatele Ukrainy (278), Białorusi (256), Rosji (31), Afganistanu (20) oraz Syrii i Tadżykistanu (po 17). Obywatele tych sześciu państw pochodzenia złożyli w sumie 81% wniosków o ochronę.                                                                                                                                                                                                                                                   Najwięcej potencjalnych uchodźców zarejestrowały Placówki Straży Granicznej: Warszawa – 317 (42%) oraz Białystok - 41 i Gdańsk - 35 (po 5%). W październiku r. dominowały wnioski pierwsze (489, które dotyczyły 628 osób). Wnioski kolejne (60) dotyczyły 97 osób, wznowienia (10) dotyczyły 24 osób. Najwięcej wniosków złożyli mężczyźni (474) - 63%, głównie w przedziale wiekowym 18-34. Natomiast kobiety stanowią mniej liczną grupę (281) - 37%, w przypadku kobiet również dominowały przedziały wiekowye 18-34 oraz 35-64.  Liczba dzieci (21% wszystkich wniosków) obydwu płci w wieku do lat 13 wynosiła - 125, a w wieku 14-17 - 35.                                                                                 
</t>
    </r>
    <r>
      <rPr>
        <b/>
        <sz val="10"/>
        <rFont val="Roboto"/>
        <charset val="238"/>
      </rPr>
      <t>Od początku roku</t>
    </r>
    <r>
      <rPr>
        <sz val="10"/>
        <rFont val="Roboto"/>
        <charset val="238"/>
      </rPr>
      <t xml:space="preserve"> wniosek o udzielenie ochrony międzynarodowej na terytorium RP złożyło 11,9 tys. osób. Wśród wnioskodawców dominowali Ukraińcy 
(6,5 tys.), Białorusini (2,6 tys.) i Rosjanie (0,5 tys.). Ukraińcy stanowili 49% wszystkich osób ubiegających się o ochronę międzynarodową.</t>
    </r>
  </si>
  <si>
    <r>
      <rPr>
        <b/>
        <sz val="10"/>
        <color theme="1"/>
        <rFont val="Roboto"/>
        <charset val="238"/>
      </rPr>
      <t xml:space="preserve">W październiku 2025 r. </t>
    </r>
    <r>
      <rPr>
        <sz val="10"/>
        <color theme="1"/>
        <rFont val="Roboto"/>
        <charset val="238"/>
      </rPr>
      <t>wpłynęło blisko 88 tys. wniosków w sprawie przeprowadzenia konsultacji wizowych, w tym blisko 76,5 tys. od innych państw obszaru Schengen. W tym czasie wydano blisko 85 tys. decyzji, w tym 73,5 tys. na podstawie wniosków innych państw. 
W porównaniu do poprzedniego miesiąca jest to wzrost o 3% - w przypadku wniosków (+2,8 tys.) oraz o 2% - w przypadku decyzji (+1,5 tys.).</t>
    </r>
  </si>
  <si>
    <r>
      <rPr>
        <sz val="10"/>
        <rFont val="Roboto"/>
        <charset val="238"/>
      </rPr>
      <t xml:space="preserve">Sytuację migracyjną w Polsce determinują konsenkwencje wojny w Ukrainie. </t>
    </r>
    <r>
      <rPr>
        <b/>
        <sz val="10"/>
        <rFont val="Roboto"/>
        <charset val="238"/>
      </rPr>
      <t>Według stanu na 1 listopada 2025 r.</t>
    </r>
    <r>
      <rPr>
        <sz val="10"/>
        <rFont val="Roboto"/>
        <charset val="238"/>
      </rPr>
      <t xml:space="preserve"> z ochrony czasowej w Polsce korzystało ponad </t>
    </r>
    <r>
      <rPr>
        <b/>
        <sz val="10"/>
        <rFont val="Roboto"/>
        <charset val="238"/>
      </rPr>
      <t>965 tys. cudzoziemców</t>
    </r>
    <r>
      <rPr>
        <sz val="10"/>
        <rFont val="Roboto"/>
        <charset val="238"/>
      </rPr>
      <t xml:space="preserve">, w tym ponad 961 tys. obywateli Ukrainy.  Ze względu na złagodzenie przepisów ukraińskiego rządu w sierpniu 2025 roku i zezwolenie mężczyznom w wieku od 18 do 22 lat na wyjazd z Ukrainy, pomimo stanu wojennego, w październiku 2025 r. odnotowano dziewięciokrotny wzrost liczby mężczyzn 
w przedziale wiekowym 18-22 rejestrujących się na ochronę czasową – w porównaniu z sierpniem br.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Roboto"/>
        <charset val="238"/>
      </rPr>
      <t>Liczba ważnych dokumentów uprawniających do pobytu na terytorium RP przekracza 2 mln</t>
    </r>
    <r>
      <rPr>
        <sz val="10"/>
        <rFont val="Roboto"/>
        <charset val="238"/>
      </rPr>
      <t xml:space="preserve">. Dominują obywatele Ukrainy (1,56 mln). Poza tym licznie reprezentowani są w Polsce: Białorusini (146 tys.), Hindusi (26 tys.), Gruzini (24 tys.), Rosjanie (20 tys.), Turcy i Wietnamczycy (po 15 tys.), Niemcy (14 tys.), Uzbecy  (12 tys.) oraz Mołdawianie i Filipińczycy (po 9 tys.).                              </t>
    </r>
    <r>
      <rPr>
        <sz val="10"/>
        <color rgb="FFFF0000"/>
        <rFont val="Roboto"/>
        <charset val="238"/>
      </rPr>
      <t xml:space="preserve">                    </t>
    </r>
  </si>
  <si>
    <r>
      <rPr>
        <b/>
        <sz val="10"/>
        <rFont val="Roboto"/>
        <charset val="238"/>
      </rPr>
      <t>W październiku 2025 r.</t>
    </r>
    <r>
      <rPr>
        <sz val="10"/>
        <rFont val="Roboto"/>
        <charset val="238"/>
      </rPr>
      <t xml:space="preserve"> Szef UdSC wydał 1 081 decyzji w sprawach o udzielenie ochrony międzynarodowej, w tym 169 pozytywnych, 16 - statusów uchodźcy, 153 - ochrony uzupełniające. Poza tym 648 negatywnych i 264 umorzenia. Status uchodźcy nadano głównie obywatelom Białorusi (8) i Rosji (4). Ochronę uzupełniającą udzielano najczęściej obywatelom Białorusi (124), Somalii i Syrii (po 7).  Decyzję negatywną otrzymało 648 cudzoziemców - głównie z Ukrainy (545), Rosji (50) 
i Białorusi (11). Postępowania 264 osób (w tym 131 obywateli Ukrainy, 15 Białorusi, 13 Rosji oraz 10 Etiopii ) zostały umorzone.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Roboto"/>
        <charset val="238"/>
      </rPr>
      <t>Od początku roku</t>
    </r>
    <r>
      <rPr>
        <sz val="10"/>
        <rFont val="Roboto"/>
        <charset val="238"/>
      </rPr>
      <t xml:space="preserve"> wydano ponad 8,7 tys. decyzji, w tym ponad 3,3 tys. pozytywnych: 290 - statusów uchodźcy, 3 005 - ochron uzupełniających. Poza tym 2 849 negatywnych i 2 559 umorzeń. Status uchodźcy nadano głównie obywatelom Białorusi (144), Rosji (55), Afganistanu (16), Iranu (13) oraz Syrii (7). Ochronę uzupełniającą udzielano najczęściej obywatelom Ukrainy (1 511) i Białorusi (1 251), ale także Etiopii (68), Rosji (26) oraz Somalii (23). Decyzję negatywną otrzymało 2 849 cudzoziemców - głównie z  Ukrainy (1 916), Rosji (319), Białorusi (111). Postępowania 2 559 osób (w tym 826 obywateli Ukrainy, 163 - Etiopii, 149 - Białorusi, 144 - Rosji i 117 Erytreii) - zostały umorzone. Wskaźnik uznawalności w 2025 r. wynosi 54%. Średni czas trwania postępowania wynosi 189 dni.</t>
    </r>
  </si>
  <si>
    <r>
      <rPr>
        <b/>
        <sz val="10"/>
        <color theme="1"/>
        <rFont val="Roboto"/>
        <charset val="238"/>
      </rPr>
      <t>W październiku 2025 r.</t>
    </r>
    <r>
      <rPr>
        <sz val="10"/>
        <color theme="1"/>
        <rFont val="Roboto"/>
        <charset val="238"/>
      </rPr>
      <t xml:space="preserve"> wydano </t>
    </r>
    <r>
      <rPr>
        <b/>
        <sz val="10"/>
        <color theme="1"/>
        <rFont val="Roboto"/>
        <charset val="238"/>
      </rPr>
      <t xml:space="preserve">166 zezwoleń </t>
    </r>
    <r>
      <rPr>
        <sz val="10"/>
        <color theme="1"/>
        <rFont val="Roboto"/>
        <charset val="238"/>
      </rPr>
      <t xml:space="preserve">dotyczących Małego Ruchu Granicznego. Nie odnotowano żadnej odmowy wydania. Natomiast </t>
    </r>
    <r>
      <rPr>
        <b/>
        <sz val="10"/>
        <color theme="1"/>
        <rFont val="Roboto"/>
        <charset val="238"/>
      </rPr>
      <t>od początku 2025 r.</t>
    </r>
    <r>
      <rPr>
        <sz val="10"/>
        <color theme="1"/>
        <rFont val="Roboto"/>
        <charset val="238"/>
      </rPr>
      <t xml:space="preserve"> wydano łącznie ponad </t>
    </r>
    <r>
      <rPr>
        <b/>
        <sz val="10"/>
        <color theme="1"/>
        <rFont val="Roboto"/>
        <charset val="238"/>
      </rPr>
      <t>2,1 tys. zezwoleń</t>
    </r>
    <r>
      <rPr>
        <sz val="10"/>
        <color theme="1"/>
        <rFont val="Roboto"/>
        <charset val="238"/>
      </rPr>
      <t xml:space="preserve"> - przez placówki we Lwowie i Łucku. Odnotowano także 2 odmowy wydania oraz 3 cofnięcia zezwoleń - wszystkie 
w placówce w Łucku.</t>
    </r>
  </si>
  <si>
    <r>
      <rPr>
        <b/>
        <sz val="10"/>
        <rFont val="Roboto"/>
        <charset val="238"/>
      </rPr>
      <t>W październiku 2025 r.</t>
    </r>
    <r>
      <rPr>
        <sz val="10"/>
        <rFont val="Roboto"/>
        <charset val="238"/>
      </rPr>
      <t xml:space="preserve"> cudzoziemcy złożyli ponad 61 tys. wniosków w sprawach o udzielenie zezwoleń na pobyt. Najwięcej osób (88%) zainteresowanych było zezwoleniem na pobyt czasowy (53,9 tys.), o pobyt stały ubiegało się 3% (2,1 tys.), a na pobyt rezydenta długoterminowego UE 9% (5,3 tys. wniosków). Dominującym państwem pochodzenia wśród wnioskodawców była Ukraina (40 tys. wniosków). 
Bardzo liczne wnioski składali również: Białorusini (6,2 tys. wniosków), Gruzini (2 tys.), Hindusi oraz Kolumbijczycy (1,8 tys.)
44% wnioskodawców to osoby w wieku 35-64 (27,4 tys.), a kolejne 41% (25,5 tys.) to 18-34 latkowie. Wśród osób małoletnich liczną grupę stanowią dzieci 
z przedziału wiekowego 0-13 (6,6 tys.). Pod względem płci dominują mężczyźni (60%). Zwyczajowo wnioskodawcy koncentrowali się w województwach 
z dużymi ośrodkami miejskimi. Najwięcej cudzoziemców złożyło swoje wnioski w Mazowieckim Urzędzie Wojewódzkim (11,5 tys.), Pomorskim UW (11 tys.), Wielkopolskim UW (8,7 tys.), Dolnośląskim UW (6,5 tys.), Małopolskim UW (5,7 tys.). 
W tym samym czasie urzędy wojewódzkie wydały blisko 38 tys. decyzji, z czego 88% stanowiły zgody na pobyt, dalsze 7% odmowy, a 4% umorzenia postępowania. Spośród blisko 33,6 tys. decyzji pozytywnych 90% dotyczyło pobytu czasowego (30,4 tys.), 5% - pobytu rezydenta długoterminowego UE (1,8 tys.) i 4% - pobytu stałego (1,5 tys.).                                                                                                                                                                                                                        
Od początku roku cudzoziemcy złożyli blisko 470 tys. wniosków o zezwolenie na pobyt. 90% dotyczyło zezwolenia na pobyt czasowy (ponad 423 tys.), 6% zezwolenia na pobyt rezydenta długoterminowego UE (blisko 29 tys.) i 4% zezwolenia na pobyt stały (bliski 18 tys.). Urzędy wojewódzkie wydały ponad 350 tys. decyzji, z czego ponad 310 tys. było pozytywnych, 27 tys. negatywnych i prawie 13 tys. umorzeń. Ponad 313 tys. dotyczyło pobytu czasowego, w tym blisko 281 tys. pozytywnych, 22 tys. negatywnych i 10 tys. umorzeń. Wśród decyzji dotyczących pobytu rezydenta długoterminowego UE (ponad 20 tys.), 16 tys. było pozytywnych, 2,6 tys. negatywnych, 1,7 tys. umorzeń. W sprawie pobytu stałego urzędy wojewódzkie wydały ponad 16 tys. decyzji, w tym: 13 tys. pozytywnych, 2 tys. negatywnych i blisko 1 tys. umorzeń.</t>
    </r>
  </si>
  <si>
    <r>
      <t xml:space="preserve">Najwięcej odwołań od decyzji wydanych w I instancji odnosiło się do postępowań o udzielenie zezwolenia na pobyt czasowy (17,3 tys.). 
</t>
    </r>
    <r>
      <rPr>
        <b/>
        <sz val="10"/>
        <rFont val="Roboto"/>
        <charset val="238"/>
      </rPr>
      <t>Od początku 2025 r</t>
    </r>
    <r>
      <rPr>
        <sz val="10"/>
        <rFont val="Roboto"/>
        <charset val="238"/>
      </rPr>
      <t>. złożono ponad 19,6 tys. odwołań. Szef UdSC wydał w sumie 18,4 tys. decyzji w drugiej instancji, z czego 4,2 tys. (22%) spraw zakończyło się utrzymaniem decyzji, 8,5 tys. (46%) decyzją pozytywną, 3,2 tys. (17%) uchyleniem decyzji i przekazaniem do ponownego rozpoznania, a 277 (1%) uchyleniem decyzji 
i umorzeniem postępowania. W przypadku odwołań dotyczących postępowań o udzielenie zezwolenia na pobyt czasowy, spośród 15,9 tys. decyzji w 3,1 tys. przypadkach (19%) utrzymano decyzję, w 50% (8 tys.) przypadkach zapadła decyzja pozytywna, a w 17% (2,7 tys.) spraw zdecydowano o uchyleniu decyzji 
i przekazaniu sprawy do ponownego rozpoznania.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</si>
</sst>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zł&quot;* #,##0_);_(&quot;zł&quot;* \(#,##0\);_(&quot;zł&quot;* &quot;-&quot;_);_(@_)"/>
    <numFmt numFmtId="165" formatCode="yyyy/mm/dd;@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  <font>
      <sz val="10"/>
      <color rgb="FFFF0000"/>
      <name val="Roboto"/>
      <charset val="238"/>
    </font>
    <font>
      <b/>
      <sz val="10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3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3" fontId="40" fillId="0" borderId="0" xfId="0" applyNumberFormat="1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9" fillId="35" borderId="42" xfId="43" applyFont="1" applyFill="1" applyBorder="1" applyAlignment="1" applyProtection="1">
      <alignment horizontal="right" vertical="center"/>
    </xf>
    <xf numFmtId="0" fontId="29" fillId="35" borderId="43" xfId="43" applyFont="1" applyFill="1" applyBorder="1" applyAlignment="1" applyProtection="1">
      <alignment horizontal="right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3" fontId="28" fillId="36" borderId="45" xfId="10" applyNumberFormat="1" applyFont="1" applyFill="1" applyBorder="1" applyAlignment="1" applyProtection="1">
      <alignment horizontal="center" vertic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3" fontId="29" fillId="35" borderId="10" xfId="0" applyNumberFormat="1" applyFont="1" applyFill="1" applyBorder="1" applyAlignment="1" applyProtection="1">
      <alignment horizontal="righ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9" fillId="35" borderId="10" xfId="0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right" vertical="center"/>
    </xf>
    <xf numFmtId="3" fontId="29" fillId="0" borderId="10" xfId="24" applyNumberFormat="1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9" xfId="10" applyFont="1" applyFill="1" applyBorder="1" applyAlignment="1" applyProtection="1">
      <alignment horizontal="center" vertical="center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36" borderId="52" xfId="1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2" xfId="0" applyFont="1" applyFill="1" applyBorder="1" applyAlignment="1" applyProtection="1">
      <alignment horizontal="right" vertical="center"/>
    </xf>
    <xf numFmtId="0" fontId="30" fillId="33" borderId="0" xfId="0" applyFont="1" applyFill="1" applyAlignment="1" applyProtection="1">
      <alignment horizontal="left" vertical="top" wrapText="1"/>
      <protection locked="0"/>
    </xf>
    <xf numFmtId="0" fontId="30" fillId="33" borderId="0" xfId="0" applyFont="1" applyFill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1" fillId="0" borderId="0" xfId="0" applyFont="1" applyProtection="1">
      <protection locked="0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41" fillId="33" borderId="0" xfId="0" applyFont="1" applyFill="1" applyAlignment="1" applyProtection="1">
      <alignment horizontal="left" vertical="top" wrapText="1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21" xfId="0" applyFont="1" applyFill="1" applyBorder="1" applyAlignment="1" applyProtection="1">
      <alignment horizontal="center" vertical="center" wrapText="1"/>
    </xf>
    <xf numFmtId="0" fontId="34" fillId="35" borderId="31" xfId="0" applyFont="1" applyFill="1" applyBorder="1" applyAlignment="1" applyProtection="1">
      <alignment horizontal="center" vertical="center" wrapText="1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0" fontId="37" fillId="33" borderId="0" xfId="0" applyFont="1" applyFill="1" applyAlignment="1" applyProtection="1">
      <alignment horizontal="left" vertical="top" wrapText="1"/>
      <protection locked="0"/>
    </xf>
    <xf numFmtId="3" fontId="28" fillId="34" borderId="46" xfId="0" applyNumberFormat="1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37" fillId="33" borderId="0" xfId="0" applyFont="1" applyFill="1" applyAlignment="1" applyProtection="1">
      <alignment horizontal="left" vertical="top"/>
      <protection locked="0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</cellXfs>
  <cellStyles count="46">
    <cellStyle name="20% - akcent 1 2" xfId="35" xr:uid="{00000000-0005-0000-0000-000000000000}"/>
    <cellStyle name="20% - akcent 2 2" xfId="36" xr:uid="{00000000-0005-0000-0000-000001000000}"/>
    <cellStyle name="20% — akcent 3" xfId="24" builtinId="38"/>
    <cellStyle name="20% - akcent 3 2" xfId="37" xr:uid="{00000000-0005-0000-0000-000003000000}"/>
    <cellStyle name="20% - akcent 4 2" xfId="38" xr:uid="{00000000-0005-0000-0000-000004000000}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 xr:uid="{00000000-0005-0000-0000-000009000000}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 xr:uid="{00000000-0005-0000-0000-00000F000000}"/>
    <cellStyle name="60% - akcent 4 2" xfId="41" xr:uid="{00000000-0005-0000-0000-000010000000}"/>
    <cellStyle name="60% — akcent 5" xfId="30" builtinId="48" customBuiltin="1"/>
    <cellStyle name="60% - akcent 6 2" xfId="42" xr:uid="{00000000-0005-0000-0000-000012000000}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4000000}"/>
    <cellStyle name="Normalny 3" xfId="34" xr:uid="{00000000-0005-0000-0000-000025000000}"/>
    <cellStyle name="Normalny 4" xfId="45" xr:uid="{00000000-0005-0000-0000-000026000000}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 xr:uid="{00000000-0005-0000-0000-00002C000000}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 xr9:uid="{00000000-0011-0000-FFFF-FFFF00000000}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tygodniowy'!$C$278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tygodniowy'!$G$276:$J$277,'Meldunek tygodniowy'!$K$276:$N$277,'Meldunek tygodniowy'!$O$276:$R$277)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tygodniowy'!$G$278:$R$278</c:f>
              <c:numCache>
                <c:formatCode>General</c:formatCode>
                <c:ptCount val="12"/>
                <c:pt idx="0">
                  <c:v>4547</c:v>
                </c:pt>
                <c:pt idx="2">
                  <c:v>5804</c:v>
                </c:pt>
                <c:pt idx="4">
                  <c:v>87</c:v>
                </c:pt>
                <c:pt idx="6">
                  <c:v>669</c:v>
                </c:pt>
                <c:pt idx="8">
                  <c:v>22</c:v>
                </c:pt>
                <c:pt idx="1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tygodniowy'!$C$279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tygodniowy'!$G$276:$J$277,'Meldunek tygodniowy'!$K$276:$N$277,'Meldunek tygodniowy'!$O$276:$R$277)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tygodniowy'!$G$279:$R$279</c:f>
              <c:numCache>
                <c:formatCode>General</c:formatCode>
                <c:ptCount val="12"/>
                <c:pt idx="0">
                  <c:v>1715</c:v>
                </c:pt>
                <c:pt idx="2">
                  <c:v>2321</c:v>
                </c:pt>
                <c:pt idx="4">
                  <c:v>45</c:v>
                </c:pt>
                <c:pt idx="6">
                  <c:v>235</c:v>
                </c:pt>
                <c:pt idx="8">
                  <c:v>11</c:v>
                </c:pt>
                <c:pt idx="1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tygodniowy'!$C$280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tygodniowy'!$G$276:$J$277,'Meldunek tygodniowy'!$K$276:$N$277,'Meldunek tygodniowy'!$O$276:$R$277)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tygodniowy'!$G$280:$R$280</c:f>
              <c:numCache>
                <c:formatCode>General</c:formatCode>
                <c:ptCount val="12"/>
                <c:pt idx="0">
                  <c:v>196</c:v>
                </c:pt>
                <c:pt idx="2">
                  <c:v>247</c:v>
                </c:pt>
                <c:pt idx="4">
                  <c:v>141</c:v>
                </c:pt>
                <c:pt idx="6">
                  <c:v>272</c:v>
                </c:pt>
                <c:pt idx="8">
                  <c:v>8</c:v>
                </c:pt>
                <c:pt idx="1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tygodniowy'!$C$281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tygodniowy'!$G$276:$J$277,'Meldunek tygodniowy'!$K$276:$N$277,'Meldunek tygodniowy'!$O$276:$R$277)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tygodniowy'!$G$281:$R$281</c:f>
              <c:numCache>
                <c:formatCode>General</c:formatCode>
                <c:ptCount val="12"/>
                <c:pt idx="0">
                  <c:v>169</c:v>
                </c:pt>
                <c:pt idx="2">
                  <c:v>190</c:v>
                </c:pt>
                <c:pt idx="4">
                  <c:v>3</c:v>
                </c:pt>
                <c:pt idx="6">
                  <c:v>6</c:v>
                </c:pt>
                <c:pt idx="8">
                  <c:v>10</c:v>
                </c:pt>
                <c:pt idx="1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tygodniowy'!$C$282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tygodniowy'!$G$282:$R$282</c:f>
              <c:numCache>
                <c:formatCode>General</c:formatCode>
                <c:ptCount val="12"/>
                <c:pt idx="0">
                  <c:v>73</c:v>
                </c:pt>
                <c:pt idx="2">
                  <c:v>157</c:v>
                </c:pt>
                <c:pt idx="4">
                  <c:v>11</c:v>
                </c:pt>
                <c:pt idx="6">
                  <c:v>32</c:v>
                </c:pt>
                <c:pt idx="8">
                  <c:v>16</c:v>
                </c:pt>
                <c:pt idx="1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tygodniowy'!$C$283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tygodniowy'!$G$276:$J$277,'Meldunek tygodniowy'!$K$276:$N$277,'Meldunek tygodniowy'!$O$276:$R$277)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tygodniowy'!$G$283:$R$283</c:f>
              <c:numCache>
                <c:formatCode>General</c:formatCode>
                <c:ptCount val="12"/>
                <c:pt idx="0">
                  <c:v>1274</c:v>
                </c:pt>
                <c:pt idx="2">
                  <c:v>1366</c:v>
                </c:pt>
                <c:pt idx="4">
                  <c:v>197</c:v>
                </c:pt>
                <c:pt idx="6">
                  <c:v>334</c:v>
                </c:pt>
                <c:pt idx="8">
                  <c:v>160</c:v>
                </c:pt>
                <c:pt idx="10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57238624"/>
        <c:axId val="357239408"/>
        <c:axId val="0"/>
      </c:bar3DChart>
      <c:catAx>
        <c:axId val="35723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357239408"/>
        <c:crosses val="autoZero"/>
        <c:auto val="1"/>
        <c:lblAlgn val="ctr"/>
        <c:lblOffset val="100"/>
        <c:noMultiLvlLbl val="0"/>
      </c:catAx>
      <c:valAx>
        <c:axId val="3572394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572386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tygodniowy'!$B$396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tygodniowy'!$J$395,'Meldunek tygodniowy'!$M$395,'Meldunek tygodniowy'!$P$395,'Meldunek tygodniowy'!$S$395,'Meldunek tygodniowy'!$V$395)</c:f>
              <c:strCache>
                <c:ptCount val="5"/>
                <c:pt idx="0">
                  <c:v>27.09.2025 - 03.10.2025</c:v>
                </c:pt>
                <c:pt idx="1">
                  <c:v>04.10.2025 - 10.10.2025</c:v>
                </c:pt>
                <c:pt idx="2">
                  <c:v>11.10.2025 - 17.10.2025</c:v>
                </c:pt>
                <c:pt idx="3">
                  <c:v>18.10.2025 - 24.10.2025</c:v>
                </c:pt>
                <c:pt idx="4">
                  <c:v>25.10.2025 - 31.10.2025</c:v>
                </c:pt>
              </c:strCache>
            </c:strRef>
          </c:cat>
          <c:val>
            <c:numRef>
              <c:f>('Meldunek tygodniowy'!$J$396,'Meldunek tygodniowy'!$M$396,'Meldunek tygodniowy'!$P$396,'Meldunek tygodniowy'!$S$396,'Meldunek tygodniowy'!$V$396)</c:f>
              <c:numCache>
                <c:formatCode>#,##0</c:formatCode>
                <c:ptCount val="5"/>
                <c:pt idx="0">
                  <c:v>697</c:v>
                </c:pt>
                <c:pt idx="1">
                  <c:v>691</c:v>
                </c:pt>
                <c:pt idx="2">
                  <c:v>674</c:v>
                </c:pt>
                <c:pt idx="3">
                  <c:v>667</c:v>
                </c:pt>
                <c:pt idx="4">
                  <c:v>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tygodniowy'!$B$397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tygodniowy'!$J$395,'Meldunek tygodniowy'!$M$395,'Meldunek tygodniowy'!$P$395,'Meldunek tygodniowy'!$S$395,'Meldunek tygodniowy'!$V$395)</c:f>
              <c:strCache>
                <c:ptCount val="5"/>
                <c:pt idx="0">
                  <c:v>27.09.2025 - 03.10.2025</c:v>
                </c:pt>
                <c:pt idx="1">
                  <c:v>04.10.2025 - 10.10.2025</c:v>
                </c:pt>
                <c:pt idx="2">
                  <c:v>11.10.2025 - 17.10.2025</c:v>
                </c:pt>
                <c:pt idx="3">
                  <c:v>18.10.2025 - 24.10.2025</c:v>
                </c:pt>
                <c:pt idx="4">
                  <c:v>25.10.2025 - 31.10.2025</c:v>
                </c:pt>
              </c:strCache>
            </c:strRef>
          </c:cat>
          <c:val>
            <c:numRef>
              <c:f>('Meldunek tygodniowy'!$J$397,'Meldunek tygodniowy'!$M$397,'Meldunek tygodniowy'!$P$397,'Meldunek tygodniowy'!$S$397,'Meldunek tygodniowy'!$V$397)</c:f>
              <c:numCache>
                <c:formatCode>#,##0</c:formatCode>
                <c:ptCount val="5"/>
                <c:pt idx="0">
                  <c:v>6033</c:v>
                </c:pt>
                <c:pt idx="1">
                  <c:v>6068</c:v>
                </c:pt>
                <c:pt idx="2">
                  <c:v>6080</c:v>
                </c:pt>
                <c:pt idx="3">
                  <c:v>6101</c:v>
                </c:pt>
                <c:pt idx="4">
                  <c:v>6079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tygodniowy'!$B$400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tygodniowy'!$J$395,'Meldunek tygodniowy'!$M$395,'Meldunek tygodniowy'!$P$395,'Meldunek tygodniowy'!$S$395,'Meldunek tygodniowy'!$V$395)</c:f>
              <c:strCache>
                <c:ptCount val="5"/>
                <c:pt idx="0">
                  <c:v>27.09.2025 - 03.10.2025</c:v>
                </c:pt>
                <c:pt idx="1">
                  <c:v>04.10.2025 - 10.10.2025</c:v>
                </c:pt>
                <c:pt idx="2">
                  <c:v>11.10.2025 - 17.10.2025</c:v>
                </c:pt>
                <c:pt idx="3">
                  <c:v>18.10.2025 - 24.10.2025</c:v>
                </c:pt>
                <c:pt idx="4">
                  <c:v>25.10.2025 - 31.10.2025</c:v>
                </c:pt>
              </c:strCache>
            </c:strRef>
          </c:cat>
          <c:val>
            <c:numRef>
              <c:f>('Meldunek tygodniowy'!$J$400,'Meldunek tygodniowy'!$M$400,'Meldunek tygodniowy'!$P$400,'Meldunek tygodniowy'!$S$400,'Meldunek tygodniowy'!$V$400)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357240192"/>
        <c:axId val="357237056"/>
        <c:axId val="0"/>
      </c:bar3DChart>
      <c:catAx>
        <c:axId val="3572401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7237056"/>
        <c:crosses val="autoZero"/>
        <c:auto val="1"/>
        <c:lblAlgn val="ctr"/>
        <c:lblOffset val="100"/>
        <c:noMultiLvlLbl val="0"/>
      </c:catAx>
      <c:valAx>
        <c:axId val="3572370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357240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tygodniowy'!$C$108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tygodniowy'!$L$108:$U$108</c:f>
              <c:numCache>
                <c:formatCode>#,##0</c:formatCode>
                <c:ptCount val="10"/>
                <c:pt idx="0">
                  <c:v>17348</c:v>
                </c:pt>
                <c:pt idx="2">
                  <c:v>3075</c:v>
                </c:pt>
                <c:pt idx="3">
                  <c:v>8023</c:v>
                </c:pt>
                <c:pt idx="4">
                  <c:v>2740</c:v>
                </c:pt>
                <c:pt idx="5">
                  <c:v>181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tygodniowy'!$C$109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tygodniowy'!$L$109:$U$109</c:f>
              <c:numCache>
                <c:formatCode>#,##0</c:formatCode>
                <c:ptCount val="10"/>
                <c:pt idx="0">
                  <c:v>970</c:v>
                </c:pt>
                <c:pt idx="2">
                  <c:v>608</c:v>
                </c:pt>
                <c:pt idx="3">
                  <c:v>340</c:v>
                </c:pt>
                <c:pt idx="4">
                  <c:v>148</c:v>
                </c:pt>
                <c:pt idx="5">
                  <c:v>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tygodniowy'!$C$110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1130</c:v>
                </c:pt>
                <c:pt idx="2">
                  <c:v>354</c:v>
                </c:pt>
                <c:pt idx="3">
                  <c:v>114</c:v>
                </c:pt>
                <c:pt idx="4">
                  <c:v>253</c:v>
                </c:pt>
                <c:pt idx="5">
                  <c:v>20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tygodniowy'!$C$111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19</c:v>
                </c:pt>
                <c:pt idx="2">
                  <c:v>14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tygodniowy'!$C$112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7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tygodniowy'!$C$113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5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tygodniowy'!$C$114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2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tygodniowy'!$C$115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tygodniowy'!$C$116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tygodniowy'!$C$117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7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tygodniowy'!$C$118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0</c:v>
                </c:pt>
                <c:pt idx="2">
                  <c:v>15</c:v>
                </c:pt>
                <c:pt idx="3">
                  <c:v>0</c:v>
                </c:pt>
                <c:pt idx="4">
                  <c:v>1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8</c:v>
                </c:pt>
                <c:pt idx="9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tygodniowy'!$C$119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33</c:v>
                </c:pt>
                <c:pt idx="2">
                  <c:v>15</c:v>
                </c:pt>
                <c:pt idx="3">
                  <c:v>0</c:v>
                </c:pt>
                <c:pt idx="4">
                  <c:v>1</c:v>
                </c:pt>
                <c:pt idx="5">
                  <c:v>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tygodniowy'!$C$120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121</c:v>
                </c:pt>
                <c:pt idx="2">
                  <c:v>68</c:v>
                </c:pt>
                <c:pt idx="3">
                  <c:v>4</c:v>
                </c:pt>
                <c:pt idx="4">
                  <c:v>10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tygodniowy'!$C$121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tygodniowy'!$C$122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56616152"/>
        <c:axId val="456616544"/>
        <c:axId val="0"/>
      </c:bar3DChart>
      <c:catAx>
        <c:axId val="456616152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56616544"/>
        <c:crosses val="autoZero"/>
        <c:auto val="1"/>
        <c:lblAlgn val="ctr"/>
        <c:lblOffset val="100"/>
        <c:noMultiLvlLbl val="0"/>
      </c:catAx>
      <c:valAx>
        <c:axId val="4566165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56616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tygodniowy'!$C$245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tygodniowy'!$G$243:$J$244,'Meldunek tygodniowy'!$K$243:$N$244,'Meldunek tygodniowy'!$O$243:$R$244)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tygodniowy'!$G$245:$R$245</c:f>
              <c:numCache>
                <c:formatCode>General</c:formatCode>
                <c:ptCount val="12"/>
                <c:pt idx="0">
                  <c:v>194</c:v>
                </c:pt>
                <c:pt idx="2">
                  <c:v>241</c:v>
                </c:pt>
                <c:pt idx="4">
                  <c:v>18</c:v>
                </c:pt>
                <c:pt idx="6">
                  <c:v>34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tygodniowy'!$C$246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tygodniowy'!$G$243:$J$244,'Meldunek tygodniowy'!$K$243:$N$244,'Meldunek tygodniowy'!$O$243:$R$244)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tygodniowy'!$G$246:$R$246</c:f>
              <c:numCache>
                <c:formatCode>General</c:formatCode>
                <c:ptCount val="12"/>
                <c:pt idx="0">
                  <c:v>166</c:v>
                </c:pt>
                <c:pt idx="2">
                  <c:v>239</c:v>
                </c:pt>
                <c:pt idx="4">
                  <c:v>7</c:v>
                </c:pt>
                <c:pt idx="6">
                  <c:v>12</c:v>
                </c:pt>
                <c:pt idx="8">
                  <c:v>1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tygodniowy'!$C$247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tygodniowy'!$G$243:$J$244,'Meldunek tygodniowy'!$K$243:$N$244,'Meldunek tygodniowy'!$O$243:$R$244)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tygodniowy'!$G$247:$R$247</c:f>
              <c:numCache>
                <c:formatCode>General</c:formatCode>
                <c:ptCount val="12"/>
                <c:pt idx="0">
                  <c:v>14</c:v>
                </c:pt>
                <c:pt idx="2">
                  <c:v>15</c:v>
                </c:pt>
                <c:pt idx="4">
                  <c:v>12</c:v>
                </c:pt>
                <c:pt idx="6">
                  <c:v>16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tygodniowy'!$C$248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tygodniowy'!$G$243:$J$244,'Meldunek tygodniowy'!$K$243:$N$244,'Meldunek tygodniowy'!$O$243:$R$244)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tygodniowy'!$G$248:$R$248</c:f>
              <c:numCache>
                <c:formatCode>General</c:formatCode>
                <c:ptCount val="12"/>
                <c:pt idx="0">
                  <c:v>6</c:v>
                </c:pt>
                <c:pt idx="2">
                  <c:v>10</c:v>
                </c:pt>
                <c:pt idx="4">
                  <c:v>0</c:v>
                </c:pt>
                <c:pt idx="6">
                  <c:v>0</c:v>
                </c:pt>
                <c:pt idx="8">
                  <c:v>2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tygodniowy'!$C$249</c:f>
              <c:strCache>
                <c:ptCount val="1"/>
                <c:pt idx="0">
                  <c:v>SYRIA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tygodniowy'!$G$249:$R$249</c:f>
              <c:numCache>
                <c:formatCode>General</c:formatCode>
                <c:ptCount val="12"/>
                <c:pt idx="0">
                  <c:v>7</c:v>
                </c:pt>
                <c:pt idx="2">
                  <c:v>11</c:v>
                </c:pt>
                <c:pt idx="4">
                  <c:v>3</c:v>
                </c:pt>
                <c:pt idx="6">
                  <c:v>3</c:v>
                </c:pt>
                <c:pt idx="8">
                  <c:v>1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tygodniowy'!$C$251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tygodniowy'!$G$243:$J$244,'Meldunek tygodniowy'!$K$243:$N$244,'Meldunek tygodniowy'!$O$243:$R$244)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tygodniowy'!$G$251:$R$251</c:f>
              <c:numCache>
                <c:formatCode>General</c:formatCode>
                <c:ptCount val="12"/>
                <c:pt idx="0">
                  <c:v>102</c:v>
                </c:pt>
                <c:pt idx="2">
                  <c:v>112</c:v>
                </c:pt>
                <c:pt idx="4">
                  <c:v>20</c:v>
                </c:pt>
                <c:pt idx="6">
                  <c:v>32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56613408"/>
        <c:axId val="456615760"/>
        <c:axId val="0"/>
      </c:bar3DChart>
      <c:catAx>
        <c:axId val="456613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56615760"/>
        <c:crosses val="autoZero"/>
        <c:auto val="1"/>
        <c:lblAlgn val="ctr"/>
        <c:lblOffset val="100"/>
        <c:noMultiLvlLbl val="0"/>
      </c:catAx>
      <c:valAx>
        <c:axId val="456615760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566134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01.10.2025 - 31.10.2025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53916</c:v>
                </c:pt>
                <c:pt idx="1">
                  <c:v>30380</c:v>
                </c:pt>
                <c:pt idx="2">
                  <c:v>2120</c:v>
                </c:pt>
                <c:pt idx="3">
                  <c:v>1290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01.10.2025 - 31.10.2025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2127</c:v>
                </c:pt>
                <c:pt idx="1">
                  <c:v>1481</c:v>
                </c:pt>
                <c:pt idx="2">
                  <c:v>262</c:v>
                </c:pt>
                <c:pt idx="3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01.10.2025 - 31.10.2025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5294</c:v>
                </c:pt>
                <c:pt idx="1">
                  <c:v>1760</c:v>
                </c:pt>
                <c:pt idx="2">
                  <c:v>353</c:v>
                </c:pt>
                <c:pt idx="3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6613800"/>
        <c:axId val="456616936"/>
        <c:axId val="0"/>
      </c:bar3DChart>
      <c:catAx>
        <c:axId val="456613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6616936"/>
        <c:crosses val="autoZero"/>
        <c:auto val="1"/>
        <c:lblAlgn val="ctr"/>
        <c:lblOffset val="100"/>
        <c:noMultiLvlLbl val="0"/>
      </c:catAx>
      <c:valAx>
        <c:axId val="4566169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566138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tygodniowy'!$D$183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tygodniowy'!$H$182:$K$182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tygodniowy'!$H$183:$K$183</c:f>
              <c:numCache>
                <c:formatCode>#,##0</c:formatCode>
                <c:ptCount val="4"/>
                <c:pt idx="0">
                  <c:v>76480</c:v>
                </c:pt>
                <c:pt idx="3">
                  <c:v>73478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tygodniowy'!$D$184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tygodniowy'!$H$182:$K$182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tygodniowy'!$H$184:$K$184</c:f>
              <c:numCache>
                <c:formatCode>#,##0</c:formatCode>
                <c:ptCount val="4"/>
                <c:pt idx="0">
                  <c:v>5797</c:v>
                </c:pt>
                <c:pt idx="3">
                  <c:v>5504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tygodniowy'!$D$185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tygodniowy'!$H$182:$K$182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tygodniowy'!$H$185:$K$185</c:f>
              <c:numCache>
                <c:formatCode>#,##0</c:formatCode>
                <c:ptCount val="4"/>
                <c:pt idx="0">
                  <c:v>5366</c:v>
                </c:pt>
                <c:pt idx="3">
                  <c:v>5941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6617720"/>
        <c:axId val="456615368"/>
        <c:axId val="456335744"/>
      </c:bar3DChart>
      <c:catAx>
        <c:axId val="45661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56615368"/>
        <c:crosses val="autoZero"/>
        <c:auto val="1"/>
        <c:lblAlgn val="ctr"/>
        <c:lblOffset val="100"/>
        <c:noMultiLvlLbl val="0"/>
      </c:catAx>
      <c:valAx>
        <c:axId val="456615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56617720"/>
        <c:crosses val="autoZero"/>
        <c:crossBetween val="between"/>
      </c:valAx>
      <c:serAx>
        <c:axId val="456335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56615368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01.01.2025 - 31.10.2025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423266</c:v>
                </c:pt>
                <c:pt idx="1">
                  <c:v>280871</c:v>
                </c:pt>
                <c:pt idx="2">
                  <c:v>22270</c:v>
                </c:pt>
                <c:pt idx="3">
                  <c:v>10064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01.01.2025 - 31.10.2025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17730</c:v>
                </c:pt>
                <c:pt idx="1">
                  <c:v>13137</c:v>
                </c:pt>
                <c:pt idx="2">
                  <c:v>2335</c:v>
                </c:pt>
                <c:pt idx="3">
                  <c:v>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01.01.2025 - 31.10.2025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28780</c:v>
                </c:pt>
                <c:pt idx="1">
                  <c:v>16112</c:v>
                </c:pt>
                <c:pt idx="2">
                  <c:v>2594</c:v>
                </c:pt>
                <c:pt idx="3">
                  <c:v>1734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6618504"/>
        <c:axId val="456618896"/>
        <c:axId val="0"/>
      </c:bar3DChart>
      <c:catAx>
        <c:axId val="456618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6618896"/>
        <c:crosses val="autoZero"/>
        <c:auto val="1"/>
        <c:lblAlgn val="ctr"/>
        <c:lblOffset val="100"/>
        <c:noMultiLvlLbl val="0"/>
      </c:catAx>
      <c:valAx>
        <c:axId val="4566188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566185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287</xdr:row>
      <xdr:rowOff>52389</xdr:rowOff>
    </xdr:from>
    <xdr:to>
      <xdr:col>24</xdr:col>
      <xdr:colOff>19051</xdr:colOff>
      <xdr:row>308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407</xdr:row>
      <xdr:rowOff>65086</xdr:rowOff>
    </xdr:from>
    <xdr:to>
      <xdr:col>23</xdr:col>
      <xdr:colOff>9525</xdr:colOff>
      <xdr:row>421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124</xdr:row>
      <xdr:rowOff>69397</xdr:rowOff>
    </xdr:from>
    <xdr:to>
      <xdr:col>23</xdr:col>
      <xdr:colOff>1</xdr:colOff>
      <xdr:row>146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252</xdr:row>
      <xdr:rowOff>142193</xdr:rowOff>
    </xdr:from>
    <xdr:to>
      <xdr:col>23</xdr:col>
      <xdr:colOff>238126</xdr:colOff>
      <xdr:row>271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187</xdr:row>
      <xdr:rowOff>1</xdr:rowOff>
    </xdr:from>
    <xdr:to>
      <xdr:col>21</xdr:col>
      <xdr:colOff>238125</xdr:colOff>
      <xdr:row>202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347</xdr:row>
      <xdr:rowOff>0</xdr:rowOff>
    </xdr:from>
    <xdr:to>
      <xdr:col>20</xdr:col>
      <xdr:colOff>234084</xdr:colOff>
      <xdr:row>347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280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310</xdr:row>
      <xdr:rowOff>31751</xdr:rowOff>
    </xdr:from>
    <xdr:to>
      <xdr:col>25</xdr:col>
      <xdr:colOff>21167</xdr:colOff>
      <xdr:row>321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340</xdr:row>
      <xdr:rowOff>0</xdr:rowOff>
    </xdr:from>
    <xdr:to>
      <xdr:col>25</xdr:col>
      <xdr:colOff>10584</xdr:colOff>
      <xdr:row>347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375</xdr:row>
      <xdr:rowOff>190499</xdr:rowOff>
    </xdr:from>
    <xdr:to>
      <xdr:col>25</xdr:col>
      <xdr:colOff>10584</xdr:colOff>
      <xdr:row>386</xdr:row>
      <xdr:rowOff>169332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425</xdr:row>
      <xdr:rowOff>0</xdr:rowOff>
    </xdr:from>
    <xdr:to>
      <xdr:col>25</xdr:col>
      <xdr:colOff>10584</xdr:colOff>
      <xdr:row>430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000"/>
        </a:p>
      </xdr:txBody>
    </xdr:sp>
    <xdr:clientData/>
  </xdr:twoCellAnchor>
  <xdr:twoCellAnchor>
    <xdr:from>
      <xdr:col>0</xdr:col>
      <xdr:colOff>0</xdr:colOff>
      <xdr:row>89</xdr:row>
      <xdr:rowOff>180974</xdr:rowOff>
    </xdr:from>
    <xdr:to>
      <xdr:col>25</xdr:col>
      <xdr:colOff>7409</xdr:colOff>
      <xdr:row>99</xdr:row>
      <xdr:rowOff>7407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19516724"/>
          <a:ext cx="8922809" cy="2731558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25</xdr:col>
      <xdr:colOff>10584</xdr:colOff>
      <xdr:row>156</xdr:row>
      <xdr:rowOff>179916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174</xdr:row>
      <xdr:rowOff>0</xdr:rowOff>
    </xdr:from>
    <xdr:to>
      <xdr:col>25</xdr:col>
      <xdr:colOff>10584</xdr:colOff>
      <xdr:row>177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204</xdr:row>
      <xdr:rowOff>0</xdr:rowOff>
    </xdr:from>
    <xdr:to>
      <xdr:col>25</xdr:col>
      <xdr:colOff>10584</xdr:colOff>
      <xdr:row>208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230</xdr:row>
      <xdr:rowOff>0</xdr:rowOff>
    </xdr:from>
    <xdr:to>
      <xdr:col>25</xdr:col>
      <xdr:colOff>10584</xdr:colOff>
      <xdr:row>234</xdr:row>
      <xdr:rowOff>10584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433</xdr:row>
      <xdr:rowOff>190499</xdr:rowOff>
    </xdr:from>
    <xdr:to>
      <xdr:col>25</xdr:col>
      <xdr:colOff>10584</xdr:colOff>
      <xdr:row>441</xdr:row>
      <xdr:rowOff>21166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" connectionId="17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1" connectionId="6" xr16:uid="{00000000-0016-0000-0A00-000009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2" connectionId="7" xr16:uid="{00000000-0016-0000-0B00-00000A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V" connectionId="8" xr16:uid="{00000000-0016-0000-0C00-00000B000000}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1" connectionId="11" xr16:uid="{00000000-0016-0000-0D00-00000C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2" connectionId="12" xr16:uid="{00000000-0016-0000-0E00-00000D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3" connectionId="13" xr16:uid="{00000000-0016-0000-0F00-00000E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4" connectionId="14" xr16:uid="{00000000-0016-0000-10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1" connectionId="15" xr16:uid="{00000000-0016-0000-1100-000010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2" connectionId="16" xr16:uid="{00000000-0016-0000-1200-00001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I" connectionId="18" xr16:uid="{00000000-0016-0000-0200-00000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1" connectionId="2" xr16:uid="{00000000-0016-0000-0300-000002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2" connectionId="3" xr16:uid="{00000000-0016-0000-0400-000003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1" connectionId="4" xr16:uid="{00000000-0016-0000-05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2" connectionId="5" xr16:uid="{00000000-0016-0000-0600-000005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parametry" connectionId="1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1" connectionId="9" xr16:uid="{00000000-0016-0000-08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2" connectionId="10" xr16:uid="{00000000-0016-0000-09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0000000}" name="Tabela_AHDPROD_SP_Meldunek_sekcja_VII" displayName="Tabela_AHDPROD_SP_Meldunek_sekcja_VII" ref="A1:C12" tableType="queryTable" totalsRowShown="0">
  <autoFilter ref="A1:C12" xr:uid="{00000000-0009-0000-0100-000012000000}"/>
  <tableColumns count="3">
    <tableColumn id="1" xr3:uid="{00000000-0010-0000-0000-000001000000}" uniqueName="1" name="Lp" queryTableFieldId="1"/>
    <tableColumn id="2" xr3:uid="{00000000-0010-0000-0000-000002000000}" uniqueName="2" name="Czynnosc" queryTableFieldId="2"/>
    <tableColumn id="3" xr3:uid="{00000000-0010-0000-0000-000003000000}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ela_AHDPROD_SP_Meldunek_sekcja_III_tab_1" displayName="Tabela_AHDPROD_SP_Meldunek_sekcja_III_tab_1" ref="A1:G7" tableType="queryTable" totalsRowShown="0">
  <autoFilter ref="A1:G7" xr:uid="{00000000-0009-0000-0100-000005000000}"/>
  <tableColumns count="7">
    <tableColumn id="1" xr3:uid="{00000000-0010-0000-0900-000001000000}" uniqueName="1" name="Lp" queryTableFieldId="1"/>
    <tableColumn id="2" xr3:uid="{00000000-0010-0000-0900-000002000000}" uniqueName="2" name="Nazwa_kraju" queryTableFieldId="2"/>
    <tableColumn id="3" xr3:uid="{00000000-0010-0000-0900-000003000000}" uniqueName="3" name="Status uchodźcy" queryTableFieldId="3"/>
    <tableColumn id="4" xr3:uid="{00000000-0010-0000-0900-000004000000}" uniqueName="4" name="Ochrona uzupełniająca" queryTableFieldId="4"/>
    <tableColumn id="5" xr3:uid="{00000000-0010-0000-0900-000005000000}" uniqueName="5" name="Pobyt tolerowany" queryTableFieldId="5"/>
    <tableColumn id="6" xr3:uid="{00000000-0010-0000-0900-000006000000}" uniqueName="6" name="Negatywna" queryTableFieldId="6"/>
    <tableColumn id="7" xr3:uid="{00000000-0010-0000-0900-000007000000}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la_AHDPROD_SP_Meldunek_sekcja_III_tab_2" displayName="Tabela_AHDPROD_SP_Meldunek_sekcja_III_tab_2" ref="A1:G7" tableType="queryTable" totalsRowShown="0">
  <autoFilter ref="A1:G7" xr:uid="{00000000-0009-0000-0100-000006000000}"/>
  <tableColumns count="7">
    <tableColumn id="1" xr3:uid="{00000000-0010-0000-0A00-000001000000}" uniqueName="1" name="Lp" queryTableFieldId="1"/>
    <tableColumn id="2" xr3:uid="{00000000-0010-0000-0A00-000002000000}" uniqueName="2" name="Nazwa_kraju" queryTableFieldId="2"/>
    <tableColumn id="3" xr3:uid="{00000000-0010-0000-0A00-000003000000}" uniqueName="3" name="Status uchodźcy" queryTableFieldId="3"/>
    <tableColumn id="4" xr3:uid="{00000000-0010-0000-0A00-000004000000}" uniqueName="4" name="Ochrona uzupełniająca" queryTableFieldId="4"/>
    <tableColumn id="5" xr3:uid="{00000000-0010-0000-0A00-000005000000}" uniqueName="5" name="Pobyt tolerowany" queryTableFieldId="5"/>
    <tableColumn id="6" xr3:uid="{00000000-0010-0000-0A00-000006000000}" uniqueName="6" name="Negatywna" queryTableFieldId="6"/>
    <tableColumn id="7" xr3:uid="{00000000-0010-0000-0A00-000007000000}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ela_AHDPROD_SP_Meldunek_sekcja_IV" displayName="Tabela_AHDPROD_SP_Meldunek_sekcja_IV" ref="A1:C26" tableType="queryTable" totalsRowShown="0">
  <autoFilter ref="A1:C26" xr:uid="{00000000-0009-0000-0100-000007000000}"/>
  <tableColumns count="3">
    <tableColumn id="1" xr3:uid="{00000000-0010-0000-0B00-000001000000}" uniqueName="1" name="Ilosc" queryTableFieldId="1"/>
    <tableColumn id="2" xr3:uid="{00000000-0010-0000-0B00-000002000000}" uniqueName="2" name="Cudzoziemcy" queryTableFieldId="2"/>
    <tableColumn id="3" xr3:uid="{00000000-0010-0000-0B00-000003000000}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ela_AHDPROD_SP_Meldunek_sekcja_V_tab_1" displayName="Tabela_AHDPROD_SP_Meldunek_sekcja_V_tab_1" ref="A1:C13" tableType="queryTable" totalsRowShown="0">
  <autoFilter ref="A1:C13" xr:uid="{00000000-0009-0000-0100-000008000000}"/>
  <tableColumns count="3">
    <tableColumn id="1" xr3:uid="{00000000-0010-0000-0C00-000001000000}" uniqueName="1" name="Opis_rozstrzygniecia" queryTableFieldId="1"/>
    <tableColumn id="2" xr3:uid="{00000000-0010-0000-0C00-000002000000}" uniqueName="2" name="Liczba" queryTableFieldId="2"/>
    <tableColumn id="3" xr3:uid="{00000000-0010-0000-0C00-000003000000}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Tabela_AHDPROD_SP_Meldunek_sekcja_V_tab_2" displayName="Tabela_AHDPROD_SP_Meldunek_sekcja_V_tab_2" ref="A1:D9" tableType="queryTable" totalsRowShown="0">
  <autoFilter ref="A1:D9" xr:uid="{00000000-0009-0000-0100-000009000000}"/>
  <tableColumns count="4">
    <tableColumn id="1" xr3:uid="{00000000-0010-0000-0D00-000001000000}" uniqueName="1" name="Liczba" queryTableFieldId="1"/>
    <tableColumn id="2" xr3:uid="{00000000-0010-0000-0D00-000002000000}" uniqueName="2" name="Opis" queryTableFieldId="2"/>
    <tableColumn id="3" xr3:uid="{00000000-0010-0000-0D00-000003000000}" uniqueName="3" name="Typ" queryTableFieldId="3"/>
    <tableColumn id="4" xr3:uid="{00000000-0010-0000-0D00-000004000000}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ela_AHDPROD_SP_Meldunek_sekcja_V_tab_3" displayName="Tabela_AHDPROD_SP_Meldunek_sekcja_V_tab_3" ref="A1:C13" tableType="queryTable" totalsRowShown="0">
  <autoFilter ref="A1:C13" xr:uid="{00000000-0009-0000-0100-00000A000000}"/>
  <tableColumns count="3">
    <tableColumn id="1" xr3:uid="{00000000-0010-0000-0E00-000001000000}" uniqueName="1" name="Opis_rozstrzygniecia" queryTableFieldId="1"/>
    <tableColumn id="2" xr3:uid="{00000000-0010-0000-0E00-000002000000}" uniqueName="2" name="Liczba" queryTableFieldId="2"/>
    <tableColumn id="3" xr3:uid="{00000000-0010-0000-0E00-000003000000}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ela_AHDPROD_SP_Meldunek_sekcja_V_tab_4" displayName="Tabela_AHDPROD_SP_Meldunek_sekcja_V_tab_4" ref="A1:D9" tableType="queryTable" totalsRowShown="0">
  <autoFilter ref="A1:D9" xr:uid="{00000000-0009-0000-0100-00000B000000}"/>
  <sortState ref="A2:D9">
    <sortCondition ref="D2:D9"/>
    <sortCondition ref="C2:C9"/>
  </sortState>
  <tableColumns count="4">
    <tableColumn id="1" xr3:uid="{00000000-0010-0000-0F00-000001000000}" uniqueName="1" name="Liczba" queryTableFieldId="1"/>
    <tableColumn id="2" xr3:uid="{00000000-0010-0000-0F00-000002000000}" uniqueName="2" name="Opis" queryTableFieldId="2"/>
    <tableColumn id="3" xr3:uid="{00000000-0010-0000-0F00-000003000000}" uniqueName="3" name="Typ" queryTableFieldId="3"/>
    <tableColumn id="4" xr3:uid="{00000000-0010-0000-0F00-000004000000}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Tabela_AHDPROD_SP_Meldunek_sekcja_VI_tab_1" displayName="Tabela_AHDPROD_SP_Meldunek_sekcja_VI_tab_1" ref="A1:E145" tableType="queryTable" totalsRowShown="0">
  <autoFilter ref="A1:E145" xr:uid="{00000000-0009-0000-0100-00000C000000}"/>
  <tableColumns count="5">
    <tableColumn id="1" xr3:uid="{00000000-0010-0000-1000-000001000000}" uniqueName="1" name="Lp" queryTableFieldId="1"/>
    <tableColumn id="2" xr3:uid="{00000000-0010-0000-1000-000002000000}" uniqueName="2" name="Sprawa" queryTableFieldId="2"/>
    <tableColumn id="3" xr3:uid="{00000000-0010-0000-1000-000003000000}" uniqueName="3" name="Liczba" queryTableFieldId="3"/>
    <tableColumn id="4" xr3:uid="{00000000-0010-0000-1000-000004000000}" uniqueName="4" name="Opis" queryTableFieldId="4"/>
    <tableColumn id="5" xr3:uid="{00000000-0010-0000-1000-000005000000}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_AHDPROD_SP_Meldunek_sekcja_VI_tab_2" displayName="Tabela_AHDPROD_SP_Meldunek_sekcja_VI_tab_2" ref="A1:D4" tableType="queryTable" totalsRowShown="0">
  <autoFilter ref="A1:D4" xr:uid="{00000000-0009-0000-0100-00000D000000}"/>
  <tableColumns count="4">
    <tableColumn id="1" xr3:uid="{00000000-0010-0000-1100-000001000000}" uniqueName="1" name="Lp" queryTableFieldId="1"/>
    <tableColumn id="2" xr3:uid="{00000000-0010-0000-1100-000002000000}" uniqueName="2" name="Liczba" queryTableFieldId="2"/>
    <tableColumn id="3" xr3:uid="{00000000-0010-0000-1100-000003000000}" uniqueName="3" name="Sprawa" queryTableFieldId="3"/>
    <tableColumn id="4" xr3:uid="{00000000-0010-0000-1100-000004000000}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Tabela_AHDPROD_SP_Meldunek_sekcja_VIII" displayName="Tabela_AHDPROD_SP_Meldunek_sekcja_VIII" ref="A1:D4" tableType="queryTable" totalsRowShown="0">
  <autoFilter ref="A1:D4" xr:uid="{00000000-0009-0000-0100-000011000000}"/>
  <tableColumns count="4">
    <tableColumn id="1" xr3:uid="{00000000-0010-0000-0100-000001000000}" uniqueName="1" name="Lp" queryTableFieldId="1"/>
    <tableColumn id="2" xr3:uid="{00000000-0010-0000-0100-000002000000}" uniqueName="2" name="Wnioskujacy" queryTableFieldId="2"/>
    <tableColumn id="3" xr3:uid="{00000000-0010-0000-0100-000003000000}" uniqueName="3" name="Wnioski" queryTableFieldId="3"/>
    <tableColumn id="4" xr3:uid="{00000000-0010-0000-0100-000004000000}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_AHDPROD_SP_Meldunek_sekcja_I_tab_1" displayName="Tabela_AHDPROD_SP_Meldunek_sekcja_I_tab_1" ref="A1:G37" tableType="queryTable" totalsRowShown="0">
  <autoFilter ref="A1:G37" xr:uid="{00000000-0009-0000-0100-000001000000}"/>
  <tableColumns count="7">
    <tableColumn id="1" xr3:uid="{00000000-0010-0000-0200-000001000000}" uniqueName="1" name="Lp" queryTableFieldId="1"/>
    <tableColumn id="2" xr3:uid="{00000000-0010-0000-0200-000002000000}" uniqueName="2" name="Obywatelstwo_pl" queryTableFieldId="2"/>
    <tableColumn id="3" xr3:uid="{00000000-0010-0000-0200-000003000000}" uniqueName="3" name="Grupa" queryTableFieldId="3"/>
    <tableColumn id="4" xr3:uid="{00000000-0010-0000-0200-000004000000}" uniqueName="4" name="Typ" queryTableFieldId="4"/>
    <tableColumn id="5" xr3:uid="{00000000-0010-0000-0200-000005000000}" uniqueName="5" name="Lp_typ" queryTableFieldId="5"/>
    <tableColumn id="6" xr3:uid="{00000000-0010-0000-0200-000006000000}" uniqueName="6" name="Liczba" queryTableFieldId="6"/>
    <tableColumn id="7" xr3:uid="{00000000-0010-0000-0200-000007000000}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_AHDPROD_SP_Meldunek_sekcja_I_tab_2" displayName="Tabela_AHDPROD_SP_Meldunek_sekcja_I_tab_2" ref="A1:G37" tableType="queryTable" totalsRowShown="0">
  <autoFilter ref="A1:G37" xr:uid="{00000000-0009-0000-0100-000002000000}"/>
  <tableColumns count="7">
    <tableColumn id="1" xr3:uid="{00000000-0010-0000-0300-000001000000}" uniqueName="1" name="Lp" queryTableFieldId="1"/>
    <tableColumn id="2" xr3:uid="{00000000-0010-0000-0300-000002000000}" uniqueName="2" name="Obywatelstwo_pl" queryTableFieldId="2"/>
    <tableColumn id="3" xr3:uid="{00000000-0010-0000-0300-000003000000}" uniqueName="3" name="Grupa" queryTableFieldId="3"/>
    <tableColumn id="4" xr3:uid="{00000000-0010-0000-0300-000004000000}" uniqueName="4" name="Typ" queryTableFieldId="4"/>
    <tableColumn id="5" xr3:uid="{00000000-0010-0000-0300-000005000000}" uniqueName="5" name="Lp_typ" queryTableFieldId="5"/>
    <tableColumn id="6" xr3:uid="{00000000-0010-0000-0300-000006000000}" uniqueName="6" name="Liczba" queryTableFieldId="6"/>
    <tableColumn id="7" xr3:uid="{00000000-0010-0000-0300-000007000000}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_AHDPROD_SP_Meldunek_sekcja_II_tab_1" displayName="Tabela_AHDPROD_SP_Meldunek_sekcja_II_tab_1" ref="A1:E7" tableType="queryTable" totalsRowShown="0">
  <autoFilter ref="A1:E7" xr:uid="{00000000-0009-0000-0100-000003000000}"/>
  <tableColumns count="5">
    <tableColumn id="1" xr3:uid="{00000000-0010-0000-0400-000001000000}" uniqueName="1" name="Lp" queryTableFieldId="1"/>
    <tableColumn id="2" xr3:uid="{00000000-0010-0000-0400-000002000000}" uniqueName="2" name="Obywatelstwo" queryTableFieldId="2"/>
    <tableColumn id="3" xr3:uid="{00000000-0010-0000-0400-000003000000}" uniqueName="3" name="Wniosek IN" queryTableFieldId="3"/>
    <tableColumn id="4" xr3:uid="{00000000-0010-0000-0400-000004000000}" uniqueName="4" name="Decyzje pozytywne" queryTableFieldId="4"/>
    <tableColumn id="5" xr3:uid="{00000000-0010-0000-0400-000005000000}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_AHDPROD_SP_Meldunek_sekcja_II_tab_2" displayName="Tabela_AHDPROD_SP_Meldunek_sekcja_II_tab_2" ref="A1:E7" tableType="queryTable" totalsRowShown="0">
  <autoFilter ref="A1:E7" xr:uid="{00000000-0009-0000-0100-000004000000}"/>
  <tableColumns count="5">
    <tableColumn id="1" xr3:uid="{00000000-0010-0000-0500-000001000000}" uniqueName="1" name="Lp" queryTableFieldId="1"/>
    <tableColumn id="2" xr3:uid="{00000000-0010-0000-0500-000002000000}" uniqueName="2" name="Obywatelstwo" queryTableFieldId="2"/>
    <tableColumn id="3" xr3:uid="{00000000-0010-0000-0500-000003000000}" uniqueName="3" name="Wniosek OUT" queryTableFieldId="3"/>
    <tableColumn id="4" xr3:uid="{00000000-0010-0000-0500-000004000000}" uniqueName="4" name="Decyzje pozytywne" queryTableFieldId="4"/>
    <tableColumn id="5" xr3:uid="{00000000-0010-0000-0500-000005000000}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ela_AHDPROD_SP_Meldunek_parametry" displayName="Tabela_AHDPROD_SP_Meldunek_parametry" ref="A1:C2" tableType="queryTable" totalsRowShown="0">
  <autoFilter ref="A1:C2" xr:uid="{00000000-0009-0000-0100-000010000000}"/>
  <tableColumns count="3">
    <tableColumn id="1" xr3:uid="{00000000-0010-0000-0600-000001000000}" uniqueName="1" name="Kolumna1" queryTableFieldId="1"/>
    <tableColumn id="2" xr3:uid="{00000000-0010-0000-0600-000002000000}" uniqueName="2" name="Kolumna2" queryTableFieldId="2"/>
    <tableColumn id="3" xr3:uid="{00000000-0010-0000-0600-000003000000}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ela_AHDPROD_SP_Meldunek_sekcja_IX_tab_1" displayName="Tabela_AHDPROD_SP_Meldunek_sekcja_IX_tab_1" ref="A1:D13" tableType="queryTable" totalsRowShown="0">
  <autoFilter ref="A1:D13" xr:uid="{00000000-0009-0000-0100-00000E000000}"/>
  <sortState ref="A2:D13">
    <sortCondition ref="B2:B13"/>
    <sortCondition ref="D2:D13"/>
    <sortCondition ref="C2:C13"/>
  </sortState>
  <tableColumns count="4">
    <tableColumn id="1" xr3:uid="{00000000-0010-0000-0700-000001000000}" uniqueName="1" name="Liczba" queryTableFieldId="1"/>
    <tableColumn id="2" xr3:uid="{00000000-0010-0000-0700-000002000000}" uniqueName="2" name="Placowka" queryTableFieldId="2"/>
    <tableColumn id="3" xr3:uid="{00000000-0010-0000-0700-000003000000}" uniqueName="3" name="Opis" queryTableFieldId="3"/>
    <tableColumn id="4" xr3:uid="{00000000-0010-0000-0700-000004000000}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ela_AHDPROD_SP_Meldunek_sekcja_IX_tab_2" displayName="Tabela_AHDPROD_SP_Meldunek_sekcja_IX_tab_2" ref="A1:D13" tableType="queryTable" totalsRowShown="0">
  <autoFilter ref="A1:D13" xr:uid="{00000000-0009-0000-0100-00000F000000}"/>
  <tableColumns count="4">
    <tableColumn id="1" xr3:uid="{00000000-0010-0000-0800-000001000000}" uniqueName="1" name="Liczba" queryTableFieldId="1"/>
    <tableColumn id="2" xr3:uid="{00000000-0010-0000-0800-000002000000}" uniqueName="2" name="Placowka" queryTableFieldId="2"/>
    <tableColumn id="3" xr3:uid="{00000000-0010-0000-0800-000003000000}" uniqueName="3" name="Opis" queryTableFieldId="3"/>
    <tableColumn id="4" xr3:uid="{00000000-0010-0000-0800-000004000000}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L453"/>
  <sheetViews>
    <sheetView showGridLines="0" tabSelected="1" topLeftCell="A106" zoomScaleNormal="100" zoomScalePageLayoutView="70" workbookViewId="0">
      <selection activeCell="A152" sqref="A152:Y157"/>
    </sheetView>
  </sheetViews>
  <sheetFormatPr defaultColWidth="4.1796875" defaultRowHeight="14.5" x14ac:dyDescent="0.35"/>
  <cols>
    <col min="1" max="13" width="5" style="3" customWidth="1"/>
    <col min="14" max="17" width="5.453125" style="3" bestFit="1" customWidth="1"/>
    <col min="18" max="20" width="5" style="3" customWidth="1"/>
    <col min="21" max="21" width="5.453125" style="3" bestFit="1" customWidth="1"/>
    <col min="22" max="23" width="5" style="3" customWidth="1"/>
    <col min="24" max="24" width="5.7265625" style="3" bestFit="1" customWidth="1"/>
    <col min="25" max="25" width="3.81640625" style="6" customWidth="1"/>
    <col min="26" max="26" width="4.1796875" style="3"/>
    <col min="27" max="27" width="5.26953125" style="3" bestFit="1" customWidth="1"/>
    <col min="28" max="28" width="4.1796875" style="3"/>
    <col min="29" max="31" width="4.453125" style="3" bestFit="1" customWidth="1"/>
    <col min="32" max="35" width="4.26953125" style="3" bestFit="1" customWidth="1"/>
    <col min="36" max="36" width="4.453125" style="3" bestFit="1" customWidth="1"/>
    <col min="37" max="37" width="5.26953125" style="3" bestFit="1" customWidth="1"/>
    <col min="38" max="16384" width="4.1796875" style="3"/>
  </cols>
  <sheetData>
    <row r="1" spans="1:29" x14ac:dyDescent="0.35">
      <c r="T1" s="51"/>
      <c r="U1" s="52"/>
      <c r="V1" s="52"/>
      <c r="W1" s="52"/>
      <c r="X1" s="52"/>
      <c r="Y1" s="52"/>
      <c r="Z1" s="52"/>
      <c r="AA1" s="52"/>
      <c r="AB1" s="52"/>
      <c r="AC1" s="52"/>
    </row>
    <row r="2" spans="1:29" x14ac:dyDescent="0.35">
      <c r="Q2" s="5"/>
      <c r="T2" s="52"/>
      <c r="U2" s="52"/>
      <c r="V2" s="52"/>
      <c r="W2" s="52"/>
      <c r="X2" s="52"/>
      <c r="Y2" s="52"/>
      <c r="Z2" s="52"/>
      <c r="AA2" s="52"/>
      <c r="AB2" s="52"/>
      <c r="AC2" s="52"/>
    </row>
    <row r="3" spans="1:29" x14ac:dyDescent="0.35">
      <c r="T3" s="52"/>
      <c r="U3" s="52"/>
      <c r="V3" s="52"/>
      <c r="W3" s="52"/>
      <c r="X3" s="52"/>
      <c r="Y3" s="52"/>
      <c r="Z3" s="52"/>
      <c r="AA3" s="52"/>
      <c r="AB3" s="52"/>
      <c r="AC3" s="52"/>
    </row>
    <row r="4" spans="1:29" x14ac:dyDescent="0.35">
      <c r="T4" s="52"/>
      <c r="U4" s="52"/>
      <c r="V4" s="52"/>
      <c r="W4" s="52"/>
      <c r="X4" s="52"/>
      <c r="Y4" s="52"/>
      <c r="Z4" s="52"/>
      <c r="AA4" s="52"/>
      <c r="AB4" s="52"/>
      <c r="AC4" s="52"/>
    </row>
    <row r="5" spans="1:29" ht="28" customHeight="1" x14ac:dyDescent="0.35">
      <c r="E5" s="291" t="s">
        <v>66</v>
      </c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T5" s="52"/>
      <c r="U5" s="52"/>
      <c r="V5" s="52"/>
      <c r="W5" s="52"/>
      <c r="X5" s="52"/>
      <c r="Y5" s="52"/>
      <c r="Z5" s="52"/>
      <c r="AA5" s="52"/>
      <c r="AB5" s="52"/>
      <c r="AC5" s="52"/>
    </row>
    <row r="6" spans="1:29" ht="14.5" customHeight="1" x14ac:dyDescent="0.35"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ht="14.5" customHeight="1" x14ac:dyDescent="0.35"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T7" s="52"/>
      <c r="U7" s="52"/>
      <c r="V7" s="52"/>
      <c r="W7" s="52"/>
      <c r="X7" s="52"/>
      <c r="Y7" s="52"/>
      <c r="Z7" s="52"/>
      <c r="AA7" s="52"/>
      <c r="AB7" s="52"/>
      <c r="AC7" s="52"/>
    </row>
    <row r="8" spans="1:29" ht="12" customHeight="1" x14ac:dyDescent="0.35">
      <c r="E8" s="291"/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T8" s="52"/>
      <c r="U8" s="52"/>
      <c r="V8" s="52"/>
      <c r="W8" s="52"/>
      <c r="X8" s="52"/>
      <c r="Y8" s="52"/>
      <c r="Z8" s="52"/>
      <c r="AA8" s="52"/>
      <c r="AB8" s="52"/>
      <c r="AC8" s="52"/>
    </row>
    <row r="9" spans="1:29" ht="19.5" x14ac:dyDescent="0.45">
      <c r="E9" s="292" t="str">
        <f>CONCATENATE("w okresie ",Arkusz18!A2," - ",Arkusz18!B2," r.")</f>
        <v>w okresie 01.10.2025 - 31.10.2025 r.</v>
      </c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T9" s="52"/>
      <c r="U9" s="52"/>
      <c r="V9" s="52"/>
      <c r="W9" s="52"/>
      <c r="X9" s="52"/>
      <c r="Y9" s="52"/>
      <c r="Z9" s="52"/>
      <c r="AA9" s="52"/>
      <c r="AB9" s="52"/>
      <c r="AC9" s="52"/>
    </row>
    <row r="10" spans="1:29" x14ac:dyDescent="0.35">
      <c r="T10" s="52"/>
      <c r="U10" s="52"/>
      <c r="V10" s="52"/>
      <c r="W10" s="52"/>
      <c r="X10" s="52"/>
      <c r="Y10" s="52"/>
      <c r="Z10" s="52"/>
      <c r="AA10" s="52"/>
      <c r="AB10" s="52"/>
      <c r="AC10" s="52"/>
    </row>
    <row r="11" spans="1:29" x14ac:dyDescent="0.35">
      <c r="T11" s="52"/>
      <c r="U11" s="52"/>
      <c r="V11" s="52"/>
      <c r="W11" s="52"/>
      <c r="X11" s="52"/>
      <c r="Y11" s="52"/>
      <c r="Z11" s="52"/>
      <c r="AA11" s="52"/>
      <c r="AB11" s="52"/>
      <c r="AC11" s="52"/>
    </row>
    <row r="12" spans="1:29" x14ac:dyDescent="0.35">
      <c r="T12" s="52"/>
      <c r="U12" s="52"/>
      <c r="V12" s="52"/>
      <c r="W12" s="52"/>
      <c r="X12" s="52"/>
      <c r="Y12" s="52"/>
      <c r="Z12" s="52"/>
      <c r="AA12" s="52"/>
      <c r="AB12" s="52"/>
      <c r="AC12" s="52"/>
    </row>
    <row r="13" spans="1:29" x14ac:dyDescent="0.35">
      <c r="T13" s="52"/>
      <c r="U13" s="52"/>
      <c r="V13" s="52"/>
      <c r="W13" s="52"/>
      <c r="X13" s="52"/>
      <c r="Y13" s="52"/>
      <c r="Z13" s="52"/>
      <c r="AA13" s="52"/>
      <c r="AB13" s="52"/>
      <c r="AC13" s="52"/>
    </row>
    <row r="14" spans="1:29" x14ac:dyDescent="0.35">
      <c r="T14" s="52"/>
      <c r="U14" s="52"/>
      <c r="V14" s="52"/>
      <c r="W14" s="52"/>
      <c r="X14" s="52"/>
      <c r="Y14" s="52"/>
      <c r="Z14" s="52"/>
      <c r="AA14" s="52"/>
      <c r="AB14" s="52"/>
      <c r="AC14" s="52"/>
    </row>
    <row r="15" spans="1:29" ht="18" x14ac:dyDescent="0.35">
      <c r="A15" s="8" t="s">
        <v>70</v>
      </c>
      <c r="T15" s="52"/>
      <c r="U15" s="52"/>
      <c r="V15" s="52"/>
      <c r="W15" s="52"/>
      <c r="X15" s="52"/>
      <c r="Y15" s="52"/>
      <c r="Z15" s="52"/>
      <c r="AA15" s="52"/>
      <c r="AB15" s="52"/>
      <c r="AC15" s="52"/>
    </row>
    <row r="16" spans="1:29" ht="18" x14ac:dyDescent="0.35">
      <c r="A16" s="8"/>
    </row>
    <row r="18" spans="1:26" x14ac:dyDescent="0.35">
      <c r="A18" s="138" t="s">
        <v>139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</row>
    <row r="19" spans="1:26" x14ac:dyDescent="0.3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</row>
    <row r="20" spans="1:26" x14ac:dyDescent="0.35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</row>
    <row r="21" spans="1:26" ht="15" thickBot="1" x14ac:dyDescent="0.4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35">
      <c r="G22" s="92" t="s">
        <v>2</v>
      </c>
      <c r="H22" s="93"/>
      <c r="I22" s="93"/>
      <c r="J22" s="93"/>
      <c r="K22" s="93" t="s">
        <v>3</v>
      </c>
      <c r="L22" s="93"/>
      <c r="M22" s="96" t="str">
        <f>CONCATENATE("decyzje ",Arkusz18!A2," - ",Arkusz18!B2," r.")</f>
        <v>decyzje 01.10.2025 - 31.10.2025 r.</v>
      </c>
      <c r="N22" s="96"/>
      <c r="O22" s="96"/>
      <c r="P22" s="96"/>
      <c r="Q22" s="96"/>
      <c r="R22" s="97"/>
    </row>
    <row r="23" spans="1:26" ht="60" customHeight="1" x14ac:dyDescent="0.35">
      <c r="G23" s="94"/>
      <c r="H23" s="95"/>
      <c r="I23" s="95"/>
      <c r="J23" s="95"/>
      <c r="K23" s="95"/>
      <c r="L23" s="95"/>
      <c r="M23" s="99" t="s">
        <v>25</v>
      </c>
      <c r="N23" s="99"/>
      <c r="O23" s="99" t="s">
        <v>26</v>
      </c>
      <c r="P23" s="99"/>
      <c r="Q23" s="99" t="s">
        <v>27</v>
      </c>
      <c r="R23" s="100"/>
    </row>
    <row r="24" spans="1:26" x14ac:dyDescent="0.35">
      <c r="G24" s="214" t="s">
        <v>34</v>
      </c>
      <c r="H24" s="215"/>
      <c r="I24" s="215"/>
      <c r="J24" s="215"/>
      <c r="K24" s="161">
        <v>53916</v>
      </c>
      <c r="L24" s="161"/>
      <c r="M24" s="223">
        <f>Arkusz9!B3</f>
        <v>30380</v>
      </c>
      <c r="N24" s="223"/>
      <c r="O24" s="223">
        <f>Arkusz9!B2</f>
        <v>2120</v>
      </c>
      <c r="P24" s="223"/>
      <c r="Q24" s="223">
        <f>Arkusz9!B4</f>
        <v>1290</v>
      </c>
      <c r="R24" s="224"/>
    </row>
    <row r="25" spans="1:26" x14ac:dyDescent="0.35">
      <c r="G25" s="253" t="s">
        <v>35</v>
      </c>
      <c r="H25" s="254"/>
      <c r="I25" s="254"/>
      <c r="J25" s="254"/>
      <c r="K25" s="252">
        <v>2127</v>
      </c>
      <c r="L25" s="252"/>
      <c r="M25" s="257">
        <f>Arkusz9!B11</f>
        <v>1481</v>
      </c>
      <c r="N25" s="257"/>
      <c r="O25" s="257">
        <f>Arkusz9!B10</f>
        <v>262</v>
      </c>
      <c r="P25" s="257"/>
      <c r="Q25" s="257">
        <f>Arkusz9!B12</f>
        <v>93</v>
      </c>
      <c r="R25" s="258"/>
    </row>
    <row r="26" spans="1:26" ht="15" thickBot="1" x14ac:dyDescent="0.4">
      <c r="G26" s="225" t="s">
        <v>24</v>
      </c>
      <c r="H26" s="226"/>
      <c r="I26" s="226"/>
      <c r="J26" s="226"/>
      <c r="K26" s="213">
        <v>5294</v>
      </c>
      <c r="L26" s="213"/>
      <c r="M26" s="259">
        <f>Arkusz9!B7</f>
        <v>1760</v>
      </c>
      <c r="N26" s="259"/>
      <c r="O26" s="259">
        <f>Arkusz9!B6</f>
        <v>353</v>
      </c>
      <c r="P26" s="259"/>
      <c r="Q26" s="259">
        <f>Arkusz9!B8</f>
        <v>202</v>
      </c>
      <c r="R26" s="260"/>
    </row>
    <row r="27" spans="1:26" ht="15" thickBot="1" x14ac:dyDescent="0.4">
      <c r="G27" s="289" t="s">
        <v>72</v>
      </c>
      <c r="H27" s="290"/>
      <c r="I27" s="290"/>
      <c r="J27" s="290"/>
      <c r="K27" s="255">
        <f>SUM(K24:K26)</f>
        <v>61337</v>
      </c>
      <c r="L27" s="255"/>
      <c r="M27" s="255">
        <f>SUM(M24:M26)</f>
        <v>33621</v>
      </c>
      <c r="N27" s="255"/>
      <c r="O27" s="255">
        <f>SUM(O24:O26)</f>
        <v>2735</v>
      </c>
      <c r="P27" s="255"/>
      <c r="Q27" s="255">
        <f>SUM(Q24:Q26)</f>
        <v>1585</v>
      </c>
      <c r="R27" s="256"/>
    </row>
    <row r="31" spans="1:26" x14ac:dyDescent="0.35">
      <c r="V31" s="11"/>
      <c r="W31" s="11"/>
      <c r="Z31" s="11"/>
    </row>
    <row r="37" spans="7:26" x14ac:dyDescent="0.35">
      <c r="V37" s="24"/>
      <c r="W37" s="24"/>
      <c r="X37" s="24"/>
      <c r="Y37" s="26"/>
      <c r="Z37" s="24"/>
    </row>
    <row r="38" spans="7:26" x14ac:dyDescent="0.35">
      <c r="V38" s="24"/>
      <c r="W38" s="24"/>
      <c r="X38" s="24"/>
      <c r="Y38" s="26"/>
      <c r="Z38" s="24"/>
    </row>
    <row r="39" spans="7:26" x14ac:dyDescent="0.35">
      <c r="V39" s="24"/>
      <c r="W39" s="24"/>
      <c r="X39" s="24"/>
      <c r="Y39" s="26"/>
      <c r="Z39" s="24"/>
    </row>
    <row r="40" spans="7:26" x14ac:dyDescent="0.35">
      <c r="V40" s="24"/>
      <c r="W40" s="24"/>
      <c r="X40" s="24"/>
      <c r="Y40" s="26"/>
      <c r="Z40" s="24"/>
    </row>
    <row r="41" spans="7:26" x14ac:dyDescent="0.35">
      <c r="V41" s="24"/>
      <c r="W41" s="24"/>
      <c r="X41" s="24"/>
      <c r="Y41" s="26"/>
      <c r="Z41" s="24"/>
    </row>
    <row r="42" spans="7:26" x14ac:dyDescent="0.35">
      <c r="V42" s="24"/>
      <c r="W42" s="24"/>
      <c r="X42" s="24"/>
      <c r="Y42" s="26"/>
      <c r="Z42" s="24"/>
    </row>
    <row r="43" spans="7:26" x14ac:dyDescent="0.35">
      <c r="V43" s="24"/>
      <c r="W43" s="24"/>
      <c r="X43" s="24"/>
      <c r="Y43" s="26"/>
      <c r="Z43" s="24"/>
    </row>
    <row r="44" spans="7:26" x14ac:dyDescent="0.35">
      <c r="V44" s="24"/>
      <c r="W44" s="24"/>
      <c r="X44" s="24"/>
      <c r="Y44" s="26"/>
      <c r="Z44" s="24"/>
    </row>
    <row r="45" spans="7:26" ht="15" thickBot="1" x14ac:dyDescent="0.4">
      <c r="V45" s="24"/>
      <c r="W45" s="24"/>
      <c r="X45" s="24"/>
      <c r="Y45" s="26"/>
      <c r="Z45" s="24"/>
    </row>
    <row r="46" spans="7:26" ht="63.75" customHeight="1" x14ac:dyDescent="0.35">
      <c r="G46" s="80" t="s">
        <v>2</v>
      </c>
      <c r="H46" s="81"/>
      <c r="I46" s="81"/>
      <c r="J46" s="81"/>
      <c r="K46" s="81"/>
      <c r="L46" s="81"/>
      <c r="M46" s="81"/>
      <c r="N46" s="81"/>
      <c r="O46" s="84" t="s">
        <v>3</v>
      </c>
      <c r="P46" s="84"/>
      <c r="Q46" s="75" t="s">
        <v>77</v>
      </c>
      <c r="R46" s="76"/>
      <c r="U46" s="24"/>
      <c r="V46" s="24"/>
      <c r="W46" s="24"/>
      <c r="X46" s="24"/>
      <c r="Y46" s="26"/>
    </row>
    <row r="47" spans="7:26" x14ac:dyDescent="0.35">
      <c r="G47" s="82"/>
      <c r="H47" s="83"/>
      <c r="I47" s="83"/>
      <c r="J47" s="83"/>
      <c r="K47" s="83"/>
      <c r="L47" s="83"/>
      <c r="M47" s="83"/>
      <c r="N47" s="83"/>
      <c r="O47" s="85"/>
      <c r="P47" s="85"/>
      <c r="Q47" s="77"/>
      <c r="R47" s="78"/>
      <c r="U47" s="24"/>
      <c r="V47" s="24"/>
      <c r="W47" s="24"/>
      <c r="X47" s="24"/>
      <c r="Y47" s="26"/>
    </row>
    <row r="48" spans="7:26" x14ac:dyDescent="0.35">
      <c r="G48" s="86" t="s">
        <v>73</v>
      </c>
      <c r="H48" s="87"/>
      <c r="I48" s="87"/>
      <c r="J48" s="87"/>
      <c r="K48" s="87"/>
      <c r="L48" s="87"/>
      <c r="M48" s="87"/>
      <c r="N48" s="87"/>
      <c r="O48" s="88">
        <f>Arkusz10!A2</f>
        <v>529</v>
      </c>
      <c r="P48" s="88"/>
      <c r="Q48" s="65">
        <f>Arkusz10!A3</f>
        <v>415</v>
      </c>
      <c r="R48" s="66"/>
      <c r="U48" s="24"/>
      <c r="V48" s="24"/>
      <c r="W48" s="24"/>
      <c r="X48" s="24"/>
      <c r="Y48" s="26"/>
    </row>
    <row r="49" spans="7:26" x14ac:dyDescent="0.35">
      <c r="G49" s="89" t="s">
        <v>74</v>
      </c>
      <c r="H49" s="90"/>
      <c r="I49" s="90"/>
      <c r="J49" s="90"/>
      <c r="K49" s="90"/>
      <c r="L49" s="90"/>
      <c r="M49" s="90"/>
      <c r="N49" s="90"/>
      <c r="O49" s="91">
        <f>Arkusz10!A4</f>
        <v>55</v>
      </c>
      <c r="P49" s="91"/>
      <c r="Q49" s="71">
        <f>Arkusz10!A5</f>
        <v>55</v>
      </c>
      <c r="R49" s="72"/>
      <c r="U49" s="24"/>
      <c r="V49" s="24"/>
      <c r="W49" s="24"/>
      <c r="X49" s="24"/>
      <c r="Y49" s="26"/>
    </row>
    <row r="50" spans="7:26" x14ac:dyDescent="0.35">
      <c r="G50" s="86" t="s">
        <v>75</v>
      </c>
      <c r="H50" s="87"/>
      <c r="I50" s="87"/>
      <c r="J50" s="87"/>
      <c r="K50" s="87"/>
      <c r="L50" s="87"/>
      <c r="M50" s="87"/>
      <c r="N50" s="87"/>
      <c r="O50" s="88">
        <f>Arkusz10!A6</f>
        <v>0</v>
      </c>
      <c r="P50" s="88"/>
      <c r="Q50" s="65">
        <f>Arkusz10!A7</f>
        <v>1</v>
      </c>
      <c r="R50" s="66"/>
      <c r="U50" s="24"/>
      <c r="V50" s="24"/>
      <c r="W50" s="24"/>
      <c r="X50" s="24"/>
      <c r="Y50" s="26"/>
    </row>
    <row r="51" spans="7:26" ht="15" thickBot="1" x14ac:dyDescent="0.4">
      <c r="G51" s="103" t="s">
        <v>76</v>
      </c>
      <c r="H51" s="104"/>
      <c r="I51" s="104"/>
      <c r="J51" s="104"/>
      <c r="K51" s="104"/>
      <c r="L51" s="104"/>
      <c r="M51" s="104"/>
      <c r="N51" s="104"/>
      <c r="O51" s="102">
        <f>Arkusz10!A8</f>
        <v>7</v>
      </c>
      <c r="P51" s="102"/>
      <c r="Q51" s="67">
        <f>Arkusz10!A9</f>
        <v>7</v>
      </c>
      <c r="R51" s="68"/>
      <c r="U51" s="24"/>
      <c r="V51" s="24"/>
      <c r="W51" s="24"/>
      <c r="X51" s="24"/>
      <c r="Y51" s="26"/>
    </row>
    <row r="52" spans="7:26" ht="15" thickBot="1" x14ac:dyDescent="0.4">
      <c r="G52" s="105" t="s">
        <v>72</v>
      </c>
      <c r="H52" s="106"/>
      <c r="I52" s="106"/>
      <c r="J52" s="106"/>
      <c r="K52" s="106"/>
      <c r="L52" s="106"/>
      <c r="M52" s="106"/>
      <c r="N52" s="106"/>
      <c r="O52" s="73">
        <f>SUM(O48:O51)</f>
        <v>591</v>
      </c>
      <c r="P52" s="73"/>
      <c r="Q52" s="69">
        <f>SUM(Q48:Q51)</f>
        <v>478</v>
      </c>
      <c r="R52" s="70"/>
      <c r="U52" s="24"/>
      <c r="V52" s="24"/>
      <c r="W52" s="24"/>
      <c r="X52" s="24"/>
      <c r="Y52" s="26"/>
    </row>
    <row r="53" spans="7:26" x14ac:dyDescent="0.35">
      <c r="V53" s="24"/>
      <c r="W53" s="24"/>
      <c r="X53" s="24"/>
      <c r="Y53" s="26"/>
      <c r="Z53" s="24"/>
    </row>
    <row r="54" spans="7:26" x14ac:dyDescent="0.35">
      <c r="V54" s="24"/>
      <c r="W54" s="24"/>
      <c r="X54" s="24"/>
      <c r="Y54" s="26"/>
      <c r="Z54" s="24"/>
    </row>
    <row r="55" spans="7:26" ht="15" thickBot="1" x14ac:dyDescent="0.4">
      <c r="V55" s="24"/>
      <c r="W55" s="24"/>
      <c r="X55" s="24"/>
      <c r="Y55" s="26"/>
      <c r="Z55" s="24"/>
    </row>
    <row r="56" spans="7:26" ht="33" customHeight="1" x14ac:dyDescent="0.35">
      <c r="G56" s="92" t="s">
        <v>2</v>
      </c>
      <c r="H56" s="93"/>
      <c r="I56" s="93"/>
      <c r="J56" s="93"/>
      <c r="K56" s="93" t="s">
        <v>3</v>
      </c>
      <c r="L56" s="93"/>
      <c r="M56" s="96" t="str">
        <f>CONCATENATE("decyzje ",Arkusz18!C2," - ",Arkusz18!B2," r.")</f>
        <v>decyzje 01.01.2025 - 31.10.2025 r.</v>
      </c>
      <c r="N56" s="96"/>
      <c r="O56" s="96"/>
      <c r="P56" s="96"/>
      <c r="Q56" s="96"/>
      <c r="R56" s="97"/>
      <c r="V56" s="24"/>
      <c r="W56" s="24"/>
      <c r="X56" s="24"/>
      <c r="Y56" s="26"/>
      <c r="Z56" s="24"/>
    </row>
    <row r="57" spans="7:26" ht="63.75" customHeight="1" x14ac:dyDescent="0.35">
      <c r="G57" s="94"/>
      <c r="H57" s="95"/>
      <c r="I57" s="95"/>
      <c r="J57" s="95"/>
      <c r="K57" s="95"/>
      <c r="L57" s="95"/>
      <c r="M57" s="99" t="s">
        <v>25</v>
      </c>
      <c r="N57" s="99"/>
      <c r="O57" s="99" t="s">
        <v>26</v>
      </c>
      <c r="P57" s="99"/>
      <c r="Q57" s="99" t="s">
        <v>27</v>
      </c>
      <c r="R57" s="100"/>
      <c r="V57" s="24"/>
      <c r="W57" s="24"/>
      <c r="X57" s="24"/>
      <c r="Y57" s="26"/>
      <c r="Z57" s="24"/>
    </row>
    <row r="58" spans="7:26" x14ac:dyDescent="0.35">
      <c r="G58" s="214" t="s">
        <v>34</v>
      </c>
      <c r="H58" s="215"/>
      <c r="I58" s="215"/>
      <c r="J58" s="215"/>
      <c r="K58" s="161">
        <v>423266</v>
      </c>
      <c r="L58" s="161"/>
      <c r="M58" s="223">
        <f>Arkusz11!B3</f>
        <v>280871</v>
      </c>
      <c r="N58" s="223"/>
      <c r="O58" s="223">
        <f>Arkusz11!B2</f>
        <v>22270</v>
      </c>
      <c r="P58" s="223"/>
      <c r="Q58" s="223">
        <f>Arkusz11!B4</f>
        <v>10064</v>
      </c>
      <c r="R58" s="224"/>
      <c r="V58" s="24"/>
      <c r="W58" s="24"/>
      <c r="X58" s="24"/>
      <c r="Y58" s="26"/>
      <c r="Z58" s="24"/>
    </row>
    <row r="59" spans="7:26" x14ac:dyDescent="0.35">
      <c r="G59" s="253" t="s">
        <v>35</v>
      </c>
      <c r="H59" s="254"/>
      <c r="I59" s="254"/>
      <c r="J59" s="254"/>
      <c r="K59" s="252">
        <v>17730</v>
      </c>
      <c r="L59" s="252"/>
      <c r="M59" s="257">
        <f>Arkusz11!B11</f>
        <v>13137</v>
      </c>
      <c r="N59" s="257"/>
      <c r="O59" s="257">
        <f>Arkusz11!B10</f>
        <v>2335</v>
      </c>
      <c r="P59" s="257"/>
      <c r="Q59" s="257">
        <f>Arkusz11!B12</f>
        <v>984</v>
      </c>
      <c r="R59" s="258"/>
      <c r="V59" s="24"/>
      <c r="W59" s="24"/>
      <c r="X59" s="24"/>
      <c r="Y59" s="26"/>
      <c r="Z59" s="24"/>
    </row>
    <row r="60" spans="7:26" ht="15" thickBot="1" x14ac:dyDescent="0.4">
      <c r="G60" s="225" t="s">
        <v>24</v>
      </c>
      <c r="H60" s="226"/>
      <c r="I60" s="226"/>
      <c r="J60" s="226"/>
      <c r="K60" s="213">
        <v>28780</v>
      </c>
      <c r="L60" s="213"/>
      <c r="M60" s="259">
        <f>Arkusz11!B7</f>
        <v>16112</v>
      </c>
      <c r="N60" s="259"/>
      <c r="O60" s="259">
        <f>Arkusz11!B6</f>
        <v>2594</v>
      </c>
      <c r="P60" s="259"/>
      <c r="Q60" s="259">
        <f>Arkusz11!B8</f>
        <v>1734</v>
      </c>
      <c r="R60" s="260"/>
      <c r="V60" s="24"/>
      <c r="W60" s="24"/>
      <c r="X60" s="24"/>
      <c r="Y60" s="26"/>
      <c r="Z60" s="24"/>
    </row>
    <row r="61" spans="7:26" ht="15" thickBot="1" x14ac:dyDescent="0.4">
      <c r="G61" s="289" t="s">
        <v>72</v>
      </c>
      <c r="H61" s="290"/>
      <c r="I61" s="290"/>
      <c r="J61" s="290"/>
      <c r="K61" s="255">
        <f>SUM(K58:L60)</f>
        <v>469776</v>
      </c>
      <c r="L61" s="255"/>
      <c r="M61" s="255">
        <f t="shared" ref="M61" si="0">SUM(M58:N60)</f>
        <v>310120</v>
      </c>
      <c r="N61" s="255"/>
      <c r="O61" s="255">
        <f t="shared" ref="O61" si="1">SUM(O58:P60)</f>
        <v>27199</v>
      </c>
      <c r="P61" s="255"/>
      <c r="Q61" s="255">
        <f t="shared" ref="Q61" si="2">SUM(Q58:R60)</f>
        <v>12782</v>
      </c>
      <c r="R61" s="256"/>
      <c r="V61" s="24"/>
      <c r="W61" s="24"/>
      <c r="X61" s="24"/>
      <c r="Y61" s="26"/>
      <c r="Z61" s="24"/>
    </row>
    <row r="62" spans="7:26" x14ac:dyDescent="0.35">
      <c r="V62" s="24"/>
      <c r="W62" s="24"/>
      <c r="X62" s="24"/>
      <c r="Y62" s="26"/>
      <c r="Z62" s="24"/>
    </row>
    <row r="63" spans="7:26" x14ac:dyDescent="0.35">
      <c r="V63" s="24"/>
      <c r="W63" s="24"/>
      <c r="X63" s="24"/>
      <c r="Y63" s="26"/>
      <c r="Z63" s="24"/>
    </row>
    <row r="64" spans="7:26" x14ac:dyDescent="0.35">
      <c r="V64" s="24"/>
      <c r="W64" s="24"/>
      <c r="X64" s="24"/>
      <c r="Y64" s="26"/>
      <c r="Z64" s="24"/>
    </row>
    <row r="66" spans="14:26" x14ac:dyDescent="0.35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25" ht="15" thickBot="1" x14ac:dyDescent="0.4"/>
    <row r="82" spans="1:25" ht="57.75" customHeight="1" x14ac:dyDescent="0.35">
      <c r="G82" s="80" t="s">
        <v>2</v>
      </c>
      <c r="H82" s="81"/>
      <c r="I82" s="81"/>
      <c r="J82" s="81"/>
      <c r="K82" s="81"/>
      <c r="L82" s="81"/>
      <c r="M82" s="81"/>
      <c r="N82" s="81"/>
      <c r="O82" s="84" t="s">
        <v>3</v>
      </c>
      <c r="P82" s="84"/>
      <c r="Q82" s="75" t="s">
        <v>77</v>
      </c>
      <c r="R82" s="76"/>
    </row>
    <row r="83" spans="1:25" x14ac:dyDescent="0.35">
      <c r="G83" s="82"/>
      <c r="H83" s="83"/>
      <c r="I83" s="83"/>
      <c r="J83" s="83"/>
      <c r="K83" s="83"/>
      <c r="L83" s="83"/>
      <c r="M83" s="83"/>
      <c r="N83" s="83"/>
      <c r="O83" s="85"/>
      <c r="P83" s="85"/>
      <c r="Q83" s="77"/>
      <c r="R83" s="78"/>
    </row>
    <row r="84" spans="1:25" x14ac:dyDescent="0.35">
      <c r="G84" s="86" t="s">
        <v>73</v>
      </c>
      <c r="H84" s="87"/>
      <c r="I84" s="87"/>
      <c r="J84" s="87"/>
      <c r="K84" s="87"/>
      <c r="L84" s="87"/>
      <c r="M84" s="87"/>
      <c r="N84" s="87"/>
      <c r="O84" s="88">
        <f>Arkusz12!A2</f>
        <v>4330</v>
      </c>
      <c r="P84" s="88"/>
      <c r="Q84" s="65">
        <f>Arkusz12!A3</f>
        <v>3335</v>
      </c>
      <c r="R84" s="66"/>
    </row>
    <row r="85" spans="1:25" x14ac:dyDescent="0.35">
      <c r="G85" s="89" t="s">
        <v>74</v>
      </c>
      <c r="H85" s="90"/>
      <c r="I85" s="90"/>
      <c r="J85" s="90"/>
      <c r="K85" s="90"/>
      <c r="L85" s="90"/>
      <c r="M85" s="90"/>
      <c r="N85" s="90"/>
      <c r="O85" s="91">
        <f>Arkusz12!A4</f>
        <v>513</v>
      </c>
      <c r="P85" s="91"/>
      <c r="Q85" s="71">
        <f>Arkusz12!A5</f>
        <v>441</v>
      </c>
      <c r="R85" s="72"/>
    </row>
    <row r="86" spans="1:25" x14ac:dyDescent="0.35">
      <c r="G86" s="86" t="s">
        <v>75</v>
      </c>
      <c r="H86" s="87"/>
      <c r="I86" s="87"/>
      <c r="J86" s="87"/>
      <c r="K86" s="87"/>
      <c r="L86" s="87"/>
      <c r="M86" s="87"/>
      <c r="N86" s="87"/>
      <c r="O86" s="88">
        <f>Arkusz12!A6</f>
        <v>0</v>
      </c>
      <c r="P86" s="88"/>
      <c r="Q86" s="65">
        <f>Arkusz12!A7</f>
        <v>10</v>
      </c>
      <c r="R86" s="66"/>
    </row>
    <row r="87" spans="1:25" ht="15" thickBot="1" x14ac:dyDescent="0.4">
      <c r="G87" s="103" t="s">
        <v>76</v>
      </c>
      <c r="H87" s="104"/>
      <c r="I87" s="104"/>
      <c r="J87" s="104"/>
      <c r="K87" s="104"/>
      <c r="L87" s="104"/>
      <c r="M87" s="104"/>
      <c r="N87" s="104"/>
      <c r="O87" s="102">
        <f>Arkusz12!A8</f>
        <v>72</v>
      </c>
      <c r="P87" s="102"/>
      <c r="Q87" s="67">
        <f>Arkusz12!A9</f>
        <v>52</v>
      </c>
      <c r="R87" s="68"/>
    </row>
    <row r="88" spans="1:25" ht="15" thickBot="1" x14ac:dyDescent="0.4">
      <c r="G88" s="105" t="s">
        <v>72</v>
      </c>
      <c r="H88" s="106"/>
      <c r="I88" s="106"/>
      <c r="J88" s="106"/>
      <c r="K88" s="106"/>
      <c r="L88" s="106"/>
      <c r="M88" s="106"/>
      <c r="N88" s="106"/>
      <c r="O88" s="73">
        <f>SUM(O84:P87)</f>
        <v>4915</v>
      </c>
      <c r="P88" s="73"/>
      <c r="Q88" s="73">
        <f>SUM(Q84:R87)</f>
        <v>3838</v>
      </c>
      <c r="R88" s="74"/>
    </row>
    <row r="91" spans="1:25" x14ac:dyDescent="0.35">
      <c r="A91" s="136" t="s">
        <v>178</v>
      </c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</row>
    <row r="92" spans="1:25" x14ac:dyDescent="0.35">
      <c r="A92" s="137"/>
      <c r="B92" s="137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</row>
    <row r="93" spans="1:25" x14ac:dyDescent="0.35">
      <c r="A93" s="137"/>
      <c r="B93" s="137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</row>
    <row r="94" spans="1:25" x14ac:dyDescent="0.35">
      <c r="A94" s="137"/>
      <c r="B94" s="137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</row>
    <row r="95" spans="1:25" x14ac:dyDescent="0.35">
      <c r="A95" s="137"/>
      <c r="B95" s="137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</row>
    <row r="96" spans="1:25" x14ac:dyDescent="0.35">
      <c r="A96" s="137"/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</row>
    <row r="97" spans="1:38" x14ac:dyDescent="0.35">
      <c r="A97" s="137"/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</row>
    <row r="98" spans="1:38" x14ac:dyDescent="0.35">
      <c r="A98" s="137"/>
      <c r="B98" s="137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</row>
    <row r="99" spans="1:38" ht="102" customHeight="1" x14ac:dyDescent="0.35">
      <c r="A99" s="137"/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</row>
    <row r="104" spans="1:38" ht="36" customHeight="1" x14ac:dyDescent="0.35">
      <c r="A104" s="138" t="s">
        <v>140</v>
      </c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</row>
    <row r="105" spans="1:38" x14ac:dyDescent="0.35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</row>
    <row r="106" spans="1:38" ht="15" thickBot="1" x14ac:dyDescent="0.4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79" t="str">
        <f>CONCATENATE(Arkusz18!C2," - ",Arkusz18!B2," r.")</f>
        <v>01.01.2025 - 31.10.2025 r.</v>
      </c>
      <c r="M106" s="79"/>
      <c r="N106" s="79"/>
      <c r="O106" s="79"/>
      <c r="P106" s="79"/>
      <c r="Q106" s="79"/>
      <c r="R106" s="79"/>
      <c r="S106" s="79"/>
      <c r="T106" s="79"/>
      <c r="U106" s="79"/>
      <c r="V106" s="79"/>
    </row>
    <row r="107" spans="1:38" ht="188" x14ac:dyDescent="0.35">
      <c r="C107" s="218" t="s">
        <v>2</v>
      </c>
      <c r="D107" s="219"/>
      <c r="E107" s="219"/>
      <c r="F107" s="219"/>
      <c r="G107" s="219"/>
      <c r="H107" s="219"/>
      <c r="I107" s="219"/>
      <c r="J107" s="219"/>
      <c r="K107" s="219"/>
      <c r="L107" s="295" t="s">
        <v>79</v>
      </c>
      <c r="M107" s="295"/>
      <c r="N107" s="31" t="s">
        <v>12</v>
      </c>
      <c r="O107" s="31" t="s">
        <v>94</v>
      </c>
      <c r="P107" s="31" t="s">
        <v>84</v>
      </c>
      <c r="Q107" s="31" t="s">
        <v>53</v>
      </c>
      <c r="R107" s="31" t="s">
        <v>39</v>
      </c>
      <c r="S107" s="31" t="s">
        <v>4</v>
      </c>
      <c r="T107" s="31" t="s">
        <v>42</v>
      </c>
      <c r="U107" s="31" t="s">
        <v>83</v>
      </c>
      <c r="V107" s="295" t="s">
        <v>78</v>
      </c>
      <c r="W107" s="296"/>
      <c r="Y107" s="3"/>
      <c r="Z107" s="6"/>
    </row>
    <row r="108" spans="1:38" x14ac:dyDescent="0.35">
      <c r="C108" s="175" t="s">
        <v>34</v>
      </c>
      <c r="D108" s="176"/>
      <c r="E108" s="176"/>
      <c r="F108" s="176"/>
      <c r="G108" s="176"/>
      <c r="H108" s="176"/>
      <c r="I108" s="176"/>
      <c r="J108" s="176"/>
      <c r="K108" s="176"/>
      <c r="L108" s="223">
        <f>Arkusz13!C2</f>
        <v>17348</v>
      </c>
      <c r="M108" s="223"/>
      <c r="N108" s="32">
        <v>3075</v>
      </c>
      <c r="O108" s="32">
        <v>8023</v>
      </c>
      <c r="P108" s="32">
        <v>2740</v>
      </c>
      <c r="Q108" s="32">
        <v>181</v>
      </c>
      <c r="R108" s="32">
        <f>Arkusz13!C82</f>
        <v>0</v>
      </c>
      <c r="S108" s="32">
        <f>Arkusz13!C98</f>
        <v>0</v>
      </c>
      <c r="T108" s="32">
        <f>Arkusz13!C114</f>
        <v>0</v>
      </c>
      <c r="U108" s="32">
        <v>1878</v>
      </c>
      <c r="V108" s="161">
        <v>15897</v>
      </c>
      <c r="W108" s="162"/>
      <c r="X108" s="53"/>
      <c r="Y108" s="3"/>
      <c r="Z108" s="6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</row>
    <row r="109" spans="1:38" x14ac:dyDescent="0.35">
      <c r="C109" s="173" t="s">
        <v>35</v>
      </c>
      <c r="D109" s="174"/>
      <c r="E109" s="174"/>
      <c r="F109" s="174"/>
      <c r="G109" s="174"/>
      <c r="H109" s="174"/>
      <c r="I109" s="174"/>
      <c r="J109" s="174"/>
      <c r="K109" s="174"/>
      <c r="L109" s="223">
        <f>Arkusz13!C3</f>
        <v>970</v>
      </c>
      <c r="M109" s="223"/>
      <c r="N109" s="32">
        <f>Arkusz13!C19</f>
        <v>608</v>
      </c>
      <c r="O109" s="32">
        <f>Arkusz13!C35</f>
        <v>340</v>
      </c>
      <c r="P109" s="32">
        <f>Arkusz13!C51</f>
        <v>148</v>
      </c>
      <c r="Q109" s="32">
        <f>Arkusz13!C67</f>
        <v>29</v>
      </c>
      <c r="R109" s="32">
        <f>Arkusz13!C83</f>
        <v>0</v>
      </c>
      <c r="S109" s="32">
        <f>Arkusz13!C99</f>
        <v>0</v>
      </c>
      <c r="T109" s="32">
        <f>Arkusz13!C115</f>
        <v>0</v>
      </c>
      <c r="U109" s="32">
        <f>Arkusz13!C131-SUM(N109:T109)</f>
        <v>151</v>
      </c>
      <c r="V109" s="161">
        <f t="shared" ref="V109:V122" si="3">SUM(N109:U109)</f>
        <v>1276</v>
      </c>
      <c r="W109" s="162"/>
      <c r="Y109" s="3"/>
      <c r="Z109" s="6"/>
    </row>
    <row r="110" spans="1:38" x14ac:dyDescent="0.35">
      <c r="C110" s="175" t="s">
        <v>36</v>
      </c>
      <c r="D110" s="176"/>
      <c r="E110" s="176"/>
      <c r="F110" s="176"/>
      <c r="G110" s="176"/>
      <c r="H110" s="176"/>
      <c r="I110" s="176"/>
      <c r="J110" s="176"/>
      <c r="K110" s="176"/>
      <c r="L110" s="223">
        <f>Arkusz13!C4</f>
        <v>1130</v>
      </c>
      <c r="M110" s="223"/>
      <c r="N110" s="32">
        <f>Arkusz13!C20</f>
        <v>354</v>
      </c>
      <c r="O110" s="32">
        <f>Arkusz13!C36</f>
        <v>114</v>
      </c>
      <c r="P110" s="32">
        <f>Arkusz13!C52</f>
        <v>253</v>
      </c>
      <c r="Q110" s="32">
        <f>Arkusz13!C68</f>
        <v>20</v>
      </c>
      <c r="R110" s="32">
        <f>Arkusz13!C84</f>
        <v>0</v>
      </c>
      <c r="S110" s="32">
        <f>Arkusz13!C100</f>
        <v>0</v>
      </c>
      <c r="T110" s="32">
        <f>Arkusz13!C116</f>
        <v>0</v>
      </c>
      <c r="U110" s="32">
        <f>Arkusz13!C132-SUM(N110:T110)</f>
        <v>141</v>
      </c>
      <c r="V110" s="161">
        <f t="shared" si="3"/>
        <v>882</v>
      </c>
      <c r="W110" s="162"/>
      <c r="Y110" s="3"/>
      <c r="Z110" s="6"/>
    </row>
    <row r="111" spans="1:38" x14ac:dyDescent="0.35">
      <c r="C111" s="173" t="s">
        <v>37</v>
      </c>
      <c r="D111" s="174"/>
      <c r="E111" s="174"/>
      <c r="F111" s="174"/>
      <c r="G111" s="174"/>
      <c r="H111" s="174"/>
      <c r="I111" s="174"/>
      <c r="J111" s="174"/>
      <c r="K111" s="174"/>
      <c r="L111" s="223">
        <f>Arkusz13!C5</f>
        <v>19</v>
      </c>
      <c r="M111" s="223"/>
      <c r="N111" s="32">
        <f>Arkusz13!C21</f>
        <v>14</v>
      </c>
      <c r="O111" s="32">
        <f>Arkusz13!C37</f>
        <v>2</v>
      </c>
      <c r="P111" s="32">
        <f>Arkusz13!C53</f>
        <v>1</v>
      </c>
      <c r="Q111" s="32">
        <f>Arkusz13!C69</f>
        <v>0</v>
      </c>
      <c r="R111" s="32">
        <f>Arkusz13!C85</f>
        <v>0</v>
      </c>
      <c r="S111" s="32">
        <f>Arkusz13!C101</f>
        <v>0</v>
      </c>
      <c r="T111" s="32">
        <f>Arkusz13!C117</f>
        <v>0</v>
      </c>
      <c r="U111" s="32">
        <f>Arkusz13!C133-SUM(N111:T111)</f>
        <v>10</v>
      </c>
      <c r="V111" s="161">
        <f t="shared" si="3"/>
        <v>27</v>
      </c>
      <c r="W111" s="162"/>
      <c r="Y111" s="3"/>
      <c r="Z111" s="6"/>
    </row>
    <row r="112" spans="1:38" x14ac:dyDescent="0.35">
      <c r="C112" s="175" t="s">
        <v>38</v>
      </c>
      <c r="D112" s="176"/>
      <c r="E112" s="176"/>
      <c r="F112" s="176"/>
      <c r="G112" s="176"/>
      <c r="H112" s="176"/>
      <c r="I112" s="176"/>
      <c r="J112" s="176"/>
      <c r="K112" s="176"/>
      <c r="L112" s="223">
        <f>Arkusz13!C6</f>
        <v>7</v>
      </c>
      <c r="M112" s="223"/>
      <c r="N112" s="32">
        <f>Arkusz13!C22</f>
        <v>4</v>
      </c>
      <c r="O112" s="32">
        <f>Arkusz13!C38</f>
        <v>0</v>
      </c>
      <c r="P112" s="32">
        <f>Arkusz13!C54</f>
        <v>0</v>
      </c>
      <c r="Q112" s="32">
        <f>Arkusz13!C70</f>
        <v>0</v>
      </c>
      <c r="R112" s="32">
        <f>Arkusz13!C86</f>
        <v>0</v>
      </c>
      <c r="S112" s="32">
        <f>Arkusz13!C102</f>
        <v>0</v>
      </c>
      <c r="T112" s="32">
        <f>Arkusz13!C118</f>
        <v>0</v>
      </c>
      <c r="U112" s="32">
        <f>Arkusz13!C134-SUM(N112:T112)</f>
        <v>2</v>
      </c>
      <c r="V112" s="161">
        <f t="shared" si="3"/>
        <v>6</v>
      </c>
      <c r="W112" s="162"/>
      <c r="Y112" s="3"/>
      <c r="Z112" s="6"/>
    </row>
    <row r="113" spans="1:26" x14ac:dyDescent="0.35">
      <c r="C113" s="173" t="s">
        <v>46</v>
      </c>
      <c r="D113" s="174"/>
      <c r="E113" s="174"/>
      <c r="F113" s="174"/>
      <c r="G113" s="174"/>
      <c r="H113" s="174"/>
      <c r="I113" s="174"/>
      <c r="J113" s="174"/>
      <c r="K113" s="174"/>
      <c r="L113" s="223">
        <f>Arkusz13!C7</f>
        <v>5</v>
      </c>
      <c r="M113" s="223"/>
      <c r="N113" s="32">
        <f>Arkusz13!C23</f>
        <v>5</v>
      </c>
      <c r="O113" s="32">
        <f>Arkusz13!C39</f>
        <v>2</v>
      </c>
      <c r="P113" s="32">
        <f>Arkusz13!C55</f>
        <v>1</v>
      </c>
      <c r="Q113" s="32">
        <f>Arkusz13!C71</f>
        <v>0</v>
      </c>
      <c r="R113" s="32">
        <f>Arkusz13!C87</f>
        <v>0</v>
      </c>
      <c r="S113" s="32">
        <f>Arkusz13!C103</f>
        <v>0</v>
      </c>
      <c r="T113" s="32">
        <f>Arkusz13!C119</f>
        <v>0</v>
      </c>
      <c r="U113" s="32">
        <f>Arkusz13!C135-SUM(N113:T113)</f>
        <v>3</v>
      </c>
      <c r="V113" s="161">
        <f t="shared" si="3"/>
        <v>11</v>
      </c>
      <c r="W113" s="162"/>
      <c r="Y113" s="3"/>
      <c r="Z113" s="6"/>
    </row>
    <row r="114" spans="1:26" x14ac:dyDescent="0.35">
      <c r="C114" s="175" t="s">
        <v>47</v>
      </c>
      <c r="D114" s="176"/>
      <c r="E114" s="176"/>
      <c r="F114" s="176"/>
      <c r="G114" s="176"/>
      <c r="H114" s="176"/>
      <c r="I114" s="176"/>
      <c r="J114" s="176"/>
      <c r="K114" s="176"/>
      <c r="L114" s="223">
        <f>Arkusz13!C8</f>
        <v>2</v>
      </c>
      <c r="M114" s="223"/>
      <c r="N114" s="32">
        <f>Arkusz13!C24</f>
        <v>6</v>
      </c>
      <c r="O114" s="32">
        <f>Arkusz13!C40</f>
        <v>0</v>
      </c>
      <c r="P114" s="32">
        <f>Arkusz13!C56</f>
        <v>0</v>
      </c>
      <c r="Q114" s="32">
        <f>Arkusz13!C72</f>
        <v>0</v>
      </c>
      <c r="R114" s="32">
        <f>Arkusz13!C88</f>
        <v>0</v>
      </c>
      <c r="S114" s="32">
        <f>Arkusz13!C104</f>
        <v>0</v>
      </c>
      <c r="T114" s="32">
        <f>Arkusz13!C120</f>
        <v>0</v>
      </c>
      <c r="U114" s="32">
        <f>Arkusz13!C136-SUM(N114:T114)</f>
        <v>1</v>
      </c>
      <c r="V114" s="161">
        <f t="shared" si="3"/>
        <v>7</v>
      </c>
      <c r="W114" s="162"/>
      <c r="Y114" s="3"/>
      <c r="Z114" s="6"/>
    </row>
    <row r="115" spans="1:26" x14ac:dyDescent="0.35">
      <c r="C115" s="173" t="s">
        <v>4</v>
      </c>
      <c r="D115" s="174"/>
      <c r="E115" s="174"/>
      <c r="F115" s="174"/>
      <c r="G115" s="174"/>
      <c r="H115" s="174"/>
      <c r="I115" s="174"/>
      <c r="J115" s="174"/>
      <c r="K115" s="174"/>
      <c r="L115" s="223">
        <f>Arkusz13!C9</f>
        <v>0</v>
      </c>
      <c r="M115" s="223"/>
      <c r="N115" s="32">
        <f>Arkusz13!C25</f>
        <v>0</v>
      </c>
      <c r="O115" s="32">
        <f>Arkusz13!C41</f>
        <v>0</v>
      </c>
      <c r="P115" s="32">
        <f>Arkusz13!C57</f>
        <v>0</v>
      </c>
      <c r="Q115" s="32">
        <f>Arkusz13!C73</f>
        <v>0</v>
      </c>
      <c r="R115" s="32">
        <f>Arkusz13!C89</f>
        <v>0</v>
      </c>
      <c r="S115" s="32">
        <f>Arkusz13!C105</f>
        <v>0</v>
      </c>
      <c r="T115" s="32">
        <f>Arkusz13!C121</f>
        <v>0</v>
      </c>
      <c r="U115" s="32">
        <f>Arkusz13!C137-SUM(N115:T115)</f>
        <v>0</v>
      </c>
      <c r="V115" s="161">
        <f t="shared" si="3"/>
        <v>0</v>
      </c>
      <c r="W115" s="162"/>
      <c r="Y115" s="3"/>
      <c r="Z115" s="6"/>
    </row>
    <row r="116" spans="1:26" x14ac:dyDescent="0.35">
      <c r="C116" s="175" t="s">
        <v>39</v>
      </c>
      <c r="D116" s="176"/>
      <c r="E116" s="176"/>
      <c r="F116" s="176"/>
      <c r="G116" s="176"/>
      <c r="H116" s="176"/>
      <c r="I116" s="176"/>
      <c r="J116" s="176"/>
      <c r="K116" s="176"/>
      <c r="L116" s="223">
        <v>0</v>
      </c>
      <c r="M116" s="223"/>
      <c r="N116" s="32">
        <f>Arkusz13!C26</f>
        <v>0</v>
      </c>
      <c r="O116" s="32">
        <f>Arkusz13!C42</f>
        <v>0</v>
      </c>
      <c r="P116" s="32">
        <f>Arkusz13!C58</f>
        <v>0</v>
      </c>
      <c r="Q116" s="32">
        <f>Arkusz13!C74</f>
        <v>0</v>
      </c>
      <c r="R116" s="32">
        <f>Arkusz13!C90</f>
        <v>0</v>
      </c>
      <c r="S116" s="32">
        <f>Arkusz13!C106</f>
        <v>0</v>
      </c>
      <c r="T116" s="32">
        <f>Arkusz13!C122</f>
        <v>0</v>
      </c>
      <c r="U116" s="32">
        <f>Arkusz13!C138-SUM(N116:T116)</f>
        <v>0</v>
      </c>
      <c r="V116" s="161">
        <f t="shared" si="3"/>
        <v>0</v>
      </c>
      <c r="W116" s="162"/>
      <c r="Y116" s="3"/>
      <c r="Z116" s="6"/>
    </row>
    <row r="117" spans="1:26" x14ac:dyDescent="0.35">
      <c r="C117" s="173" t="s">
        <v>40</v>
      </c>
      <c r="D117" s="174"/>
      <c r="E117" s="174"/>
      <c r="F117" s="174"/>
      <c r="G117" s="174"/>
      <c r="H117" s="174"/>
      <c r="I117" s="174"/>
      <c r="J117" s="174"/>
      <c r="K117" s="174"/>
      <c r="L117" s="223">
        <f>Arkusz13!C11</f>
        <v>7</v>
      </c>
      <c r="M117" s="223"/>
      <c r="N117" s="32">
        <f>Arkusz13!C27</f>
        <v>1</v>
      </c>
      <c r="O117" s="32">
        <f>Arkusz13!C43</f>
        <v>0</v>
      </c>
      <c r="P117" s="32">
        <f>Arkusz13!C59</f>
        <v>0</v>
      </c>
      <c r="Q117" s="32">
        <f>Arkusz13!C75</f>
        <v>0</v>
      </c>
      <c r="R117" s="32">
        <f>Arkusz13!C91</f>
        <v>0</v>
      </c>
      <c r="S117" s="32">
        <f>Arkusz13!C107</f>
        <v>0</v>
      </c>
      <c r="T117" s="32">
        <f>Arkusz13!C123</f>
        <v>0</v>
      </c>
      <c r="U117" s="32">
        <f>Arkusz13!C139-SUM(N117:T117)</f>
        <v>3</v>
      </c>
      <c r="V117" s="161">
        <f t="shared" si="3"/>
        <v>4</v>
      </c>
      <c r="W117" s="162"/>
      <c r="Y117" s="3"/>
      <c r="Z117" s="6"/>
    </row>
    <row r="118" spans="1:26" x14ac:dyDescent="0.35">
      <c r="C118" s="175" t="s">
        <v>41</v>
      </c>
      <c r="D118" s="176"/>
      <c r="E118" s="176"/>
      <c r="F118" s="176"/>
      <c r="G118" s="176"/>
      <c r="H118" s="176"/>
      <c r="I118" s="176"/>
      <c r="J118" s="176"/>
      <c r="K118" s="176"/>
      <c r="L118" s="223">
        <v>0</v>
      </c>
      <c r="M118" s="223"/>
      <c r="N118" s="32">
        <f>Arkusz13!C28</f>
        <v>15</v>
      </c>
      <c r="O118" s="32">
        <f>Arkusz13!C44</f>
        <v>0</v>
      </c>
      <c r="P118" s="32">
        <f>Arkusz13!C60</f>
        <v>1</v>
      </c>
      <c r="Q118" s="32">
        <f>Arkusz13!C76</f>
        <v>9</v>
      </c>
      <c r="R118" s="32">
        <f>Arkusz13!C92</f>
        <v>0</v>
      </c>
      <c r="S118" s="32">
        <f>Arkusz13!C108</f>
        <v>0</v>
      </c>
      <c r="T118" s="32">
        <f>Arkusz13!C124</f>
        <v>8</v>
      </c>
      <c r="U118" s="32">
        <f>Arkusz13!C140-SUM(N118:T118)</f>
        <v>24</v>
      </c>
      <c r="V118" s="161">
        <f t="shared" si="3"/>
        <v>57</v>
      </c>
      <c r="W118" s="162"/>
      <c r="Y118" s="3"/>
      <c r="Z118" s="6"/>
    </row>
    <row r="119" spans="1:26" x14ac:dyDescent="0.35">
      <c r="C119" s="175" t="s">
        <v>11</v>
      </c>
      <c r="D119" s="176"/>
      <c r="E119" s="176"/>
      <c r="F119" s="176"/>
      <c r="G119" s="176"/>
      <c r="H119" s="176"/>
      <c r="I119" s="176"/>
      <c r="J119" s="176"/>
      <c r="K119" s="176"/>
      <c r="L119" s="223">
        <f>Arkusz13!C14</f>
        <v>33</v>
      </c>
      <c r="M119" s="223"/>
      <c r="N119" s="32">
        <f>Arkusz13!C30</f>
        <v>15</v>
      </c>
      <c r="O119" s="32">
        <f>Arkusz13!C46</f>
        <v>0</v>
      </c>
      <c r="P119" s="32">
        <f>Arkusz13!C62</f>
        <v>1</v>
      </c>
      <c r="Q119" s="32">
        <f>Arkusz13!C78</f>
        <v>28</v>
      </c>
      <c r="R119" s="32">
        <f>Arkusz13!C94</f>
        <v>0</v>
      </c>
      <c r="S119" s="32">
        <f>Arkusz13!C110</f>
        <v>0</v>
      </c>
      <c r="T119" s="32">
        <f>Arkusz13!C126</f>
        <v>0</v>
      </c>
      <c r="U119" s="32">
        <f>Arkusz13!C142-SUM(N119:T119)</f>
        <v>42</v>
      </c>
      <c r="V119" s="161">
        <f t="shared" si="3"/>
        <v>86</v>
      </c>
      <c r="W119" s="162"/>
      <c r="Y119" s="3"/>
      <c r="Z119" s="6"/>
    </row>
    <row r="120" spans="1:26" x14ac:dyDescent="0.35">
      <c r="C120" s="173" t="s">
        <v>43</v>
      </c>
      <c r="D120" s="174"/>
      <c r="E120" s="174"/>
      <c r="F120" s="174"/>
      <c r="G120" s="174"/>
      <c r="H120" s="174"/>
      <c r="I120" s="174"/>
      <c r="J120" s="174"/>
      <c r="K120" s="174"/>
      <c r="L120" s="223">
        <f>Arkusz13!C15</f>
        <v>121</v>
      </c>
      <c r="M120" s="223"/>
      <c r="N120" s="32">
        <f>Arkusz13!C31</f>
        <v>68</v>
      </c>
      <c r="O120" s="32">
        <f>Arkusz13!C47</f>
        <v>4</v>
      </c>
      <c r="P120" s="32">
        <f>Arkusz13!C63</f>
        <v>10</v>
      </c>
      <c r="Q120" s="32">
        <f>Arkusz13!C79</f>
        <v>3</v>
      </c>
      <c r="R120" s="32">
        <f>Arkusz13!C95</f>
        <v>0</v>
      </c>
      <c r="S120" s="32">
        <f>Arkusz13!C111</f>
        <v>0</v>
      </c>
      <c r="T120" s="32">
        <f>Arkusz13!C127</f>
        <v>0</v>
      </c>
      <c r="U120" s="32">
        <f>Arkusz13!C143-SUM(N120:T120)</f>
        <v>78</v>
      </c>
      <c r="V120" s="161">
        <f t="shared" si="3"/>
        <v>163</v>
      </c>
      <c r="W120" s="162"/>
      <c r="Y120" s="3"/>
      <c r="Z120" s="6"/>
    </row>
    <row r="121" spans="1:26" x14ac:dyDescent="0.35">
      <c r="C121" s="175" t="s">
        <v>44</v>
      </c>
      <c r="D121" s="176"/>
      <c r="E121" s="176"/>
      <c r="F121" s="176"/>
      <c r="G121" s="176"/>
      <c r="H121" s="176"/>
      <c r="I121" s="176"/>
      <c r="J121" s="176"/>
      <c r="K121" s="176"/>
      <c r="L121" s="223">
        <f>Arkusz13!C16</f>
        <v>1</v>
      </c>
      <c r="M121" s="223"/>
      <c r="N121" s="32">
        <f>Arkusz13!C32</f>
        <v>0</v>
      </c>
      <c r="O121" s="32">
        <f>Arkusz13!C48</f>
        <v>0</v>
      </c>
      <c r="P121" s="32">
        <f>Arkusz13!C64</f>
        <v>0</v>
      </c>
      <c r="Q121" s="32">
        <f>Arkusz13!C80</f>
        <v>0</v>
      </c>
      <c r="R121" s="32">
        <f>Arkusz13!C96</f>
        <v>0</v>
      </c>
      <c r="S121" s="32">
        <f>Arkusz13!C112</f>
        <v>0</v>
      </c>
      <c r="T121" s="32">
        <f>Arkusz13!C128</f>
        <v>0</v>
      </c>
      <c r="U121" s="32">
        <f>Arkusz13!C144-SUM(N121:T121)</f>
        <v>3</v>
      </c>
      <c r="V121" s="161">
        <f t="shared" si="3"/>
        <v>3</v>
      </c>
      <c r="W121" s="162"/>
      <c r="Y121" s="3"/>
      <c r="Z121" s="6"/>
    </row>
    <row r="122" spans="1:26" ht="15" thickBot="1" x14ac:dyDescent="0.4">
      <c r="C122" s="293" t="s">
        <v>45</v>
      </c>
      <c r="D122" s="294"/>
      <c r="E122" s="294"/>
      <c r="F122" s="294"/>
      <c r="G122" s="294"/>
      <c r="H122" s="294"/>
      <c r="I122" s="294"/>
      <c r="J122" s="294"/>
      <c r="K122" s="294"/>
      <c r="L122" s="223">
        <f>Arkusz13!C17</f>
        <v>5</v>
      </c>
      <c r="M122" s="223"/>
      <c r="N122" s="32">
        <f>Arkusz13!C33</f>
        <v>2</v>
      </c>
      <c r="O122" s="32">
        <f>Arkusz13!C49</f>
        <v>0</v>
      </c>
      <c r="P122" s="32">
        <f>Arkusz13!C65</f>
        <v>0</v>
      </c>
      <c r="Q122" s="32">
        <f>Arkusz13!C81</f>
        <v>7</v>
      </c>
      <c r="R122" s="32">
        <f>Arkusz13!C97</f>
        <v>0</v>
      </c>
      <c r="S122" s="32">
        <f>Arkusz13!C113</f>
        <v>0</v>
      </c>
      <c r="T122" s="32">
        <f>Arkusz13!C129</f>
        <v>0</v>
      </c>
      <c r="U122" s="32">
        <f>Arkusz13!C145-SUM(N122:T122)</f>
        <v>3</v>
      </c>
      <c r="V122" s="161">
        <f t="shared" si="3"/>
        <v>12</v>
      </c>
      <c r="W122" s="162"/>
      <c r="Y122" s="3"/>
      <c r="Z122" s="6"/>
    </row>
    <row r="123" spans="1:26" ht="15" thickBot="1" x14ac:dyDescent="0.4">
      <c r="C123" s="264" t="s">
        <v>1</v>
      </c>
      <c r="D123" s="265"/>
      <c r="E123" s="265"/>
      <c r="F123" s="265"/>
      <c r="G123" s="265"/>
      <c r="H123" s="265"/>
      <c r="I123" s="265"/>
      <c r="J123" s="265"/>
      <c r="K123" s="265"/>
      <c r="L123" s="263">
        <f>SUM(L108:L122)</f>
        <v>19648</v>
      </c>
      <c r="M123" s="263"/>
      <c r="N123" s="33">
        <f t="shared" ref="N123:V123" si="4">SUM(N108:N122)</f>
        <v>4167</v>
      </c>
      <c r="O123" s="33">
        <f t="shared" si="4"/>
        <v>8485</v>
      </c>
      <c r="P123" s="33">
        <f t="shared" si="4"/>
        <v>3155</v>
      </c>
      <c r="Q123" s="33">
        <f t="shared" si="4"/>
        <v>277</v>
      </c>
      <c r="R123" s="33">
        <f t="shared" si="4"/>
        <v>0</v>
      </c>
      <c r="S123" s="33">
        <f t="shared" si="4"/>
        <v>0</v>
      </c>
      <c r="T123" s="33">
        <f t="shared" si="4"/>
        <v>8</v>
      </c>
      <c r="U123" s="33">
        <f t="shared" si="4"/>
        <v>2339</v>
      </c>
      <c r="V123" s="263">
        <f t="shared" si="4"/>
        <v>18431</v>
      </c>
      <c r="W123" s="300"/>
      <c r="Y123" s="3"/>
      <c r="Z123" s="6"/>
    </row>
    <row r="124" spans="1:26" x14ac:dyDescent="0.35">
      <c r="A124" s="34"/>
      <c r="B124" s="34"/>
      <c r="C124" s="34"/>
      <c r="D124" s="34"/>
      <c r="E124" s="34"/>
      <c r="F124" s="34"/>
      <c r="G124" s="34"/>
      <c r="H124" s="34"/>
      <c r="I124" s="34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</row>
    <row r="148" spans="1:25" ht="15" thickBot="1" x14ac:dyDescent="0.4"/>
    <row r="149" spans="1:25" ht="31.5" customHeight="1" x14ac:dyDescent="0.35">
      <c r="D149" s="261" t="s">
        <v>2</v>
      </c>
      <c r="E149" s="262"/>
      <c r="F149" s="262"/>
      <c r="G149" s="262"/>
      <c r="H149" s="262"/>
      <c r="I149" s="262"/>
      <c r="J149" s="262"/>
      <c r="K149" s="262"/>
      <c r="L149" s="262" t="s">
        <v>3</v>
      </c>
      <c r="M149" s="262"/>
      <c r="N149" s="194" t="s">
        <v>86</v>
      </c>
      <c r="O149" s="194"/>
      <c r="P149" s="194"/>
      <c r="Q149" s="297" t="s">
        <v>87</v>
      </c>
      <c r="R149" s="298"/>
      <c r="S149" s="299"/>
    </row>
    <row r="150" spans="1:25" ht="15" thickBot="1" x14ac:dyDescent="0.4">
      <c r="D150" s="221" t="s">
        <v>85</v>
      </c>
      <c r="E150" s="222"/>
      <c r="F150" s="222"/>
      <c r="G150" s="222"/>
      <c r="H150" s="222"/>
      <c r="I150" s="222"/>
      <c r="J150" s="222"/>
      <c r="K150" s="222"/>
      <c r="L150" s="220">
        <f>Arkusz14!B2</f>
        <v>21</v>
      </c>
      <c r="M150" s="220"/>
      <c r="N150" s="220">
        <f>Arkusz14!B3</f>
        <v>9</v>
      </c>
      <c r="O150" s="220"/>
      <c r="P150" s="220"/>
      <c r="Q150" s="266">
        <f>Arkusz14!B4</f>
        <v>0</v>
      </c>
      <c r="R150" s="267"/>
      <c r="S150" s="268"/>
    </row>
    <row r="151" spans="1:25" x14ac:dyDescent="0.3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</row>
    <row r="152" spans="1:25" x14ac:dyDescent="0.35">
      <c r="A152" s="136" t="s">
        <v>179</v>
      </c>
      <c r="B152" s="137"/>
      <c r="C152" s="137"/>
      <c r="D152" s="137"/>
      <c r="E152" s="137"/>
      <c r="F152" s="137"/>
      <c r="G152" s="137"/>
      <c r="H152" s="137"/>
      <c r="I152" s="137"/>
      <c r="J152" s="137"/>
      <c r="K152" s="137"/>
      <c r="L152" s="137"/>
      <c r="M152" s="137"/>
      <c r="N152" s="137"/>
      <c r="O152" s="137"/>
      <c r="P152" s="137"/>
      <c r="Q152" s="137"/>
      <c r="R152" s="137"/>
      <c r="S152" s="137"/>
      <c r="T152" s="137"/>
      <c r="U152" s="137"/>
      <c r="V152" s="137"/>
      <c r="W152" s="137"/>
      <c r="X152" s="137"/>
      <c r="Y152" s="137"/>
    </row>
    <row r="153" spans="1:25" x14ac:dyDescent="0.35">
      <c r="A153" s="137"/>
      <c r="B153" s="137"/>
      <c r="C153" s="137"/>
      <c r="D153" s="137"/>
      <c r="E153" s="137"/>
      <c r="F153" s="137"/>
      <c r="G153" s="137"/>
      <c r="H153" s="137"/>
      <c r="I153" s="137"/>
      <c r="J153" s="137"/>
      <c r="K153" s="137"/>
      <c r="L153" s="137"/>
      <c r="M153" s="137"/>
      <c r="N153" s="137"/>
      <c r="O153" s="137"/>
      <c r="P153" s="137"/>
      <c r="Q153" s="137"/>
      <c r="R153" s="137"/>
      <c r="S153" s="137"/>
      <c r="T153" s="137"/>
      <c r="U153" s="137"/>
      <c r="V153" s="137"/>
      <c r="W153" s="137"/>
      <c r="X153" s="137"/>
      <c r="Y153" s="137"/>
    </row>
    <row r="154" spans="1:25" x14ac:dyDescent="0.35">
      <c r="A154" s="137"/>
      <c r="B154" s="137"/>
      <c r="C154" s="137"/>
      <c r="D154" s="137"/>
      <c r="E154" s="137"/>
      <c r="F154" s="137"/>
      <c r="G154" s="137"/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  <c r="T154" s="137"/>
      <c r="U154" s="137"/>
      <c r="V154" s="137"/>
      <c r="W154" s="137"/>
      <c r="X154" s="137"/>
      <c r="Y154" s="137"/>
    </row>
    <row r="155" spans="1:25" x14ac:dyDescent="0.35">
      <c r="A155" s="137"/>
      <c r="B155" s="137"/>
      <c r="C155" s="137"/>
      <c r="D155" s="137"/>
      <c r="E155" s="137"/>
      <c r="F155" s="137"/>
      <c r="G155" s="137"/>
      <c r="H155" s="137"/>
      <c r="I155" s="137"/>
      <c r="J155" s="137"/>
      <c r="K155" s="137"/>
      <c r="L155" s="137"/>
      <c r="M155" s="137"/>
      <c r="N155" s="137"/>
      <c r="O155" s="137"/>
      <c r="P155" s="137"/>
      <c r="Q155" s="137"/>
      <c r="R155" s="137"/>
      <c r="S155" s="137"/>
      <c r="T155" s="137"/>
      <c r="U155" s="137"/>
      <c r="V155" s="137"/>
      <c r="W155" s="137"/>
      <c r="X155" s="137"/>
      <c r="Y155" s="137"/>
    </row>
    <row r="156" spans="1:25" ht="41.15" customHeight="1" x14ac:dyDescent="0.35">
      <c r="A156" s="137"/>
      <c r="B156" s="137"/>
      <c r="C156" s="137"/>
      <c r="D156" s="137"/>
      <c r="E156" s="137"/>
      <c r="F156" s="137"/>
      <c r="G156" s="137"/>
      <c r="H156" s="137"/>
      <c r="I156" s="137"/>
      <c r="J156" s="137"/>
      <c r="K156" s="137"/>
      <c r="L156" s="137"/>
      <c r="M156" s="137"/>
      <c r="N156" s="137"/>
      <c r="O156" s="137"/>
      <c r="P156" s="137"/>
      <c r="Q156" s="137"/>
      <c r="R156" s="137"/>
      <c r="S156" s="137"/>
      <c r="T156" s="137"/>
      <c r="U156" s="137"/>
      <c r="V156" s="137"/>
      <c r="W156" s="137"/>
      <c r="X156" s="137"/>
      <c r="Y156" s="137"/>
    </row>
    <row r="157" spans="1:25" x14ac:dyDescent="0.35">
      <c r="A157" s="137"/>
      <c r="B157" s="137"/>
      <c r="C157" s="137"/>
      <c r="D157" s="137"/>
      <c r="E157" s="137"/>
      <c r="F157" s="137"/>
      <c r="G157" s="137"/>
      <c r="H157" s="137"/>
      <c r="I157" s="137"/>
      <c r="J157" s="137"/>
      <c r="K157" s="137"/>
      <c r="L157" s="137"/>
      <c r="M157" s="137"/>
      <c r="N157" s="137"/>
      <c r="O157" s="137"/>
      <c r="P157" s="137"/>
      <c r="Q157" s="137"/>
      <c r="R157" s="137"/>
      <c r="S157" s="137"/>
      <c r="T157" s="137"/>
      <c r="U157" s="137"/>
      <c r="V157" s="137"/>
      <c r="W157" s="137"/>
      <c r="X157" s="137"/>
      <c r="Y157" s="137"/>
    </row>
    <row r="159" spans="1:25" x14ac:dyDescent="0.35">
      <c r="A159" s="138" t="s">
        <v>141</v>
      </c>
      <c r="B159" s="138"/>
      <c r="C159" s="138"/>
      <c r="D159" s="138"/>
      <c r="E159" s="138"/>
      <c r="F159" s="138"/>
      <c r="G159" s="138"/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138"/>
      <c r="U159" s="138"/>
    </row>
    <row r="160" spans="1:25" ht="15" thickBot="1" x14ac:dyDescent="0.4"/>
    <row r="161" spans="1:25" x14ac:dyDescent="0.35">
      <c r="G161" s="218" t="s">
        <v>23</v>
      </c>
      <c r="H161" s="219"/>
      <c r="I161" s="219"/>
      <c r="J161" s="219"/>
      <c r="K161" s="93" t="s">
        <v>8</v>
      </c>
      <c r="L161" s="158"/>
    </row>
    <row r="162" spans="1:25" x14ac:dyDescent="0.35">
      <c r="G162" s="278" t="s">
        <v>13</v>
      </c>
      <c r="H162" s="279"/>
      <c r="I162" s="279"/>
      <c r="J162" s="279"/>
      <c r="K162" s="161">
        <v>639</v>
      </c>
      <c r="L162" s="162"/>
    </row>
    <row r="163" spans="1:25" x14ac:dyDescent="0.35">
      <c r="G163" s="280" t="s">
        <v>14</v>
      </c>
      <c r="H163" s="281"/>
      <c r="I163" s="281"/>
      <c r="J163" s="281"/>
      <c r="K163" s="161">
        <v>1050</v>
      </c>
      <c r="L163" s="162"/>
    </row>
    <row r="164" spans="1:25" x14ac:dyDescent="0.35">
      <c r="G164" s="278" t="s">
        <v>15</v>
      </c>
      <c r="H164" s="279"/>
      <c r="I164" s="279"/>
      <c r="J164" s="279"/>
      <c r="K164" s="161">
        <v>152</v>
      </c>
      <c r="L164" s="162"/>
    </row>
    <row r="165" spans="1:25" x14ac:dyDescent="0.35">
      <c r="G165" s="280" t="s">
        <v>80</v>
      </c>
      <c r="H165" s="281"/>
      <c r="I165" s="281"/>
      <c r="J165" s="281"/>
      <c r="K165" s="161">
        <v>506</v>
      </c>
      <c r="L165" s="162"/>
    </row>
    <row r="166" spans="1:25" x14ac:dyDescent="0.35">
      <c r="G166" s="278" t="s">
        <v>81</v>
      </c>
      <c r="H166" s="279"/>
      <c r="I166" s="279"/>
      <c r="J166" s="279"/>
      <c r="K166" s="161">
        <v>0</v>
      </c>
      <c r="L166" s="162"/>
    </row>
    <row r="167" spans="1:25" x14ac:dyDescent="0.35">
      <c r="G167" s="216" t="s">
        <v>91</v>
      </c>
      <c r="H167" s="217"/>
      <c r="I167" s="217"/>
      <c r="J167" s="217"/>
      <c r="K167" s="161">
        <v>51</v>
      </c>
      <c r="L167" s="162"/>
    </row>
    <row r="168" spans="1:25" x14ac:dyDescent="0.35">
      <c r="G168" s="269" t="s">
        <v>16</v>
      </c>
      <c r="H168" s="270"/>
      <c r="I168" s="270"/>
      <c r="J168" s="270"/>
      <c r="K168" s="161">
        <v>54</v>
      </c>
      <c r="L168" s="162"/>
    </row>
    <row r="169" spans="1:25" x14ac:dyDescent="0.35">
      <c r="G169" s="216" t="s">
        <v>17</v>
      </c>
      <c r="H169" s="217"/>
      <c r="I169" s="217"/>
      <c r="J169" s="217"/>
      <c r="K169" s="161">
        <v>140</v>
      </c>
      <c r="L169" s="162"/>
    </row>
    <row r="170" spans="1:25" x14ac:dyDescent="0.35">
      <c r="G170" s="269" t="s">
        <v>18</v>
      </c>
      <c r="H170" s="270"/>
      <c r="I170" s="270"/>
      <c r="J170" s="270"/>
      <c r="K170" s="161">
        <v>106</v>
      </c>
      <c r="L170" s="162"/>
    </row>
    <row r="171" spans="1:25" x14ac:dyDescent="0.35">
      <c r="G171" s="216" t="s">
        <v>19</v>
      </c>
      <c r="H171" s="217"/>
      <c r="I171" s="217"/>
      <c r="J171" s="217"/>
      <c r="K171" s="161">
        <v>0</v>
      </c>
      <c r="L171" s="162"/>
    </row>
    <row r="172" spans="1:25" ht="15" thickBot="1" x14ac:dyDescent="0.4">
      <c r="G172" s="282" t="s">
        <v>82</v>
      </c>
      <c r="H172" s="283"/>
      <c r="I172" s="283"/>
      <c r="J172" s="283"/>
      <c r="K172" s="161">
        <v>1043</v>
      </c>
      <c r="L172" s="162"/>
    </row>
    <row r="173" spans="1:25" ht="15" thickBot="1" x14ac:dyDescent="0.4">
      <c r="G173" s="301" t="s">
        <v>1</v>
      </c>
      <c r="H173" s="302"/>
      <c r="I173" s="302"/>
      <c r="J173" s="302"/>
      <c r="K173" s="98">
        <v>3741</v>
      </c>
      <c r="L173" s="195"/>
    </row>
    <row r="175" spans="1:25" x14ac:dyDescent="0.35">
      <c r="A175" s="136" t="s">
        <v>171</v>
      </c>
      <c r="B175" s="136"/>
      <c r="C175" s="136"/>
      <c r="D175" s="136"/>
      <c r="E175" s="136"/>
      <c r="F175" s="136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</row>
    <row r="176" spans="1:25" x14ac:dyDescent="0.35">
      <c r="A176" s="136"/>
      <c r="B176" s="136"/>
      <c r="C176" s="136"/>
      <c r="D176" s="136"/>
      <c r="E176" s="136"/>
      <c r="F176" s="136"/>
      <c r="G176" s="136"/>
      <c r="H176" s="136"/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6"/>
    </row>
    <row r="177" spans="1:25" x14ac:dyDescent="0.35">
      <c r="A177" s="136"/>
      <c r="B177" s="136"/>
      <c r="C177" s="136"/>
      <c r="D177" s="136"/>
      <c r="E177" s="136"/>
      <c r="F177" s="136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</row>
    <row r="180" spans="1:25" x14ac:dyDescent="0.35">
      <c r="A180" s="10" t="s">
        <v>142</v>
      </c>
      <c r="B180" s="10"/>
      <c r="C180" s="10"/>
      <c r="D180" s="10"/>
      <c r="E180" s="10"/>
      <c r="F180" s="10"/>
    </row>
    <row r="181" spans="1:25" ht="15" thickBot="1" x14ac:dyDescent="0.4"/>
    <row r="182" spans="1:25" x14ac:dyDescent="0.35">
      <c r="D182" s="92" t="s">
        <v>28</v>
      </c>
      <c r="E182" s="93"/>
      <c r="F182" s="93"/>
      <c r="G182" s="93"/>
      <c r="H182" s="93" t="s">
        <v>3</v>
      </c>
      <c r="I182" s="93"/>
      <c r="J182" s="93"/>
      <c r="K182" s="93" t="s">
        <v>22</v>
      </c>
      <c r="L182" s="93"/>
      <c r="M182" s="158"/>
    </row>
    <row r="183" spans="1:25" x14ac:dyDescent="0.35">
      <c r="D183" s="159" t="s">
        <v>20</v>
      </c>
      <c r="E183" s="160"/>
      <c r="F183" s="160"/>
      <c r="G183" s="160"/>
      <c r="H183" s="161">
        <v>76480</v>
      </c>
      <c r="I183" s="161"/>
      <c r="J183" s="161"/>
      <c r="K183" s="161">
        <v>73478</v>
      </c>
      <c r="L183" s="161"/>
      <c r="M183" s="162"/>
    </row>
    <row r="184" spans="1:25" x14ac:dyDescent="0.35">
      <c r="D184" s="163" t="s">
        <v>138</v>
      </c>
      <c r="E184" s="164"/>
      <c r="F184" s="164"/>
      <c r="G184" s="164"/>
      <c r="H184" s="161">
        <v>5797</v>
      </c>
      <c r="I184" s="161"/>
      <c r="J184" s="161"/>
      <c r="K184" s="161">
        <v>5504</v>
      </c>
      <c r="L184" s="161"/>
      <c r="M184" s="162"/>
    </row>
    <row r="185" spans="1:25" ht="15" thickBot="1" x14ac:dyDescent="0.4">
      <c r="D185" s="286" t="s">
        <v>21</v>
      </c>
      <c r="E185" s="287"/>
      <c r="F185" s="287"/>
      <c r="G185" s="287"/>
      <c r="H185" s="161">
        <v>5366</v>
      </c>
      <c r="I185" s="161"/>
      <c r="J185" s="161"/>
      <c r="K185" s="161">
        <v>5941</v>
      </c>
      <c r="L185" s="161"/>
      <c r="M185" s="162"/>
    </row>
    <row r="186" spans="1:25" ht="15" thickBot="1" x14ac:dyDescent="0.4">
      <c r="D186" s="284" t="s">
        <v>1</v>
      </c>
      <c r="E186" s="285"/>
      <c r="F186" s="285"/>
      <c r="G186" s="285"/>
      <c r="H186" s="98">
        <f>SUM(H183:J185)</f>
        <v>87643</v>
      </c>
      <c r="I186" s="98"/>
      <c r="J186" s="98"/>
      <c r="K186" s="98">
        <v>84923</v>
      </c>
      <c r="L186" s="98"/>
      <c r="M186" s="195"/>
    </row>
    <row r="187" spans="1:25" x14ac:dyDescent="0.35">
      <c r="D187" s="36"/>
      <c r="E187" s="36"/>
      <c r="F187" s="36"/>
      <c r="G187" s="36"/>
      <c r="H187" s="37"/>
      <c r="I187" s="37"/>
      <c r="J187" s="37"/>
      <c r="K187" s="37"/>
      <c r="L187" s="37"/>
      <c r="M187" s="37"/>
    </row>
    <row r="188" spans="1:25" x14ac:dyDescent="0.35">
      <c r="D188" s="36"/>
      <c r="E188" s="36"/>
      <c r="F188" s="36"/>
      <c r="G188" s="36"/>
      <c r="H188" s="37"/>
      <c r="I188" s="37"/>
      <c r="J188" s="37"/>
      <c r="K188" s="37"/>
      <c r="L188" s="37"/>
      <c r="M188" s="37"/>
    </row>
    <row r="189" spans="1:25" x14ac:dyDescent="0.35">
      <c r="D189" s="36"/>
      <c r="E189" s="36"/>
      <c r="F189" s="36"/>
      <c r="G189" s="36"/>
      <c r="H189" s="37"/>
      <c r="I189" s="37"/>
      <c r="J189" s="37"/>
      <c r="K189" s="37"/>
      <c r="L189" s="37"/>
      <c r="M189" s="37"/>
    </row>
    <row r="190" spans="1:25" x14ac:dyDescent="0.35">
      <c r="D190" s="38"/>
      <c r="E190" s="38"/>
      <c r="F190" s="38"/>
      <c r="G190" s="38"/>
      <c r="H190" s="38"/>
      <c r="I190" s="38"/>
      <c r="J190" s="38"/>
      <c r="K190" s="38"/>
      <c r="L190" s="38"/>
      <c r="M190" s="38"/>
    </row>
    <row r="191" spans="1:25" x14ac:dyDescent="0.35">
      <c r="D191" s="38"/>
      <c r="E191" s="38"/>
      <c r="F191" s="38"/>
      <c r="G191" s="38"/>
      <c r="H191" s="38"/>
      <c r="I191" s="38"/>
      <c r="J191" s="38"/>
      <c r="K191" s="38"/>
      <c r="L191" s="38"/>
      <c r="M191" s="38"/>
    </row>
    <row r="192" spans="1:25" x14ac:dyDescent="0.35">
      <c r="D192" s="38"/>
      <c r="E192" s="38"/>
      <c r="F192" s="38"/>
      <c r="G192" s="38"/>
      <c r="H192" s="38"/>
      <c r="I192" s="38"/>
      <c r="J192" s="38"/>
      <c r="K192" s="38"/>
      <c r="L192" s="38"/>
      <c r="M192" s="38"/>
    </row>
    <row r="193" spans="1:29" x14ac:dyDescent="0.35">
      <c r="D193" s="38"/>
      <c r="E193" s="38"/>
      <c r="F193" s="38"/>
      <c r="G193" s="38"/>
      <c r="H193" s="38"/>
      <c r="I193" s="38"/>
      <c r="J193" s="38"/>
      <c r="K193" s="38"/>
      <c r="L193" s="38"/>
      <c r="M193" s="38"/>
    </row>
    <row r="194" spans="1:29" x14ac:dyDescent="0.35">
      <c r="D194" s="38"/>
      <c r="E194" s="38"/>
      <c r="F194" s="38"/>
      <c r="G194" s="38"/>
      <c r="H194" s="38"/>
      <c r="I194" s="38"/>
      <c r="J194" s="38"/>
      <c r="K194" s="38"/>
      <c r="L194" s="38"/>
      <c r="M194" s="38"/>
    </row>
    <row r="195" spans="1:29" x14ac:dyDescent="0.35">
      <c r="D195" s="38"/>
      <c r="E195" s="38"/>
      <c r="F195" s="38"/>
      <c r="G195" s="38"/>
      <c r="H195" s="38"/>
      <c r="I195" s="38"/>
      <c r="J195" s="38"/>
      <c r="K195" s="38"/>
      <c r="L195" s="38"/>
      <c r="M195" s="38"/>
    </row>
    <row r="196" spans="1:29" x14ac:dyDescent="0.35">
      <c r="D196" s="38"/>
      <c r="E196" s="38"/>
      <c r="F196" s="38"/>
      <c r="G196" s="38"/>
      <c r="H196" s="38"/>
      <c r="I196" s="38"/>
      <c r="J196" s="38"/>
      <c r="K196" s="38"/>
      <c r="L196" s="38"/>
      <c r="M196" s="38"/>
    </row>
    <row r="197" spans="1:29" x14ac:dyDescent="0.35">
      <c r="D197" s="38"/>
      <c r="E197" s="38"/>
      <c r="F197" s="38"/>
      <c r="G197" s="38"/>
      <c r="H197" s="38"/>
      <c r="I197" s="38"/>
      <c r="J197" s="38"/>
      <c r="K197" s="38"/>
      <c r="L197" s="38"/>
      <c r="M197" s="38"/>
    </row>
    <row r="198" spans="1:29" x14ac:dyDescent="0.35"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1:29" x14ac:dyDescent="0.35"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AC199" s="25"/>
    </row>
    <row r="200" spans="1:29" x14ac:dyDescent="0.35"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1:29" x14ac:dyDescent="0.35">
      <c r="D201" s="38"/>
      <c r="E201" s="38"/>
      <c r="F201" s="38"/>
      <c r="G201" s="38"/>
      <c r="H201" s="38"/>
      <c r="I201" s="38"/>
      <c r="J201" s="38"/>
      <c r="K201" s="38"/>
      <c r="L201" s="38"/>
      <c r="M201" s="38"/>
    </row>
    <row r="202" spans="1:29" x14ac:dyDescent="0.35">
      <c r="D202" s="38"/>
      <c r="E202" s="38"/>
      <c r="F202" s="38"/>
      <c r="G202" s="38"/>
      <c r="H202" s="38"/>
      <c r="I202" s="38"/>
      <c r="J202" s="38"/>
      <c r="K202" s="38"/>
      <c r="L202" s="38"/>
      <c r="M202" s="38"/>
    </row>
    <row r="205" spans="1:29" x14ac:dyDescent="0.35">
      <c r="A205" s="274" t="s">
        <v>174</v>
      </c>
      <c r="B205" s="288"/>
      <c r="C205" s="288"/>
      <c r="D205" s="288"/>
      <c r="E205" s="288"/>
      <c r="F205" s="288"/>
      <c r="G205" s="288"/>
      <c r="H205" s="288"/>
      <c r="I205" s="288"/>
      <c r="J205" s="288"/>
      <c r="K205" s="288"/>
      <c r="L205" s="288"/>
      <c r="M205" s="288"/>
      <c r="N205" s="288"/>
      <c r="O205" s="288"/>
      <c r="P205" s="288"/>
      <c r="Q205" s="288"/>
      <c r="R205" s="288"/>
      <c r="S205" s="288"/>
      <c r="T205" s="288"/>
      <c r="U205" s="288"/>
      <c r="V205" s="288"/>
      <c r="W205" s="288"/>
      <c r="X205" s="288"/>
      <c r="Y205" s="288"/>
    </row>
    <row r="206" spans="1:29" x14ac:dyDescent="0.35">
      <c r="A206" s="288"/>
      <c r="B206" s="288"/>
      <c r="C206" s="288"/>
      <c r="D206" s="288"/>
      <c r="E206" s="288"/>
      <c r="F206" s="288"/>
      <c r="G206" s="288"/>
      <c r="H206" s="288"/>
      <c r="I206" s="288"/>
      <c r="J206" s="288"/>
      <c r="K206" s="288"/>
      <c r="L206" s="288"/>
      <c r="M206" s="288"/>
      <c r="N206" s="288"/>
      <c r="O206" s="288"/>
      <c r="P206" s="288"/>
      <c r="Q206" s="288"/>
      <c r="R206" s="288"/>
      <c r="S206" s="288"/>
      <c r="T206" s="288"/>
      <c r="U206" s="288"/>
      <c r="V206" s="288"/>
      <c r="W206" s="288"/>
      <c r="X206" s="288"/>
      <c r="Y206" s="288"/>
    </row>
    <row r="207" spans="1:29" x14ac:dyDescent="0.35">
      <c r="A207" s="288"/>
      <c r="B207" s="288"/>
      <c r="C207" s="288"/>
      <c r="D207" s="288"/>
      <c r="E207" s="288"/>
      <c r="F207" s="288"/>
      <c r="G207" s="288"/>
      <c r="H207" s="288"/>
      <c r="I207" s="288"/>
      <c r="J207" s="288"/>
      <c r="K207" s="288"/>
      <c r="L207" s="288"/>
      <c r="M207" s="288"/>
      <c r="N207" s="288"/>
      <c r="O207" s="288"/>
      <c r="P207" s="288"/>
      <c r="Q207" s="288"/>
      <c r="R207" s="288"/>
      <c r="S207" s="288"/>
      <c r="T207" s="288"/>
      <c r="U207" s="288"/>
      <c r="V207" s="288"/>
      <c r="W207" s="288"/>
      <c r="X207" s="288"/>
      <c r="Y207" s="288"/>
    </row>
    <row r="208" spans="1:29" x14ac:dyDescent="0.35">
      <c r="A208" s="288"/>
      <c r="B208" s="288"/>
      <c r="C208" s="288"/>
      <c r="D208" s="288"/>
      <c r="E208" s="288"/>
      <c r="F208" s="288"/>
      <c r="G208" s="288"/>
      <c r="H208" s="288"/>
      <c r="I208" s="288"/>
      <c r="J208" s="288"/>
      <c r="K208" s="288"/>
      <c r="L208" s="288"/>
      <c r="M208" s="288"/>
      <c r="N208" s="288"/>
      <c r="O208" s="288"/>
      <c r="P208" s="288"/>
      <c r="Q208" s="288"/>
      <c r="R208" s="288"/>
      <c r="S208" s="288"/>
      <c r="T208" s="288"/>
      <c r="U208" s="288"/>
      <c r="V208" s="288"/>
      <c r="W208" s="288"/>
      <c r="X208" s="288"/>
      <c r="Y208" s="288"/>
    </row>
    <row r="211" spans="1:18" x14ac:dyDescent="0.35">
      <c r="A211" s="10" t="s">
        <v>143</v>
      </c>
      <c r="B211" s="10"/>
      <c r="C211" s="10"/>
      <c r="D211" s="10"/>
      <c r="E211" s="10"/>
      <c r="F211" s="10"/>
      <c r="G211" s="10"/>
      <c r="H211" s="10"/>
      <c r="I211" s="10"/>
      <c r="J211" s="10"/>
    </row>
    <row r="212" spans="1:18" x14ac:dyDescent="0.35">
      <c r="A212" s="10"/>
      <c r="B212" s="10"/>
      <c r="C212" s="10"/>
      <c r="D212" s="10"/>
      <c r="E212" s="10"/>
      <c r="F212" s="10"/>
      <c r="G212" s="10"/>
      <c r="H212" s="10"/>
      <c r="I212" s="10"/>
      <c r="J212" s="10"/>
    </row>
    <row r="213" spans="1:18" ht="15" thickBot="1" x14ac:dyDescent="0.4">
      <c r="A213" s="10"/>
      <c r="B213" s="10"/>
      <c r="C213" s="10"/>
      <c r="D213" s="10"/>
      <c r="E213" s="10"/>
      <c r="F213" s="10"/>
      <c r="G213" s="10"/>
      <c r="H213" s="10"/>
      <c r="I213" s="10"/>
      <c r="J213" s="10"/>
    </row>
    <row r="214" spans="1:18" x14ac:dyDescent="0.35">
      <c r="D214" s="178" t="s">
        <v>49</v>
      </c>
      <c r="E214" s="179"/>
      <c r="F214" s="179"/>
      <c r="G214" s="185" t="str">
        <f>CONCATENATE(Arkusz18!A2," - ",Arkusz18!B2," r.")</f>
        <v>01.10.2025 - 31.10.2025 r.</v>
      </c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  <c r="R214" s="186"/>
    </row>
    <row r="215" spans="1:18" ht="31.5" customHeight="1" x14ac:dyDescent="0.35">
      <c r="D215" s="180"/>
      <c r="E215" s="181"/>
      <c r="F215" s="181"/>
      <c r="G215" s="144" t="s">
        <v>65</v>
      </c>
      <c r="H215" s="144"/>
      <c r="I215" s="144"/>
      <c r="J215" s="144" t="s">
        <v>90</v>
      </c>
      <c r="K215" s="144"/>
      <c r="L215" s="144"/>
      <c r="M215" s="144" t="s">
        <v>64</v>
      </c>
      <c r="N215" s="144"/>
      <c r="O215" s="144"/>
      <c r="P215" s="144" t="s">
        <v>89</v>
      </c>
      <c r="Q215" s="144"/>
      <c r="R215" s="172"/>
    </row>
    <row r="216" spans="1:18" x14ac:dyDescent="0.35">
      <c r="D216" s="165" t="s">
        <v>88</v>
      </c>
      <c r="E216" s="166"/>
      <c r="F216" s="166"/>
      <c r="G216" s="116">
        <f>Arkusz16!A2</f>
        <v>0</v>
      </c>
      <c r="H216" s="116"/>
      <c r="I216" s="116"/>
      <c r="J216" s="116">
        <f>Arkusz16!A3</f>
        <v>0</v>
      </c>
      <c r="K216" s="116"/>
      <c r="L216" s="116"/>
      <c r="M216" s="116">
        <f>Arkusz16!A4</f>
        <v>0</v>
      </c>
      <c r="N216" s="116"/>
      <c r="O216" s="116"/>
      <c r="P216" s="116">
        <f>Arkusz16!A5</f>
        <v>0</v>
      </c>
      <c r="Q216" s="116"/>
      <c r="R216" s="116"/>
    </row>
    <row r="217" spans="1:18" x14ac:dyDescent="0.35">
      <c r="D217" s="153" t="s">
        <v>51</v>
      </c>
      <c r="E217" s="154"/>
      <c r="F217" s="154"/>
      <c r="G217" s="155">
        <f>Arkusz16!A6</f>
        <v>138</v>
      </c>
      <c r="H217" s="155"/>
      <c r="I217" s="155"/>
      <c r="J217" s="182">
        <f>Arkusz16!A7</f>
        <v>0</v>
      </c>
      <c r="K217" s="183"/>
      <c r="L217" s="184"/>
      <c r="M217" s="182">
        <f>Arkusz16!A8</f>
        <v>0</v>
      </c>
      <c r="N217" s="183"/>
      <c r="O217" s="184"/>
      <c r="P217" s="182">
        <f>Arkusz16!A9</f>
        <v>0</v>
      </c>
      <c r="Q217" s="183"/>
      <c r="R217" s="184"/>
    </row>
    <row r="218" spans="1:18" ht="15" thickBot="1" x14ac:dyDescent="0.4">
      <c r="D218" s="272" t="s">
        <v>52</v>
      </c>
      <c r="E218" s="273"/>
      <c r="F218" s="273"/>
      <c r="G218" s="156">
        <f>Arkusz16!A10</f>
        <v>28</v>
      </c>
      <c r="H218" s="156"/>
      <c r="I218" s="156"/>
      <c r="J218" s="156">
        <f>Arkusz16!A11</f>
        <v>0</v>
      </c>
      <c r="K218" s="156"/>
      <c r="L218" s="156"/>
      <c r="M218" s="156">
        <f>Arkusz16!A12</f>
        <v>0</v>
      </c>
      <c r="N218" s="156"/>
      <c r="O218" s="156"/>
      <c r="P218" s="156">
        <f>Arkusz16!A13</f>
        <v>0</v>
      </c>
      <c r="Q218" s="156"/>
      <c r="R218" s="156"/>
    </row>
    <row r="219" spans="1:18" ht="15" thickBot="1" x14ac:dyDescent="0.4">
      <c r="D219" s="145" t="s">
        <v>50</v>
      </c>
      <c r="E219" s="146"/>
      <c r="F219" s="146"/>
      <c r="G219" s="147">
        <f>SUM(G216:I218)</f>
        <v>166</v>
      </c>
      <c r="H219" s="147"/>
      <c r="I219" s="147"/>
      <c r="J219" s="147">
        <f t="shared" ref="J219" si="5">SUM(J216:L218)</f>
        <v>0</v>
      </c>
      <c r="K219" s="147"/>
      <c r="L219" s="147"/>
      <c r="M219" s="147">
        <f t="shared" ref="M219" si="6">SUM(M216:O218)</f>
        <v>0</v>
      </c>
      <c r="N219" s="147"/>
      <c r="O219" s="147"/>
      <c r="P219" s="147">
        <f t="shared" ref="P219" si="7">SUM(P216:R218)</f>
        <v>0</v>
      </c>
      <c r="Q219" s="147"/>
      <c r="R219" s="152"/>
    </row>
    <row r="220" spans="1:18" x14ac:dyDescent="0.35">
      <c r="A220" s="39"/>
      <c r="B220" s="39"/>
      <c r="C220" s="39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</row>
    <row r="222" spans="1:18" ht="15" thickBot="1" x14ac:dyDescent="0.4"/>
    <row r="223" spans="1:18" x14ac:dyDescent="0.35">
      <c r="D223" s="178" t="s">
        <v>49</v>
      </c>
      <c r="E223" s="179"/>
      <c r="F223" s="179"/>
      <c r="G223" s="185" t="str">
        <f>CONCATENATE(Arkusz18!C2," - ",Arkusz18!B2," r.")</f>
        <v>01.01.2025 - 31.10.2025 r.</v>
      </c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  <c r="R223" s="186"/>
    </row>
    <row r="224" spans="1:18" ht="32.25" customHeight="1" x14ac:dyDescent="0.35">
      <c r="D224" s="180"/>
      <c r="E224" s="181"/>
      <c r="F224" s="181"/>
      <c r="G224" s="144" t="s">
        <v>65</v>
      </c>
      <c r="H224" s="144"/>
      <c r="I224" s="144"/>
      <c r="J224" s="144" t="s">
        <v>90</v>
      </c>
      <c r="K224" s="144"/>
      <c r="L224" s="144"/>
      <c r="M224" s="144" t="s">
        <v>64</v>
      </c>
      <c r="N224" s="144"/>
      <c r="O224" s="144"/>
      <c r="P224" s="144" t="s">
        <v>89</v>
      </c>
      <c r="Q224" s="144"/>
      <c r="R224" s="172"/>
    </row>
    <row r="225" spans="1:25" x14ac:dyDescent="0.35">
      <c r="D225" s="165" t="s">
        <v>88</v>
      </c>
      <c r="E225" s="166"/>
      <c r="F225" s="166"/>
      <c r="G225" s="116">
        <f>Arkusz17!A2</f>
        <v>0</v>
      </c>
      <c r="H225" s="116"/>
      <c r="I225" s="116"/>
      <c r="J225" s="116">
        <f>Arkusz17!A3</f>
        <v>0</v>
      </c>
      <c r="K225" s="116"/>
      <c r="L225" s="116"/>
      <c r="M225" s="116">
        <f>Arkusz17!A4</f>
        <v>0</v>
      </c>
      <c r="N225" s="116"/>
      <c r="O225" s="116"/>
      <c r="P225" s="116">
        <f>Arkusz17!A5</f>
        <v>0</v>
      </c>
      <c r="Q225" s="116"/>
      <c r="R225" s="116"/>
    </row>
    <row r="226" spans="1:25" x14ac:dyDescent="0.35">
      <c r="D226" s="153" t="s">
        <v>51</v>
      </c>
      <c r="E226" s="154"/>
      <c r="F226" s="154"/>
      <c r="G226" s="155">
        <f>Arkusz17!A6</f>
        <v>1890</v>
      </c>
      <c r="H226" s="155"/>
      <c r="I226" s="155"/>
      <c r="J226" s="155">
        <f>Arkusz17!A7</f>
        <v>2</v>
      </c>
      <c r="K226" s="155"/>
      <c r="L226" s="155"/>
      <c r="M226" s="155">
        <f>Arkusz17!A8</f>
        <v>3</v>
      </c>
      <c r="N226" s="155"/>
      <c r="O226" s="155"/>
      <c r="P226" s="155">
        <f>Arkusz17!A9</f>
        <v>0</v>
      </c>
      <c r="Q226" s="155"/>
      <c r="R226" s="155"/>
    </row>
    <row r="227" spans="1:25" ht="15" thickBot="1" x14ac:dyDescent="0.4">
      <c r="D227" s="272" t="s">
        <v>52</v>
      </c>
      <c r="E227" s="273"/>
      <c r="F227" s="273"/>
      <c r="G227" s="156">
        <f>Arkusz17!A10</f>
        <v>249</v>
      </c>
      <c r="H227" s="156"/>
      <c r="I227" s="156"/>
      <c r="J227" s="156">
        <f>Arkusz17!A11</f>
        <v>0</v>
      </c>
      <c r="K227" s="156"/>
      <c r="L227" s="156"/>
      <c r="M227" s="156">
        <f>Arkusz17!A12</f>
        <v>0</v>
      </c>
      <c r="N227" s="156"/>
      <c r="O227" s="156"/>
      <c r="P227" s="156">
        <f>Arkusz17!A13</f>
        <v>0</v>
      </c>
      <c r="Q227" s="156"/>
      <c r="R227" s="156"/>
    </row>
    <row r="228" spans="1:25" ht="15" thickBot="1" x14ac:dyDescent="0.4">
      <c r="D228" s="145" t="s">
        <v>50</v>
      </c>
      <c r="E228" s="146"/>
      <c r="F228" s="146"/>
      <c r="G228" s="147">
        <f>SUM(G225:I227)</f>
        <v>2139</v>
      </c>
      <c r="H228" s="147"/>
      <c r="I228" s="147"/>
      <c r="J228" s="147">
        <f t="shared" ref="J228" si="8">SUM(J225:L227)</f>
        <v>2</v>
      </c>
      <c r="K228" s="147"/>
      <c r="L228" s="147"/>
      <c r="M228" s="147">
        <f t="shared" ref="M228" si="9">SUM(M225:O227)</f>
        <v>3</v>
      </c>
      <c r="N228" s="147"/>
      <c r="O228" s="147"/>
      <c r="P228" s="147">
        <f t="shared" ref="P228" si="10">SUM(P225:R227)</f>
        <v>0</v>
      </c>
      <c r="Q228" s="147"/>
      <c r="R228" s="152"/>
    </row>
    <row r="231" spans="1:25" x14ac:dyDescent="0.35">
      <c r="A231" s="274" t="s">
        <v>177</v>
      </c>
      <c r="B231" s="274"/>
      <c r="C231" s="274"/>
      <c r="D231" s="274"/>
      <c r="E231" s="274"/>
      <c r="F231" s="274"/>
      <c r="G231" s="274"/>
      <c r="H231" s="274"/>
      <c r="I231" s="274"/>
      <c r="J231" s="274"/>
      <c r="K231" s="274"/>
      <c r="L231" s="274"/>
      <c r="M231" s="274"/>
      <c r="N231" s="274"/>
      <c r="O231" s="274"/>
      <c r="P231" s="274"/>
      <c r="Q231" s="274"/>
      <c r="R231" s="274"/>
      <c r="S231" s="274"/>
      <c r="T231" s="274"/>
      <c r="U231" s="274"/>
      <c r="V231" s="274"/>
      <c r="W231" s="274"/>
      <c r="X231" s="274"/>
      <c r="Y231" s="274"/>
    </row>
    <row r="232" spans="1:25" x14ac:dyDescent="0.35">
      <c r="A232" s="274"/>
      <c r="B232" s="274"/>
      <c r="C232" s="274"/>
      <c r="D232" s="274"/>
      <c r="E232" s="274"/>
      <c r="F232" s="274"/>
      <c r="G232" s="274"/>
      <c r="H232" s="274"/>
      <c r="I232" s="274"/>
      <c r="J232" s="274"/>
      <c r="K232" s="274"/>
      <c r="L232" s="274"/>
      <c r="M232" s="274"/>
      <c r="N232" s="274"/>
      <c r="O232" s="274"/>
      <c r="P232" s="274"/>
      <c r="Q232" s="274"/>
      <c r="R232" s="274"/>
      <c r="S232" s="274"/>
      <c r="T232" s="274"/>
      <c r="U232" s="274"/>
      <c r="V232" s="274"/>
      <c r="W232" s="274"/>
      <c r="X232" s="274"/>
      <c r="Y232" s="274"/>
    </row>
    <row r="233" spans="1:25" x14ac:dyDescent="0.35">
      <c r="A233" s="274"/>
      <c r="B233" s="274"/>
      <c r="C233" s="274"/>
      <c r="D233" s="274"/>
      <c r="E233" s="274"/>
      <c r="F233" s="274"/>
      <c r="G233" s="274"/>
      <c r="H233" s="274"/>
      <c r="I233" s="274"/>
      <c r="J233" s="274"/>
      <c r="K233" s="274"/>
      <c r="L233" s="274"/>
      <c r="M233" s="274"/>
      <c r="N233" s="274"/>
      <c r="O233" s="274"/>
      <c r="P233" s="274"/>
      <c r="Q233" s="274"/>
      <c r="R233" s="274"/>
      <c r="S233" s="274"/>
      <c r="T233" s="274"/>
      <c r="U233" s="274"/>
      <c r="V233" s="274"/>
      <c r="W233" s="274"/>
      <c r="X233" s="274"/>
      <c r="Y233" s="274"/>
    </row>
    <row r="234" spans="1:25" ht="14.15" customHeight="1" x14ac:dyDescent="0.35">
      <c r="A234" s="274"/>
      <c r="B234" s="274"/>
      <c r="C234" s="274"/>
      <c r="D234" s="274"/>
      <c r="E234" s="274"/>
      <c r="F234" s="274"/>
      <c r="G234" s="274"/>
      <c r="H234" s="274"/>
      <c r="I234" s="274"/>
      <c r="J234" s="274"/>
      <c r="K234" s="274"/>
      <c r="L234" s="274"/>
      <c r="M234" s="274"/>
      <c r="N234" s="274"/>
      <c r="O234" s="274"/>
      <c r="P234" s="274"/>
      <c r="Q234" s="274"/>
      <c r="R234" s="274"/>
      <c r="S234" s="274"/>
      <c r="T234" s="274"/>
      <c r="U234" s="274"/>
      <c r="V234" s="274"/>
      <c r="W234" s="274"/>
      <c r="X234" s="274"/>
      <c r="Y234" s="274"/>
    </row>
    <row r="237" spans="1:25" ht="18" x14ac:dyDescent="0.35">
      <c r="A237" s="8" t="s">
        <v>67</v>
      </c>
      <c r="F237" s="9"/>
    </row>
    <row r="238" spans="1:25" x14ac:dyDescent="0.35">
      <c r="F238" s="9"/>
    </row>
    <row r="239" spans="1:25" x14ac:dyDescent="0.35">
      <c r="A239" s="177" t="s">
        <v>144</v>
      </c>
      <c r="B239" s="177"/>
      <c r="C239" s="177"/>
      <c r="D239" s="177"/>
      <c r="E239" s="177"/>
      <c r="F239" s="177"/>
      <c r="G239" s="177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</row>
    <row r="240" spans="1:25" x14ac:dyDescent="0.3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</row>
    <row r="241" spans="1:25" ht="15" thickBot="1" x14ac:dyDescent="0.4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</row>
    <row r="242" spans="1:25" x14ac:dyDescent="0.35">
      <c r="C242" s="167" t="s">
        <v>0</v>
      </c>
      <c r="D242" s="168"/>
      <c r="E242" s="168"/>
      <c r="F242" s="168"/>
      <c r="G242" s="149" t="str">
        <f>CONCATENATE(Arkusz18!A2," - ",Arkusz18!B2," r.")</f>
        <v>01.10.2025 - 31.10.2025 r.</v>
      </c>
      <c r="H242" s="150"/>
      <c r="I242" s="150"/>
      <c r="J242" s="150"/>
      <c r="K242" s="150"/>
      <c r="L242" s="150"/>
      <c r="M242" s="150"/>
      <c r="N242" s="150"/>
      <c r="O242" s="150"/>
      <c r="P242" s="150"/>
      <c r="Q242" s="150"/>
      <c r="R242" s="150"/>
      <c r="S242" s="150"/>
      <c r="T242" s="150"/>
      <c r="U242" s="150"/>
      <c r="V242" s="151"/>
    </row>
    <row r="243" spans="1:25" x14ac:dyDescent="0.35">
      <c r="C243" s="169"/>
      <c r="D243" s="121"/>
      <c r="E243" s="121"/>
      <c r="F243" s="121"/>
      <c r="G243" s="107" t="s">
        <v>31</v>
      </c>
      <c r="H243" s="111"/>
      <c r="I243" s="111"/>
      <c r="J243" s="148"/>
      <c r="K243" s="107" t="s">
        <v>32</v>
      </c>
      <c r="L243" s="111"/>
      <c r="M243" s="111"/>
      <c r="N243" s="148"/>
      <c r="O243" s="107" t="s">
        <v>103</v>
      </c>
      <c r="P243" s="111"/>
      <c r="Q243" s="111"/>
      <c r="R243" s="148"/>
      <c r="S243" s="107" t="s">
        <v>55</v>
      </c>
      <c r="T243" s="111"/>
      <c r="U243" s="111"/>
      <c r="V243" s="108"/>
    </row>
    <row r="244" spans="1:25" x14ac:dyDescent="0.35">
      <c r="C244" s="169"/>
      <c r="D244" s="121"/>
      <c r="E244" s="121"/>
      <c r="F244" s="121"/>
      <c r="G244" s="109" t="s">
        <v>30</v>
      </c>
      <c r="H244" s="110"/>
      <c r="I244" s="107" t="s">
        <v>10</v>
      </c>
      <c r="J244" s="148"/>
      <c r="K244" s="109" t="s">
        <v>33</v>
      </c>
      <c r="L244" s="110"/>
      <c r="M244" s="107" t="s">
        <v>10</v>
      </c>
      <c r="N244" s="148"/>
      <c r="O244" s="109" t="s">
        <v>30</v>
      </c>
      <c r="P244" s="110"/>
      <c r="Q244" s="107" t="s">
        <v>10</v>
      </c>
      <c r="R244" s="148"/>
      <c r="S244" s="109" t="s">
        <v>30</v>
      </c>
      <c r="T244" s="110"/>
      <c r="U244" s="107" t="s">
        <v>10</v>
      </c>
      <c r="V244" s="108"/>
    </row>
    <row r="245" spans="1:25" x14ac:dyDescent="0.35">
      <c r="C245" s="170" t="str">
        <f>Arkusz2!B2</f>
        <v>UKRAINA</v>
      </c>
      <c r="D245" s="171"/>
      <c r="E245" s="171"/>
      <c r="F245" s="171"/>
      <c r="G245" s="56">
        <f>Arkusz2!F2</f>
        <v>194</v>
      </c>
      <c r="H245" s="56"/>
      <c r="I245" s="56">
        <f>Arkusz2!F8</f>
        <v>241</v>
      </c>
      <c r="J245" s="56"/>
      <c r="K245" s="56">
        <f>SUM(Arkusz2!F14,-G245)</f>
        <v>18</v>
      </c>
      <c r="L245" s="56"/>
      <c r="M245" s="56">
        <f>SUM(Arkusz2!F20,-I245)</f>
        <v>34</v>
      </c>
      <c r="N245" s="56"/>
      <c r="O245" s="56">
        <f>Arkusz2!F26</f>
        <v>3</v>
      </c>
      <c r="P245" s="56"/>
      <c r="Q245" s="56">
        <f>Arkusz2!F32</f>
        <v>3</v>
      </c>
      <c r="R245" s="56"/>
      <c r="S245" s="56">
        <f>SUM(Arkusz2!F14,O245)</f>
        <v>215</v>
      </c>
      <c r="T245" s="56"/>
      <c r="U245" s="56">
        <f>SUM(Arkusz2!F20,Q245)</f>
        <v>278</v>
      </c>
      <c r="V245" s="57"/>
    </row>
    <row r="246" spans="1:25" x14ac:dyDescent="0.35">
      <c r="C246" s="86" t="str">
        <f>Arkusz2!B3</f>
        <v>BIAŁORUŚ</v>
      </c>
      <c r="D246" s="87"/>
      <c r="E246" s="87"/>
      <c r="F246" s="87"/>
      <c r="G246" s="60">
        <f>Arkusz2!F3</f>
        <v>166</v>
      </c>
      <c r="H246" s="60"/>
      <c r="I246" s="60">
        <f>Arkusz2!F9</f>
        <v>239</v>
      </c>
      <c r="J246" s="60"/>
      <c r="K246" s="60">
        <f>SUM(Arkusz2!F15,-G246)</f>
        <v>7</v>
      </c>
      <c r="L246" s="60"/>
      <c r="M246" s="60">
        <f>SUM(Arkusz2!F21,-I246)</f>
        <v>12</v>
      </c>
      <c r="N246" s="60"/>
      <c r="O246" s="60">
        <f>Arkusz2!F27</f>
        <v>1</v>
      </c>
      <c r="P246" s="60"/>
      <c r="Q246" s="60">
        <f>Arkusz2!F33</f>
        <v>5</v>
      </c>
      <c r="R246" s="60"/>
      <c r="S246" s="60">
        <f>SUM(Arkusz2!F15,O246)</f>
        <v>174</v>
      </c>
      <c r="T246" s="60"/>
      <c r="U246" s="60">
        <f>SUM(Arkusz2!F21,Q246)</f>
        <v>256</v>
      </c>
      <c r="V246" s="61"/>
    </row>
    <row r="247" spans="1:25" x14ac:dyDescent="0.35">
      <c r="C247" s="170" t="str">
        <f>Arkusz2!B4</f>
        <v>ROSJA</v>
      </c>
      <c r="D247" s="171"/>
      <c r="E247" s="171"/>
      <c r="F247" s="171"/>
      <c r="G247" s="56">
        <f>Arkusz2!F4</f>
        <v>14</v>
      </c>
      <c r="H247" s="56"/>
      <c r="I247" s="56">
        <f>Arkusz2!F10</f>
        <v>15</v>
      </c>
      <c r="J247" s="56"/>
      <c r="K247" s="56">
        <f>SUM(Arkusz2!F16,-G247)</f>
        <v>12</v>
      </c>
      <c r="L247" s="56"/>
      <c r="M247" s="56">
        <f>SUM(Arkusz2!F22,-I247)</f>
        <v>16</v>
      </c>
      <c r="N247" s="56"/>
      <c r="O247" s="56">
        <f>Arkusz2!F28</f>
        <v>0</v>
      </c>
      <c r="P247" s="56"/>
      <c r="Q247" s="56">
        <f>Arkusz2!F34</f>
        <v>0</v>
      </c>
      <c r="R247" s="56"/>
      <c r="S247" s="56">
        <f>SUM(Arkusz2!F16,O247)</f>
        <v>26</v>
      </c>
      <c r="T247" s="56"/>
      <c r="U247" s="56">
        <f>SUM(Arkusz2!F22,Q247)</f>
        <v>31</v>
      </c>
      <c r="V247" s="57"/>
    </row>
    <row r="248" spans="1:25" x14ac:dyDescent="0.35">
      <c r="C248" s="86" t="str">
        <f>Arkusz2!B5</f>
        <v>AFGANISTAN</v>
      </c>
      <c r="D248" s="87"/>
      <c r="E248" s="87"/>
      <c r="F248" s="87"/>
      <c r="G248" s="60">
        <f>Arkusz2!F5</f>
        <v>6</v>
      </c>
      <c r="H248" s="60"/>
      <c r="I248" s="60">
        <f>Arkusz2!F11</f>
        <v>10</v>
      </c>
      <c r="J248" s="60"/>
      <c r="K248" s="60">
        <f>SUM(Arkusz2!F17,-G248)</f>
        <v>0</v>
      </c>
      <c r="L248" s="60"/>
      <c r="M248" s="60">
        <f>SUM(Arkusz2!F23,-I248)</f>
        <v>0</v>
      </c>
      <c r="N248" s="60"/>
      <c r="O248" s="60">
        <f>Arkusz2!F29</f>
        <v>2</v>
      </c>
      <c r="P248" s="60"/>
      <c r="Q248" s="60">
        <f>Arkusz2!F35</f>
        <v>10</v>
      </c>
      <c r="R248" s="60"/>
      <c r="S248" s="60">
        <f>SUM(Arkusz2!F17,O248)</f>
        <v>8</v>
      </c>
      <c r="T248" s="60"/>
      <c r="U248" s="60">
        <f>SUM(Arkusz2!F23,Q248)</f>
        <v>20</v>
      </c>
      <c r="V248" s="61"/>
    </row>
    <row r="249" spans="1:25" x14ac:dyDescent="0.35">
      <c r="C249" s="170" t="str">
        <f>Arkusz2!B6</f>
        <v>SYRIA</v>
      </c>
      <c r="D249" s="171"/>
      <c r="E249" s="171"/>
      <c r="F249" s="171"/>
      <c r="G249" s="56">
        <f>Arkusz2!F6</f>
        <v>7</v>
      </c>
      <c r="H249" s="56"/>
      <c r="I249" s="56">
        <f>Arkusz2!F12</f>
        <v>11</v>
      </c>
      <c r="J249" s="56"/>
      <c r="K249" s="56">
        <f>SUM(Arkusz2!F18,-G249)</f>
        <v>3</v>
      </c>
      <c r="L249" s="56"/>
      <c r="M249" s="56">
        <f>SUM(Arkusz2!F24,-I249)</f>
        <v>3</v>
      </c>
      <c r="N249" s="56"/>
      <c r="O249" s="56">
        <f>Arkusz2!F30</f>
        <v>1</v>
      </c>
      <c r="P249" s="56"/>
      <c r="Q249" s="56">
        <f>Arkusz2!F36</f>
        <v>3</v>
      </c>
      <c r="R249" s="56"/>
      <c r="S249" s="56">
        <f>SUM(Arkusz2!F18,O249)</f>
        <v>11</v>
      </c>
      <c r="T249" s="56"/>
      <c r="U249" s="56">
        <f>SUM(Arkusz2!F24,Q249)</f>
        <v>17</v>
      </c>
      <c r="V249" s="57"/>
    </row>
    <row r="250" spans="1:25" s="55" customFormat="1" x14ac:dyDescent="0.35">
      <c r="C250" s="62" t="s">
        <v>134</v>
      </c>
      <c r="D250" s="63"/>
      <c r="E250" s="63"/>
      <c r="F250" s="63"/>
      <c r="G250" s="58">
        <v>9</v>
      </c>
      <c r="H250" s="58"/>
      <c r="I250" s="58">
        <v>17</v>
      </c>
      <c r="J250" s="58"/>
      <c r="K250" s="58">
        <v>0</v>
      </c>
      <c r="L250" s="58"/>
      <c r="M250" s="58">
        <v>0</v>
      </c>
      <c r="N250" s="58"/>
      <c r="O250" s="58">
        <v>0</v>
      </c>
      <c r="P250" s="58"/>
      <c r="Q250" s="58">
        <v>0</v>
      </c>
      <c r="R250" s="58"/>
      <c r="S250" s="58">
        <v>9</v>
      </c>
      <c r="T250" s="58"/>
      <c r="U250" s="58">
        <v>17</v>
      </c>
      <c r="V250" s="59"/>
      <c r="Y250" s="6"/>
    </row>
    <row r="251" spans="1:25" ht="15" thickBot="1" x14ac:dyDescent="0.4">
      <c r="C251" s="170" t="str">
        <f>Arkusz2!B7</f>
        <v>Pozostałe</v>
      </c>
      <c r="D251" s="171"/>
      <c r="E251" s="171"/>
      <c r="F251" s="171"/>
      <c r="G251" s="56">
        <f>Arkusz2!F7</f>
        <v>102</v>
      </c>
      <c r="H251" s="56"/>
      <c r="I251" s="56">
        <f>Arkusz2!F13</f>
        <v>112</v>
      </c>
      <c r="J251" s="56"/>
      <c r="K251" s="56">
        <f>SUM(Arkusz2!F19,-G251)</f>
        <v>20</v>
      </c>
      <c r="L251" s="56"/>
      <c r="M251" s="56">
        <f>SUM(Arkusz2!F25,-I251)</f>
        <v>32</v>
      </c>
      <c r="N251" s="56"/>
      <c r="O251" s="56">
        <f>Arkusz2!F31</f>
        <v>3</v>
      </c>
      <c r="P251" s="56"/>
      <c r="Q251" s="56">
        <f>Arkusz2!F37</f>
        <v>3</v>
      </c>
      <c r="R251" s="56"/>
      <c r="S251" s="56">
        <f>SUM(Arkusz2!F19,O251)</f>
        <v>125</v>
      </c>
      <c r="T251" s="56"/>
      <c r="U251" s="56">
        <f>SUM(Arkusz2!F25,Q251)</f>
        <v>147</v>
      </c>
      <c r="V251" s="57"/>
    </row>
    <row r="252" spans="1:25" ht="15" thickBot="1" x14ac:dyDescent="0.4">
      <c r="C252" s="235" t="s">
        <v>1</v>
      </c>
      <c r="D252" s="236"/>
      <c r="E252" s="236"/>
      <c r="F252" s="236"/>
      <c r="G252" s="130">
        <f>SUM(G245:G251)</f>
        <v>498</v>
      </c>
      <c r="H252" s="157"/>
      <c r="I252" s="130">
        <f>SUM(I245:I251)</f>
        <v>645</v>
      </c>
      <c r="J252" s="157"/>
      <c r="K252" s="130">
        <f>SUM(K245:K251)</f>
        <v>60</v>
      </c>
      <c r="L252" s="157"/>
      <c r="M252" s="130">
        <f>SUM(M245:M251)</f>
        <v>97</v>
      </c>
      <c r="N252" s="157"/>
      <c r="O252" s="130">
        <f>SUM(O245:O251)</f>
        <v>10</v>
      </c>
      <c r="P252" s="157"/>
      <c r="Q252" s="130">
        <f>SUM(Q245:Q251)</f>
        <v>24</v>
      </c>
      <c r="R252" s="157"/>
      <c r="S252" s="130">
        <f>SUM(S245:S251)</f>
        <v>568</v>
      </c>
      <c r="T252" s="157"/>
      <c r="U252" s="130">
        <f>SUM(U245:U251)</f>
        <v>766</v>
      </c>
      <c r="V252" s="131"/>
    </row>
    <row r="256" spans="1:25" x14ac:dyDescent="0.35">
      <c r="M256" s="11"/>
      <c r="N256" s="11"/>
      <c r="O256" s="11"/>
      <c r="P256" s="11"/>
      <c r="Q256" s="11"/>
      <c r="R256" s="11"/>
      <c r="S256" s="11"/>
    </row>
    <row r="257" spans="1:19" x14ac:dyDescent="0.35">
      <c r="M257" s="11"/>
      <c r="N257" s="11"/>
      <c r="O257" s="11"/>
      <c r="P257" s="11"/>
      <c r="Q257" s="11"/>
      <c r="R257" s="11"/>
      <c r="S257" s="11"/>
    </row>
    <row r="258" spans="1:19" x14ac:dyDescent="0.35">
      <c r="M258" s="11"/>
      <c r="N258" s="11"/>
      <c r="O258" s="11"/>
      <c r="P258" s="11"/>
      <c r="Q258" s="11"/>
      <c r="R258" s="11"/>
      <c r="S258" s="11"/>
    </row>
    <row r="259" spans="1:19" x14ac:dyDescent="0.35">
      <c r="M259" s="11"/>
      <c r="N259" s="11"/>
      <c r="O259" s="11"/>
      <c r="P259" s="11"/>
      <c r="Q259" s="11"/>
      <c r="R259" s="11"/>
      <c r="S259" s="11"/>
    </row>
    <row r="260" spans="1:19" x14ac:dyDescent="0.35">
      <c r="M260" s="11"/>
      <c r="N260" s="11"/>
      <c r="O260" s="11"/>
      <c r="P260" s="11"/>
      <c r="Q260" s="11"/>
      <c r="R260" s="11"/>
      <c r="S260" s="11"/>
    </row>
    <row r="261" spans="1:19" x14ac:dyDescent="0.35">
      <c r="M261" s="11"/>
      <c r="N261" s="11"/>
      <c r="O261" s="11"/>
      <c r="P261" s="11"/>
      <c r="Q261" s="11"/>
      <c r="R261" s="11"/>
      <c r="S261" s="11"/>
    </row>
    <row r="262" spans="1:19" x14ac:dyDescent="0.35">
      <c r="M262" s="11"/>
      <c r="N262" s="11"/>
      <c r="O262" s="11"/>
      <c r="P262" s="11"/>
      <c r="Q262" s="11"/>
      <c r="R262" s="11"/>
      <c r="S262" s="11"/>
    </row>
    <row r="263" spans="1:19" x14ac:dyDescent="0.35">
      <c r="M263" s="11"/>
      <c r="N263" s="11"/>
      <c r="O263" s="11"/>
      <c r="P263" s="11"/>
      <c r="Q263" s="11"/>
      <c r="R263" s="11"/>
      <c r="S263" s="11"/>
    </row>
    <row r="264" spans="1:19" x14ac:dyDescent="0.35">
      <c r="D264" s="232"/>
      <c r="E264" s="232"/>
    </row>
    <row r="268" spans="1:19" x14ac:dyDescent="0.3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</row>
    <row r="274" spans="1:26" ht="15" thickBot="1" x14ac:dyDescent="0.4"/>
    <row r="275" spans="1:26" x14ac:dyDescent="0.35">
      <c r="C275" s="167" t="s">
        <v>0</v>
      </c>
      <c r="D275" s="168"/>
      <c r="E275" s="168"/>
      <c r="F275" s="168"/>
      <c r="G275" s="128" t="str">
        <f>CONCATENATE(Arkusz18!C2," - ",Arkusz18!B2," r.")</f>
        <v>01.01.2025 - 31.10.2025 r.</v>
      </c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8"/>
      <c r="T275" s="128"/>
      <c r="U275" s="128"/>
      <c r="V275" s="129"/>
    </row>
    <row r="276" spans="1:26" x14ac:dyDescent="0.35">
      <c r="C276" s="169"/>
      <c r="D276" s="121"/>
      <c r="E276" s="121"/>
      <c r="F276" s="121"/>
      <c r="G276" s="121" t="s">
        <v>31</v>
      </c>
      <c r="H276" s="121"/>
      <c r="I276" s="121"/>
      <c r="J276" s="121"/>
      <c r="K276" s="121" t="s">
        <v>32</v>
      </c>
      <c r="L276" s="121"/>
      <c r="M276" s="121"/>
      <c r="N276" s="121"/>
      <c r="O276" s="121" t="s">
        <v>135</v>
      </c>
      <c r="P276" s="121"/>
      <c r="Q276" s="121"/>
      <c r="R276" s="121"/>
      <c r="S276" s="121" t="s">
        <v>55</v>
      </c>
      <c r="T276" s="121"/>
      <c r="U276" s="121"/>
      <c r="V276" s="237"/>
    </row>
    <row r="277" spans="1:26" x14ac:dyDescent="0.35">
      <c r="C277" s="169"/>
      <c r="D277" s="121"/>
      <c r="E277" s="121"/>
      <c r="F277" s="121"/>
      <c r="G277" s="227" t="s">
        <v>30</v>
      </c>
      <c r="H277" s="227"/>
      <c r="I277" s="121" t="s">
        <v>10</v>
      </c>
      <c r="J277" s="121"/>
      <c r="K277" s="227" t="s">
        <v>33</v>
      </c>
      <c r="L277" s="227"/>
      <c r="M277" s="121" t="s">
        <v>10</v>
      </c>
      <c r="N277" s="121"/>
      <c r="O277" s="227" t="s">
        <v>30</v>
      </c>
      <c r="P277" s="227"/>
      <c r="Q277" s="121" t="s">
        <v>10</v>
      </c>
      <c r="R277" s="121"/>
      <c r="S277" s="227" t="s">
        <v>30</v>
      </c>
      <c r="T277" s="227"/>
      <c r="U277" s="121" t="s">
        <v>10</v>
      </c>
      <c r="V277" s="237"/>
    </row>
    <row r="278" spans="1:26" x14ac:dyDescent="0.35">
      <c r="C278" s="170" t="str">
        <f>Arkusz3!B2</f>
        <v>UKRAINA</v>
      </c>
      <c r="D278" s="171"/>
      <c r="E278" s="171"/>
      <c r="F278" s="171"/>
      <c r="G278" s="56">
        <f>Arkusz3!F2</f>
        <v>4547</v>
      </c>
      <c r="H278" s="56"/>
      <c r="I278" s="56">
        <f>Arkusz3!F8</f>
        <v>5804</v>
      </c>
      <c r="J278" s="56"/>
      <c r="K278" s="56">
        <f>SUM(Arkusz3!F14,-G278)</f>
        <v>87</v>
      </c>
      <c r="L278" s="56"/>
      <c r="M278" s="56">
        <f>SUM(Arkusz3!F20,-I278)</f>
        <v>669</v>
      </c>
      <c r="N278" s="56"/>
      <c r="O278" s="56">
        <f>Arkusz3!F26</f>
        <v>22</v>
      </c>
      <c r="P278" s="56"/>
      <c r="Q278" s="56">
        <f>Arkusz3!F32</f>
        <v>26</v>
      </c>
      <c r="R278" s="56"/>
      <c r="S278" s="56">
        <f>SUM(Arkusz3!F14,O278)</f>
        <v>4656</v>
      </c>
      <c r="T278" s="56"/>
      <c r="U278" s="56">
        <f>SUM(Arkusz3!F20,Q278)</f>
        <v>6499</v>
      </c>
      <c r="V278" s="57"/>
    </row>
    <row r="279" spans="1:26" x14ac:dyDescent="0.35">
      <c r="C279" s="86" t="str">
        <f>Arkusz3!B3</f>
        <v>BIAŁORUŚ</v>
      </c>
      <c r="D279" s="87"/>
      <c r="E279" s="87"/>
      <c r="F279" s="87"/>
      <c r="G279" s="60">
        <f>Arkusz3!F3</f>
        <v>1715</v>
      </c>
      <c r="H279" s="60"/>
      <c r="I279" s="60">
        <f>Arkusz3!F9</f>
        <v>2321</v>
      </c>
      <c r="J279" s="60"/>
      <c r="K279" s="60">
        <f>SUM(Arkusz3!F15,-G279)</f>
        <v>45</v>
      </c>
      <c r="L279" s="60"/>
      <c r="M279" s="60">
        <f>SUM(Arkusz3!F21,-I279)</f>
        <v>235</v>
      </c>
      <c r="N279" s="60"/>
      <c r="O279" s="60">
        <f>Arkusz3!F27</f>
        <v>11</v>
      </c>
      <c r="P279" s="60"/>
      <c r="Q279" s="60">
        <f>Arkusz3!F33</f>
        <v>19</v>
      </c>
      <c r="R279" s="60"/>
      <c r="S279" s="60">
        <f>SUM(Arkusz3!F15,O279)</f>
        <v>1771</v>
      </c>
      <c r="T279" s="60"/>
      <c r="U279" s="60">
        <f>SUM(Arkusz3!F21,Q279)</f>
        <v>2575</v>
      </c>
      <c r="V279" s="61"/>
    </row>
    <row r="280" spans="1:26" x14ac:dyDescent="0.35">
      <c r="C280" s="170" t="str">
        <f>Arkusz3!B4</f>
        <v>ROSJA</v>
      </c>
      <c r="D280" s="171"/>
      <c r="E280" s="171"/>
      <c r="F280" s="171"/>
      <c r="G280" s="56">
        <f>Arkusz3!F4</f>
        <v>196</v>
      </c>
      <c r="H280" s="56"/>
      <c r="I280" s="56">
        <f>Arkusz3!F10</f>
        <v>247</v>
      </c>
      <c r="J280" s="56"/>
      <c r="K280" s="56">
        <f>SUM(Arkusz3!F16,-G280)</f>
        <v>141</v>
      </c>
      <c r="L280" s="56"/>
      <c r="M280" s="56">
        <f>SUM(Arkusz3!F22,-I280)</f>
        <v>272</v>
      </c>
      <c r="N280" s="56"/>
      <c r="O280" s="56">
        <f>Arkusz3!F28</f>
        <v>8</v>
      </c>
      <c r="P280" s="56"/>
      <c r="Q280" s="56">
        <f>Arkusz3!F34</f>
        <v>17</v>
      </c>
      <c r="R280" s="56"/>
      <c r="S280" s="56">
        <f>SUM(Arkusz3!F16,O280)</f>
        <v>345</v>
      </c>
      <c r="T280" s="56"/>
      <c r="U280" s="56">
        <f>SUM(Arkusz3!F22,Q280)</f>
        <v>536</v>
      </c>
      <c r="V280" s="57"/>
    </row>
    <row r="281" spans="1:26" x14ac:dyDescent="0.35">
      <c r="C281" s="86" t="str">
        <f>Arkusz3!B5</f>
        <v>AFGANISTAN</v>
      </c>
      <c r="D281" s="87"/>
      <c r="E281" s="87"/>
      <c r="F281" s="87"/>
      <c r="G281" s="60">
        <f>Arkusz3!F5</f>
        <v>169</v>
      </c>
      <c r="H281" s="60"/>
      <c r="I281" s="60">
        <f>Arkusz3!F11</f>
        <v>190</v>
      </c>
      <c r="J281" s="60"/>
      <c r="K281" s="60">
        <f>SUM(Arkusz3!F17,-G281)</f>
        <v>3</v>
      </c>
      <c r="L281" s="60"/>
      <c r="M281" s="60">
        <f>SUM(Arkusz3!F23,-I281)</f>
        <v>6</v>
      </c>
      <c r="N281" s="60"/>
      <c r="O281" s="60">
        <f>Arkusz3!F29</f>
        <v>10</v>
      </c>
      <c r="P281" s="60"/>
      <c r="Q281" s="60">
        <f>Arkusz3!F35</f>
        <v>32</v>
      </c>
      <c r="R281" s="60"/>
      <c r="S281" s="60">
        <f>SUM(Arkusz3!F17,O281)</f>
        <v>182</v>
      </c>
      <c r="T281" s="60"/>
      <c r="U281" s="60">
        <f>SUM(Arkusz3!F23,Q281)</f>
        <v>228</v>
      </c>
      <c r="V281" s="61"/>
    </row>
    <row r="282" spans="1:26" x14ac:dyDescent="0.35">
      <c r="C282" s="170" t="str">
        <f>Arkusz3!B6</f>
        <v>TADŻYKISTAN</v>
      </c>
      <c r="D282" s="171"/>
      <c r="E282" s="171"/>
      <c r="F282" s="171"/>
      <c r="G282" s="56">
        <f>Arkusz3!F6</f>
        <v>73</v>
      </c>
      <c r="H282" s="56"/>
      <c r="I282" s="56">
        <f>Arkusz3!F12</f>
        <v>157</v>
      </c>
      <c r="J282" s="56"/>
      <c r="K282" s="56">
        <f>SUM(Arkusz3!F18,-G282)</f>
        <v>11</v>
      </c>
      <c r="L282" s="56"/>
      <c r="M282" s="56">
        <f>SUM(Arkusz3!F24,-I282)</f>
        <v>32</v>
      </c>
      <c r="N282" s="56"/>
      <c r="O282" s="56">
        <f>Arkusz3!F30</f>
        <v>16</v>
      </c>
      <c r="P282" s="56"/>
      <c r="Q282" s="56">
        <f>Arkusz3!F36</f>
        <v>37</v>
      </c>
      <c r="R282" s="56"/>
      <c r="S282" s="56">
        <f>SUM(Arkusz3!F18,O282)</f>
        <v>100</v>
      </c>
      <c r="T282" s="56"/>
      <c r="U282" s="56">
        <f>SUM(Arkusz3!F24,Q282)</f>
        <v>226</v>
      </c>
      <c r="V282" s="57"/>
    </row>
    <row r="283" spans="1:26" ht="15" thickBot="1" x14ac:dyDescent="0.4">
      <c r="C283" s="62" t="str">
        <f>Arkusz3!B7</f>
        <v>Pozostałe</v>
      </c>
      <c r="D283" s="63"/>
      <c r="E283" s="63"/>
      <c r="F283" s="63"/>
      <c r="G283" s="58">
        <f>Arkusz3!F7</f>
        <v>1274</v>
      </c>
      <c r="H283" s="58"/>
      <c r="I283" s="58">
        <f>Arkusz3!F13</f>
        <v>1366</v>
      </c>
      <c r="J283" s="58"/>
      <c r="K283" s="58">
        <f>SUM(Arkusz3!F19,-G283)</f>
        <v>197</v>
      </c>
      <c r="L283" s="58"/>
      <c r="M283" s="58">
        <f>SUM(Arkusz3!F25,-I283)</f>
        <v>334</v>
      </c>
      <c r="N283" s="58"/>
      <c r="O283" s="58">
        <f>Arkusz3!F31</f>
        <v>160</v>
      </c>
      <c r="P283" s="58"/>
      <c r="Q283" s="58">
        <f>Arkusz3!F37</f>
        <v>178</v>
      </c>
      <c r="R283" s="58"/>
      <c r="S283" s="58">
        <f>SUM(Arkusz3!F19,O283)</f>
        <v>1631</v>
      </c>
      <c r="T283" s="58"/>
      <c r="U283" s="58">
        <f>SUM(Arkusz3!F25,Q283)</f>
        <v>1878</v>
      </c>
      <c r="V283" s="59"/>
    </row>
    <row r="284" spans="1:26" x14ac:dyDescent="0.35">
      <c r="C284" s="233" t="s">
        <v>1</v>
      </c>
      <c r="D284" s="234"/>
      <c r="E284" s="234"/>
      <c r="F284" s="234"/>
      <c r="G284" s="133">
        <f>SUM(G278:G283)</f>
        <v>7974</v>
      </c>
      <c r="H284" s="133"/>
      <c r="I284" s="133">
        <f>SUM(I278:I283)</f>
        <v>10085</v>
      </c>
      <c r="J284" s="133"/>
      <c r="K284" s="133">
        <f>SUM(K278:K283)</f>
        <v>484</v>
      </c>
      <c r="L284" s="133"/>
      <c r="M284" s="133">
        <f>SUM(M278:M283)</f>
        <v>1548</v>
      </c>
      <c r="N284" s="133"/>
      <c r="O284" s="133">
        <f>SUM(O278:O283)</f>
        <v>227</v>
      </c>
      <c r="P284" s="133"/>
      <c r="Q284" s="133">
        <f>SUM(Q278:Q283)</f>
        <v>309</v>
      </c>
      <c r="R284" s="133"/>
      <c r="S284" s="133">
        <f>SUM(S278:S283)</f>
        <v>8685</v>
      </c>
      <c r="T284" s="133"/>
      <c r="U284" s="133">
        <f>SUM(U278:U283)</f>
        <v>11942</v>
      </c>
      <c r="V284" s="134"/>
    </row>
    <row r="285" spans="1:26" x14ac:dyDescent="0.35">
      <c r="A285" s="4"/>
      <c r="B285" s="12"/>
      <c r="C285" s="13"/>
      <c r="D285" s="13"/>
      <c r="E285" s="13"/>
      <c r="F285" s="13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2"/>
    </row>
    <row r="286" spans="1:26" x14ac:dyDescent="0.35">
      <c r="A286" s="200" t="s">
        <v>137</v>
      </c>
      <c r="B286" s="200"/>
      <c r="C286" s="200"/>
      <c r="D286" s="200"/>
      <c r="E286" s="200"/>
      <c r="F286" s="200"/>
      <c r="G286" s="200"/>
      <c r="H286" s="200"/>
      <c r="I286" s="200"/>
      <c r="J286" s="200"/>
      <c r="K286" s="200"/>
      <c r="L286" s="200"/>
      <c r="M286" s="200"/>
      <c r="N286" s="200"/>
      <c r="O286" s="200"/>
      <c r="P286" s="200"/>
      <c r="Q286" s="200"/>
      <c r="R286" s="200"/>
      <c r="S286" s="200"/>
      <c r="T286" s="200"/>
      <c r="U286" s="200"/>
      <c r="V286" s="200"/>
      <c r="W286" s="200"/>
      <c r="X286" s="200"/>
      <c r="Y286" s="200"/>
      <c r="Z286" s="200"/>
    </row>
    <row r="287" spans="1:26" x14ac:dyDescent="0.3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6"/>
      <c r="Z287" s="15"/>
    </row>
    <row r="291" spans="4:26" x14ac:dyDescent="0.35">
      <c r="M291" s="11"/>
      <c r="N291" s="11"/>
      <c r="O291" s="11"/>
      <c r="P291" s="11"/>
      <c r="Q291" s="11"/>
      <c r="R291" s="11"/>
      <c r="S291" s="11"/>
    </row>
    <row r="292" spans="4:26" x14ac:dyDescent="0.35">
      <c r="M292" s="11"/>
      <c r="N292" s="11"/>
      <c r="O292" s="11"/>
      <c r="P292" s="11"/>
      <c r="Q292" s="11"/>
      <c r="R292" s="11"/>
      <c r="S292" s="11"/>
    </row>
    <row r="293" spans="4:26" x14ac:dyDescent="0.35">
      <c r="M293" s="11"/>
      <c r="N293" s="11"/>
      <c r="O293" s="11"/>
      <c r="P293" s="11"/>
      <c r="Q293" s="11"/>
      <c r="R293" s="11"/>
      <c r="S293" s="11"/>
    </row>
    <row r="294" spans="4:26" x14ac:dyDescent="0.35">
      <c r="M294" s="11"/>
      <c r="N294" s="11"/>
      <c r="O294" s="11"/>
      <c r="P294" s="11"/>
      <c r="Q294" s="11"/>
      <c r="R294" s="11"/>
      <c r="S294" s="11"/>
    </row>
    <row r="295" spans="4:26" x14ac:dyDescent="0.35">
      <c r="M295" s="11"/>
      <c r="N295" s="11"/>
      <c r="O295" s="11"/>
      <c r="P295" s="11"/>
      <c r="Q295" s="11"/>
      <c r="R295" s="11"/>
      <c r="S295" s="11"/>
    </row>
    <row r="296" spans="4:26" x14ac:dyDescent="0.35">
      <c r="M296" s="11"/>
      <c r="N296" s="11"/>
      <c r="O296" s="11"/>
      <c r="P296" s="11"/>
      <c r="Q296" s="11"/>
      <c r="R296" s="11"/>
      <c r="S296" s="11"/>
    </row>
    <row r="297" spans="4:26" x14ac:dyDescent="0.35">
      <c r="M297" s="11"/>
      <c r="N297" s="11"/>
      <c r="O297" s="11"/>
      <c r="P297" s="11"/>
      <c r="Q297" s="11"/>
      <c r="R297" s="11"/>
      <c r="S297" s="11"/>
    </row>
    <row r="298" spans="4:26" x14ac:dyDescent="0.35">
      <c r="M298" s="11"/>
      <c r="N298" s="11"/>
      <c r="O298" s="11"/>
      <c r="P298" s="11"/>
      <c r="Q298" s="11"/>
      <c r="R298" s="11"/>
      <c r="S298" s="11"/>
    </row>
    <row r="299" spans="4:26" x14ac:dyDescent="0.35">
      <c r="D299" s="232"/>
      <c r="E299" s="232"/>
    </row>
    <row r="304" spans="4:26" x14ac:dyDescent="0.35">
      <c r="V304" s="17"/>
      <c r="W304" s="17"/>
      <c r="X304" s="17"/>
      <c r="Y304" s="18"/>
      <c r="Z304" s="17"/>
    </row>
    <row r="305" spans="1:26" x14ac:dyDescent="0.35">
      <c r="V305" s="17"/>
      <c r="W305" s="17"/>
      <c r="X305" s="17"/>
      <c r="Y305" s="18"/>
      <c r="Z305" s="17"/>
    </row>
    <row r="306" spans="1:26" x14ac:dyDescent="0.3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7"/>
      <c r="W306" s="17"/>
      <c r="X306" s="17"/>
      <c r="Y306" s="18"/>
      <c r="Z306" s="17"/>
    </row>
    <row r="307" spans="1:26" x14ac:dyDescent="0.3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7"/>
      <c r="W307" s="17"/>
      <c r="X307" s="17"/>
      <c r="Y307" s="18"/>
      <c r="Z307" s="17"/>
    </row>
    <row r="308" spans="1:26" x14ac:dyDescent="0.3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7"/>
      <c r="W308" s="17"/>
      <c r="X308" s="17"/>
      <c r="Y308" s="18"/>
      <c r="Z308" s="17"/>
    </row>
    <row r="309" spans="1:26" x14ac:dyDescent="0.3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7"/>
      <c r="W309" s="17"/>
      <c r="X309" s="17"/>
      <c r="Y309" s="18"/>
      <c r="Z309" s="17"/>
    </row>
    <row r="310" spans="1:26" x14ac:dyDescent="0.3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7"/>
      <c r="W310" s="17"/>
      <c r="X310" s="17"/>
      <c r="Y310" s="18"/>
      <c r="Z310" s="17"/>
    </row>
    <row r="311" spans="1:26" x14ac:dyDescent="0.35">
      <c r="A311" s="136" t="s">
        <v>173</v>
      </c>
      <c r="B311" s="245"/>
      <c r="C311" s="245"/>
      <c r="D311" s="245"/>
      <c r="E311" s="245"/>
      <c r="F311" s="245"/>
      <c r="G311" s="245"/>
      <c r="H311" s="245"/>
      <c r="I311" s="245"/>
      <c r="J311" s="245"/>
      <c r="K311" s="245"/>
      <c r="L311" s="245"/>
      <c r="M311" s="245"/>
      <c r="N311" s="245"/>
      <c r="O311" s="245"/>
      <c r="P311" s="245"/>
      <c r="Q311" s="245"/>
      <c r="R311" s="245"/>
      <c r="S311" s="245"/>
      <c r="T311" s="245"/>
      <c r="U311" s="245"/>
      <c r="V311" s="245"/>
      <c r="W311" s="245"/>
      <c r="X311" s="245"/>
      <c r="Y311" s="245"/>
    </row>
    <row r="312" spans="1:26" x14ac:dyDescent="0.35">
      <c r="A312" s="245"/>
      <c r="B312" s="245"/>
      <c r="C312" s="245"/>
      <c r="D312" s="245"/>
      <c r="E312" s="245"/>
      <c r="F312" s="245"/>
      <c r="G312" s="245"/>
      <c r="H312" s="245"/>
      <c r="I312" s="245"/>
      <c r="J312" s="245"/>
      <c r="K312" s="245"/>
      <c r="L312" s="245"/>
      <c r="M312" s="245"/>
      <c r="N312" s="245"/>
      <c r="O312" s="245"/>
      <c r="P312" s="245"/>
      <c r="Q312" s="245"/>
      <c r="R312" s="245"/>
      <c r="S312" s="245"/>
      <c r="T312" s="245"/>
      <c r="U312" s="245"/>
      <c r="V312" s="245"/>
      <c r="W312" s="245"/>
      <c r="X312" s="245"/>
      <c r="Y312" s="245"/>
    </row>
    <row r="313" spans="1:26" x14ac:dyDescent="0.35">
      <c r="A313" s="245"/>
      <c r="B313" s="245"/>
      <c r="C313" s="245"/>
      <c r="D313" s="245"/>
      <c r="E313" s="245"/>
      <c r="F313" s="245"/>
      <c r="G313" s="245"/>
      <c r="H313" s="245"/>
      <c r="I313" s="245"/>
      <c r="J313" s="245"/>
      <c r="K313" s="245"/>
      <c r="L313" s="245"/>
      <c r="M313" s="245"/>
      <c r="N313" s="245"/>
      <c r="O313" s="245"/>
      <c r="P313" s="245"/>
      <c r="Q313" s="245"/>
      <c r="R313" s="245"/>
      <c r="S313" s="245"/>
      <c r="T313" s="245"/>
      <c r="U313" s="245"/>
      <c r="V313" s="245"/>
      <c r="W313" s="245"/>
      <c r="X313" s="245"/>
      <c r="Y313" s="245"/>
    </row>
    <row r="314" spans="1:26" x14ac:dyDescent="0.35">
      <c r="A314" s="245"/>
      <c r="B314" s="245"/>
      <c r="C314" s="245"/>
      <c r="D314" s="245"/>
      <c r="E314" s="245"/>
      <c r="F314" s="245"/>
      <c r="G314" s="245"/>
      <c r="H314" s="245"/>
      <c r="I314" s="245"/>
      <c r="J314" s="245"/>
      <c r="K314" s="245"/>
      <c r="L314" s="245"/>
      <c r="M314" s="245"/>
      <c r="N314" s="245"/>
      <c r="O314" s="245"/>
      <c r="P314" s="245"/>
      <c r="Q314" s="245"/>
      <c r="R314" s="245"/>
      <c r="S314" s="245"/>
      <c r="T314" s="245"/>
      <c r="U314" s="245"/>
      <c r="V314" s="245"/>
      <c r="W314" s="245"/>
      <c r="X314" s="245"/>
      <c r="Y314" s="245"/>
    </row>
    <row r="315" spans="1:26" x14ac:dyDescent="0.35">
      <c r="A315" s="245"/>
      <c r="B315" s="245"/>
      <c r="C315" s="245"/>
      <c r="D315" s="245"/>
      <c r="E315" s="245"/>
      <c r="F315" s="245"/>
      <c r="G315" s="245"/>
      <c r="H315" s="245"/>
      <c r="I315" s="245"/>
      <c r="J315" s="245"/>
      <c r="K315" s="245"/>
      <c r="L315" s="245"/>
      <c r="M315" s="245"/>
      <c r="N315" s="245"/>
      <c r="O315" s="245"/>
      <c r="P315" s="245"/>
      <c r="Q315" s="245"/>
      <c r="R315" s="245"/>
      <c r="S315" s="245"/>
      <c r="T315" s="245"/>
      <c r="U315" s="245"/>
      <c r="V315" s="245"/>
      <c r="W315" s="245"/>
      <c r="X315" s="245"/>
      <c r="Y315" s="245"/>
    </row>
    <row r="316" spans="1:26" x14ac:dyDescent="0.35">
      <c r="A316" s="245"/>
      <c r="B316" s="245"/>
      <c r="C316" s="245"/>
      <c r="D316" s="245"/>
      <c r="E316" s="245"/>
      <c r="F316" s="245"/>
      <c r="G316" s="245"/>
      <c r="H316" s="245"/>
      <c r="I316" s="245"/>
      <c r="J316" s="245"/>
      <c r="K316" s="245"/>
      <c r="L316" s="245"/>
      <c r="M316" s="245"/>
      <c r="N316" s="245"/>
      <c r="O316" s="245"/>
      <c r="P316" s="245"/>
      <c r="Q316" s="245"/>
      <c r="R316" s="245"/>
      <c r="S316" s="245"/>
      <c r="T316" s="245"/>
      <c r="U316" s="245"/>
      <c r="V316" s="245"/>
      <c r="W316" s="245"/>
      <c r="X316" s="245"/>
      <c r="Y316" s="245"/>
    </row>
    <row r="317" spans="1:26" x14ac:dyDescent="0.35">
      <c r="A317" s="245"/>
      <c r="B317" s="245"/>
      <c r="C317" s="245"/>
      <c r="D317" s="245"/>
      <c r="E317" s="245"/>
      <c r="F317" s="245"/>
      <c r="G317" s="245"/>
      <c r="H317" s="245"/>
      <c r="I317" s="245"/>
      <c r="J317" s="245"/>
      <c r="K317" s="245"/>
      <c r="L317" s="245"/>
      <c r="M317" s="245"/>
      <c r="N317" s="245"/>
      <c r="O317" s="245"/>
      <c r="P317" s="245"/>
      <c r="Q317" s="245"/>
      <c r="R317" s="245"/>
      <c r="S317" s="245"/>
      <c r="T317" s="245"/>
      <c r="U317" s="245"/>
      <c r="V317" s="245"/>
      <c r="W317" s="245"/>
      <c r="X317" s="245"/>
      <c r="Y317" s="245"/>
    </row>
    <row r="318" spans="1:26" x14ac:dyDescent="0.35">
      <c r="A318" s="245"/>
      <c r="B318" s="245"/>
      <c r="C318" s="245"/>
      <c r="D318" s="245"/>
      <c r="E318" s="245"/>
      <c r="F318" s="245"/>
      <c r="G318" s="245"/>
      <c r="H318" s="245"/>
      <c r="I318" s="245"/>
      <c r="J318" s="245"/>
      <c r="K318" s="245"/>
      <c r="L318" s="245"/>
      <c r="M318" s="245"/>
      <c r="N318" s="245"/>
      <c r="O318" s="245"/>
      <c r="P318" s="245"/>
      <c r="Q318" s="245"/>
      <c r="R318" s="245"/>
      <c r="S318" s="245"/>
      <c r="T318" s="245"/>
      <c r="U318" s="245"/>
      <c r="V318" s="245"/>
      <c r="W318" s="245"/>
      <c r="X318" s="245"/>
      <c r="Y318" s="245"/>
    </row>
    <row r="319" spans="1:26" x14ac:dyDescent="0.35">
      <c r="A319" s="245"/>
      <c r="B319" s="245"/>
      <c r="C319" s="245"/>
      <c r="D319" s="245"/>
      <c r="E319" s="245"/>
      <c r="F319" s="245"/>
      <c r="G319" s="245"/>
      <c r="H319" s="245"/>
      <c r="I319" s="245"/>
      <c r="J319" s="245"/>
      <c r="K319" s="245"/>
      <c r="L319" s="245"/>
      <c r="M319" s="245"/>
      <c r="N319" s="245"/>
      <c r="O319" s="245"/>
      <c r="P319" s="245"/>
      <c r="Q319" s="245"/>
      <c r="R319" s="245"/>
      <c r="S319" s="245"/>
      <c r="T319" s="245"/>
      <c r="U319" s="245"/>
      <c r="V319" s="245"/>
      <c r="W319" s="245"/>
      <c r="X319" s="245"/>
      <c r="Y319" s="245"/>
    </row>
    <row r="320" spans="1:26" s="54" customFormat="1" x14ac:dyDescent="0.35">
      <c r="A320" s="245"/>
      <c r="B320" s="245"/>
      <c r="C320" s="245"/>
      <c r="D320" s="245"/>
      <c r="E320" s="245"/>
      <c r="F320" s="245"/>
      <c r="G320" s="245"/>
      <c r="H320" s="245"/>
      <c r="I320" s="245"/>
      <c r="J320" s="245"/>
      <c r="K320" s="245"/>
      <c r="L320" s="245"/>
      <c r="M320" s="245"/>
      <c r="N320" s="245"/>
      <c r="O320" s="245"/>
      <c r="P320" s="245"/>
      <c r="Q320" s="245"/>
      <c r="R320" s="245"/>
      <c r="S320" s="245"/>
      <c r="T320" s="245"/>
      <c r="U320" s="245"/>
      <c r="V320" s="245"/>
      <c r="W320" s="245"/>
      <c r="X320" s="245"/>
      <c r="Y320" s="245"/>
    </row>
    <row r="321" spans="1:25" x14ac:dyDescent="0.35">
      <c r="A321" s="245"/>
      <c r="B321" s="245"/>
      <c r="C321" s="245"/>
      <c r="D321" s="245"/>
      <c r="E321" s="245"/>
      <c r="F321" s="245"/>
      <c r="G321" s="245"/>
      <c r="H321" s="245"/>
      <c r="I321" s="245"/>
      <c r="J321" s="245"/>
      <c r="K321" s="245"/>
      <c r="L321" s="245"/>
      <c r="M321" s="245"/>
      <c r="N321" s="245"/>
      <c r="O321" s="245"/>
      <c r="P321" s="245"/>
      <c r="Q321" s="245"/>
      <c r="R321" s="245"/>
      <c r="S321" s="245"/>
      <c r="T321" s="245"/>
      <c r="U321" s="245"/>
      <c r="V321" s="245"/>
      <c r="W321" s="245"/>
      <c r="X321" s="245"/>
      <c r="Y321" s="245"/>
    </row>
    <row r="326" spans="1:25" x14ac:dyDescent="0.35">
      <c r="A326" s="138" t="s">
        <v>145</v>
      </c>
      <c r="B326" s="138"/>
      <c r="C326" s="138"/>
      <c r="D326" s="138"/>
      <c r="E326" s="138"/>
      <c r="F326" s="138"/>
      <c r="G326" s="138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8"/>
      <c r="T326" s="138"/>
      <c r="U326" s="138"/>
    </row>
    <row r="327" spans="1:25" x14ac:dyDescent="0.3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</row>
    <row r="329" spans="1:25" ht="15" thickBot="1" x14ac:dyDescent="0.4"/>
    <row r="330" spans="1:25" x14ac:dyDescent="0.35">
      <c r="A330" s="238" t="str">
        <f>CONCATENATE(Arkusz18!C2," - ",Arkusz18!B2," r.")</f>
        <v>01.01.2025 - 31.10.2025 r.</v>
      </c>
      <c r="B330" s="239"/>
      <c r="C330" s="239"/>
      <c r="D330" s="239"/>
      <c r="E330" s="239"/>
      <c r="F330" s="239"/>
      <c r="G330" s="239"/>
      <c r="H330" s="239"/>
      <c r="I330" s="240"/>
      <c r="M330" s="238" t="str">
        <f>CONCATENATE(Arkusz18!C2," - ",Arkusz18!B2," r.")</f>
        <v>01.01.2025 - 31.10.2025 r.</v>
      </c>
      <c r="N330" s="239"/>
      <c r="O330" s="239"/>
      <c r="P330" s="239"/>
      <c r="Q330" s="239"/>
      <c r="R330" s="239"/>
      <c r="S330" s="239"/>
      <c r="T330" s="239"/>
      <c r="U330" s="240"/>
    </row>
    <row r="331" spans="1:25" ht="52.5" customHeight="1" x14ac:dyDescent="0.35">
      <c r="A331" s="122" t="s">
        <v>56</v>
      </c>
      <c r="B331" s="123"/>
      <c r="C331" s="124"/>
      <c r="D331" s="228" t="s">
        <v>57</v>
      </c>
      <c r="E331" s="229"/>
      <c r="F331" s="228" t="s">
        <v>58</v>
      </c>
      <c r="G331" s="229"/>
      <c r="H331" s="228" t="s">
        <v>54</v>
      </c>
      <c r="I331" s="243"/>
      <c r="M331" s="122" t="s">
        <v>56</v>
      </c>
      <c r="N331" s="123"/>
      <c r="O331" s="124"/>
      <c r="P331" s="228" t="s">
        <v>59</v>
      </c>
      <c r="Q331" s="229"/>
      <c r="R331" s="228" t="s">
        <v>58</v>
      </c>
      <c r="S331" s="229"/>
      <c r="T331" s="228" t="s">
        <v>54</v>
      </c>
      <c r="U331" s="243"/>
    </row>
    <row r="332" spans="1:25" x14ac:dyDescent="0.35">
      <c r="A332" s="125"/>
      <c r="B332" s="126"/>
      <c r="C332" s="127"/>
      <c r="D332" s="230"/>
      <c r="E332" s="231"/>
      <c r="F332" s="230"/>
      <c r="G332" s="231"/>
      <c r="H332" s="230"/>
      <c r="I332" s="244"/>
      <c r="M332" s="125"/>
      <c r="N332" s="126"/>
      <c r="O332" s="127"/>
      <c r="P332" s="230"/>
      <c r="Q332" s="231"/>
      <c r="R332" s="230"/>
      <c r="S332" s="231"/>
      <c r="T332" s="230"/>
      <c r="U332" s="244"/>
    </row>
    <row r="333" spans="1:25" x14ac:dyDescent="0.35">
      <c r="A333" s="113" t="str">
        <f>Arkusz4!B2</f>
        <v>NIEMCY</v>
      </c>
      <c r="B333" s="114"/>
      <c r="C333" s="114"/>
      <c r="D333" s="115">
        <f>Arkusz4!C2</f>
        <v>832</v>
      </c>
      <c r="E333" s="115"/>
      <c r="F333" s="115">
        <f>Arkusz4!D2</f>
        <v>703</v>
      </c>
      <c r="G333" s="115"/>
      <c r="H333" s="115">
        <f>Arkusz4!E2</f>
        <v>274</v>
      </c>
      <c r="I333" s="115"/>
      <c r="M333" s="113" t="str">
        <f>Arkusz5!B2</f>
        <v>NIEMCY</v>
      </c>
      <c r="N333" s="114"/>
      <c r="O333" s="114"/>
      <c r="P333" s="115">
        <f>Arkusz5!C2</f>
        <v>86</v>
      </c>
      <c r="Q333" s="115"/>
      <c r="R333" s="115">
        <f>Arkusz5!D2</f>
        <v>76</v>
      </c>
      <c r="S333" s="115"/>
      <c r="T333" s="115">
        <f>Arkusz5!E2</f>
        <v>31</v>
      </c>
      <c r="U333" s="201"/>
    </row>
    <row r="334" spans="1:25" x14ac:dyDescent="0.35">
      <c r="A334" s="140" t="str">
        <f>Arkusz4!B3</f>
        <v>FRANCJA</v>
      </c>
      <c r="B334" s="141"/>
      <c r="C334" s="141"/>
      <c r="D334" s="112">
        <f>Arkusz4!C3</f>
        <v>328</v>
      </c>
      <c r="E334" s="112"/>
      <c r="F334" s="112">
        <f>Arkusz4!D3</f>
        <v>235</v>
      </c>
      <c r="G334" s="112"/>
      <c r="H334" s="112">
        <f>Arkusz4!E3</f>
        <v>20</v>
      </c>
      <c r="I334" s="112"/>
      <c r="M334" s="140" t="str">
        <f>Arkusz5!B3</f>
        <v>LITWA</v>
      </c>
      <c r="N334" s="141"/>
      <c r="O334" s="141"/>
      <c r="P334" s="112">
        <f>Arkusz5!C3</f>
        <v>34</v>
      </c>
      <c r="Q334" s="112"/>
      <c r="R334" s="112">
        <f>Arkusz5!D3</f>
        <v>32</v>
      </c>
      <c r="S334" s="112"/>
      <c r="T334" s="112">
        <f>Arkusz5!E3</f>
        <v>8</v>
      </c>
      <c r="U334" s="202"/>
    </row>
    <row r="335" spans="1:25" x14ac:dyDescent="0.35">
      <c r="A335" s="113" t="str">
        <f>Arkusz4!B4</f>
        <v>BELGIA</v>
      </c>
      <c r="B335" s="114"/>
      <c r="C335" s="114"/>
      <c r="D335" s="115">
        <f>Arkusz4!C4</f>
        <v>142</v>
      </c>
      <c r="E335" s="115"/>
      <c r="F335" s="115">
        <f>Arkusz4!D4</f>
        <v>137</v>
      </c>
      <c r="G335" s="115"/>
      <c r="H335" s="115">
        <f>Arkusz4!E4</f>
        <v>19</v>
      </c>
      <c r="I335" s="115"/>
      <c r="M335" s="113" t="str">
        <f>Arkusz5!B4</f>
        <v>FRANCJA</v>
      </c>
      <c r="N335" s="114"/>
      <c r="O335" s="114"/>
      <c r="P335" s="115">
        <f>Arkusz5!C4</f>
        <v>24</v>
      </c>
      <c r="Q335" s="115"/>
      <c r="R335" s="115">
        <f>Arkusz5!D4</f>
        <v>20</v>
      </c>
      <c r="S335" s="115"/>
      <c r="T335" s="115">
        <f>Arkusz5!E4</f>
        <v>8</v>
      </c>
      <c r="U335" s="201"/>
    </row>
    <row r="336" spans="1:25" x14ac:dyDescent="0.35">
      <c r="A336" s="140" t="str">
        <f>Arkusz4!B5</f>
        <v>NORWEGIA</v>
      </c>
      <c r="B336" s="141"/>
      <c r="C336" s="141"/>
      <c r="D336" s="112">
        <f>Arkusz4!C5</f>
        <v>81</v>
      </c>
      <c r="E336" s="112"/>
      <c r="F336" s="112">
        <f>Arkusz4!D5</f>
        <v>70</v>
      </c>
      <c r="G336" s="112"/>
      <c r="H336" s="112">
        <f>Arkusz4!E5</f>
        <v>64</v>
      </c>
      <c r="I336" s="112"/>
      <c r="M336" s="140" t="str">
        <f>Arkusz5!B5</f>
        <v>ŁOTWA</v>
      </c>
      <c r="N336" s="141"/>
      <c r="O336" s="141"/>
      <c r="P336" s="112">
        <f>Arkusz5!C5</f>
        <v>20</v>
      </c>
      <c r="Q336" s="112"/>
      <c r="R336" s="112">
        <f>Arkusz5!D5</f>
        <v>19</v>
      </c>
      <c r="S336" s="112"/>
      <c r="T336" s="112">
        <f>Arkusz5!E5</f>
        <v>13</v>
      </c>
      <c r="U336" s="202"/>
    </row>
    <row r="337" spans="1:26" x14ac:dyDescent="0.35">
      <c r="A337" s="113" t="str">
        <f>Arkusz4!B6</f>
        <v>NIDERLANDY</v>
      </c>
      <c r="B337" s="114"/>
      <c r="C337" s="114"/>
      <c r="D337" s="115">
        <f>Arkusz4!C6</f>
        <v>56</v>
      </c>
      <c r="E337" s="115"/>
      <c r="F337" s="115">
        <f>Arkusz4!D6</f>
        <v>50</v>
      </c>
      <c r="G337" s="115"/>
      <c r="H337" s="115">
        <f>Arkusz4!E6</f>
        <v>38</v>
      </c>
      <c r="I337" s="115"/>
      <c r="M337" s="113" t="str">
        <f>Arkusz5!B6</f>
        <v>HISZPANIA</v>
      </c>
      <c r="N337" s="114"/>
      <c r="O337" s="114"/>
      <c r="P337" s="115">
        <f>Arkusz5!C6</f>
        <v>14</v>
      </c>
      <c r="Q337" s="115"/>
      <c r="R337" s="115">
        <f>Arkusz5!D6</f>
        <v>13</v>
      </c>
      <c r="S337" s="115"/>
      <c r="T337" s="115">
        <f>Arkusz5!E6</f>
        <v>8</v>
      </c>
      <c r="U337" s="201"/>
    </row>
    <row r="338" spans="1:26" ht="15" thickBot="1" x14ac:dyDescent="0.4">
      <c r="A338" s="209" t="str">
        <f>Arkusz4!B7</f>
        <v>Pozostałe</v>
      </c>
      <c r="B338" s="210"/>
      <c r="C338" s="210"/>
      <c r="D338" s="135">
        <f>Arkusz4!C7</f>
        <v>331</v>
      </c>
      <c r="E338" s="135"/>
      <c r="F338" s="135">
        <f>Arkusz4!D7</f>
        <v>240</v>
      </c>
      <c r="G338" s="135"/>
      <c r="H338" s="135">
        <f>Arkusz4!E7</f>
        <v>94</v>
      </c>
      <c r="I338" s="135"/>
      <c r="M338" s="209" t="str">
        <f>Arkusz5!B7</f>
        <v>Pozostałe</v>
      </c>
      <c r="N338" s="210"/>
      <c r="O338" s="210"/>
      <c r="P338" s="135">
        <f>Arkusz5!C7</f>
        <v>99</v>
      </c>
      <c r="Q338" s="135"/>
      <c r="R338" s="135">
        <f>Arkusz5!D7</f>
        <v>70</v>
      </c>
      <c r="S338" s="135"/>
      <c r="T338" s="135">
        <f>Arkusz5!E7</f>
        <v>18</v>
      </c>
      <c r="U338" s="139"/>
    </row>
    <row r="339" spans="1:26" ht="15" thickBot="1" x14ac:dyDescent="0.4">
      <c r="A339" s="211" t="s">
        <v>69</v>
      </c>
      <c r="B339" s="212"/>
      <c r="C339" s="212"/>
      <c r="D339" s="205">
        <f>SUM(D333:E338)</f>
        <v>1770</v>
      </c>
      <c r="E339" s="205"/>
      <c r="F339" s="205">
        <f>SUM(F333:G338)</f>
        <v>1435</v>
      </c>
      <c r="G339" s="205"/>
      <c r="H339" s="205">
        <f>SUM(H333:I338)</f>
        <v>509</v>
      </c>
      <c r="I339" s="206"/>
      <c r="M339" s="211" t="s">
        <v>69</v>
      </c>
      <c r="N339" s="212"/>
      <c r="O339" s="212"/>
      <c r="P339" s="205">
        <f>SUM(P333:Q338)</f>
        <v>277</v>
      </c>
      <c r="Q339" s="205"/>
      <c r="R339" s="205">
        <f t="shared" ref="R339" si="11">SUM(R333:S338)</f>
        <v>230</v>
      </c>
      <c r="S339" s="205"/>
      <c r="T339" s="205">
        <f>SUM(T333:U338)</f>
        <v>86</v>
      </c>
      <c r="U339" s="206"/>
    </row>
    <row r="341" spans="1:26" x14ac:dyDescent="0.35">
      <c r="A341" s="136" t="s">
        <v>172</v>
      </c>
      <c r="B341" s="137"/>
      <c r="C341" s="137"/>
      <c r="D341" s="137"/>
      <c r="E341" s="137"/>
      <c r="F341" s="137"/>
      <c r="G341" s="137"/>
      <c r="H341" s="137"/>
      <c r="I341" s="137"/>
      <c r="J341" s="137"/>
      <c r="K341" s="137"/>
      <c r="L341" s="137"/>
      <c r="M341" s="137"/>
      <c r="N341" s="137"/>
      <c r="O341" s="137"/>
      <c r="P341" s="137"/>
      <c r="Q341" s="137"/>
      <c r="R341" s="137"/>
      <c r="S341" s="137"/>
      <c r="T341" s="137"/>
      <c r="U341" s="137"/>
      <c r="V341" s="137"/>
      <c r="W341" s="137"/>
      <c r="X341" s="137"/>
      <c r="Y341" s="137"/>
    </row>
    <row r="342" spans="1:26" x14ac:dyDescent="0.35">
      <c r="A342" s="137"/>
      <c r="B342" s="137"/>
      <c r="C342" s="137"/>
      <c r="D342" s="137"/>
      <c r="E342" s="137"/>
      <c r="F342" s="137"/>
      <c r="G342" s="137"/>
      <c r="H342" s="137"/>
      <c r="I342" s="137"/>
      <c r="J342" s="137"/>
      <c r="K342" s="137"/>
      <c r="L342" s="137"/>
      <c r="M342" s="137"/>
      <c r="N342" s="137"/>
      <c r="O342" s="137"/>
      <c r="P342" s="137"/>
      <c r="Q342" s="137"/>
      <c r="R342" s="137"/>
      <c r="S342" s="137"/>
      <c r="T342" s="137"/>
      <c r="U342" s="137"/>
      <c r="V342" s="137"/>
      <c r="W342" s="137"/>
      <c r="X342" s="137"/>
      <c r="Y342" s="137"/>
    </row>
    <row r="343" spans="1:26" x14ac:dyDescent="0.35">
      <c r="A343" s="137"/>
      <c r="B343" s="137"/>
      <c r="C343" s="137"/>
      <c r="D343" s="137"/>
      <c r="E343" s="137"/>
      <c r="F343" s="137"/>
      <c r="G343" s="137"/>
      <c r="H343" s="137"/>
      <c r="I343" s="137"/>
      <c r="J343" s="137"/>
      <c r="K343" s="137"/>
      <c r="L343" s="137"/>
      <c r="M343" s="137"/>
      <c r="N343" s="137"/>
      <c r="O343" s="137"/>
      <c r="P343" s="137"/>
      <c r="Q343" s="137"/>
      <c r="R343" s="137"/>
      <c r="S343" s="137"/>
      <c r="T343" s="137"/>
      <c r="U343" s="137"/>
      <c r="V343" s="137"/>
      <c r="W343" s="137"/>
      <c r="X343" s="137"/>
      <c r="Y343" s="137"/>
    </row>
    <row r="344" spans="1:26" x14ac:dyDescent="0.35">
      <c r="A344" s="137"/>
      <c r="B344" s="137"/>
      <c r="C344" s="137"/>
      <c r="D344" s="137"/>
      <c r="E344" s="137"/>
      <c r="F344" s="137"/>
      <c r="G344" s="137"/>
      <c r="H344" s="137"/>
      <c r="I344" s="137"/>
      <c r="J344" s="137"/>
      <c r="K344" s="137"/>
      <c r="L344" s="137"/>
      <c r="M344" s="137"/>
      <c r="N344" s="137"/>
      <c r="O344" s="137"/>
      <c r="P344" s="137"/>
      <c r="Q344" s="137"/>
      <c r="R344" s="137"/>
      <c r="S344" s="137"/>
      <c r="T344" s="137"/>
      <c r="U344" s="137"/>
      <c r="V344" s="137"/>
      <c r="W344" s="137"/>
      <c r="X344" s="137"/>
      <c r="Y344" s="137"/>
    </row>
    <row r="345" spans="1:26" x14ac:dyDescent="0.35">
      <c r="A345" s="137"/>
      <c r="B345" s="137"/>
      <c r="C345" s="137"/>
      <c r="D345" s="137"/>
      <c r="E345" s="137"/>
      <c r="F345" s="137"/>
      <c r="G345" s="137"/>
      <c r="H345" s="137"/>
      <c r="I345" s="137"/>
      <c r="J345" s="137"/>
      <c r="K345" s="137"/>
      <c r="L345" s="137"/>
      <c r="M345" s="137"/>
      <c r="N345" s="137"/>
      <c r="O345" s="137"/>
      <c r="P345" s="137"/>
      <c r="Q345" s="137"/>
      <c r="R345" s="137"/>
      <c r="S345" s="137"/>
      <c r="T345" s="137"/>
      <c r="U345" s="137"/>
      <c r="V345" s="137"/>
      <c r="W345" s="137"/>
      <c r="X345" s="137"/>
      <c r="Y345" s="137"/>
    </row>
    <row r="346" spans="1:26" x14ac:dyDescent="0.35">
      <c r="A346" s="137"/>
      <c r="B346" s="137"/>
      <c r="C346" s="137"/>
      <c r="D346" s="137"/>
      <c r="E346" s="137"/>
      <c r="F346" s="137"/>
      <c r="G346" s="137"/>
      <c r="H346" s="137"/>
      <c r="I346" s="137"/>
      <c r="J346" s="137"/>
      <c r="K346" s="137"/>
      <c r="L346" s="137"/>
      <c r="M346" s="137"/>
      <c r="N346" s="137"/>
      <c r="O346" s="137"/>
      <c r="P346" s="137"/>
      <c r="Q346" s="137"/>
      <c r="R346" s="137"/>
      <c r="S346" s="137"/>
      <c r="T346" s="137"/>
      <c r="U346" s="137"/>
      <c r="V346" s="137"/>
      <c r="W346" s="137"/>
      <c r="X346" s="137"/>
      <c r="Y346" s="137"/>
    </row>
    <row r="347" spans="1:26" x14ac:dyDescent="0.35">
      <c r="A347" s="137"/>
      <c r="B347" s="137"/>
      <c r="C347" s="137"/>
      <c r="D347" s="137"/>
      <c r="E347" s="137"/>
      <c r="F347" s="137"/>
      <c r="G347" s="137"/>
      <c r="H347" s="137"/>
      <c r="I347" s="137"/>
      <c r="J347" s="137"/>
      <c r="K347" s="137"/>
      <c r="L347" s="137"/>
      <c r="M347" s="137"/>
      <c r="N347" s="137"/>
      <c r="O347" s="137"/>
      <c r="P347" s="137"/>
      <c r="Q347" s="137"/>
      <c r="R347" s="137"/>
      <c r="S347" s="137"/>
      <c r="T347" s="137"/>
      <c r="U347" s="137"/>
      <c r="V347" s="137"/>
      <c r="W347" s="137"/>
      <c r="X347" s="137"/>
      <c r="Y347" s="137"/>
    </row>
    <row r="349" spans="1:26" x14ac:dyDescent="0.35">
      <c r="A349" s="200" t="s">
        <v>68</v>
      </c>
      <c r="B349" s="200"/>
      <c r="C349" s="200"/>
      <c r="D349" s="200"/>
      <c r="E349" s="200"/>
      <c r="F349" s="200"/>
      <c r="G349" s="200"/>
      <c r="H349" s="200"/>
      <c r="I349" s="200"/>
      <c r="J349" s="200"/>
      <c r="K349" s="200"/>
      <c r="L349" s="200"/>
      <c r="M349" s="200"/>
      <c r="N349" s="200"/>
      <c r="O349" s="200"/>
      <c r="P349" s="200"/>
      <c r="Q349" s="200"/>
      <c r="R349" s="200"/>
      <c r="S349" s="200"/>
      <c r="T349" s="200"/>
      <c r="U349" s="200"/>
      <c r="V349" s="200"/>
      <c r="W349" s="200"/>
      <c r="X349" s="200"/>
      <c r="Y349" s="200"/>
      <c r="Z349" s="200"/>
    </row>
    <row r="350" spans="1:26" x14ac:dyDescent="0.35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</row>
    <row r="351" spans="1:26" x14ac:dyDescent="0.35">
      <c r="A351" s="138" t="s">
        <v>146</v>
      </c>
      <c r="B351" s="138"/>
      <c r="C351" s="138"/>
      <c r="D351" s="138"/>
      <c r="E351" s="138"/>
      <c r="F351" s="138"/>
      <c r="G351" s="138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8"/>
      <c r="T351" s="138"/>
      <c r="U351" s="138"/>
    </row>
    <row r="352" spans="1:26" x14ac:dyDescent="0.3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</row>
    <row r="353" spans="1:21" ht="15" thickBot="1" x14ac:dyDescent="0.4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</row>
    <row r="354" spans="1:21" x14ac:dyDescent="0.35">
      <c r="C354" s="193" t="s">
        <v>0</v>
      </c>
      <c r="D354" s="194"/>
      <c r="E354" s="194"/>
      <c r="F354" s="194"/>
      <c r="G354" s="128" t="str">
        <f>CONCATENATE(Arkusz18!A2," - ",Arkusz18!B2," r.")</f>
        <v>01.10.2025 - 31.10.2025 r.</v>
      </c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8"/>
      <c r="T354" s="128"/>
      <c r="U354" s="129"/>
    </row>
    <row r="355" spans="1:21" ht="73.5" customHeight="1" x14ac:dyDescent="0.35">
      <c r="C355" s="207"/>
      <c r="D355" s="208"/>
      <c r="E355" s="208"/>
      <c r="F355" s="208"/>
      <c r="G355" s="118" t="s">
        <v>60</v>
      </c>
      <c r="H355" s="119"/>
      <c r="I355" s="132"/>
      <c r="J355" s="118" t="s">
        <v>61</v>
      </c>
      <c r="K355" s="119"/>
      <c r="L355" s="132"/>
      <c r="M355" s="118" t="s">
        <v>62</v>
      </c>
      <c r="N355" s="119"/>
      <c r="O355" s="132"/>
      <c r="P355" s="118" t="s">
        <v>71</v>
      </c>
      <c r="Q355" s="119"/>
      <c r="R355" s="132"/>
      <c r="S355" s="118" t="s">
        <v>63</v>
      </c>
      <c r="T355" s="119"/>
      <c r="U355" s="120"/>
    </row>
    <row r="356" spans="1:21" x14ac:dyDescent="0.35">
      <c r="C356" s="189" t="str">
        <f>Arkusz6!B2</f>
        <v>UKRAINA</v>
      </c>
      <c r="D356" s="190"/>
      <c r="E356" s="190"/>
      <c r="F356" s="190"/>
      <c r="G356" s="117">
        <f>Arkusz6!C2</f>
        <v>0</v>
      </c>
      <c r="H356" s="117"/>
      <c r="I356" s="117"/>
      <c r="J356" s="117">
        <f>Arkusz6!D2</f>
        <v>5</v>
      </c>
      <c r="K356" s="117"/>
      <c r="L356" s="117"/>
      <c r="M356" s="117">
        <f>Arkusz6!E2</f>
        <v>0</v>
      </c>
      <c r="N356" s="117"/>
      <c r="O356" s="117"/>
      <c r="P356" s="117">
        <f>Arkusz6!F2</f>
        <v>546</v>
      </c>
      <c r="Q356" s="117"/>
      <c r="R356" s="117"/>
      <c r="S356" s="117">
        <f>Arkusz6!G2</f>
        <v>131</v>
      </c>
      <c r="T356" s="117"/>
      <c r="U356" s="117"/>
    </row>
    <row r="357" spans="1:21" x14ac:dyDescent="0.35">
      <c r="C357" s="142" t="str">
        <f>Arkusz6!B3</f>
        <v>BIAŁORUŚ</v>
      </c>
      <c r="D357" s="143"/>
      <c r="E357" s="143"/>
      <c r="F357" s="143"/>
      <c r="G357" s="101">
        <f>Arkusz6!C3</f>
        <v>8</v>
      </c>
      <c r="H357" s="101"/>
      <c r="I357" s="101"/>
      <c r="J357" s="101">
        <f>Arkusz6!D3</f>
        <v>125</v>
      </c>
      <c r="K357" s="101"/>
      <c r="L357" s="101"/>
      <c r="M357" s="101">
        <f>Arkusz6!E3</f>
        <v>0</v>
      </c>
      <c r="N357" s="101"/>
      <c r="O357" s="101"/>
      <c r="P357" s="101">
        <f>Arkusz6!F3</f>
        <v>11</v>
      </c>
      <c r="Q357" s="101"/>
      <c r="R357" s="101"/>
      <c r="S357" s="101">
        <f>Arkusz6!G3</f>
        <v>15</v>
      </c>
      <c r="T357" s="101"/>
      <c r="U357" s="101"/>
    </row>
    <row r="358" spans="1:21" x14ac:dyDescent="0.35">
      <c r="C358" s="189" t="str">
        <f>Arkusz6!B4</f>
        <v>ROSJA</v>
      </c>
      <c r="D358" s="190"/>
      <c r="E358" s="190"/>
      <c r="F358" s="190"/>
      <c r="G358" s="117">
        <f>Arkusz6!C4</f>
        <v>4</v>
      </c>
      <c r="H358" s="117"/>
      <c r="I358" s="117"/>
      <c r="J358" s="117">
        <f>Arkusz6!D4</f>
        <v>3</v>
      </c>
      <c r="K358" s="117"/>
      <c r="L358" s="117"/>
      <c r="M358" s="117">
        <f>Arkusz6!E4</f>
        <v>0</v>
      </c>
      <c r="N358" s="117"/>
      <c r="O358" s="117"/>
      <c r="P358" s="117">
        <f>Arkusz6!F4</f>
        <v>50</v>
      </c>
      <c r="Q358" s="117"/>
      <c r="R358" s="117"/>
      <c r="S358" s="117">
        <f>Arkusz6!G4</f>
        <v>13</v>
      </c>
      <c r="T358" s="117"/>
      <c r="U358" s="117"/>
    </row>
    <row r="359" spans="1:21" x14ac:dyDescent="0.35">
      <c r="C359" s="142" t="str">
        <f>Arkusz6!B5</f>
        <v>TADŻYKISTAN</v>
      </c>
      <c r="D359" s="143"/>
      <c r="E359" s="143"/>
      <c r="F359" s="143"/>
      <c r="G359" s="101">
        <f>Arkusz6!C5</f>
        <v>0</v>
      </c>
      <c r="H359" s="101"/>
      <c r="I359" s="101"/>
      <c r="J359" s="101">
        <f>Arkusz6!D5</f>
        <v>0</v>
      </c>
      <c r="K359" s="101"/>
      <c r="L359" s="101"/>
      <c r="M359" s="101">
        <f>Arkusz6!E5</f>
        <v>0</v>
      </c>
      <c r="N359" s="101"/>
      <c r="O359" s="101"/>
      <c r="P359" s="101">
        <f>Arkusz6!F5</f>
        <v>4</v>
      </c>
      <c r="Q359" s="101"/>
      <c r="R359" s="101"/>
      <c r="S359" s="101">
        <f>Arkusz6!G5</f>
        <v>9</v>
      </c>
      <c r="T359" s="101"/>
      <c r="U359" s="101"/>
    </row>
    <row r="360" spans="1:21" x14ac:dyDescent="0.35">
      <c r="C360" s="189" t="str">
        <f>Arkusz6!B6</f>
        <v>SOMALIA</v>
      </c>
      <c r="D360" s="190"/>
      <c r="E360" s="190"/>
      <c r="F360" s="190"/>
      <c r="G360" s="117">
        <f>Arkusz6!C6</f>
        <v>0</v>
      </c>
      <c r="H360" s="117"/>
      <c r="I360" s="117"/>
      <c r="J360" s="117">
        <f>Arkusz6!D6</f>
        <v>7</v>
      </c>
      <c r="K360" s="117"/>
      <c r="L360" s="117"/>
      <c r="M360" s="117">
        <f>Arkusz6!E6</f>
        <v>0</v>
      </c>
      <c r="N360" s="117"/>
      <c r="O360" s="117"/>
      <c r="P360" s="117">
        <f>Arkusz6!F6</f>
        <v>0</v>
      </c>
      <c r="Q360" s="117"/>
      <c r="R360" s="117"/>
      <c r="S360" s="117">
        <f>Arkusz6!G6</f>
        <v>5</v>
      </c>
      <c r="T360" s="117"/>
      <c r="U360" s="117"/>
    </row>
    <row r="361" spans="1:21" ht="15" thickBot="1" x14ac:dyDescent="0.4">
      <c r="C361" s="203" t="str">
        <f>Arkusz6!B7</f>
        <v>Pozostałe</v>
      </c>
      <c r="D361" s="204"/>
      <c r="E361" s="204"/>
      <c r="F361" s="204"/>
      <c r="G361" s="192">
        <f>Arkusz6!C7</f>
        <v>4</v>
      </c>
      <c r="H361" s="192"/>
      <c r="I361" s="192"/>
      <c r="J361" s="192">
        <f>Arkusz6!D7</f>
        <v>13</v>
      </c>
      <c r="K361" s="192"/>
      <c r="L361" s="192"/>
      <c r="M361" s="192">
        <f>Arkusz6!E7</f>
        <v>0</v>
      </c>
      <c r="N361" s="192"/>
      <c r="O361" s="192"/>
      <c r="P361" s="192">
        <f>Arkusz6!F7</f>
        <v>37</v>
      </c>
      <c r="Q361" s="192"/>
      <c r="R361" s="192"/>
      <c r="S361" s="192">
        <f>Arkusz6!G7</f>
        <v>91</v>
      </c>
      <c r="T361" s="192"/>
      <c r="U361" s="192"/>
    </row>
    <row r="362" spans="1:21" ht="15" thickBot="1" x14ac:dyDescent="0.4">
      <c r="C362" s="196" t="s">
        <v>1</v>
      </c>
      <c r="D362" s="197"/>
      <c r="E362" s="197"/>
      <c r="F362" s="197"/>
      <c r="G362" s="98">
        <f>SUM(G356:I361)</f>
        <v>16</v>
      </c>
      <c r="H362" s="98"/>
      <c r="I362" s="98"/>
      <c r="J362" s="98">
        <f t="shared" ref="J362" si="12">SUM(J356:L361)</f>
        <v>153</v>
      </c>
      <c r="K362" s="98"/>
      <c r="L362" s="98"/>
      <c r="M362" s="98">
        <f t="shared" ref="M362" si="13">SUM(M356:O361)</f>
        <v>0</v>
      </c>
      <c r="N362" s="98"/>
      <c r="O362" s="98"/>
      <c r="P362" s="98">
        <f t="shared" ref="P362" si="14">SUM(P356:R361)</f>
        <v>648</v>
      </c>
      <c r="Q362" s="98"/>
      <c r="R362" s="98"/>
      <c r="S362" s="98">
        <f>SUM(S356:U361)</f>
        <v>264</v>
      </c>
      <c r="T362" s="98"/>
      <c r="U362" s="195"/>
    </row>
    <row r="365" spans="1:21" ht="15" thickBot="1" x14ac:dyDescent="0.4"/>
    <row r="366" spans="1:21" x14ac:dyDescent="0.35">
      <c r="C366" s="193" t="s">
        <v>0</v>
      </c>
      <c r="D366" s="194"/>
      <c r="E366" s="194"/>
      <c r="F366" s="194"/>
      <c r="G366" s="128" t="str">
        <f>CONCATENATE(Arkusz18!C2," - ",Arkusz18!B2," r.")</f>
        <v>01.01.2025 - 31.10.2025 r.</v>
      </c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8"/>
      <c r="T366" s="128"/>
      <c r="U366" s="129"/>
    </row>
    <row r="367" spans="1:21" ht="71.25" customHeight="1" x14ac:dyDescent="0.35">
      <c r="C367" s="207"/>
      <c r="D367" s="208"/>
      <c r="E367" s="208"/>
      <c r="F367" s="208"/>
      <c r="G367" s="118" t="s">
        <v>60</v>
      </c>
      <c r="H367" s="119"/>
      <c r="I367" s="132"/>
      <c r="J367" s="118" t="s">
        <v>61</v>
      </c>
      <c r="K367" s="119"/>
      <c r="L367" s="132"/>
      <c r="M367" s="118" t="s">
        <v>62</v>
      </c>
      <c r="N367" s="119"/>
      <c r="O367" s="132"/>
      <c r="P367" s="118" t="s">
        <v>71</v>
      </c>
      <c r="Q367" s="119"/>
      <c r="R367" s="132"/>
      <c r="S367" s="118" t="s">
        <v>63</v>
      </c>
      <c r="T367" s="119"/>
      <c r="U367" s="120"/>
    </row>
    <row r="368" spans="1:21" x14ac:dyDescent="0.35">
      <c r="C368" s="189" t="str">
        <f>Arkusz7!B2</f>
        <v>UKRAINA</v>
      </c>
      <c r="D368" s="190"/>
      <c r="E368" s="190"/>
      <c r="F368" s="190"/>
      <c r="G368" s="117">
        <f>Arkusz7!C2</f>
        <v>6</v>
      </c>
      <c r="H368" s="117"/>
      <c r="I368" s="117"/>
      <c r="J368" s="117">
        <f>Arkusz7!D2</f>
        <v>1511</v>
      </c>
      <c r="K368" s="117"/>
      <c r="L368" s="117"/>
      <c r="M368" s="117">
        <f>Arkusz7!E2</f>
        <v>0</v>
      </c>
      <c r="N368" s="117"/>
      <c r="O368" s="117"/>
      <c r="P368" s="117">
        <f>Arkusz7!F2</f>
        <v>1916</v>
      </c>
      <c r="Q368" s="117"/>
      <c r="R368" s="117"/>
      <c r="S368" s="117">
        <f>Arkusz7!G2</f>
        <v>826</v>
      </c>
      <c r="T368" s="117"/>
      <c r="U368" s="117"/>
    </row>
    <row r="369" spans="1:25" x14ac:dyDescent="0.35">
      <c r="C369" s="142" t="str">
        <f>Arkusz7!B3</f>
        <v>BIAŁORUŚ</v>
      </c>
      <c r="D369" s="143"/>
      <c r="E369" s="143"/>
      <c r="F369" s="143"/>
      <c r="G369" s="101">
        <f>Arkusz7!C3</f>
        <v>144</v>
      </c>
      <c r="H369" s="101"/>
      <c r="I369" s="101"/>
      <c r="J369" s="101">
        <f>Arkusz7!D3</f>
        <v>1256</v>
      </c>
      <c r="K369" s="101"/>
      <c r="L369" s="101"/>
      <c r="M369" s="101">
        <f>Arkusz7!E3</f>
        <v>0</v>
      </c>
      <c r="N369" s="101"/>
      <c r="O369" s="101"/>
      <c r="P369" s="101">
        <f>Arkusz7!F3</f>
        <v>111</v>
      </c>
      <c r="Q369" s="101"/>
      <c r="R369" s="101"/>
      <c r="S369" s="101">
        <f>Arkusz7!G3</f>
        <v>149</v>
      </c>
      <c r="T369" s="101"/>
      <c r="U369" s="101"/>
    </row>
    <row r="370" spans="1:25" x14ac:dyDescent="0.35">
      <c r="C370" s="189" t="str">
        <f>Arkusz7!B4</f>
        <v>ROSJA</v>
      </c>
      <c r="D370" s="190"/>
      <c r="E370" s="190"/>
      <c r="F370" s="190"/>
      <c r="G370" s="117">
        <f>Arkusz7!C4</f>
        <v>55</v>
      </c>
      <c r="H370" s="117"/>
      <c r="I370" s="117"/>
      <c r="J370" s="117">
        <f>Arkusz7!D4</f>
        <v>26</v>
      </c>
      <c r="K370" s="117"/>
      <c r="L370" s="117"/>
      <c r="M370" s="117">
        <f>Arkusz7!E4</f>
        <v>0</v>
      </c>
      <c r="N370" s="117"/>
      <c r="O370" s="117"/>
      <c r="P370" s="117">
        <f>Arkusz7!F4</f>
        <v>319</v>
      </c>
      <c r="Q370" s="117"/>
      <c r="R370" s="117"/>
      <c r="S370" s="117">
        <f>Arkusz7!G4</f>
        <v>144</v>
      </c>
      <c r="T370" s="117"/>
      <c r="U370" s="117"/>
    </row>
    <row r="371" spans="1:25" x14ac:dyDescent="0.35">
      <c r="C371" s="142" t="str">
        <f>Arkusz7!B5</f>
        <v>ETIOPIA</v>
      </c>
      <c r="D371" s="143"/>
      <c r="E371" s="143"/>
      <c r="F371" s="143"/>
      <c r="G371" s="101">
        <f>Arkusz7!C5</f>
        <v>1</v>
      </c>
      <c r="H371" s="101"/>
      <c r="I371" s="101"/>
      <c r="J371" s="101">
        <f>Arkusz7!D5</f>
        <v>68</v>
      </c>
      <c r="K371" s="101"/>
      <c r="L371" s="101"/>
      <c r="M371" s="101">
        <f>Arkusz7!E5</f>
        <v>0</v>
      </c>
      <c r="N371" s="101"/>
      <c r="O371" s="101"/>
      <c r="P371" s="101">
        <f>Arkusz7!F5</f>
        <v>1</v>
      </c>
      <c r="Q371" s="101"/>
      <c r="R371" s="101"/>
      <c r="S371" s="101">
        <f>Arkusz7!G5</f>
        <v>163</v>
      </c>
      <c r="T371" s="101"/>
      <c r="U371" s="101"/>
    </row>
    <row r="372" spans="1:25" x14ac:dyDescent="0.35">
      <c r="C372" s="189" t="str">
        <f>Arkusz7!B6</f>
        <v>TADŻYKISTAN</v>
      </c>
      <c r="D372" s="190"/>
      <c r="E372" s="190"/>
      <c r="F372" s="190"/>
      <c r="G372" s="117">
        <f>Arkusz7!C6</f>
        <v>2</v>
      </c>
      <c r="H372" s="117"/>
      <c r="I372" s="117"/>
      <c r="J372" s="117">
        <f>Arkusz7!D6</f>
        <v>9</v>
      </c>
      <c r="K372" s="117"/>
      <c r="L372" s="117"/>
      <c r="M372" s="117">
        <f>Arkusz7!E6</f>
        <v>0</v>
      </c>
      <c r="N372" s="117"/>
      <c r="O372" s="117"/>
      <c r="P372" s="117">
        <f>Arkusz7!F6</f>
        <v>56</v>
      </c>
      <c r="Q372" s="117"/>
      <c r="R372" s="117"/>
      <c r="S372" s="117">
        <f>Arkusz7!G6</f>
        <v>116</v>
      </c>
      <c r="T372" s="117"/>
      <c r="U372" s="117"/>
    </row>
    <row r="373" spans="1:25" ht="15" thickBot="1" x14ac:dyDescent="0.4">
      <c r="C373" s="203" t="str">
        <f>Arkusz7!B7</f>
        <v>Pozostałe</v>
      </c>
      <c r="D373" s="204"/>
      <c r="E373" s="204"/>
      <c r="F373" s="204"/>
      <c r="G373" s="192">
        <f>Arkusz7!C7</f>
        <v>82</v>
      </c>
      <c r="H373" s="192"/>
      <c r="I373" s="192"/>
      <c r="J373" s="192">
        <f>Arkusz7!D7</f>
        <v>135</v>
      </c>
      <c r="K373" s="192"/>
      <c r="L373" s="192"/>
      <c r="M373" s="192">
        <f>Arkusz7!E7</f>
        <v>0</v>
      </c>
      <c r="N373" s="192"/>
      <c r="O373" s="192"/>
      <c r="P373" s="192">
        <f>Arkusz7!F7</f>
        <v>446</v>
      </c>
      <c r="Q373" s="192"/>
      <c r="R373" s="192"/>
      <c r="S373" s="192">
        <f>Arkusz7!G7</f>
        <v>1161</v>
      </c>
      <c r="T373" s="192"/>
      <c r="U373" s="192"/>
    </row>
    <row r="374" spans="1:25" ht="15" thickBot="1" x14ac:dyDescent="0.4">
      <c r="C374" s="196" t="s">
        <v>1</v>
      </c>
      <c r="D374" s="197"/>
      <c r="E374" s="197"/>
      <c r="F374" s="197"/>
      <c r="G374" s="98">
        <f>SUM(G368:I373)</f>
        <v>290</v>
      </c>
      <c r="H374" s="98"/>
      <c r="I374" s="98"/>
      <c r="J374" s="98">
        <f t="shared" ref="J374" si="15">SUM(J368:L373)</f>
        <v>3005</v>
      </c>
      <c r="K374" s="98"/>
      <c r="L374" s="98"/>
      <c r="M374" s="98">
        <f t="shared" ref="M374" si="16">SUM(M368:O373)</f>
        <v>0</v>
      </c>
      <c r="N374" s="98"/>
      <c r="O374" s="98"/>
      <c r="P374" s="98">
        <f t="shared" ref="P374" si="17">SUM(P368:R373)</f>
        <v>2849</v>
      </c>
      <c r="Q374" s="98"/>
      <c r="R374" s="98"/>
      <c r="S374" s="98">
        <f>SUM(S368:U373)</f>
        <v>2559</v>
      </c>
      <c r="T374" s="98"/>
      <c r="U374" s="195"/>
    </row>
    <row r="377" spans="1:25" x14ac:dyDescent="0.35">
      <c r="A377" s="136" t="s">
        <v>176</v>
      </c>
      <c r="B377" s="137"/>
      <c r="C377" s="137"/>
      <c r="D377" s="137"/>
      <c r="E377" s="137"/>
      <c r="F377" s="137"/>
      <c r="G377" s="137"/>
      <c r="H377" s="137"/>
      <c r="I377" s="137"/>
      <c r="J377" s="137"/>
      <c r="K377" s="137"/>
      <c r="L377" s="137"/>
      <c r="M377" s="137"/>
      <c r="N377" s="137"/>
      <c r="O377" s="137"/>
      <c r="P377" s="137"/>
      <c r="Q377" s="137"/>
      <c r="R377" s="137"/>
      <c r="S377" s="137"/>
      <c r="T377" s="137"/>
      <c r="U377" s="137"/>
      <c r="V377" s="137"/>
      <c r="W377" s="137"/>
      <c r="X377" s="137"/>
      <c r="Y377" s="137"/>
    </row>
    <row r="378" spans="1:25" x14ac:dyDescent="0.35">
      <c r="A378" s="137"/>
      <c r="B378" s="137"/>
      <c r="C378" s="137"/>
      <c r="D378" s="137"/>
      <c r="E378" s="137"/>
      <c r="F378" s="137"/>
      <c r="G378" s="137"/>
      <c r="H378" s="137"/>
      <c r="I378" s="137"/>
      <c r="J378" s="137"/>
      <c r="K378" s="137"/>
      <c r="L378" s="137"/>
      <c r="M378" s="137"/>
      <c r="N378" s="137"/>
      <c r="O378" s="137"/>
      <c r="P378" s="137"/>
      <c r="Q378" s="137"/>
      <c r="R378" s="137"/>
      <c r="S378" s="137"/>
      <c r="T378" s="137"/>
      <c r="U378" s="137"/>
      <c r="V378" s="137"/>
      <c r="W378" s="137"/>
      <c r="X378" s="137"/>
      <c r="Y378" s="137"/>
    </row>
    <row r="379" spans="1:25" x14ac:dyDescent="0.35">
      <c r="A379" s="137"/>
      <c r="B379" s="137"/>
      <c r="C379" s="137"/>
      <c r="D379" s="137"/>
      <c r="E379" s="137"/>
      <c r="F379" s="137"/>
      <c r="G379" s="137"/>
      <c r="H379" s="137"/>
      <c r="I379" s="137"/>
      <c r="J379" s="137"/>
      <c r="K379" s="137"/>
      <c r="L379" s="137"/>
      <c r="M379" s="137"/>
      <c r="N379" s="137"/>
      <c r="O379" s="137"/>
      <c r="P379" s="137"/>
      <c r="Q379" s="137"/>
      <c r="R379" s="137"/>
      <c r="S379" s="137"/>
      <c r="T379" s="137"/>
      <c r="U379" s="137"/>
      <c r="V379" s="137"/>
      <c r="W379" s="137"/>
      <c r="X379" s="137"/>
      <c r="Y379" s="137"/>
    </row>
    <row r="380" spans="1:25" x14ac:dyDescent="0.35">
      <c r="A380" s="137"/>
      <c r="B380" s="137"/>
      <c r="C380" s="137"/>
      <c r="D380" s="137"/>
      <c r="E380" s="137"/>
      <c r="F380" s="137"/>
      <c r="G380" s="137"/>
      <c r="H380" s="137"/>
      <c r="I380" s="137"/>
      <c r="J380" s="137"/>
      <c r="K380" s="137"/>
      <c r="L380" s="137"/>
      <c r="M380" s="137"/>
      <c r="N380" s="137"/>
      <c r="O380" s="137"/>
      <c r="P380" s="137"/>
      <c r="Q380" s="137"/>
      <c r="R380" s="137"/>
      <c r="S380" s="137"/>
      <c r="T380" s="137"/>
      <c r="U380" s="137"/>
      <c r="V380" s="137"/>
      <c r="W380" s="137"/>
      <c r="X380" s="137"/>
      <c r="Y380" s="137"/>
    </row>
    <row r="381" spans="1:25" x14ac:dyDescent="0.35">
      <c r="A381" s="137"/>
      <c r="B381" s="137"/>
      <c r="C381" s="137"/>
      <c r="D381" s="137"/>
      <c r="E381" s="137"/>
      <c r="F381" s="137"/>
      <c r="G381" s="137"/>
      <c r="H381" s="137"/>
      <c r="I381" s="137"/>
      <c r="J381" s="137"/>
      <c r="K381" s="137"/>
      <c r="L381" s="137"/>
      <c r="M381" s="137"/>
      <c r="N381" s="137"/>
      <c r="O381" s="137"/>
      <c r="P381" s="137"/>
      <c r="Q381" s="137"/>
      <c r="R381" s="137"/>
      <c r="S381" s="137"/>
      <c r="T381" s="137"/>
      <c r="U381" s="137"/>
      <c r="V381" s="137"/>
      <c r="W381" s="137"/>
      <c r="X381" s="137"/>
      <c r="Y381" s="137"/>
    </row>
    <row r="382" spans="1:25" x14ac:dyDescent="0.35">
      <c r="A382" s="137"/>
      <c r="B382" s="137"/>
      <c r="C382" s="137"/>
      <c r="D382" s="137"/>
      <c r="E382" s="137"/>
      <c r="F382" s="137"/>
      <c r="G382" s="137"/>
      <c r="H382" s="137"/>
      <c r="I382" s="137"/>
      <c r="J382" s="137"/>
      <c r="K382" s="137"/>
      <c r="L382" s="137"/>
      <c r="M382" s="137"/>
      <c r="N382" s="137"/>
      <c r="O382" s="137"/>
      <c r="P382" s="137"/>
      <c r="Q382" s="137"/>
      <c r="R382" s="137"/>
      <c r="S382" s="137"/>
      <c r="T382" s="137"/>
      <c r="U382" s="137"/>
      <c r="V382" s="137"/>
      <c r="W382" s="137"/>
      <c r="X382" s="137"/>
      <c r="Y382" s="137"/>
    </row>
    <row r="383" spans="1:25" x14ac:dyDescent="0.35">
      <c r="A383" s="137"/>
      <c r="B383" s="137"/>
      <c r="C383" s="137"/>
      <c r="D383" s="137"/>
      <c r="E383" s="137"/>
      <c r="F383" s="137"/>
      <c r="G383" s="137"/>
      <c r="H383" s="137"/>
      <c r="I383" s="137"/>
      <c r="J383" s="137"/>
      <c r="K383" s="137"/>
      <c r="L383" s="137"/>
      <c r="M383" s="137"/>
      <c r="N383" s="137"/>
      <c r="O383" s="137"/>
      <c r="P383" s="137"/>
      <c r="Q383" s="137"/>
      <c r="R383" s="137"/>
      <c r="S383" s="137"/>
      <c r="T383" s="137"/>
      <c r="U383" s="137"/>
      <c r="V383" s="137"/>
      <c r="W383" s="137"/>
      <c r="X383" s="137"/>
      <c r="Y383" s="137"/>
    </row>
    <row r="384" spans="1:25" x14ac:dyDescent="0.35">
      <c r="A384" s="137"/>
      <c r="B384" s="137"/>
      <c r="C384" s="137"/>
      <c r="D384" s="137"/>
      <c r="E384" s="137"/>
      <c r="F384" s="137"/>
      <c r="G384" s="137"/>
      <c r="H384" s="137"/>
      <c r="I384" s="137"/>
      <c r="J384" s="137"/>
      <c r="K384" s="137"/>
      <c r="L384" s="137"/>
      <c r="M384" s="137"/>
      <c r="N384" s="137"/>
      <c r="O384" s="137"/>
      <c r="P384" s="137"/>
      <c r="Q384" s="137"/>
      <c r="R384" s="137"/>
      <c r="S384" s="137"/>
      <c r="T384" s="137"/>
      <c r="U384" s="137"/>
      <c r="V384" s="137"/>
      <c r="W384" s="137"/>
      <c r="X384" s="137"/>
      <c r="Y384" s="137"/>
    </row>
    <row r="385" spans="1:25" x14ac:dyDescent="0.35">
      <c r="A385" s="137"/>
      <c r="B385" s="137"/>
      <c r="C385" s="137"/>
      <c r="D385" s="137"/>
      <c r="E385" s="137"/>
      <c r="F385" s="137"/>
      <c r="G385" s="137"/>
      <c r="H385" s="137"/>
      <c r="I385" s="137"/>
      <c r="J385" s="137"/>
      <c r="K385" s="137"/>
      <c r="L385" s="137"/>
      <c r="M385" s="137"/>
      <c r="N385" s="137"/>
      <c r="O385" s="137"/>
      <c r="P385" s="137"/>
      <c r="Q385" s="137"/>
      <c r="R385" s="137"/>
      <c r="S385" s="137"/>
      <c r="T385" s="137"/>
      <c r="U385" s="137"/>
      <c r="V385" s="137"/>
      <c r="W385" s="137"/>
      <c r="X385" s="137"/>
      <c r="Y385" s="137"/>
    </row>
    <row r="386" spans="1:25" x14ac:dyDescent="0.35">
      <c r="A386" s="137"/>
      <c r="B386" s="137"/>
      <c r="C386" s="137"/>
      <c r="D386" s="137"/>
      <c r="E386" s="137"/>
      <c r="F386" s="137"/>
      <c r="G386" s="137"/>
      <c r="H386" s="137"/>
      <c r="I386" s="137"/>
      <c r="J386" s="137"/>
      <c r="K386" s="137"/>
      <c r="L386" s="137"/>
      <c r="M386" s="137"/>
      <c r="N386" s="137"/>
      <c r="O386" s="137"/>
      <c r="P386" s="137"/>
      <c r="Q386" s="137"/>
      <c r="R386" s="137"/>
      <c r="S386" s="137"/>
      <c r="T386" s="137"/>
      <c r="U386" s="137"/>
      <c r="V386" s="137"/>
      <c r="W386" s="137"/>
      <c r="X386" s="137"/>
      <c r="Y386" s="137"/>
    </row>
    <row r="387" spans="1:25" x14ac:dyDescent="0.35">
      <c r="A387" s="137"/>
      <c r="B387" s="137"/>
      <c r="C387" s="137"/>
      <c r="D387" s="137"/>
      <c r="E387" s="137"/>
      <c r="F387" s="137"/>
      <c r="G387" s="137"/>
      <c r="H387" s="137"/>
      <c r="I387" s="137"/>
      <c r="J387" s="137"/>
      <c r="K387" s="137"/>
      <c r="L387" s="137"/>
      <c r="M387" s="137"/>
      <c r="N387" s="137"/>
      <c r="O387" s="137"/>
      <c r="P387" s="137"/>
      <c r="Q387" s="137"/>
      <c r="R387" s="137"/>
      <c r="S387" s="137"/>
      <c r="T387" s="137"/>
      <c r="U387" s="137"/>
      <c r="V387" s="137"/>
      <c r="W387" s="137"/>
      <c r="X387" s="137"/>
      <c r="Y387" s="137"/>
    </row>
    <row r="391" spans="1:25" x14ac:dyDescent="0.35">
      <c r="A391" s="138" t="s">
        <v>147</v>
      </c>
      <c r="B391" s="138"/>
      <c r="C391" s="138"/>
      <c r="D391" s="138"/>
      <c r="E391" s="138"/>
      <c r="F391" s="138"/>
      <c r="G391" s="138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8"/>
      <c r="T391" s="138"/>
      <c r="U391" s="138"/>
      <c r="V391" s="138"/>
      <c r="W391" s="138"/>
      <c r="X391" s="138"/>
      <c r="Y391" s="138"/>
    </row>
    <row r="392" spans="1:25" x14ac:dyDescent="0.35">
      <c r="A392" s="138"/>
      <c r="B392" s="138"/>
      <c r="C392" s="138"/>
      <c r="D392" s="138"/>
      <c r="E392" s="138"/>
      <c r="F392" s="138"/>
      <c r="G392" s="138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8"/>
      <c r="T392" s="138"/>
      <c r="U392" s="138"/>
      <c r="V392" s="138"/>
      <c r="W392" s="138"/>
      <c r="X392" s="138"/>
      <c r="Y392" s="138"/>
    </row>
    <row r="393" spans="1:25" x14ac:dyDescent="0.3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</row>
    <row r="394" spans="1:25" ht="15" thickBot="1" x14ac:dyDescent="0.4"/>
    <row r="395" spans="1:25" ht="30" customHeight="1" x14ac:dyDescent="0.35">
      <c r="B395" s="193" t="s">
        <v>9</v>
      </c>
      <c r="C395" s="194"/>
      <c r="D395" s="194"/>
      <c r="E395" s="194"/>
      <c r="F395" s="194"/>
      <c r="G395" s="194"/>
      <c r="H395" s="194"/>
      <c r="I395" s="194"/>
      <c r="J395" s="247" t="str">
        <f>Arkusz8!C6</f>
        <v>27.09.2025 - 03.10.2025</v>
      </c>
      <c r="K395" s="247"/>
      <c r="L395" s="247"/>
      <c r="M395" s="247" t="str">
        <f>Arkusz8!C10</f>
        <v>04.10.2025 - 10.10.2025</v>
      </c>
      <c r="N395" s="247"/>
      <c r="O395" s="247"/>
      <c r="P395" s="247" t="str">
        <f>Arkusz8!C9</f>
        <v>11.10.2025 - 17.10.2025</v>
      </c>
      <c r="Q395" s="247"/>
      <c r="R395" s="247"/>
      <c r="S395" s="247" t="str">
        <f>Arkusz8!C8</f>
        <v>18.10.2025 - 24.10.2025</v>
      </c>
      <c r="T395" s="247"/>
      <c r="U395" s="247"/>
      <c r="V395" s="247" t="str">
        <f>Arkusz8!C7</f>
        <v>25.10.2025 - 31.10.2025</v>
      </c>
      <c r="W395" s="247"/>
      <c r="X395" s="248"/>
    </row>
    <row r="396" spans="1:25" x14ac:dyDescent="0.35">
      <c r="B396" s="187" t="s">
        <v>29</v>
      </c>
      <c r="C396" s="188"/>
      <c r="D396" s="188"/>
      <c r="E396" s="188"/>
      <c r="F396" s="188"/>
      <c r="G396" s="188"/>
      <c r="H396" s="188"/>
      <c r="I396" s="188"/>
      <c r="J396" s="191">
        <f>Arkusz8!A6</f>
        <v>697</v>
      </c>
      <c r="K396" s="191"/>
      <c r="L396" s="191"/>
      <c r="M396" s="191">
        <f>Arkusz8!A5</f>
        <v>691</v>
      </c>
      <c r="N396" s="191"/>
      <c r="O396" s="191"/>
      <c r="P396" s="191">
        <f>Arkusz8!A4</f>
        <v>674</v>
      </c>
      <c r="Q396" s="191"/>
      <c r="R396" s="191"/>
      <c r="S396" s="191">
        <f>Arkusz8!A3</f>
        <v>667</v>
      </c>
      <c r="T396" s="191"/>
      <c r="U396" s="191"/>
      <c r="V396" s="191">
        <f>Arkusz8!A2</f>
        <v>668</v>
      </c>
      <c r="W396" s="191"/>
      <c r="X396" s="191"/>
    </row>
    <row r="397" spans="1:25" x14ac:dyDescent="0.35">
      <c r="B397" s="198" t="s">
        <v>5</v>
      </c>
      <c r="C397" s="199"/>
      <c r="D397" s="199"/>
      <c r="E397" s="199"/>
      <c r="F397" s="199"/>
      <c r="G397" s="199"/>
      <c r="H397" s="199"/>
      <c r="I397" s="199"/>
      <c r="J397" s="117">
        <f>Arkusz8!A11</f>
        <v>6033</v>
      </c>
      <c r="K397" s="117"/>
      <c r="L397" s="117"/>
      <c r="M397" s="117">
        <f>Arkusz8!A10</f>
        <v>6068</v>
      </c>
      <c r="N397" s="117"/>
      <c r="O397" s="117"/>
      <c r="P397" s="117">
        <f>Arkusz8!A9</f>
        <v>6080</v>
      </c>
      <c r="Q397" s="117"/>
      <c r="R397" s="117"/>
      <c r="S397" s="117">
        <f>Arkusz8!A8</f>
        <v>6101</v>
      </c>
      <c r="T397" s="117"/>
      <c r="U397" s="117"/>
      <c r="V397" s="117">
        <f>Arkusz8!A7</f>
        <v>6079</v>
      </c>
      <c r="W397" s="117"/>
      <c r="X397" s="117"/>
    </row>
    <row r="398" spans="1:25" x14ac:dyDescent="0.35">
      <c r="B398" s="187" t="s">
        <v>6</v>
      </c>
      <c r="C398" s="188"/>
      <c r="D398" s="188"/>
      <c r="E398" s="188"/>
      <c r="F398" s="188"/>
      <c r="G398" s="188"/>
      <c r="H398" s="188"/>
      <c r="I398" s="188"/>
      <c r="J398" s="191">
        <f>Arkusz8!A16</f>
        <v>85</v>
      </c>
      <c r="K398" s="191"/>
      <c r="L398" s="191"/>
      <c r="M398" s="191">
        <f>Arkusz8!A15</f>
        <v>79</v>
      </c>
      <c r="N398" s="191"/>
      <c r="O398" s="191"/>
      <c r="P398" s="191">
        <f>Arkusz8!A14</f>
        <v>95</v>
      </c>
      <c r="Q398" s="191"/>
      <c r="R398" s="191"/>
      <c r="S398" s="191">
        <f>Arkusz8!A13</f>
        <v>85</v>
      </c>
      <c r="T398" s="191"/>
      <c r="U398" s="191"/>
      <c r="V398" s="191">
        <f>Arkusz8!A12</f>
        <v>86</v>
      </c>
      <c r="W398" s="191"/>
      <c r="X398" s="191"/>
    </row>
    <row r="399" spans="1:25" x14ac:dyDescent="0.35">
      <c r="B399" s="241" t="s">
        <v>7</v>
      </c>
      <c r="C399" s="242"/>
      <c r="D399" s="242"/>
      <c r="E399" s="242"/>
      <c r="F399" s="242"/>
      <c r="G399" s="242"/>
      <c r="H399" s="242"/>
      <c r="I399" s="242"/>
      <c r="J399" s="117">
        <f>Arkusz8!A21</f>
        <v>129</v>
      </c>
      <c r="K399" s="117"/>
      <c r="L399" s="117"/>
      <c r="M399" s="117">
        <f>Arkusz8!A20</f>
        <v>106</v>
      </c>
      <c r="N399" s="117"/>
      <c r="O399" s="117"/>
      <c r="P399" s="117">
        <f>Arkusz8!A19</f>
        <v>92</v>
      </c>
      <c r="Q399" s="117"/>
      <c r="R399" s="117"/>
      <c r="S399" s="117">
        <f>Arkusz8!A18</f>
        <v>95</v>
      </c>
      <c r="T399" s="117"/>
      <c r="U399" s="117"/>
      <c r="V399" s="117">
        <f>Arkusz8!A17</f>
        <v>64</v>
      </c>
      <c r="W399" s="117"/>
      <c r="X399" s="117"/>
    </row>
    <row r="400" spans="1:25" ht="15" thickBot="1" x14ac:dyDescent="0.4">
      <c r="B400" s="276" t="s">
        <v>92</v>
      </c>
      <c r="C400" s="277"/>
      <c r="D400" s="277"/>
      <c r="E400" s="277"/>
      <c r="F400" s="277"/>
      <c r="G400" s="277"/>
      <c r="H400" s="277"/>
      <c r="I400" s="277"/>
      <c r="J400" s="246">
        <f>Arkusz8!A26</f>
        <v>1</v>
      </c>
      <c r="K400" s="246"/>
      <c r="L400" s="246"/>
      <c r="M400" s="246">
        <f>Arkusz8!A25</f>
        <v>1</v>
      </c>
      <c r="N400" s="246"/>
      <c r="O400" s="246"/>
      <c r="P400" s="246">
        <f>Arkusz8!A24</f>
        <v>1</v>
      </c>
      <c r="Q400" s="246"/>
      <c r="R400" s="246"/>
      <c r="S400" s="246">
        <f>Arkusz8!A23</f>
        <v>1</v>
      </c>
      <c r="T400" s="246"/>
      <c r="U400" s="246"/>
      <c r="V400" s="246">
        <f>Arkusz8!A22</f>
        <v>1</v>
      </c>
      <c r="W400" s="246"/>
      <c r="X400" s="246"/>
    </row>
    <row r="401" spans="2:24" ht="15" thickBot="1" x14ac:dyDescent="0.4">
      <c r="B401" s="250" t="s">
        <v>93</v>
      </c>
      <c r="C401" s="251"/>
      <c r="D401" s="251"/>
      <c r="E401" s="251"/>
      <c r="F401" s="251"/>
      <c r="G401" s="251"/>
      <c r="H401" s="251"/>
      <c r="I401" s="251"/>
      <c r="J401" s="249">
        <f>SUM(J396,J397,J400)</f>
        <v>6731</v>
      </c>
      <c r="K401" s="249"/>
      <c r="L401" s="249"/>
      <c r="M401" s="249">
        <f>SUM(M396,M397,M400)</f>
        <v>6760</v>
      </c>
      <c r="N401" s="249"/>
      <c r="O401" s="249"/>
      <c r="P401" s="249">
        <f>SUM(P396,P397,P400)</f>
        <v>6755</v>
      </c>
      <c r="Q401" s="249"/>
      <c r="R401" s="249"/>
      <c r="S401" s="249">
        <f>SUM(S396,S397,S400)</f>
        <v>6769</v>
      </c>
      <c r="T401" s="249"/>
      <c r="U401" s="249"/>
      <c r="V401" s="249">
        <f>SUM(V396,V397,V400)</f>
        <v>6748</v>
      </c>
      <c r="W401" s="249"/>
      <c r="X401" s="275"/>
    </row>
    <row r="402" spans="2:24" x14ac:dyDescent="0.35">
      <c r="B402" s="22"/>
      <c r="C402" s="22"/>
      <c r="D402" s="22"/>
      <c r="E402" s="22"/>
      <c r="F402" s="22"/>
      <c r="G402" s="22"/>
      <c r="H402" s="22"/>
      <c r="I402" s="22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</row>
    <row r="403" spans="2:24" x14ac:dyDescent="0.35">
      <c r="B403" s="22"/>
      <c r="C403" s="22"/>
      <c r="D403" s="22"/>
      <c r="E403" s="22"/>
      <c r="F403" s="22"/>
      <c r="G403" s="22"/>
      <c r="H403" s="22"/>
      <c r="I403" s="22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</row>
    <row r="404" spans="2:24" x14ac:dyDescent="0.35">
      <c r="B404" s="22"/>
      <c r="C404" s="22"/>
      <c r="D404" s="22"/>
      <c r="E404" s="22"/>
      <c r="F404" s="22"/>
      <c r="G404" s="22"/>
      <c r="H404" s="22"/>
      <c r="I404" s="22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</row>
    <row r="405" spans="2:24" x14ac:dyDescent="0.35">
      <c r="B405" s="22"/>
      <c r="C405" s="22"/>
      <c r="D405" s="22"/>
      <c r="E405" s="22"/>
      <c r="F405" s="22"/>
      <c r="G405" s="22"/>
      <c r="H405" s="22"/>
      <c r="I405" s="22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</row>
    <row r="406" spans="2:24" x14ac:dyDescent="0.35">
      <c r="B406" s="22"/>
      <c r="C406" s="22"/>
      <c r="D406" s="22"/>
      <c r="E406" s="22"/>
      <c r="F406" s="22"/>
      <c r="G406" s="22"/>
      <c r="H406" s="22"/>
      <c r="I406" s="22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</row>
    <row r="407" spans="2:24" x14ac:dyDescent="0.35">
      <c r="B407" s="22"/>
      <c r="C407" s="22"/>
      <c r="D407" s="22"/>
      <c r="E407" s="22"/>
      <c r="F407" s="22"/>
      <c r="G407" s="22"/>
      <c r="H407" s="22"/>
      <c r="I407" s="22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</row>
    <row r="422" spans="1:25" x14ac:dyDescent="0.3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5" x14ac:dyDescent="0.3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5" x14ac:dyDescent="0.3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5" x14ac:dyDescent="0.3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</row>
    <row r="426" spans="1:25" x14ac:dyDescent="0.35">
      <c r="A426" s="136" t="s">
        <v>170</v>
      </c>
      <c r="B426" s="245"/>
      <c r="C426" s="245"/>
      <c r="D426" s="245"/>
      <c r="E426" s="245"/>
      <c r="F426" s="245"/>
      <c r="G426" s="245"/>
      <c r="H426" s="245"/>
      <c r="I426" s="245"/>
      <c r="J426" s="245"/>
      <c r="K426" s="245"/>
      <c r="L426" s="245"/>
      <c r="M426" s="245"/>
      <c r="N426" s="245"/>
      <c r="O426" s="245"/>
      <c r="P426" s="245"/>
      <c r="Q426" s="245"/>
      <c r="R426" s="245"/>
      <c r="S426" s="245"/>
      <c r="T426" s="245"/>
      <c r="U426" s="245"/>
      <c r="V426" s="245"/>
      <c r="W426" s="245"/>
      <c r="X426" s="245"/>
      <c r="Y426" s="245"/>
    </row>
    <row r="427" spans="1:25" x14ac:dyDescent="0.35">
      <c r="A427" s="245"/>
      <c r="B427" s="245"/>
      <c r="C427" s="245"/>
      <c r="D427" s="245"/>
      <c r="E427" s="245"/>
      <c r="F427" s="245"/>
      <c r="G427" s="245"/>
      <c r="H427" s="245"/>
      <c r="I427" s="245"/>
      <c r="J427" s="245"/>
      <c r="K427" s="245"/>
      <c r="L427" s="245"/>
      <c r="M427" s="245"/>
      <c r="N427" s="245"/>
      <c r="O427" s="245"/>
      <c r="P427" s="245"/>
      <c r="Q427" s="245"/>
      <c r="R427" s="245"/>
      <c r="S427" s="245"/>
      <c r="T427" s="245"/>
      <c r="U427" s="245"/>
      <c r="V427" s="245"/>
      <c r="W427" s="245"/>
      <c r="X427" s="245"/>
      <c r="Y427" s="245"/>
    </row>
    <row r="428" spans="1:25" x14ac:dyDescent="0.35">
      <c r="A428" s="245"/>
      <c r="B428" s="245"/>
      <c r="C428" s="245"/>
      <c r="D428" s="245"/>
      <c r="E428" s="245"/>
      <c r="F428" s="245"/>
      <c r="G428" s="245"/>
      <c r="H428" s="245"/>
      <c r="I428" s="245"/>
      <c r="J428" s="245"/>
      <c r="K428" s="245"/>
      <c r="L428" s="245"/>
      <c r="M428" s="245"/>
      <c r="N428" s="245"/>
      <c r="O428" s="245"/>
      <c r="P428" s="245"/>
      <c r="Q428" s="245"/>
      <c r="R428" s="245"/>
      <c r="S428" s="245"/>
      <c r="T428" s="245"/>
      <c r="U428" s="245"/>
      <c r="V428" s="245"/>
      <c r="W428" s="245"/>
      <c r="X428" s="245"/>
      <c r="Y428" s="245"/>
    </row>
    <row r="429" spans="1:25" x14ac:dyDescent="0.35">
      <c r="A429" s="245"/>
      <c r="B429" s="245"/>
      <c r="C429" s="245"/>
      <c r="D429" s="245"/>
      <c r="E429" s="245"/>
      <c r="F429" s="245"/>
      <c r="G429" s="245"/>
      <c r="H429" s="245"/>
      <c r="I429" s="245"/>
      <c r="J429" s="245"/>
      <c r="K429" s="245"/>
      <c r="L429" s="245"/>
      <c r="M429" s="245"/>
      <c r="N429" s="245"/>
      <c r="O429" s="245"/>
      <c r="P429" s="245"/>
      <c r="Q429" s="245"/>
      <c r="R429" s="245"/>
      <c r="S429" s="245"/>
      <c r="T429" s="245"/>
      <c r="U429" s="245"/>
      <c r="V429" s="245"/>
      <c r="W429" s="245"/>
      <c r="X429" s="245"/>
      <c r="Y429" s="245"/>
    </row>
    <row r="430" spans="1:25" x14ac:dyDescent="0.35">
      <c r="A430" s="245"/>
      <c r="B430" s="245"/>
      <c r="C430" s="245"/>
      <c r="D430" s="245"/>
      <c r="E430" s="245"/>
      <c r="F430" s="245"/>
      <c r="G430" s="245"/>
      <c r="H430" s="245"/>
      <c r="I430" s="245"/>
      <c r="J430" s="245"/>
      <c r="K430" s="245"/>
      <c r="L430" s="245"/>
      <c r="M430" s="245"/>
      <c r="N430" s="245"/>
      <c r="O430" s="245"/>
      <c r="P430" s="245"/>
      <c r="Q430" s="245"/>
      <c r="R430" s="245"/>
      <c r="S430" s="245"/>
      <c r="T430" s="245"/>
      <c r="U430" s="245"/>
      <c r="V430" s="245"/>
      <c r="W430" s="245"/>
      <c r="X430" s="245"/>
      <c r="Y430" s="245"/>
    </row>
    <row r="432" spans="1:25" x14ac:dyDescent="0.35">
      <c r="A432" s="40" t="s">
        <v>48</v>
      </c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R432" s="41"/>
      <c r="S432" s="41"/>
      <c r="T432" s="41"/>
    </row>
    <row r="433" spans="1:25" x14ac:dyDescent="0.35">
      <c r="P433" s="42"/>
      <c r="Q433" s="42"/>
      <c r="R433" s="41"/>
      <c r="S433" s="41"/>
      <c r="T433" s="41"/>
      <c r="U433" s="42"/>
    </row>
    <row r="434" spans="1:25" x14ac:dyDescent="0.35"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5" x14ac:dyDescent="0.35">
      <c r="A435" s="245" t="s">
        <v>175</v>
      </c>
      <c r="B435" s="245"/>
      <c r="C435" s="245"/>
      <c r="D435" s="245"/>
      <c r="E435" s="245"/>
      <c r="F435" s="245"/>
      <c r="G435" s="245"/>
      <c r="H435" s="245"/>
      <c r="I435" s="245"/>
      <c r="J435" s="245"/>
      <c r="K435" s="245"/>
      <c r="L435" s="245"/>
      <c r="M435" s="245"/>
      <c r="N435" s="245"/>
      <c r="O435" s="245"/>
      <c r="P435" s="245"/>
      <c r="Q435" s="245"/>
      <c r="R435" s="245"/>
      <c r="S435" s="245"/>
      <c r="T435" s="245"/>
      <c r="U435" s="245"/>
      <c r="V435" s="245"/>
      <c r="W435" s="245"/>
      <c r="X435" s="245"/>
      <c r="Y435" s="245"/>
    </row>
    <row r="436" spans="1:25" x14ac:dyDescent="0.35">
      <c r="A436" s="245"/>
      <c r="B436" s="245"/>
      <c r="C436" s="245"/>
      <c r="D436" s="245"/>
      <c r="E436" s="245"/>
      <c r="F436" s="245"/>
      <c r="G436" s="245"/>
      <c r="H436" s="245"/>
      <c r="I436" s="245"/>
      <c r="J436" s="245"/>
      <c r="K436" s="245"/>
      <c r="L436" s="245"/>
      <c r="M436" s="245"/>
      <c r="N436" s="245"/>
      <c r="O436" s="245"/>
      <c r="P436" s="245"/>
      <c r="Q436" s="245"/>
      <c r="R436" s="245"/>
      <c r="S436" s="245"/>
      <c r="T436" s="245"/>
      <c r="U436" s="245"/>
      <c r="V436" s="245"/>
      <c r="W436" s="245"/>
      <c r="X436" s="245"/>
      <c r="Y436" s="245"/>
    </row>
    <row r="437" spans="1:25" x14ac:dyDescent="0.35">
      <c r="A437" s="245"/>
      <c r="B437" s="245"/>
      <c r="C437" s="245"/>
      <c r="D437" s="245"/>
      <c r="E437" s="245"/>
      <c r="F437" s="245"/>
      <c r="G437" s="245"/>
      <c r="H437" s="245"/>
      <c r="I437" s="245"/>
      <c r="J437" s="245"/>
      <c r="K437" s="245"/>
      <c r="L437" s="245"/>
      <c r="M437" s="245"/>
      <c r="N437" s="245"/>
      <c r="O437" s="245"/>
      <c r="P437" s="245"/>
      <c r="Q437" s="245"/>
      <c r="R437" s="245"/>
      <c r="S437" s="245"/>
      <c r="T437" s="245"/>
      <c r="U437" s="245"/>
      <c r="V437" s="245"/>
      <c r="W437" s="245"/>
      <c r="X437" s="245"/>
      <c r="Y437" s="245"/>
    </row>
    <row r="438" spans="1:25" x14ac:dyDescent="0.35">
      <c r="A438" s="245"/>
      <c r="B438" s="245"/>
      <c r="C438" s="245"/>
      <c r="D438" s="245"/>
      <c r="E438" s="245"/>
      <c r="F438" s="245"/>
      <c r="G438" s="245"/>
      <c r="H438" s="245"/>
      <c r="I438" s="245"/>
      <c r="J438" s="245"/>
      <c r="K438" s="245"/>
      <c r="L438" s="245"/>
      <c r="M438" s="245"/>
      <c r="N438" s="245"/>
      <c r="O438" s="245"/>
      <c r="P438" s="245"/>
      <c r="Q438" s="245"/>
      <c r="R438" s="245"/>
      <c r="S438" s="245"/>
      <c r="T438" s="245"/>
      <c r="U438" s="245"/>
      <c r="V438" s="245"/>
      <c r="W438" s="245"/>
      <c r="X438" s="245"/>
      <c r="Y438" s="245"/>
    </row>
    <row r="439" spans="1:25" x14ac:dyDescent="0.35">
      <c r="A439" s="245"/>
      <c r="B439" s="245"/>
      <c r="C439" s="245"/>
      <c r="D439" s="245"/>
      <c r="E439" s="245"/>
      <c r="F439" s="245"/>
      <c r="G439" s="245"/>
      <c r="H439" s="245"/>
      <c r="I439" s="245"/>
      <c r="J439" s="245"/>
      <c r="K439" s="245"/>
      <c r="L439" s="245"/>
      <c r="M439" s="245"/>
      <c r="N439" s="245"/>
      <c r="O439" s="245"/>
      <c r="P439" s="245"/>
      <c r="Q439" s="245"/>
      <c r="R439" s="245"/>
      <c r="S439" s="245"/>
      <c r="T439" s="245"/>
      <c r="U439" s="245"/>
      <c r="V439" s="245"/>
      <c r="W439" s="245"/>
      <c r="X439" s="245"/>
      <c r="Y439" s="245"/>
    </row>
    <row r="440" spans="1:25" x14ac:dyDescent="0.35">
      <c r="A440" s="245"/>
      <c r="B440" s="245"/>
      <c r="C440" s="245"/>
      <c r="D440" s="245"/>
      <c r="E440" s="245"/>
      <c r="F440" s="245"/>
      <c r="G440" s="245"/>
      <c r="H440" s="245"/>
      <c r="I440" s="245"/>
      <c r="J440" s="245"/>
      <c r="K440" s="245"/>
      <c r="L440" s="245"/>
      <c r="M440" s="245"/>
      <c r="N440" s="245"/>
      <c r="O440" s="245"/>
      <c r="P440" s="245"/>
      <c r="Q440" s="245"/>
      <c r="R440" s="245"/>
      <c r="S440" s="245"/>
      <c r="T440" s="245"/>
      <c r="U440" s="245"/>
      <c r="V440" s="245"/>
      <c r="W440" s="245"/>
      <c r="X440" s="245"/>
      <c r="Y440" s="245"/>
    </row>
    <row r="441" spans="1:25" x14ac:dyDescent="0.35">
      <c r="A441" s="245"/>
      <c r="B441" s="245"/>
      <c r="C441" s="245"/>
      <c r="D441" s="245"/>
      <c r="E441" s="245"/>
      <c r="F441" s="245"/>
      <c r="G441" s="245"/>
      <c r="H441" s="245"/>
      <c r="I441" s="245"/>
      <c r="J441" s="245"/>
      <c r="K441" s="245"/>
      <c r="L441" s="245"/>
      <c r="M441" s="245"/>
      <c r="N441" s="245"/>
      <c r="O441" s="245"/>
      <c r="P441" s="245"/>
      <c r="Q441" s="245"/>
      <c r="R441" s="245"/>
      <c r="S441" s="245"/>
      <c r="T441" s="245"/>
      <c r="U441" s="245"/>
      <c r="V441" s="245"/>
      <c r="W441" s="245"/>
      <c r="X441" s="245"/>
      <c r="Y441" s="245"/>
    </row>
    <row r="442" spans="1:25" x14ac:dyDescent="0.35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</row>
    <row r="443" spans="1:25" x14ac:dyDescent="0.35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</row>
    <row r="444" spans="1:25" x14ac:dyDescent="0.35">
      <c r="P444" s="44"/>
      <c r="Q444" s="44"/>
      <c r="R444" s="43"/>
      <c r="S444" s="43"/>
      <c r="T444" s="43"/>
      <c r="U444" s="44"/>
    </row>
    <row r="445" spans="1:25" x14ac:dyDescent="0.35">
      <c r="A445" s="45" t="s">
        <v>169</v>
      </c>
      <c r="B445" s="45"/>
      <c r="C445" s="45"/>
      <c r="D445" s="45"/>
      <c r="E445" s="45"/>
      <c r="F445" s="45"/>
      <c r="G445" s="45"/>
      <c r="H445" s="45"/>
      <c r="I445" s="45"/>
      <c r="N445" s="44"/>
      <c r="O445" s="44"/>
      <c r="P445" s="46"/>
      <c r="Q445" s="46"/>
      <c r="R445" s="43"/>
      <c r="S445" s="43"/>
      <c r="T445" s="43"/>
    </row>
    <row r="446" spans="1:25" x14ac:dyDescent="0.35">
      <c r="M446" s="47"/>
      <c r="N446" s="47"/>
      <c r="R446" s="43"/>
      <c r="S446" s="43"/>
      <c r="T446" s="43"/>
    </row>
    <row r="447" spans="1:25" x14ac:dyDescent="0.35">
      <c r="R447" s="43"/>
      <c r="S447" s="43"/>
      <c r="T447" s="43"/>
    </row>
    <row r="448" spans="1:25" x14ac:dyDescent="0.35">
      <c r="D448" s="7"/>
      <c r="E448" s="7"/>
      <c r="P448" s="47"/>
      <c r="Q448" s="47"/>
      <c r="R448" s="43"/>
      <c r="S448" s="43"/>
      <c r="T448" s="43"/>
      <c r="U448" s="47"/>
    </row>
    <row r="449" spans="1:24" x14ac:dyDescent="0.35">
      <c r="A449" s="48"/>
      <c r="B449" s="48"/>
      <c r="C449" s="48"/>
      <c r="D449" s="49"/>
      <c r="E449" s="49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U449" s="47"/>
    </row>
    <row r="450" spans="1:24" ht="17.25" customHeight="1" x14ac:dyDescent="0.35">
      <c r="A450" s="271"/>
      <c r="B450" s="271"/>
      <c r="C450" s="271"/>
      <c r="D450" s="49"/>
      <c r="E450" s="49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3"/>
      <c r="Q450" s="43"/>
      <c r="R450" s="50"/>
      <c r="U450" s="43"/>
    </row>
    <row r="451" spans="1:24" x14ac:dyDescent="0.35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</row>
    <row r="452" spans="1:24" x14ac:dyDescent="0.35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U452" s="43"/>
    </row>
    <row r="453" spans="1:24" x14ac:dyDescent="0.35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U453" s="43"/>
    </row>
  </sheetData>
  <sheetProtection formatCells="0" insertColumns="0" insertRows="0" deleteColumns="0" deleteRows="0"/>
  <mergeCells count="635">
    <mergeCell ref="A426:Y430"/>
    <mergeCell ref="A91:Y99"/>
    <mergeCell ref="A152:Y157"/>
    <mergeCell ref="C122:K122"/>
    <mergeCell ref="L110:M110"/>
    <mergeCell ref="L111:M111"/>
    <mergeCell ref="V107:W107"/>
    <mergeCell ref="L107:M107"/>
    <mergeCell ref="L108:M108"/>
    <mergeCell ref="A104:U105"/>
    <mergeCell ref="V116:W116"/>
    <mergeCell ref="V117:W117"/>
    <mergeCell ref="V118:W118"/>
    <mergeCell ref="V119:W119"/>
    <mergeCell ref="C121:K121"/>
    <mergeCell ref="Q149:S149"/>
    <mergeCell ref="K169:L169"/>
    <mergeCell ref="K168:L168"/>
    <mergeCell ref="C120:K120"/>
    <mergeCell ref="V123:W123"/>
    <mergeCell ref="V120:W120"/>
    <mergeCell ref="A175:Y177"/>
    <mergeCell ref="G173:J173"/>
    <mergeCell ref="G162:J162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M26:N26"/>
    <mergeCell ref="M25:N25"/>
    <mergeCell ref="O25:P25"/>
    <mergeCell ref="G61:J61"/>
    <mergeCell ref="V115:W115"/>
    <mergeCell ref="V108:W108"/>
    <mergeCell ref="V109:W109"/>
    <mergeCell ref="V110:W110"/>
    <mergeCell ref="V111:W111"/>
    <mergeCell ref="V112:W112"/>
    <mergeCell ref="V113:W113"/>
    <mergeCell ref="V114:W114"/>
    <mergeCell ref="L115:M115"/>
    <mergeCell ref="L109:M109"/>
    <mergeCell ref="K27:L27"/>
    <mergeCell ref="M27:N27"/>
    <mergeCell ref="O27:P27"/>
    <mergeCell ref="Q27:R27"/>
    <mergeCell ref="G27:J27"/>
    <mergeCell ref="L112:M112"/>
    <mergeCell ref="L113:M113"/>
    <mergeCell ref="L114:M114"/>
    <mergeCell ref="O26:P26"/>
    <mergeCell ref="Q26:R26"/>
    <mergeCell ref="G166:J166"/>
    <mergeCell ref="G165:J165"/>
    <mergeCell ref="G164:J164"/>
    <mergeCell ref="G163:J163"/>
    <mergeCell ref="K173:L173"/>
    <mergeCell ref="G170:J170"/>
    <mergeCell ref="V121:W121"/>
    <mergeCell ref="V122:W122"/>
    <mergeCell ref="P219:R219"/>
    <mergeCell ref="H182:J182"/>
    <mergeCell ref="G172:J172"/>
    <mergeCell ref="D186:G186"/>
    <mergeCell ref="K186:M186"/>
    <mergeCell ref="H185:J185"/>
    <mergeCell ref="H186:J186"/>
    <mergeCell ref="D214:F215"/>
    <mergeCell ref="G214:R214"/>
    <mergeCell ref="G215:I215"/>
    <mergeCell ref="J215:L215"/>
    <mergeCell ref="M215:O215"/>
    <mergeCell ref="P215:R215"/>
    <mergeCell ref="D185:G185"/>
    <mergeCell ref="K185:M185"/>
    <mergeCell ref="A205:Y208"/>
    <mergeCell ref="A450:C450"/>
    <mergeCell ref="D227:F227"/>
    <mergeCell ref="G227:I227"/>
    <mergeCell ref="J227:L227"/>
    <mergeCell ref="D218:F218"/>
    <mergeCell ref="G218:I218"/>
    <mergeCell ref="J218:L218"/>
    <mergeCell ref="A231:Y234"/>
    <mergeCell ref="A435:Y441"/>
    <mergeCell ref="V401:X401"/>
    <mergeCell ref="P401:R401"/>
    <mergeCell ref="J397:L397"/>
    <mergeCell ref="M397:O397"/>
    <mergeCell ref="J361:L361"/>
    <mergeCell ref="M361:O361"/>
    <mergeCell ref="C373:F373"/>
    <mergeCell ref="G373:I373"/>
    <mergeCell ref="G374:I374"/>
    <mergeCell ref="C362:F362"/>
    <mergeCell ref="C366:F367"/>
    <mergeCell ref="P395:R395"/>
    <mergeCell ref="B400:I400"/>
    <mergeCell ref="M218:O218"/>
    <mergeCell ref="P218:R218"/>
    <mergeCell ref="C249:F249"/>
    <mergeCell ref="K280:L280"/>
    <mergeCell ref="I284:J284"/>
    <mergeCell ref="K284:L284"/>
    <mergeCell ref="M284:N284"/>
    <mergeCell ref="O284:P284"/>
    <mergeCell ref="Q282:R282"/>
    <mergeCell ref="M278:N278"/>
    <mergeCell ref="G280:H280"/>
    <mergeCell ref="G281:H281"/>
    <mergeCell ref="G283:H283"/>
    <mergeCell ref="Q279:R279"/>
    <mergeCell ref="O280:P280"/>
    <mergeCell ref="Q280:R280"/>
    <mergeCell ref="O281:P281"/>
    <mergeCell ref="Q281:R281"/>
    <mergeCell ref="O283:P283"/>
    <mergeCell ref="Q283:R283"/>
    <mergeCell ref="O279:P279"/>
    <mergeCell ref="M281:N281"/>
    <mergeCell ref="Q278:R278"/>
    <mergeCell ref="I281:J281"/>
    <mergeCell ref="G277:H277"/>
    <mergeCell ref="G278:H278"/>
    <mergeCell ref="L116:M116"/>
    <mergeCell ref="L117:M117"/>
    <mergeCell ref="L118:M118"/>
    <mergeCell ref="L119:M119"/>
    <mergeCell ref="L120:M120"/>
    <mergeCell ref="L121:M121"/>
    <mergeCell ref="L122:M122"/>
    <mergeCell ref="K170:L170"/>
    <mergeCell ref="G171:J171"/>
    <mergeCell ref="K171:L171"/>
    <mergeCell ref="A159:U159"/>
    <mergeCell ref="K162:L162"/>
    <mergeCell ref="K163:L163"/>
    <mergeCell ref="D149:K149"/>
    <mergeCell ref="K166:L166"/>
    <mergeCell ref="K165:L165"/>
    <mergeCell ref="L123:M123"/>
    <mergeCell ref="K164:L164"/>
    <mergeCell ref="K161:L161"/>
    <mergeCell ref="C123:K123"/>
    <mergeCell ref="L149:M149"/>
    <mergeCell ref="Q150:S150"/>
    <mergeCell ref="G169:J169"/>
    <mergeCell ref="G168:J168"/>
    <mergeCell ref="J401:L401"/>
    <mergeCell ref="M401:O401"/>
    <mergeCell ref="S401:U401"/>
    <mergeCell ref="B401:I401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M400:O400"/>
    <mergeCell ref="P400:R400"/>
    <mergeCell ref="J395:L395"/>
    <mergeCell ref="V397:X397"/>
    <mergeCell ref="J398:L398"/>
    <mergeCell ref="S398:U398"/>
    <mergeCell ref="V400:X400"/>
    <mergeCell ref="J399:L399"/>
    <mergeCell ref="M399:O399"/>
    <mergeCell ref="P399:R399"/>
    <mergeCell ref="S399:U399"/>
    <mergeCell ref="M395:O395"/>
    <mergeCell ref="P397:R397"/>
    <mergeCell ref="M398:O398"/>
    <mergeCell ref="P398:R398"/>
    <mergeCell ref="V398:X398"/>
    <mergeCell ref="V395:X395"/>
    <mergeCell ref="J396:L396"/>
    <mergeCell ref="S395:U395"/>
    <mergeCell ref="V396:X396"/>
    <mergeCell ref="S400:U400"/>
    <mergeCell ref="J400:L400"/>
    <mergeCell ref="V399:X399"/>
    <mergeCell ref="B399:I399"/>
    <mergeCell ref="S370:U370"/>
    <mergeCell ref="S396:U396"/>
    <mergeCell ref="U283:V283"/>
    <mergeCell ref="S283:T283"/>
    <mergeCell ref="Q284:R284"/>
    <mergeCell ref="G284:H284"/>
    <mergeCell ref="M330:U330"/>
    <mergeCell ref="T331:U332"/>
    <mergeCell ref="P331:Q332"/>
    <mergeCell ref="R331:S332"/>
    <mergeCell ref="D333:E333"/>
    <mergeCell ref="F333:G333"/>
    <mergeCell ref="H331:I332"/>
    <mergeCell ref="H333:I333"/>
    <mergeCell ref="A377:Y387"/>
    <mergeCell ref="S284:T284"/>
    <mergeCell ref="A311:Y321"/>
    <mergeCell ref="K283:L283"/>
    <mergeCell ref="M283:N283"/>
    <mergeCell ref="D338:E338"/>
    <mergeCell ref="D339:E339"/>
    <mergeCell ref="F339:G339"/>
    <mergeCell ref="H339:I339"/>
    <mergeCell ref="S252:T252"/>
    <mergeCell ref="D264:E264"/>
    <mergeCell ref="G252:H252"/>
    <mergeCell ref="M252:N252"/>
    <mergeCell ref="G282:H282"/>
    <mergeCell ref="I282:J282"/>
    <mergeCell ref="I278:J278"/>
    <mergeCell ref="I280:J280"/>
    <mergeCell ref="U279:V279"/>
    <mergeCell ref="S280:T280"/>
    <mergeCell ref="U280:V280"/>
    <mergeCell ref="U282:V282"/>
    <mergeCell ref="S282:T282"/>
    <mergeCell ref="U281:V281"/>
    <mergeCell ref="S281:T281"/>
    <mergeCell ref="G279:H279"/>
    <mergeCell ref="O252:P252"/>
    <mergeCell ref="Q252:R252"/>
    <mergeCell ref="K282:L282"/>
    <mergeCell ref="S279:T279"/>
    <mergeCell ref="M279:N279"/>
    <mergeCell ref="M280:N280"/>
    <mergeCell ref="O276:R276"/>
    <mergeCell ref="O278:P278"/>
    <mergeCell ref="S277:T277"/>
    <mergeCell ref="U277:V277"/>
    <mergeCell ref="M277:N277"/>
    <mergeCell ref="A330:I330"/>
    <mergeCell ref="D336:E336"/>
    <mergeCell ref="D334:E334"/>
    <mergeCell ref="F334:G334"/>
    <mergeCell ref="D337:E337"/>
    <mergeCell ref="F337:G337"/>
    <mergeCell ref="F335:G335"/>
    <mergeCell ref="C275:F277"/>
    <mergeCell ref="A326:U326"/>
    <mergeCell ref="G276:J276"/>
    <mergeCell ref="K276:N276"/>
    <mergeCell ref="I283:J283"/>
    <mergeCell ref="K277:L277"/>
    <mergeCell ref="K278:L278"/>
    <mergeCell ref="K279:L279"/>
    <mergeCell ref="K281:L281"/>
    <mergeCell ref="I277:J277"/>
    <mergeCell ref="I279:J279"/>
    <mergeCell ref="S278:T278"/>
    <mergeCell ref="U278:V278"/>
    <mergeCell ref="A331:C332"/>
    <mergeCell ref="H334:I334"/>
    <mergeCell ref="H335:I335"/>
    <mergeCell ref="H336:I336"/>
    <mergeCell ref="H337:I337"/>
    <mergeCell ref="H338:I338"/>
    <mergeCell ref="D335:E335"/>
    <mergeCell ref="G161:J161"/>
    <mergeCell ref="O277:P277"/>
    <mergeCell ref="D331:E332"/>
    <mergeCell ref="D299:E299"/>
    <mergeCell ref="F331:G332"/>
    <mergeCell ref="A334:C334"/>
    <mergeCell ref="K252:L252"/>
    <mergeCell ref="C278:F278"/>
    <mergeCell ref="C279:F279"/>
    <mergeCell ref="C280:F280"/>
    <mergeCell ref="C281:F281"/>
    <mergeCell ref="C282:F282"/>
    <mergeCell ref="C283:F283"/>
    <mergeCell ref="C284:F284"/>
    <mergeCell ref="A286:Z286"/>
    <mergeCell ref="C252:F252"/>
    <mergeCell ref="S276:V276"/>
    <mergeCell ref="K26:L26"/>
    <mergeCell ref="A18:U20"/>
    <mergeCell ref="G58:J58"/>
    <mergeCell ref="K58:L58"/>
    <mergeCell ref="G88:N88"/>
    <mergeCell ref="G167:J167"/>
    <mergeCell ref="K167:L167"/>
    <mergeCell ref="G87:N87"/>
    <mergeCell ref="O87:P87"/>
    <mergeCell ref="C107:K107"/>
    <mergeCell ref="C108:K108"/>
    <mergeCell ref="C109:K109"/>
    <mergeCell ref="C110:K110"/>
    <mergeCell ref="C111:K111"/>
    <mergeCell ref="C112:K112"/>
    <mergeCell ref="N149:P149"/>
    <mergeCell ref="L150:M150"/>
    <mergeCell ref="N150:P150"/>
    <mergeCell ref="D150:K150"/>
    <mergeCell ref="M58:N58"/>
    <mergeCell ref="O58:P58"/>
    <mergeCell ref="Q58:R58"/>
    <mergeCell ref="M57:N57"/>
    <mergeCell ref="G26:J26"/>
    <mergeCell ref="M337:O337"/>
    <mergeCell ref="M336:O336"/>
    <mergeCell ref="A338:C338"/>
    <mergeCell ref="A337:C337"/>
    <mergeCell ref="A336:C336"/>
    <mergeCell ref="A339:C339"/>
    <mergeCell ref="G356:I356"/>
    <mergeCell ref="G360:I360"/>
    <mergeCell ref="J357:L357"/>
    <mergeCell ref="M358:O358"/>
    <mergeCell ref="G359:I359"/>
    <mergeCell ref="M338:O338"/>
    <mergeCell ref="J358:L358"/>
    <mergeCell ref="C359:F359"/>
    <mergeCell ref="M339:O339"/>
    <mergeCell ref="J356:L356"/>
    <mergeCell ref="S361:U361"/>
    <mergeCell ref="P358:R358"/>
    <mergeCell ref="P337:Q337"/>
    <mergeCell ref="P333:Q333"/>
    <mergeCell ref="M333:O333"/>
    <mergeCell ref="T333:U333"/>
    <mergeCell ref="P339:Q339"/>
    <mergeCell ref="R339:S339"/>
    <mergeCell ref="T339:U339"/>
    <mergeCell ref="R333:S333"/>
    <mergeCell ref="G354:U354"/>
    <mergeCell ref="M356:O356"/>
    <mergeCell ref="P356:R356"/>
    <mergeCell ref="S356:U356"/>
    <mergeCell ref="G355:I355"/>
    <mergeCell ref="P336:Q336"/>
    <mergeCell ref="R336:S336"/>
    <mergeCell ref="M355:O355"/>
    <mergeCell ref="F338:G338"/>
    <mergeCell ref="C356:F356"/>
    <mergeCell ref="F336:G336"/>
    <mergeCell ref="A333:C333"/>
    <mergeCell ref="C354:F355"/>
    <mergeCell ref="G357:I357"/>
    <mergeCell ref="M359:O359"/>
    <mergeCell ref="M357:O357"/>
    <mergeCell ref="J360:L360"/>
    <mergeCell ref="M360:O360"/>
    <mergeCell ref="P368:R368"/>
    <mergeCell ref="P361:R361"/>
    <mergeCell ref="P360:R360"/>
    <mergeCell ref="P359:R359"/>
    <mergeCell ref="G368:I368"/>
    <mergeCell ref="P362:R362"/>
    <mergeCell ref="G362:I362"/>
    <mergeCell ref="J362:L362"/>
    <mergeCell ref="M362:O362"/>
    <mergeCell ref="G366:U366"/>
    <mergeCell ref="G367:I367"/>
    <mergeCell ref="J367:L367"/>
    <mergeCell ref="M367:O367"/>
    <mergeCell ref="S367:U367"/>
    <mergeCell ref="J369:L369"/>
    <mergeCell ref="M369:O369"/>
    <mergeCell ref="S369:U369"/>
    <mergeCell ref="J368:L368"/>
    <mergeCell ref="S368:U368"/>
    <mergeCell ref="C358:F358"/>
    <mergeCell ref="G358:I358"/>
    <mergeCell ref="P367:R367"/>
    <mergeCell ref="C360:F360"/>
    <mergeCell ref="C361:F361"/>
    <mergeCell ref="G361:I361"/>
    <mergeCell ref="S358:U358"/>
    <mergeCell ref="S362:U362"/>
    <mergeCell ref="C369:F369"/>
    <mergeCell ref="C368:F368"/>
    <mergeCell ref="C370:F370"/>
    <mergeCell ref="S372:U372"/>
    <mergeCell ref="S373:U373"/>
    <mergeCell ref="S397:U397"/>
    <mergeCell ref="C371:F371"/>
    <mergeCell ref="P374:R374"/>
    <mergeCell ref="M373:O373"/>
    <mergeCell ref="B397:I397"/>
    <mergeCell ref="G370:I370"/>
    <mergeCell ref="J370:L370"/>
    <mergeCell ref="S371:U371"/>
    <mergeCell ref="P371:R371"/>
    <mergeCell ref="G371:I371"/>
    <mergeCell ref="J371:L371"/>
    <mergeCell ref="M371:O371"/>
    <mergeCell ref="B398:I398"/>
    <mergeCell ref="C372:F372"/>
    <mergeCell ref="G372:I372"/>
    <mergeCell ref="J372:L372"/>
    <mergeCell ref="M396:O396"/>
    <mergeCell ref="P396:R396"/>
    <mergeCell ref="A391:Y392"/>
    <mergeCell ref="J374:L374"/>
    <mergeCell ref="J373:L373"/>
    <mergeCell ref="B396:I396"/>
    <mergeCell ref="B395:I395"/>
    <mergeCell ref="P372:R372"/>
    <mergeCell ref="P373:R373"/>
    <mergeCell ref="M372:O372"/>
    <mergeCell ref="S374:U374"/>
    <mergeCell ref="C374:F374"/>
    <mergeCell ref="C248:F248"/>
    <mergeCell ref="C251:F251"/>
    <mergeCell ref="K172:L172"/>
    <mergeCell ref="C113:K113"/>
    <mergeCell ref="C114:K114"/>
    <mergeCell ref="C115:K115"/>
    <mergeCell ref="C116:K116"/>
    <mergeCell ref="C117:K117"/>
    <mergeCell ref="C118:K118"/>
    <mergeCell ref="C119:K119"/>
    <mergeCell ref="A239:U239"/>
    <mergeCell ref="K243:N243"/>
    <mergeCell ref="D223:F224"/>
    <mergeCell ref="D217:F217"/>
    <mergeCell ref="G217:I217"/>
    <mergeCell ref="J217:L217"/>
    <mergeCell ref="M217:O217"/>
    <mergeCell ref="P217:R217"/>
    <mergeCell ref="C246:F246"/>
    <mergeCell ref="C247:F247"/>
    <mergeCell ref="G223:R223"/>
    <mergeCell ref="D225:F225"/>
    <mergeCell ref="G225:I225"/>
    <mergeCell ref="J225:L225"/>
    <mergeCell ref="I252:J252"/>
    <mergeCell ref="G244:H244"/>
    <mergeCell ref="I244:J244"/>
    <mergeCell ref="K244:L244"/>
    <mergeCell ref="D182:G182"/>
    <mergeCell ref="K182:M182"/>
    <mergeCell ref="D183:G183"/>
    <mergeCell ref="K183:M183"/>
    <mergeCell ref="D184:G184"/>
    <mergeCell ref="K184:M184"/>
    <mergeCell ref="H184:J184"/>
    <mergeCell ref="H183:J183"/>
    <mergeCell ref="D216:F216"/>
    <mergeCell ref="G216:I216"/>
    <mergeCell ref="J216:L216"/>
    <mergeCell ref="M216:O216"/>
    <mergeCell ref="G228:I228"/>
    <mergeCell ref="C242:F244"/>
    <mergeCell ref="C245:F245"/>
    <mergeCell ref="O243:R243"/>
    <mergeCell ref="M244:N244"/>
    <mergeCell ref="O244:P244"/>
    <mergeCell ref="Q244:R244"/>
    <mergeCell ref="P224:R224"/>
    <mergeCell ref="M225:O225"/>
    <mergeCell ref="P225:R225"/>
    <mergeCell ref="M224:O224"/>
    <mergeCell ref="D219:F219"/>
    <mergeCell ref="G219:I219"/>
    <mergeCell ref="J219:L219"/>
    <mergeCell ref="M219:O219"/>
    <mergeCell ref="G243:J243"/>
    <mergeCell ref="G242:V242"/>
    <mergeCell ref="G224:I224"/>
    <mergeCell ref="J224:L224"/>
    <mergeCell ref="P228:R228"/>
    <mergeCell ref="D226:F226"/>
    <mergeCell ref="G226:I226"/>
    <mergeCell ref="J226:L226"/>
    <mergeCell ref="M228:O228"/>
    <mergeCell ref="M226:O226"/>
    <mergeCell ref="M227:O227"/>
    <mergeCell ref="P226:R226"/>
    <mergeCell ref="P227:R227"/>
    <mergeCell ref="D228:F228"/>
    <mergeCell ref="J228:L228"/>
    <mergeCell ref="O282:P282"/>
    <mergeCell ref="M282:N282"/>
    <mergeCell ref="U284:V284"/>
    <mergeCell ref="S360:U360"/>
    <mergeCell ref="S357:U357"/>
    <mergeCell ref="R337:S337"/>
    <mergeCell ref="P338:Q338"/>
    <mergeCell ref="R338:S338"/>
    <mergeCell ref="A341:Y347"/>
    <mergeCell ref="S359:U359"/>
    <mergeCell ref="A335:C335"/>
    <mergeCell ref="A351:U351"/>
    <mergeCell ref="T338:U338"/>
    <mergeCell ref="M334:O334"/>
    <mergeCell ref="P334:Q334"/>
    <mergeCell ref="C357:F357"/>
    <mergeCell ref="J359:L359"/>
    <mergeCell ref="A349:Z349"/>
    <mergeCell ref="R335:S335"/>
    <mergeCell ref="T335:U335"/>
    <mergeCell ref="T336:U336"/>
    <mergeCell ref="T337:U337"/>
    <mergeCell ref="J355:L355"/>
    <mergeCell ref="T334:U334"/>
    <mergeCell ref="U244:V244"/>
    <mergeCell ref="S244:T244"/>
    <mergeCell ref="S243:V243"/>
    <mergeCell ref="R334:S334"/>
    <mergeCell ref="M335:O335"/>
    <mergeCell ref="P335:Q335"/>
    <mergeCell ref="P216:R216"/>
    <mergeCell ref="M370:O370"/>
    <mergeCell ref="P370:R370"/>
    <mergeCell ref="P357:R357"/>
    <mergeCell ref="M368:O368"/>
    <mergeCell ref="S355:U355"/>
    <mergeCell ref="Q277:R277"/>
    <mergeCell ref="M331:O332"/>
    <mergeCell ref="G275:V275"/>
    <mergeCell ref="U252:V252"/>
    <mergeCell ref="P355:R355"/>
    <mergeCell ref="S245:T245"/>
    <mergeCell ref="U245:V245"/>
    <mergeCell ref="S246:T246"/>
    <mergeCell ref="U246:V246"/>
    <mergeCell ref="K247:L247"/>
    <mergeCell ref="M247:N247"/>
    <mergeCell ref="O247:P247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74:O374"/>
    <mergeCell ref="O57:P57"/>
    <mergeCell ref="Q57:R57"/>
    <mergeCell ref="G46:N47"/>
    <mergeCell ref="O46:P47"/>
    <mergeCell ref="G369:I369"/>
    <mergeCell ref="P369:R369"/>
    <mergeCell ref="G245:H245"/>
    <mergeCell ref="I245:J245"/>
    <mergeCell ref="K245:L245"/>
    <mergeCell ref="M245:N245"/>
    <mergeCell ref="O245:P245"/>
    <mergeCell ref="Q245:R245"/>
    <mergeCell ref="G246:H246"/>
    <mergeCell ref="I246:J246"/>
    <mergeCell ref="K246:L246"/>
    <mergeCell ref="M246:N246"/>
    <mergeCell ref="O246:P246"/>
    <mergeCell ref="Q246:R246"/>
    <mergeCell ref="G247:H247"/>
    <mergeCell ref="I247:J247"/>
    <mergeCell ref="C250:F250"/>
    <mergeCell ref="A451:X451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06:V106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Q247:R247"/>
    <mergeCell ref="S247:T247"/>
    <mergeCell ref="U247:V247"/>
    <mergeCell ref="G248:H248"/>
    <mergeCell ref="I248:J248"/>
    <mergeCell ref="K248:L248"/>
    <mergeCell ref="M248:N248"/>
    <mergeCell ref="O248:P248"/>
    <mergeCell ref="Q248:R248"/>
    <mergeCell ref="S248:T248"/>
    <mergeCell ref="U248:V248"/>
    <mergeCell ref="G251:H251"/>
    <mergeCell ref="I251:J251"/>
    <mergeCell ref="K251:L251"/>
    <mergeCell ref="M251:N251"/>
    <mergeCell ref="O251:P251"/>
    <mergeCell ref="Q251:R251"/>
    <mergeCell ref="S251:T251"/>
    <mergeCell ref="U251:V251"/>
    <mergeCell ref="G249:H249"/>
    <mergeCell ref="I249:J249"/>
    <mergeCell ref="K249:L249"/>
    <mergeCell ref="M249:N249"/>
    <mergeCell ref="O249:P249"/>
    <mergeCell ref="Q249:R249"/>
    <mergeCell ref="S249:T249"/>
    <mergeCell ref="U249:V249"/>
    <mergeCell ref="G250:H250"/>
    <mergeCell ref="I250:J250"/>
    <mergeCell ref="K250:L250"/>
    <mergeCell ref="M250:N250"/>
    <mergeCell ref="O250:P250"/>
    <mergeCell ref="Q250:R250"/>
    <mergeCell ref="S250:T250"/>
    <mergeCell ref="U250:V250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D13"/>
  <sheetViews>
    <sheetView workbookViewId="0"/>
  </sheetViews>
  <sheetFormatPr defaultRowHeight="14.5" x14ac:dyDescent="0.35"/>
  <cols>
    <col min="1" max="1" width="8.54296875" bestFit="1" customWidth="1"/>
    <col min="2" max="2" width="11.54296875" bestFit="1" customWidth="1"/>
    <col min="3" max="3" width="24.54296875" bestFit="1" customWidth="1"/>
    <col min="4" max="4" width="5.2695312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1890</v>
      </c>
      <c r="B6" t="s">
        <v>51</v>
      </c>
      <c r="C6" t="s">
        <v>65</v>
      </c>
      <c r="D6">
        <v>1</v>
      </c>
    </row>
    <row r="7" spans="1:4" x14ac:dyDescent="0.35">
      <c r="A7">
        <v>2</v>
      </c>
      <c r="B7" t="s">
        <v>51</v>
      </c>
      <c r="C7" t="s">
        <v>90</v>
      </c>
      <c r="D7">
        <v>2</v>
      </c>
    </row>
    <row r="8" spans="1:4" x14ac:dyDescent="0.35">
      <c r="A8">
        <v>3</v>
      </c>
      <c r="B8" t="s">
        <v>51</v>
      </c>
      <c r="C8" t="s">
        <v>64</v>
      </c>
      <c r="D8">
        <v>3</v>
      </c>
    </row>
    <row r="9" spans="1:4" x14ac:dyDescent="0.35">
      <c r="A9">
        <v>0</v>
      </c>
      <c r="B9" t="s">
        <v>51</v>
      </c>
      <c r="C9" t="s">
        <v>89</v>
      </c>
      <c r="D9">
        <v>4</v>
      </c>
    </row>
    <row r="10" spans="1:4" x14ac:dyDescent="0.35">
      <c r="A10">
        <v>249</v>
      </c>
      <c r="B10" t="s">
        <v>52</v>
      </c>
      <c r="C10" t="s">
        <v>65</v>
      </c>
      <c r="D10">
        <v>1</v>
      </c>
    </row>
    <row r="11" spans="1:4" x14ac:dyDescent="0.35">
      <c r="A11">
        <v>0</v>
      </c>
      <c r="B11" t="s">
        <v>52</v>
      </c>
      <c r="C11" t="s">
        <v>90</v>
      </c>
      <c r="D11">
        <v>2</v>
      </c>
    </row>
    <row r="12" spans="1:4" x14ac:dyDescent="0.35">
      <c r="A12">
        <v>0</v>
      </c>
      <c r="B12" t="s">
        <v>52</v>
      </c>
      <c r="C12" t="s">
        <v>64</v>
      </c>
      <c r="D12">
        <v>3</v>
      </c>
    </row>
    <row r="13" spans="1:4" x14ac:dyDescent="0.3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/>
  <dimension ref="A1:G7"/>
  <sheetViews>
    <sheetView workbookViewId="0"/>
  </sheetViews>
  <sheetFormatPr defaultRowHeight="14.5" x14ac:dyDescent="0.35"/>
  <cols>
    <col min="1" max="1" width="5.26953125" bestFit="1" customWidth="1"/>
    <col min="2" max="2" width="14.54296875" bestFit="1" customWidth="1"/>
    <col min="3" max="3" width="17.453125" bestFit="1" customWidth="1"/>
    <col min="4" max="4" width="23.7265625" bestFit="1" customWidth="1"/>
    <col min="5" max="5" width="19.1796875" bestFit="1" customWidth="1"/>
    <col min="6" max="6" width="13.26953125" bestFit="1" customWidth="1"/>
    <col min="7" max="7" width="13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122</v>
      </c>
      <c r="C2">
        <v>0</v>
      </c>
      <c r="D2">
        <v>5</v>
      </c>
      <c r="E2">
        <v>0</v>
      </c>
      <c r="F2">
        <v>546</v>
      </c>
      <c r="G2">
        <v>131</v>
      </c>
    </row>
    <row r="3" spans="1:7" x14ac:dyDescent="0.35">
      <c r="A3">
        <v>2</v>
      </c>
      <c r="B3" t="s">
        <v>151</v>
      </c>
      <c r="C3">
        <v>8</v>
      </c>
      <c r="D3">
        <v>125</v>
      </c>
      <c r="E3">
        <v>0</v>
      </c>
      <c r="F3">
        <v>11</v>
      </c>
      <c r="G3">
        <v>15</v>
      </c>
    </row>
    <row r="4" spans="1:7" x14ac:dyDescent="0.35">
      <c r="A4">
        <v>3</v>
      </c>
      <c r="B4" t="s">
        <v>123</v>
      </c>
      <c r="C4">
        <v>4</v>
      </c>
      <c r="D4">
        <v>3</v>
      </c>
      <c r="E4">
        <v>0</v>
      </c>
      <c r="F4">
        <v>50</v>
      </c>
      <c r="G4">
        <v>13</v>
      </c>
    </row>
    <row r="5" spans="1:7" x14ac:dyDescent="0.35">
      <c r="A5">
        <v>4</v>
      </c>
      <c r="B5" t="s">
        <v>134</v>
      </c>
      <c r="C5">
        <v>0</v>
      </c>
      <c r="D5">
        <v>0</v>
      </c>
      <c r="E5">
        <v>0</v>
      </c>
      <c r="F5">
        <v>4</v>
      </c>
      <c r="G5">
        <v>9</v>
      </c>
    </row>
    <row r="6" spans="1:7" x14ac:dyDescent="0.35">
      <c r="A6">
        <v>5</v>
      </c>
      <c r="B6" t="s">
        <v>159</v>
      </c>
      <c r="C6">
        <v>0</v>
      </c>
      <c r="D6">
        <v>7</v>
      </c>
      <c r="E6">
        <v>0</v>
      </c>
      <c r="F6">
        <v>0</v>
      </c>
      <c r="G6">
        <v>5</v>
      </c>
    </row>
    <row r="7" spans="1:7" x14ac:dyDescent="0.35">
      <c r="A7">
        <v>6</v>
      </c>
      <c r="B7" t="s">
        <v>102</v>
      </c>
      <c r="C7">
        <v>4</v>
      </c>
      <c r="D7">
        <v>13</v>
      </c>
      <c r="E7">
        <v>0</v>
      </c>
      <c r="F7">
        <v>37</v>
      </c>
      <c r="G7">
        <v>91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/>
  <dimension ref="A1:G7"/>
  <sheetViews>
    <sheetView workbookViewId="0"/>
  </sheetViews>
  <sheetFormatPr defaultRowHeight="14.5" x14ac:dyDescent="0.35"/>
  <cols>
    <col min="1" max="1" width="5.26953125" bestFit="1" customWidth="1"/>
    <col min="2" max="2" width="14.54296875" bestFit="1" customWidth="1"/>
    <col min="3" max="3" width="17.453125" bestFit="1" customWidth="1"/>
    <col min="4" max="4" width="23.7265625" bestFit="1" customWidth="1"/>
    <col min="5" max="5" width="19.1796875" bestFit="1" customWidth="1"/>
    <col min="6" max="6" width="13.26953125" bestFit="1" customWidth="1"/>
    <col min="7" max="7" width="13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122</v>
      </c>
      <c r="C2">
        <v>6</v>
      </c>
      <c r="D2">
        <v>1511</v>
      </c>
      <c r="E2">
        <v>0</v>
      </c>
      <c r="F2">
        <v>1916</v>
      </c>
      <c r="G2">
        <v>826</v>
      </c>
    </row>
    <row r="3" spans="1:7" x14ac:dyDescent="0.35">
      <c r="A3">
        <v>2</v>
      </c>
      <c r="B3" t="s">
        <v>151</v>
      </c>
      <c r="C3">
        <v>144</v>
      </c>
      <c r="D3">
        <v>1256</v>
      </c>
      <c r="E3">
        <v>0</v>
      </c>
      <c r="F3">
        <v>111</v>
      </c>
      <c r="G3">
        <v>149</v>
      </c>
    </row>
    <row r="4" spans="1:7" x14ac:dyDescent="0.35">
      <c r="A4">
        <v>3</v>
      </c>
      <c r="B4" t="s">
        <v>123</v>
      </c>
      <c r="C4">
        <v>55</v>
      </c>
      <c r="D4">
        <v>26</v>
      </c>
      <c r="E4">
        <v>0</v>
      </c>
      <c r="F4">
        <v>319</v>
      </c>
      <c r="G4">
        <v>144</v>
      </c>
    </row>
    <row r="5" spans="1:7" x14ac:dyDescent="0.35">
      <c r="A5">
        <v>4</v>
      </c>
      <c r="B5" t="s">
        <v>160</v>
      </c>
      <c r="C5">
        <v>1</v>
      </c>
      <c r="D5">
        <v>68</v>
      </c>
      <c r="E5">
        <v>0</v>
      </c>
      <c r="F5">
        <v>1</v>
      </c>
      <c r="G5">
        <v>163</v>
      </c>
    </row>
    <row r="6" spans="1:7" x14ac:dyDescent="0.35">
      <c r="A6">
        <v>5</v>
      </c>
      <c r="B6" t="s">
        <v>134</v>
      </c>
      <c r="C6">
        <v>2</v>
      </c>
      <c r="D6">
        <v>9</v>
      </c>
      <c r="E6">
        <v>0</v>
      </c>
      <c r="F6">
        <v>56</v>
      </c>
      <c r="G6">
        <v>116</v>
      </c>
    </row>
    <row r="7" spans="1:7" x14ac:dyDescent="0.35">
      <c r="A7">
        <v>6</v>
      </c>
      <c r="B7" t="s">
        <v>102</v>
      </c>
      <c r="C7">
        <v>82</v>
      </c>
      <c r="D7">
        <v>135</v>
      </c>
      <c r="E7">
        <v>0</v>
      </c>
      <c r="F7">
        <v>446</v>
      </c>
      <c r="G7">
        <v>1161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/>
  <dimension ref="A1:C26"/>
  <sheetViews>
    <sheetView workbookViewId="0"/>
  </sheetViews>
  <sheetFormatPr defaultRowHeight="14.5" x14ac:dyDescent="0.35"/>
  <cols>
    <col min="1" max="1" width="7.26953125" bestFit="1" customWidth="1"/>
    <col min="2" max="2" width="26.7265625" bestFit="1" customWidth="1"/>
    <col min="3" max="3" width="21.1796875" bestFit="1" customWidth="1"/>
  </cols>
  <sheetData>
    <row r="1" spans="1:3" x14ac:dyDescent="0.35">
      <c r="A1" t="s">
        <v>106</v>
      </c>
      <c r="B1" t="s">
        <v>9</v>
      </c>
      <c r="C1" t="s">
        <v>107</v>
      </c>
    </row>
    <row r="2" spans="1:3" x14ac:dyDescent="0.35">
      <c r="A2">
        <v>668</v>
      </c>
      <c r="B2" t="s">
        <v>108</v>
      </c>
      <c r="C2" t="s">
        <v>161</v>
      </c>
    </row>
    <row r="3" spans="1:3" x14ac:dyDescent="0.35">
      <c r="A3">
        <v>667</v>
      </c>
      <c r="B3" t="s">
        <v>108</v>
      </c>
      <c r="C3" t="s">
        <v>162</v>
      </c>
    </row>
    <row r="4" spans="1:3" x14ac:dyDescent="0.35">
      <c r="A4">
        <v>674</v>
      </c>
      <c r="B4" t="s">
        <v>108</v>
      </c>
      <c r="C4" t="s">
        <v>163</v>
      </c>
    </row>
    <row r="5" spans="1:3" x14ac:dyDescent="0.35">
      <c r="A5">
        <v>691</v>
      </c>
      <c r="B5" t="s">
        <v>108</v>
      </c>
      <c r="C5" t="s">
        <v>164</v>
      </c>
    </row>
    <row r="6" spans="1:3" x14ac:dyDescent="0.35">
      <c r="A6">
        <v>697</v>
      </c>
      <c r="B6" t="s">
        <v>108</v>
      </c>
      <c r="C6" t="s">
        <v>165</v>
      </c>
    </row>
    <row r="7" spans="1:3" x14ac:dyDescent="0.35">
      <c r="A7">
        <v>6079</v>
      </c>
      <c r="B7" t="s">
        <v>5</v>
      </c>
      <c r="C7" t="s">
        <v>161</v>
      </c>
    </row>
    <row r="8" spans="1:3" x14ac:dyDescent="0.35">
      <c r="A8">
        <v>6101</v>
      </c>
      <c r="B8" t="s">
        <v>5</v>
      </c>
      <c r="C8" t="s">
        <v>162</v>
      </c>
    </row>
    <row r="9" spans="1:3" x14ac:dyDescent="0.35">
      <c r="A9">
        <v>6080</v>
      </c>
      <c r="B9" t="s">
        <v>5</v>
      </c>
      <c r="C9" t="s">
        <v>163</v>
      </c>
    </row>
    <row r="10" spans="1:3" x14ac:dyDescent="0.35">
      <c r="A10">
        <v>6068</v>
      </c>
      <c r="B10" t="s">
        <v>5</v>
      </c>
      <c r="C10" t="s">
        <v>164</v>
      </c>
    </row>
    <row r="11" spans="1:3" x14ac:dyDescent="0.35">
      <c r="A11">
        <v>6033</v>
      </c>
      <c r="B11" t="s">
        <v>5</v>
      </c>
      <c r="C11" t="s">
        <v>165</v>
      </c>
    </row>
    <row r="12" spans="1:3" x14ac:dyDescent="0.35">
      <c r="A12">
        <v>86</v>
      </c>
      <c r="B12" t="s">
        <v>6</v>
      </c>
      <c r="C12" t="s">
        <v>161</v>
      </c>
    </row>
    <row r="13" spans="1:3" x14ac:dyDescent="0.35">
      <c r="A13">
        <v>85</v>
      </c>
      <c r="B13" t="s">
        <v>6</v>
      </c>
      <c r="C13" t="s">
        <v>162</v>
      </c>
    </row>
    <row r="14" spans="1:3" x14ac:dyDescent="0.35">
      <c r="A14">
        <v>95</v>
      </c>
      <c r="B14" t="s">
        <v>6</v>
      </c>
      <c r="C14" t="s">
        <v>163</v>
      </c>
    </row>
    <row r="15" spans="1:3" x14ac:dyDescent="0.35">
      <c r="A15">
        <v>79</v>
      </c>
      <c r="B15" t="s">
        <v>6</v>
      </c>
      <c r="C15" t="s">
        <v>164</v>
      </c>
    </row>
    <row r="16" spans="1:3" x14ac:dyDescent="0.35">
      <c r="A16">
        <v>85</v>
      </c>
      <c r="B16" t="s">
        <v>6</v>
      </c>
      <c r="C16" t="s">
        <v>165</v>
      </c>
    </row>
    <row r="17" spans="1:3" x14ac:dyDescent="0.35">
      <c r="A17">
        <v>64</v>
      </c>
      <c r="B17" t="s">
        <v>7</v>
      </c>
      <c r="C17" t="s">
        <v>161</v>
      </c>
    </row>
    <row r="18" spans="1:3" x14ac:dyDescent="0.35">
      <c r="A18">
        <v>95</v>
      </c>
      <c r="B18" t="s">
        <v>7</v>
      </c>
      <c r="C18" t="s">
        <v>162</v>
      </c>
    </row>
    <row r="19" spans="1:3" x14ac:dyDescent="0.35">
      <c r="A19">
        <v>92</v>
      </c>
      <c r="B19" t="s">
        <v>7</v>
      </c>
      <c r="C19" t="s">
        <v>163</v>
      </c>
    </row>
    <row r="20" spans="1:3" x14ac:dyDescent="0.35">
      <c r="A20">
        <v>106</v>
      </c>
      <c r="B20" t="s">
        <v>7</v>
      </c>
      <c r="C20" t="s">
        <v>164</v>
      </c>
    </row>
    <row r="21" spans="1:3" x14ac:dyDescent="0.35">
      <c r="A21" s="2">
        <v>129</v>
      </c>
      <c r="B21" s="2" t="s">
        <v>7</v>
      </c>
      <c r="C21" s="2" t="s">
        <v>165</v>
      </c>
    </row>
    <row r="22" spans="1:3" x14ac:dyDescent="0.35">
      <c r="A22" s="2">
        <v>1</v>
      </c>
      <c r="B22" s="2" t="s">
        <v>132</v>
      </c>
      <c r="C22" s="2" t="s">
        <v>161</v>
      </c>
    </row>
    <row r="23" spans="1:3" x14ac:dyDescent="0.35">
      <c r="A23" s="2">
        <v>1</v>
      </c>
      <c r="B23" s="2" t="s">
        <v>132</v>
      </c>
      <c r="C23" s="2" t="s">
        <v>162</v>
      </c>
    </row>
    <row r="24" spans="1:3" x14ac:dyDescent="0.35">
      <c r="A24" s="2">
        <v>1</v>
      </c>
      <c r="B24" s="2" t="s">
        <v>132</v>
      </c>
      <c r="C24" s="2" t="s">
        <v>163</v>
      </c>
    </row>
    <row r="25" spans="1:3" x14ac:dyDescent="0.35">
      <c r="A25" s="2">
        <v>1</v>
      </c>
      <c r="B25" s="2" t="s">
        <v>132</v>
      </c>
      <c r="C25" s="2" t="s">
        <v>164</v>
      </c>
    </row>
    <row r="26" spans="1:3" x14ac:dyDescent="0.35">
      <c r="A26" s="2">
        <v>1</v>
      </c>
      <c r="B26" s="2" t="s">
        <v>132</v>
      </c>
      <c r="C26" s="2" t="s">
        <v>165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/>
  <dimension ref="A1:C13"/>
  <sheetViews>
    <sheetView workbookViewId="0">
      <selection activeCell="B8" sqref="B8"/>
    </sheetView>
  </sheetViews>
  <sheetFormatPr defaultRowHeight="14.5" x14ac:dyDescent="0.35"/>
  <cols>
    <col min="1" max="1" width="21.7265625" bestFit="1" customWidth="1"/>
    <col min="2" max="2" width="8.54296875" bestFit="1" customWidth="1"/>
    <col min="3" max="3" width="14.81640625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2120</v>
      </c>
      <c r="C2" t="s">
        <v>34</v>
      </c>
    </row>
    <row r="3" spans="1:3" x14ac:dyDescent="0.35">
      <c r="A3" t="s">
        <v>112</v>
      </c>
      <c r="B3">
        <v>30380</v>
      </c>
      <c r="C3" t="s">
        <v>34</v>
      </c>
    </row>
    <row r="4" spans="1:3" x14ac:dyDescent="0.35">
      <c r="A4" t="s">
        <v>113</v>
      </c>
      <c r="B4">
        <v>1290</v>
      </c>
      <c r="C4" t="s">
        <v>34</v>
      </c>
    </row>
    <row r="5" spans="1:3" x14ac:dyDescent="0.35">
      <c r="A5" t="s">
        <v>30</v>
      </c>
      <c r="B5">
        <v>77325</v>
      </c>
      <c r="C5" t="s">
        <v>34</v>
      </c>
    </row>
    <row r="6" spans="1:3" x14ac:dyDescent="0.35">
      <c r="A6" t="s">
        <v>111</v>
      </c>
      <c r="B6">
        <v>353</v>
      </c>
      <c r="C6" t="s">
        <v>24</v>
      </c>
    </row>
    <row r="7" spans="1:3" x14ac:dyDescent="0.35">
      <c r="A7" t="s">
        <v>112</v>
      </c>
      <c r="B7">
        <v>1760</v>
      </c>
      <c r="C7" t="s">
        <v>24</v>
      </c>
    </row>
    <row r="8" spans="1:3" x14ac:dyDescent="0.35">
      <c r="A8" t="s">
        <v>113</v>
      </c>
      <c r="B8">
        <v>202</v>
      </c>
      <c r="C8" t="s">
        <v>24</v>
      </c>
    </row>
    <row r="9" spans="1:3" x14ac:dyDescent="0.35">
      <c r="A9" t="s">
        <v>30</v>
      </c>
      <c r="B9">
        <v>6565</v>
      </c>
      <c r="C9" t="s">
        <v>24</v>
      </c>
    </row>
    <row r="10" spans="1:3" x14ac:dyDescent="0.35">
      <c r="A10" t="s">
        <v>111</v>
      </c>
      <c r="B10">
        <v>262</v>
      </c>
      <c r="C10" t="s">
        <v>35</v>
      </c>
    </row>
    <row r="11" spans="1:3" x14ac:dyDescent="0.35">
      <c r="A11" t="s">
        <v>112</v>
      </c>
      <c r="B11">
        <v>1481</v>
      </c>
      <c r="C11" t="s">
        <v>35</v>
      </c>
    </row>
    <row r="12" spans="1:3" x14ac:dyDescent="0.35">
      <c r="A12" t="s">
        <v>113</v>
      </c>
      <c r="B12">
        <v>93</v>
      </c>
      <c r="C12" t="s">
        <v>35</v>
      </c>
    </row>
    <row r="13" spans="1:3" x14ac:dyDescent="0.35">
      <c r="A13" t="s">
        <v>30</v>
      </c>
      <c r="B13">
        <v>2840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/>
  <dimension ref="A1:D9"/>
  <sheetViews>
    <sheetView workbookViewId="0">
      <selection activeCell="A8" sqref="A8"/>
    </sheetView>
  </sheetViews>
  <sheetFormatPr defaultRowHeight="14.5" x14ac:dyDescent="0.35"/>
  <cols>
    <col min="1" max="1" width="8.54296875" bestFit="1" customWidth="1"/>
    <col min="2" max="2" width="76.54296875" bestFit="1" customWidth="1"/>
    <col min="3" max="3" width="18.81640625" bestFit="1" customWidth="1"/>
    <col min="4" max="4" width="5.2695312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529</v>
      </c>
      <c r="B2" t="s">
        <v>133</v>
      </c>
      <c r="C2" t="s">
        <v>3</v>
      </c>
      <c r="D2">
        <v>1</v>
      </c>
    </row>
    <row r="3" spans="1:4" x14ac:dyDescent="0.35">
      <c r="A3">
        <v>415</v>
      </c>
      <c r="B3" t="s">
        <v>133</v>
      </c>
      <c r="C3" t="s">
        <v>77</v>
      </c>
      <c r="D3">
        <v>1</v>
      </c>
    </row>
    <row r="4" spans="1:4" x14ac:dyDescent="0.35">
      <c r="A4">
        <v>55</v>
      </c>
      <c r="B4" t="s">
        <v>166</v>
      </c>
      <c r="C4" t="s">
        <v>3</v>
      </c>
      <c r="D4">
        <v>2</v>
      </c>
    </row>
    <row r="5" spans="1:4" x14ac:dyDescent="0.35">
      <c r="A5">
        <v>55</v>
      </c>
      <c r="B5" t="s">
        <v>166</v>
      </c>
      <c r="C5" t="s">
        <v>77</v>
      </c>
      <c r="D5">
        <v>2</v>
      </c>
    </row>
    <row r="6" spans="1:4" x14ac:dyDescent="0.35">
      <c r="A6">
        <v>0</v>
      </c>
      <c r="B6" t="s">
        <v>167</v>
      </c>
      <c r="C6" t="s">
        <v>3</v>
      </c>
      <c r="D6">
        <v>3</v>
      </c>
    </row>
    <row r="7" spans="1:4" x14ac:dyDescent="0.35">
      <c r="A7">
        <v>1</v>
      </c>
      <c r="B7" t="s">
        <v>167</v>
      </c>
      <c r="C7" t="s">
        <v>77</v>
      </c>
      <c r="D7">
        <v>3</v>
      </c>
    </row>
    <row r="8" spans="1:4" x14ac:dyDescent="0.35">
      <c r="A8">
        <v>7</v>
      </c>
      <c r="B8" t="s">
        <v>168</v>
      </c>
      <c r="C8" t="s">
        <v>3</v>
      </c>
      <c r="D8">
        <v>4</v>
      </c>
    </row>
    <row r="9" spans="1:4" x14ac:dyDescent="0.35">
      <c r="A9">
        <v>7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C13"/>
  <sheetViews>
    <sheetView workbookViewId="0"/>
  </sheetViews>
  <sheetFormatPr defaultRowHeight="14.5" x14ac:dyDescent="0.35"/>
  <cols>
    <col min="1" max="1" width="21.7265625" bestFit="1" customWidth="1"/>
    <col min="2" max="2" width="8.54296875" bestFit="1" customWidth="1"/>
    <col min="3" max="3" width="14.81640625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22270</v>
      </c>
      <c r="C2" t="s">
        <v>34</v>
      </c>
    </row>
    <row r="3" spans="1:3" x14ac:dyDescent="0.35">
      <c r="A3" t="s">
        <v>112</v>
      </c>
      <c r="B3">
        <v>280871</v>
      </c>
      <c r="C3" t="s">
        <v>34</v>
      </c>
    </row>
    <row r="4" spans="1:3" x14ac:dyDescent="0.35">
      <c r="A4" t="s">
        <v>113</v>
      </c>
      <c r="B4">
        <v>10064</v>
      </c>
      <c r="C4" t="s">
        <v>34</v>
      </c>
    </row>
    <row r="5" spans="1:3" x14ac:dyDescent="0.35">
      <c r="A5" t="s">
        <v>30</v>
      </c>
      <c r="B5">
        <v>604934</v>
      </c>
      <c r="C5" t="s">
        <v>34</v>
      </c>
    </row>
    <row r="6" spans="1:3" x14ac:dyDescent="0.35">
      <c r="A6" t="s">
        <v>111</v>
      </c>
      <c r="B6">
        <v>2594</v>
      </c>
      <c r="C6" t="s">
        <v>24</v>
      </c>
    </row>
    <row r="7" spans="1:3" x14ac:dyDescent="0.35">
      <c r="A7" t="s">
        <v>112</v>
      </c>
      <c r="B7">
        <v>16112</v>
      </c>
      <c r="C7" t="s">
        <v>24</v>
      </c>
    </row>
    <row r="8" spans="1:3" x14ac:dyDescent="0.35">
      <c r="A8" t="s">
        <v>113</v>
      </c>
      <c r="B8">
        <v>1734</v>
      </c>
      <c r="C8" t="s">
        <v>24</v>
      </c>
    </row>
    <row r="9" spans="1:3" x14ac:dyDescent="0.35">
      <c r="A9" t="s">
        <v>30</v>
      </c>
      <c r="B9">
        <v>32659</v>
      </c>
      <c r="C9" t="s">
        <v>24</v>
      </c>
    </row>
    <row r="10" spans="1:3" x14ac:dyDescent="0.35">
      <c r="A10" t="s">
        <v>111</v>
      </c>
      <c r="B10">
        <v>2335</v>
      </c>
      <c r="C10" t="s">
        <v>35</v>
      </c>
    </row>
    <row r="11" spans="1:3" x14ac:dyDescent="0.35">
      <c r="A11" t="s">
        <v>112</v>
      </c>
      <c r="B11">
        <v>13137</v>
      </c>
      <c r="C11" t="s">
        <v>35</v>
      </c>
    </row>
    <row r="12" spans="1:3" x14ac:dyDescent="0.35">
      <c r="A12" t="s">
        <v>113</v>
      </c>
      <c r="B12">
        <v>984</v>
      </c>
      <c r="C12" t="s">
        <v>35</v>
      </c>
    </row>
    <row r="13" spans="1:3" x14ac:dyDescent="0.35">
      <c r="A13" t="s">
        <v>30</v>
      </c>
      <c r="B13">
        <v>23757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D9"/>
  <sheetViews>
    <sheetView workbookViewId="0"/>
  </sheetViews>
  <sheetFormatPr defaultRowHeight="14.5" x14ac:dyDescent="0.35"/>
  <cols>
    <col min="1" max="1" width="8.54296875" bestFit="1" customWidth="1"/>
    <col min="2" max="2" width="76.54296875" bestFit="1" customWidth="1"/>
    <col min="3" max="3" width="18.81640625" bestFit="1" customWidth="1"/>
    <col min="4" max="4" width="5.2695312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4330</v>
      </c>
      <c r="B2" t="s">
        <v>133</v>
      </c>
      <c r="C2" t="s">
        <v>3</v>
      </c>
      <c r="D2">
        <v>1</v>
      </c>
    </row>
    <row r="3" spans="1:4" x14ac:dyDescent="0.35">
      <c r="A3">
        <v>3335</v>
      </c>
      <c r="B3" t="s">
        <v>133</v>
      </c>
      <c r="C3" t="s">
        <v>77</v>
      </c>
      <c r="D3">
        <v>1</v>
      </c>
    </row>
    <row r="4" spans="1:4" x14ac:dyDescent="0.35">
      <c r="A4">
        <v>513</v>
      </c>
      <c r="B4" t="s">
        <v>166</v>
      </c>
      <c r="C4" t="s">
        <v>3</v>
      </c>
      <c r="D4">
        <v>2</v>
      </c>
    </row>
    <row r="5" spans="1:4" x14ac:dyDescent="0.35">
      <c r="A5">
        <v>441</v>
      </c>
      <c r="B5" t="s">
        <v>166</v>
      </c>
      <c r="C5" t="s">
        <v>77</v>
      </c>
      <c r="D5">
        <v>2</v>
      </c>
    </row>
    <row r="6" spans="1:4" x14ac:dyDescent="0.35">
      <c r="A6">
        <v>0</v>
      </c>
      <c r="B6" t="s">
        <v>167</v>
      </c>
      <c r="C6" t="s">
        <v>3</v>
      </c>
      <c r="D6">
        <v>3</v>
      </c>
    </row>
    <row r="7" spans="1:4" x14ac:dyDescent="0.35">
      <c r="A7">
        <v>10</v>
      </c>
      <c r="B7" t="s">
        <v>167</v>
      </c>
      <c r="C7" t="s">
        <v>77</v>
      </c>
      <c r="D7">
        <v>3</v>
      </c>
    </row>
    <row r="8" spans="1:4" x14ac:dyDescent="0.35">
      <c r="A8">
        <v>72</v>
      </c>
      <c r="B8" t="s">
        <v>168</v>
      </c>
      <c r="C8" t="s">
        <v>3</v>
      </c>
      <c r="D8">
        <v>4</v>
      </c>
    </row>
    <row r="9" spans="1:4" x14ac:dyDescent="0.35">
      <c r="A9">
        <v>52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E145"/>
  <sheetViews>
    <sheetView topLeftCell="A105" workbookViewId="0">
      <selection activeCell="C124" sqref="C124"/>
    </sheetView>
  </sheetViews>
  <sheetFormatPr defaultRowHeight="14.5" x14ac:dyDescent="0.35"/>
  <cols>
    <col min="1" max="1" width="5.26953125" bestFit="1" customWidth="1"/>
    <col min="2" max="2" width="41.1796875" bestFit="1" customWidth="1"/>
    <col min="3" max="3" width="8.54296875" bestFit="1" customWidth="1"/>
    <col min="4" max="4" width="41.26953125" bestFit="1" customWidth="1"/>
    <col min="5" max="5" width="10" bestFit="1" customWidth="1"/>
  </cols>
  <sheetData>
    <row r="1" spans="1:5" x14ac:dyDescent="0.3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35">
      <c r="A2">
        <v>1</v>
      </c>
      <c r="B2" t="s">
        <v>34</v>
      </c>
      <c r="C2">
        <v>17348</v>
      </c>
      <c r="D2" t="s">
        <v>115</v>
      </c>
      <c r="E2">
        <v>1</v>
      </c>
    </row>
    <row r="3" spans="1:5" x14ac:dyDescent="0.35">
      <c r="A3">
        <v>2</v>
      </c>
      <c r="B3" t="s">
        <v>35</v>
      </c>
      <c r="C3">
        <v>970</v>
      </c>
      <c r="D3" t="s">
        <v>115</v>
      </c>
      <c r="E3">
        <v>1</v>
      </c>
    </row>
    <row r="4" spans="1:5" x14ac:dyDescent="0.35">
      <c r="A4">
        <v>3</v>
      </c>
      <c r="B4" t="s">
        <v>36</v>
      </c>
      <c r="C4">
        <v>1130</v>
      </c>
      <c r="D4" t="s">
        <v>115</v>
      </c>
      <c r="E4">
        <v>1</v>
      </c>
    </row>
    <row r="5" spans="1:5" x14ac:dyDescent="0.35">
      <c r="A5">
        <v>4</v>
      </c>
      <c r="B5" t="s">
        <v>37</v>
      </c>
      <c r="C5">
        <v>19</v>
      </c>
      <c r="D5" t="s">
        <v>115</v>
      </c>
      <c r="E5">
        <v>1</v>
      </c>
    </row>
    <row r="6" spans="1:5" x14ac:dyDescent="0.35">
      <c r="A6">
        <v>5</v>
      </c>
      <c r="B6" t="s">
        <v>38</v>
      </c>
      <c r="C6">
        <v>7</v>
      </c>
      <c r="D6" t="s">
        <v>115</v>
      </c>
      <c r="E6">
        <v>1</v>
      </c>
    </row>
    <row r="7" spans="1:5" x14ac:dyDescent="0.35">
      <c r="A7">
        <v>6</v>
      </c>
      <c r="B7" t="s">
        <v>46</v>
      </c>
      <c r="C7">
        <v>5</v>
      </c>
      <c r="D7" t="s">
        <v>115</v>
      </c>
      <c r="E7">
        <v>1</v>
      </c>
    </row>
    <row r="8" spans="1:5" x14ac:dyDescent="0.35">
      <c r="A8">
        <v>7</v>
      </c>
      <c r="B8" t="s">
        <v>116</v>
      </c>
      <c r="C8">
        <v>2</v>
      </c>
      <c r="D8" t="s">
        <v>115</v>
      </c>
      <c r="E8">
        <v>1</v>
      </c>
    </row>
    <row r="9" spans="1:5" x14ac:dyDescent="0.35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35">
      <c r="A10">
        <v>9</v>
      </c>
      <c r="B10" t="s">
        <v>39</v>
      </c>
      <c r="C10">
        <v>12</v>
      </c>
      <c r="D10" t="s">
        <v>115</v>
      </c>
      <c r="E10">
        <v>1</v>
      </c>
    </row>
    <row r="11" spans="1:5" x14ac:dyDescent="0.35">
      <c r="A11">
        <v>10</v>
      </c>
      <c r="B11" t="s">
        <v>40</v>
      </c>
      <c r="C11">
        <v>7</v>
      </c>
      <c r="D11" t="s">
        <v>115</v>
      </c>
      <c r="E11">
        <v>1</v>
      </c>
    </row>
    <row r="12" spans="1:5" x14ac:dyDescent="0.35">
      <c r="A12">
        <v>11</v>
      </c>
      <c r="B12" t="s">
        <v>41</v>
      </c>
      <c r="C12">
        <v>2527</v>
      </c>
      <c r="D12" t="s">
        <v>115</v>
      </c>
      <c r="E12">
        <v>1</v>
      </c>
    </row>
    <row r="13" spans="1:5" x14ac:dyDescent="0.3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35">
      <c r="A14">
        <v>13</v>
      </c>
      <c r="B14" t="s">
        <v>11</v>
      </c>
      <c r="C14">
        <v>33</v>
      </c>
      <c r="D14" t="s">
        <v>115</v>
      </c>
      <c r="E14">
        <v>1</v>
      </c>
    </row>
    <row r="15" spans="1:5" x14ac:dyDescent="0.35">
      <c r="A15">
        <v>14</v>
      </c>
      <c r="B15" t="s">
        <v>43</v>
      </c>
      <c r="C15">
        <v>121</v>
      </c>
      <c r="D15" t="s">
        <v>115</v>
      </c>
      <c r="E15">
        <v>1</v>
      </c>
    </row>
    <row r="16" spans="1:5" x14ac:dyDescent="0.35">
      <c r="A16">
        <v>15</v>
      </c>
      <c r="B16" t="s">
        <v>44</v>
      </c>
      <c r="C16">
        <v>1</v>
      </c>
      <c r="D16" t="s">
        <v>115</v>
      </c>
      <c r="E16">
        <v>1</v>
      </c>
    </row>
    <row r="17" spans="1:5" x14ac:dyDescent="0.35">
      <c r="A17">
        <v>16</v>
      </c>
      <c r="B17" t="s">
        <v>45</v>
      </c>
      <c r="C17">
        <v>5</v>
      </c>
      <c r="D17" t="s">
        <v>115</v>
      </c>
      <c r="E17">
        <v>1</v>
      </c>
    </row>
    <row r="18" spans="1:5" x14ac:dyDescent="0.35">
      <c r="A18">
        <v>1</v>
      </c>
      <c r="B18" t="s">
        <v>34</v>
      </c>
      <c r="C18">
        <v>3865</v>
      </c>
      <c r="D18" t="s">
        <v>12</v>
      </c>
      <c r="E18">
        <v>2</v>
      </c>
    </row>
    <row r="19" spans="1:5" x14ac:dyDescent="0.35">
      <c r="A19">
        <v>2</v>
      </c>
      <c r="B19" t="s">
        <v>35</v>
      </c>
      <c r="C19">
        <v>608</v>
      </c>
      <c r="D19" t="s">
        <v>12</v>
      </c>
      <c r="E19">
        <v>2</v>
      </c>
    </row>
    <row r="20" spans="1:5" x14ac:dyDescent="0.35">
      <c r="A20">
        <v>3</v>
      </c>
      <c r="B20" t="s">
        <v>36</v>
      </c>
      <c r="C20">
        <v>354</v>
      </c>
      <c r="D20" t="s">
        <v>12</v>
      </c>
      <c r="E20">
        <v>2</v>
      </c>
    </row>
    <row r="21" spans="1:5" x14ac:dyDescent="0.35">
      <c r="A21">
        <v>4</v>
      </c>
      <c r="B21" t="s">
        <v>37</v>
      </c>
      <c r="C21">
        <v>14</v>
      </c>
      <c r="D21" t="s">
        <v>12</v>
      </c>
      <c r="E21">
        <v>2</v>
      </c>
    </row>
    <row r="22" spans="1:5" x14ac:dyDescent="0.35">
      <c r="A22">
        <v>5</v>
      </c>
      <c r="B22" t="s">
        <v>38</v>
      </c>
      <c r="C22">
        <v>4</v>
      </c>
      <c r="D22" t="s">
        <v>12</v>
      </c>
      <c r="E22">
        <v>2</v>
      </c>
    </row>
    <row r="23" spans="1:5" x14ac:dyDescent="0.35">
      <c r="A23">
        <v>6</v>
      </c>
      <c r="B23" t="s">
        <v>46</v>
      </c>
      <c r="C23">
        <v>5</v>
      </c>
      <c r="D23" t="s">
        <v>12</v>
      </c>
      <c r="E23">
        <v>2</v>
      </c>
    </row>
    <row r="24" spans="1:5" x14ac:dyDescent="0.35">
      <c r="A24">
        <v>7</v>
      </c>
      <c r="B24" t="s">
        <v>116</v>
      </c>
      <c r="C24">
        <v>6</v>
      </c>
      <c r="D24" t="s">
        <v>12</v>
      </c>
      <c r="E24">
        <v>2</v>
      </c>
    </row>
    <row r="25" spans="1:5" x14ac:dyDescent="0.3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35">
      <c r="A26">
        <v>9</v>
      </c>
      <c r="B26" t="s">
        <v>39</v>
      </c>
      <c r="C26">
        <v>0</v>
      </c>
      <c r="D26" t="s">
        <v>12</v>
      </c>
      <c r="E26">
        <v>2</v>
      </c>
    </row>
    <row r="27" spans="1:5" x14ac:dyDescent="0.35">
      <c r="A27">
        <v>10</v>
      </c>
      <c r="B27" t="s">
        <v>40</v>
      </c>
      <c r="C27">
        <v>1</v>
      </c>
      <c r="D27" t="s">
        <v>12</v>
      </c>
      <c r="E27">
        <v>2</v>
      </c>
    </row>
    <row r="28" spans="1:5" x14ac:dyDescent="0.35">
      <c r="A28">
        <v>11</v>
      </c>
      <c r="B28" t="s">
        <v>41</v>
      </c>
      <c r="C28">
        <v>15</v>
      </c>
      <c r="D28" t="s">
        <v>12</v>
      </c>
      <c r="E28">
        <v>2</v>
      </c>
    </row>
    <row r="29" spans="1:5" x14ac:dyDescent="0.3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35">
      <c r="A30">
        <v>13</v>
      </c>
      <c r="B30" t="s">
        <v>11</v>
      </c>
      <c r="C30">
        <v>15</v>
      </c>
      <c r="D30" t="s">
        <v>12</v>
      </c>
      <c r="E30">
        <v>2</v>
      </c>
    </row>
    <row r="31" spans="1:5" x14ac:dyDescent="0.35">
      <c r="A31">
        <v>14</v>
      </c>
      <c r="B31" t="s">
        <v>43</v>
      </c>
      <c r="C31">
        <v>68</v>
      </c>
      <c r="D31" t="s">
        <v>12</v>
      </c>
      <c r="E31">
        <v>2</v>
      </c>
    </row>
    <row r="32" spans="1:5" x14ac:dyDescent="0.3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35">
      <c r="A33">
        <v>16</v>
      </c>
      <c r="B33" t="s">
        <v>45</v>
      </c>
      <c r="C33">
        <v>2</v>
      </c>
      <c r="D33" t="s">
        <v>12</v>
      </c>
      <c r="E33">
        <v>2</v>
      </c>
    </row>
    <row r="34" spans="1:5" x14ac:dyDescent="0.35">
      <c r="A34">
        <v>1</v>
      </c>
      <c r="B34" t="s">
        <v>34</v>
      </c>
      <c r="C34">
        <v>8501</v>
      </c>
      <c r="D34" t="s">
        <v>94</v>
      </c>
      <c r="E34">
        <v>3</v>
      </c>
    </row>
    <row r="35" spans="1:5" x14ac:dyDescent="0.35">
      <c r="A35">
        <v>2</v>
      </c>
      <c r="B35" t="s">
        <v>35</v>
      </c>
      <c r="C35">
        <v>340</v>
      </c>
      <c r="D35" t="s">
        <v>94</v>
      </c>
      <c r="E35">
        <v>3</v>
      </c>
    </row>
    <row r="36" spans="1:5" x14ac:dyDescent="0.35">
      <c r="A36">
        <v>3</v>
      </c>
      <c r="B36" t="s">
        <v>36</v>
      </c>
      <c r="C36">
        <v>114</v>
      </c>
      <c r="D36" t="s">
        <v>94</v>
      </c>
      <c r="E36">
        <v>3</v>
      </c>
    </row>
    <row r="37" spans="1:5" x14ac:dyDescent="0.35">
      <c r="A37">
        <v>4</v>
      </c>
      <c r="B37" t="s">
        <v>37</v>
      </c>
      <c r="C37">
        <v>2</v>
      </c>
      <c r="D37" t="s">
        <v>94</v>
      </c>
      <c r="E37">
        <v>3</v>
      </c>
    </row>
    <row r="38" spans="1:5" x14ac:dyDescent="0.3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35">
      <c r="A39">
        <v>6</v>
      </c>
      <c r="B39" t="s">
        <v>46</v>
      </c>
      <c r="C39">
        <v>2</v>
      </c>
      <c r="D39" t="s">
        <v>94</v>
      </c>
      <c r="E39">
        <v>3</v>
      </c>
    </row>
    <row r="40" spans="1:5" x14ac:dyDescent="0.3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3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3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3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35">
      <c r="A44">
        <v>11</v>
      </c>
      <c r="B44" t="s">
        <v>41</v>
      </c>
      <c r="C44">
        <v>0</v>
      </c>
      <c r="D44" t="s">
        <v>94</v>
      </c>
      <c r="E44">
        <v>3</v>
      </c>
    </row>
    <row r="45" spans="1:5" x14ac:dyDescent="0.3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3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35">
      <c r="A47">
        <v>14</v>
      </c>
      <c r="B47" t="s">
        <v>43</v>
      </c>
      <c r="C47">
        <v>4</v>
      </c>
      <c r="D47" t="s">
        <v>94</v>
      </c>
      <c r="E47">
        <v>3</v>
      </c>
    </row>
    <row r="48" spans="1:5" x14ac:dyDescent="0.3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3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35">
      <c r="A50">
        <v>1</v>
      </c>
      <c r="B50" t="s">
        <v>34</v>
      </c>
      <c r="C50">
        <v>2791</v>
      </c>
      <c r="D50" t="s">
        <v>84</v>
      </c>
      <c r="E50">
        <v>4</v>
      </c>
    </row>
    <row r="51" spans="1:5" x14ac:dyDescent="0.35">
      <c r="A51">
        <v>2</v>
      </c>
      <c r="B51" t="s">
        <v>35</v>
      </c>
      <c r="C51">
        <v>148</v>
      </c>
      <c r="D51" t="s">
        <v>84</v>
      </c>
      <c r="E51">
        <v>4</v>
      </c>
    </row>
    <row r="52" spans="1:5" x14ac:dyDescent="0.35">
      <c r="A52">
        <v>3</v>
      </c>
      <c r="B52" t="s">
        <v>36</v>
      </c>
      <c r="C52">
        <v>253</v>
      </c>
      <c r="D52" t="s">
        <v>84</v>
      </c>
      <c r="E52">
        <v>4</v>
      </c>
    </row>
    <row r="53" spans="1:5" x14ac:dyDescent="0.35">
      <c r="A53">
        <v>4</v>
      </c>
      <c r="B53" t="s">
        <v>37</v>
      </c>
      <c r="C53">
        <v>1</v>
      </c>
      <c r="D53" t="s">
        <v>84</v>
      </c>
      <c r="E53">
        <v>4</v>
      </c>
    </row>
    <row r="54" spans="1:5" x14ac:dyDescent="0.3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35">
      <c r="A55">
        <v>6</v>
      </c>
      <c r="B55" t="s">
        <v>46</v>
      </c>
      <c r="C55">
        <v>1</v>
      </c>
      <c r="D55" t="s">
        <v>84</v>
      </c>
      <c r="E55">
        <v>4</v>
      </c>
    </row>
    <row r="56" spans="1:5" x14ac:dyDescent="0.3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3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35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3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35">
      <c r="A60">
        <v>11</v>
      </c>
      <c r="B60" t="s">
        <v>41</v>
      </c>
      <c r="C60">
        <v>1</v>
      </c>
      <c r="D60" t="s">
        <v>84</v>
      </c>
      <c r="E60">
        <v>4</v>
      </c>
    </row>
    <row r="61" spans="1:5" x14ac:dyDescent="0.3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35">
      <c r="A62">
        <v>13</v>
      </c>
      <c r="B62" t="s">
        <v>11</v>
      </c>
      <c r="C62">
        <v>1</v>
      </c>
      <c r="D62" t="s">
        <v>84</v>
      </c>
      <c r="E62">
        <v>4</v>
      </c>
    </row>
    <row r="63" spans="1:5" x14ac:dyDescent="0.35">
      <c r="A63">
        <v>14</v>
      </c>
      <c r="B63" t="s">
        <v>43</v>
      </c>
      <c r="C63">
        <v>10</v>
      </c>
      <c r="D63" t="s">
        <v>84</v>
      </c>
      <c r="E63">
        <v>4</v>
      </c>
    </row>
    <row r="64" spans="1:5" x14ac:dyDescent="0.3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3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35">
      <c r="A66">
        <v>1</v>
      </c>
      <c r="B66" t="s">
        <v>34</v>
      </c>
      <c r="C66">
        <v>198</v>
      </c>
      <c r="D66" t="s">
        <v>117</v>
      </c>
      <c r="E66">
        <v>5</v>
      </c>
    </row>
    <row r="67" spans="1:5" x14ac:dyDescent="0.35">
      <c r="A67">
        <v>2</v>
      </c>
      <c r="B67" t="s">
        <v>35</v>
      </c>
      <c r="C67">
        <v>29</v>
      </c>
      <c r="D67" t="s">
        <v>117</v>
      </c>
      <c r="E67">
        <v>5</v>
      </c>
    </row>
    <row r="68" spans="1:5" x14ac:dyDescent="0.35">
      <c r="A68">
        <v>3</v>
      </c>
      <c r="B68" t="s">
        <v>36</v>
      </c>
      <c r="C68">
        <v>20</v>
      </c>
      <c r="D68" t="s">
        <v>117</v>
      </c>
      <c r="E68">
        <v>5</v>
      </c>
    </row>
    <row r="69" spans="1:5" x14ac:dyDescent="0.3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3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3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3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3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3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3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35">
      <c r="A76">
        <v>11</v>
      </c>
      <c r="B76" t="s">
        <v>41</v>
      </c>
      <c r="C76">
        <v>9</v>
      </c>
      <c r="D76" t="s">
        <v>117</v>
      </c>
      <c r="E76">
        <v>5</v>
      </c>
    </row>
    <row r="77" spans="1:5" x14ac:dyDescent="0.3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35">
      <c r="A78">
        <v>13</v>
      </c>
      <c r="B78" t="s">
        <v>11</v>
      </c>
      <c r="C78">
        <v>28</v>
      </c>
      <c r="D78" t="s">
        <v>117</v>
      </c>
      <c r="E78">
        <v>5</v>
      </c>
    </row>
    <row r="79" spans="1:5" x14ac:dyDescent="0.35">
      <c r="A79">
        <v>14</v>
      </c>
      <c r="B79" t="s">
        <v>43</v>
      </c>
      <c r="C79">
        <v>3</v>
      </c>
      <c r="D79" t="s">
        <v>117</v>
      </c>
      <c r="E79">
        <v>5</v>
      </c>
    </row>
    <row r="80" spans="1:5" x14ac:dyDescent="0.3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35">
      <c r="A81">
        <v>16</v>
      </c>
      <c r="B81" t="s">
        <v>45</v>
      </c>
      <c r="C81">
        <v>7</v>
      </c>
      <c r="D81" t="s">
        <v>117</v>
      </c>
      <c r="E81">
        <v>5</v>
      </c>
    </row>
    <row r="82" spans="1:5" x14ac:dyDescent="0.3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3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3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3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3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3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3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3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35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3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35">
      <c r="A92">
        <v>11</v>
      </c>
      <c r="B92" t="s">
        <v>41</v>
      </c>
      <c r="C92">
        <v>0</v>
      </c>
      <c r="D92" t="s">
        <v>39</v>
      </c>
      <c r="E92">
        <v>6</v>
      </c>
    </row>
    <row r="93" spans="1:5" x14ac:dyDescent="0.3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3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3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3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3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3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3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3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3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3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3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3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3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3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3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3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3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3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3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3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3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3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3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3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3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3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3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3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3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3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35">
      <c r="A124" s="2">
        <v>11</v>
      </c>
      <c r="B124" s="2" t="s">
        <v>41</v>
      </c>
      <c r="C124" s="2">
        <v>8</v>
      </c>
      <c r="D124" s="2" t="s">
        <v>42</v>
      </c>
      <c r="E124" s="2">
        <v>8</v>
      </c>
    </row>
    <row r="125" spans="1:5" x14ac:dyDescent="0.3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3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3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3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3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35">
      <c r="A130" s="2">
        <v>1</v>
      </c>
      <c r="B130" s="2" t="s">
        <v>34</v>
      </c>
      <c r="C130" s="2">
        <v>16897</v>
      </c>
      <c r="D130" s="2" t="s">
        <v>83</v>
      </c>
      <c r="E130" s="2">
        <v>9</v>
      </c>
    </row>
    <row r="131" spans="1:5" x14ac:dyDescent="0.35">
      <c r="A131" s="2">
        <v>2</v>
      </c>
      <c r="B131" s="2" t="s">
        <v>35</v>
      </c>
      <c r="C131" s="2">
        <v>1276</v>
      </c>
      <c r="D131" s="2" t="s">
        <v>83</v>
      </c>
      <c r="E131" s="2">
        <v>9</v>
      </c>
    </row>
    <row r="132" spans="1:5" x14ac:dyDescent="0.35">
      <c r="A132" s="2">
        <v>3</v>
      </c>
      <c r="B132" s="2" t="s">
        <v>36</v>
      </c>
      <c r="C132" s="2">
        <v>882</v>
      </c>
      <c r="D132" s="2" t="s">
        <v>83</v>
      </c>
      <c r="E132" s="2">
        <v>9</v>
      </c>
    </row>
    <row r="133" spans="1:5" x14ac:dyDescent="0.35">
      <c r="A133" s="2">
        <v>4</v>
      </c>
      <c r="B133" s="2" t="s">
        <v>37</v>
      </c>
      <c r="C133" s="2">
        <v>27</v>
      </c>
      <c r="D133" s="2" t="s">
        <v>83</v>
      </c>
      <c r="E133" s="2">
        <v>9</v>
      </c>
    </row>
    <row r="134" spans="1:5" x14ac:dyDescent="0.35">
      <c r="A134" s="2">
        <v>5</v>
      </c>
      <c r="B134" s="2" t="s">
        <v>38</v>
      </c>
      <c r="C134" s="2">
        <v>6</v>
      </c>
      <c r="D134" s="2" t="s">
        <v>83</v>
      </c>
      <c r="E134" s="2">
        <v>9</v>
      </c>
    </row>
    <row r="135" spans="1:5" x14ac:dyDescent="0.35">
      <c r="A135" s="2">
        <v>6</v>
      </c>
      <c r="B135" s="2" t="s">
        <v>46</v>
      </c>
      <c r="C135" s="2">
        <v>11</v>
      </c>
      <c r="D135" s="2" t="s">
        <v>83</v>
      </c>
      <c r="E135" s="2">
        <v>9</v>
      </c>
    </row>
    <row r="136" spans="1:5" x14ac:dyDescent="0.35">
      <c r="A136" s="2">
        <v>7</v>
      </c>
      <c r="B136" s="2" t="s">
        <v>116</v>
      </c>
      <c r="C136" s="2">
        <v>7</v>
      </c>
      <c r="D136" s="2" t="s">
        <v>83</v>
      </c>
      <c r="E136" s="2">
        <v>9</v>
      </c>
    </row>
    <row r="137" spans="1:5" x14ac:dyDescent="0.3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35">
      <c r="A138" s="2">
        <v>9</v>
      </c>
      <c r="B138" s="2" t="s">
        <v>39</v>
      </c>
      <c r="C138" s="2">
        <v>0</v>
      </c>
      <c r="D138" s="2" t="s">
        <v>83</v>
      </c>
      <c r="E138" s="2">
        <v>9</v>
      </c>
    </row>
    <row r="139" spans="1:5" x14ac:dyDescent="0.35">
      <c r="A139" s="2">
        <v>10</v>
      </c>
      <c r="B139" s="2" t="s">
        <v>40</v>
      </c>
      <c r="C139" s="2">
        <v>4</v>
      </c>
      <c r="D139" s="2" t="s">
        <v>83</v>
      </c>
      <c r="E139" s="2">
        <v>9</v>
      </c>
    </row>
    <row r="140" spans="1:5" x14ac:dyDescent="0.35">
      <c r="A140" s="2">
        <v>11</v>
      </c>
      <c r="B140" s="2" t="s">
        <v>41</v>
      </c>
      <c r="C140" s="2">
        <v>57</v>
      </c>
      <c r="D140" s="2" t="s">
        <v>83</v>
      </c>
      <c r="E140" s="2">
        <v>9</v>
      </c>
    </row>
    <row r="141" spans="1:5" x14ac:dyDescent="0.3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35">
      <c r="A142" s="2">
        <v>13</v>
      </c>
      <c r="B142" s="2" t="s">
        <v>11</v>
      </c>
      <c r="C142" s="2">
        <v>86</v>
      </c>
      <c r="D142" s="2" t="s">
        <v>83</v>
      </c>
      <c r="E142" s="2">
        <v>9</v>
      </c>
    </row>
    <row r="143" spans="1:5" x14ac:dyDescent="0.35">
      <c r="A143" s="2">
        <v>14</v>
      </c>
      <c r="B143" s="2" t="s">
        <v>43</v>
      </c>
      <c r="C143" s="2">
        <v>163</v>
      </c>
      <c r="D143" s="2" t="s">
        <v>83</v>
      </c>
      <c r="E143" s="2">
        <v>9</v>
      </c>
    </row>
    <row r="144" spans="1:5" x14ac:dyDescent="0.35">
      <c r="A144" s="2">
        <v>15</v>
      </c>
      <c r="B144" s="2" t="s">
        <v>44</v>
      </c>
      <c r="C144" s="2">
        <v>3</v>
      </c>
      <c r="D144" s="2" t="s">
        <v>83</v>
      </c>
      <c r="E144" s="2">
        <v>9</v>
      </c>
    </row>
    <row r="145" spans="1:5" x14ac:dyDescent="0.35">
      <c r="A145" s="2">
        <v>16</v>
      </c>
      <c r="B145" s="2" t="s">
        <v>45</v>
      </c>
      <c r="C145" s="2">
        <v>12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D4"/>
  <sheetViews>
    <sheetView workbookViewId="0"/>
  </sheetViews>
  <sheetFormatPr defaultRowHeight="14.5" x14ac:dyDescent="0.35"/>
  <cols>
    <col min="1" max="1" width="5.26953125" bestFit="1" customWidth="1"/>
    <col min="2" max="2" width="8.54296875" bestFit="1" customWidth="1"/>
    <col min="3" max="3" width="38.7265625" bestFit="1" customWidth="1"/>
    <col min="4" max="4" width="18.7265625" bestFit="1" customWidth="1"/>
  </cols>
  <sheetData>
    <row r="1" spans="1:4" x14ac:dyDescent="0.35">
      <c r="A1" t="s">
        <v>95</v>
      </c>
      <c r="B1" t="s">
        <v>100</v>
      </c>
      <c r="C1" t="s">
        <v>2</v>
      </c>
      <c r="D1" t="s">
        <v>110</v>
      </c>
    </row>
    <row r="2" spans="1:4" x14ac:dyDescent="0.35">
      <c r="A2">
        <v>1</v>
      </c>
      <c r="B2">
        <v>21</v>
      </c>
      <c r="C2" t="s">
        <v>85</v>
      </c>
      <c r="D2" t="s">
        <v>3</v>
      </c>
    </row>
    <row r="3" spans="1:4" x14ac:dyDescent="0.35">
      <c r="A3">
        <v>2</v>
      </c>
      <c r="B3">
        <v>9</v>
      </c>
      <c r="C3" t="s">
        <v>85</v>
      </c>
      <c r="D3" t="s">
        <v>86</v>
      </c>
    </row>
    <row r="4" spans="1:4" x14ac:dyDescent="0.3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C12"/>
  <sheetViews>
    <sheetView workbookViewId="0"/>
  </sheetViews>
  <sheetFormatPr defaultRowHeight="14.5" x14ac:dyDescent="0.35"/>
  <cols>
    <col min="1" max="1" width="5.26953125" bestFit="1" customWidth="1"/>
    <col min="2" max="2" width="19.453125" bestFit="1" customWidth="1"/>
    <col min="3" max="3" width="8.54296875" bestFit="1" customWidth="1"/>
  </cols>
  <sheetData>
    <row r="1" spans="1:3" x14ac:dyDescent="0.35">
      <c r="A1" t="s">
        <v>95</v>
      </c>
      <c r="B1" t="s">
        <v>130</v>
      </c>
      <c r="C1" t="s">
        <v>100</v>
      </c>
    </row>
    <row r="2" spans="1:3" x14ac:dyDescent="0.35">
      <c r="A2">
        <v>1</v>
      </c>
      <c r="B2" t="s">
        <v>13</v>
      </c>
      <c r="C2">
        <v>243</v>
      </c>
    </row>
    <row r="3" spans="1:3" x14ac:dyDescent="0.35">
      <c r="A3">
        <v>2</v>
      </c>
      <c r="B3" t="s">
        <v>14</v>
      </c>
      <c r="C3">
        <v>52</v>
      </c>
    </row>
    <row r="4" spans="1:3" x14ac:dyDescent="0.35">
      <c r="A4">
        <v>3</v>
      </c>
      <c r="B4" t="s">
        <v>15</v>
      </c>
      <c r="C4">
        <v>26</v>
      </c>
    </row>
    <row r="5" spans="1:3" x14ac:dyDescent="0.35">
      <c r="A5">
        <v>4</v>
      </c>
      <c r="B5" t="s">
        <v>80</v>
      </c>
      <c r="C5">
        <v>97</v>
      </c>
    </row>
    <row r="6" spans="1:3" x14ac:dyDescent="0.35">
      <c r="A6">
        <v>5</v>
      </c>
      <c r="B6" t="s">
        <v>81</v>
      </c>
      <c r="C6">
        <v>0</v>
      </c>
    </row>
    <row r="7" spans="1:3" x14ac:dyDescent="0.35">
      <c r="A7">
        <v>6</v>
      </c>
      <c r="B7" t="s">
        <v>131</v>
      </c>
      <c r="C7">
        <v>0</v>
      </c>
    </row>
    <row r="8" spans="1:3" x14ac:dyDescent="0.35">
      <c r="A8">
        <v>7</v>
      </c>
      <c r="B8" t="s">
        <v>16</v>
      </c>
      <c r="C8">
        <v>0</v>
      </c>
    </row>
    <row r="9" spans="1:3" x14ac:dyDescent="0.35">
      <c r="A9">
        <v>8</v>
      </c>
      <c r="B9" t="s">
        <v>17</v>
      </c>
      <c r="C9">
        <v>0</v>
      </c>
    </row>
    <row r="10" spans="1:3" x14ac:dyDescent="0.35">
      <c r="A10">
        <v>9</v>
      </c>
      <c r="B10" t="s">
        <v>18</v>
      </c>
      <c r="C10">
        <v>0</v>
      </c>
    </row>
    <row r="11" spans="1:3" x14ac:dyDescent="0.35">
      <c r="A11">
        <v>10</v>
      </c>
      <c r="B11" t="s">
        <v>19</v>
      </c>
      <c r="C11">
        <v>0</v>
      </c>
    </row>
    <row r="12" spans="1:3" x14ac:dyDescent="0.3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8"/>
  <dimension ref="A1:D4"/>
  <sheetViews>
    <sheetView workbookViewId="0"/>
  </sheetViews>
  <sheetFormatPr defaultRowHeight="14.5" x14ac:dyDescent="0.35"/>
  <cols>
    <col min="1" max="1" width="5.26953125" bestFit="1" customWidth="1"/>
    <col min="2" max="2" width="14.54296875" bestFit="1" customWidth="1"/>
    <col min="3" max="3" width="10.54296875" bestFit="1" customWidth="1"/>
    <col min="4" max="4" width="10.1796875" bestFit="1" customWidth="1"/>
  </cols>
  <sheetData>
    <row r="1" spans="1:4" x14ac:dyDescent="0.35">
      <c r="A1" t="s">
        <v>95</v>
      </c>
      <c r="B1" t="s">
        <v>126</v>
      </c>
      <c r="C1" t="s">
        <v>30</v>
      </c>
      <c r="D1" t="s">
        <v>127</v>
      </c>
    </row>
    <row r="2" spans="1:4" x14ac:dyDescent="0.35">
      <c r="A2">
        <v>1</v>
      </c>
      <c r="B2" t="s">
        <v>128</v>
      </c>
      <c r="C2">
        <v>0</v>
      </c>
      <c r="D2">
        <v>0</v>
      </c>
    </row>
    <row r="3" spans="1:4" x14ac:dyDescent="0.35">
      <c r="A3">
        <v>2</v>
      </c>
      <c r="B3" t="s">
        <v>129</v>
      </c>
      <c r="C3">
        <v>0</v>
      </c>
      <c r="D3">
        <v>0</v>
      </c>
    </row>
    <row r="4" spans="1:4" x14ac:dyDescent="0.3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G37"/>
  <sheetViews>
    <sheetView workbookViewId="0">
      <selection activeCell="G19" sqref="G19"/>
    </sheetView>
  </sheetViews>
  <sheetFormatPr defaultRowHeight="14.5" x14ac:dyDescent="0.35"/>
  <cols>
    <col min="1" max="1" width="5.26953125" bestFit="1" customWidth="1"/>
    <col min="2" max="2" width="19" bestFit="1" customWidth="1"/>
    <col min="3" max="3" width="14.54296875" bestFit="1" customWidth="1"/>
    <col min="4" max="4" width="8.1796875" bestFit="1" customWidth="1"/>
    <col min="6" max="6" width="8.54296875" bestFit="1" customWidth="1"/>
    <col min="7" max="7" width="11.269531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122</v>
      </c>
      <c r="C2" t="s">
        <v>31</v>
      </c>
      <c r="D2" t="s">
        <v>30</v>
      </c>
      <c r="E2">
        <v>1</v>
      </c>
      <c r="F2">
        <v>194</v>
      </c>
      <c r="G2">
        <v>1</v>
      </c>
    </row>
    <row r="3" spans="1:7" x14ac:dyDescent="0.35">
      <c r="A3">
        <v>2</v>
      </c>
      <c r="B3" t="s">
        <v>151</v>
      </c>
      <c r="C3" t="s">
        <v>31</v>
      </c>
      <c r="D3" t="s">
        <v>30</v>
      </c>
      <c r="E3">
        <v>1</v>
      </c>
      <c r="F3">
        <v>166</v>
      </c>
      <c r="G3">
        <v>1</v>
      </c>
    </row>
    <row r="4" spans="1:7" x14ac:dyDescent="0.35">
      <c r="A4">
        <v>3</v>
      </c>
      <c r="B4" t="s">
        <v>123</v>
      </c>
      <c r="C4" t="s">
        <v>31</v>
      </c>
      <c r="D4" t="s">
        <v>30</v>
      </c>
      <c r="E4">
        <v>1</v>
      </c>
      <c r="F4">
        <v>14</v>
      </c>
      <c r="G4">
        <v>1</v>
      </c>
    </row>
    <row r="5" spans="1:7" x14ac:dyDescent="0.35">
      <c r="A5">
        <v>4</v>
      </c>
      <c r="B5" t="s">
        <v>152</v>
      </c>
      <c r="C5" t="s">
        <v>31</v>
      </c>
      <c r="D5" t="s">
        <v>30</v>
      </c>
      <c r="E5">
        <v>1</v>
      </c>
      <c r="F5">
        <v>6</v>
      </c>
      <c r="G5">
        <v>1</v>
      </c>
    </row>
    <row r="6" spans="1:7" x14ac:dyDescent="0.35">
      <c r="A6">
        <v>5</v>
      </c>
      <c r="B6" t="s">
        <v>153</v>
      </c>
      <c r="C6" t="s">
        <v>31</v>
      </c>
      <c r="D6" t="s">
        <v>30</v>
      </c>
      <c r="E6">
        <v>1</v>
      </c>
      <c r="F6">
        <v>7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102</v>
      </c>
      <c r="G7">
        <v>1</v>
      </c>
    </row>
    <row r="8" spans="1:7" x14ac:dyDescent="0.35">
      <c r="A8">
        <v>1</v>
      </c>
      <c r="B8" t="s">
        <v>122</v>
      </c>
      <c r="C8" t="s">
        <v>31</v>
      </c>
      <c r="D8" t="s">
        <v>10</v>
      </c>
      <c r="E8">
        <v>2</v>
      </c>
      <c r="F8">
        <v>241</v>
      </c>
      <c r="G8">
        <v>1</v>
      </c>
    </row>
    <row r="9" spans="1:7" x14ac:dyDescent="0.35">
      <c r="A9">
        <v>2</v>
      </c>
      <c r="B9" t="s">
        <v>151</v>
      </c>
      <c r="C9" t="s">
        <v>31</v>
      </c>
      <c r="D9" t="s">
        <v>10</v>
      </c>
      <c r="E9">
        <v>2</v>
      </c>
      <c r="F9">
        <v>239</v>
      </c>
      <c r="G9">
        <v>1</v>
      </c>
    </row>
    <row r="10" spans="1:7" x14ac:dyDescent="0.3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15</v>
      </c>
      <c r="G10">
        <v>1</v>
      </c>
    </row>
    <row r="11" spans="1:7" x14ac:dyDescent="0.35">
      <c r="A11">
        <v>4</v>
      </c>
      <c r="B11" t="s">
        <v>152</v>
      </c>
      <c r="C11" t="s">
        <v>31</v>
      </c>
      <c r="D11" t="s">
        <v>10</v>
      </c>
      <c r="E11">
        <v>2</v>
      </c>
      <c r="F11">
        <v>10</v>
      </c>
      <c r="G11">
        <v>1</v>
      </c>
    </row>
    <row r="12" spans="1:7" x14ac:dyDescent="0.35">
      <c r="A12">
        <v>5</v>
      </c>
      <c r="B12" t="s">
        <v>153</v>
      </c>
      <c r="C12" t="s">
        <v>31</v>
      </c>
      <c r="D12" t="s">
        <v>10</v>
      </c>
      <c r="E12">
        <v>2</v>
      </c>
      <c r="F12">
        <v>11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112</v>
      </c>
      <c r="G13">
        <v>1</v>
      </c>
    </row>
    <row r="14" spans="1:7" x14ac:dyDescent="0.3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212</v>
      </c>
      <c r="G14">
        <v>2</v>
      </c>
    </row>
    <row r="15" spans="1:7" x14ac:dyDescent="0.35">
      <c r="A15">
        <v>2</v>
      </c>
      <c r="B15" t="s">
        <v>151</v>
      </c>
      <c r="C15" s="2" t="s">
        <v>55</v>
      </c>
      <c r="D15" t="s">
        <v>30</v>
      </c>
      <c r="E15">
        <v>1</v>
      </c>
      <c r="F15" s="2">
        <v>173</v>
      </c>
      <c r="G15">
        <v>2</v>
      </c>
    </row>
    <row r="16" spans="1:7" x14ac:dyDescent="0.3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26</v>
      </c>
      <c r="G16">
        <v>2</v>
      </c>
    </row>
    <row r="17" spans="1:7" x14ac:dyDescent="0.35">
      <c r="A17">
        <v>4</v>
      </c>
      <c r="B17" t="s">
        <v>152</v>
      </c>
      <c r="C17" s="2" t="s">
        <v>55</v>
      </c>
      <c r="D17" t="s">
        <v>30</v>
      </c>
      <c r="E17">
        <v>1</v>
      </c>
      <c r="F17" s="2">
        <v>6</v>
      </c>
      <c r="G17">
        <v>2</v>
      </c>
    </row>
    <row r="18" spans="1:7" x14ac:dyDescent="0.35">
      <c r="A18">
        <v>5</v>
      </c>
      <c r="B18" t="s">
        <v>153</v>
      </c>
      <c r="C18" s="2" t="s">
        <v>55</v>
      </c>
      <c r="D18" t="s">
        <v>30</v>
      </c>
      <c r="E18">
        <v>1</v>
      </c>
      <c r="F18" s="2">
        <v>10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122</v>
      </c>
      <c r="G19">
        <v>2</v>
      </c>
    </row>
    <row r="20" spans="1:7" x14ac:dyDescent="0.3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275</v>
      </c>
      <c r="G20">
        <v>2</v>
      </c>
    </row>
    <row r="21" spans="1:7" x14ac:dyDescent="0.35">
      <c r="A21">
        <v>2</v>
      </c>
      <c r="B21" t="s">
        <v>151</v>
      </c>
      <c r="C21" s="2" t="s">
        <v>55</v>
      </c>
      <c r="D21" t="s">
        <v>10</v>
      </c>
      <c r="E21">
        <v>2</v>
      </c>
      <c r="F21" s="2">
        <v>251</v>
      </c>
      <c r="G21">
        <v>2</v>
      </c>
    </row>
    <row r="22" spans="1:7" x14ac:dyDescent="0.3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31</v>
      </c>
      <c r="G22">
        <v>2</v>
      </c>
    </row>
    <row r="23" spans="1:7" x14ac:dyDescent="0.35">
      <c r="A23">
        <v>4</v>
      </c>
      <c r="B23" t="s">
        <v>152</v>
      </c>
      <c r="C23" s="2" t="s">
        <v>55</v>
      </c>
      <c r="D23" t="s">
        <v>10</v>
      </c>
      <c r="E23">
        <v>2</v>
      </c>
      <c r="F23" s="2">
        <v>10</v>
      </c>
      <c r="G23">
        <v>2</v>
      </c>
    </row>
    <row r="24" spans="1:7" x14ac:dyDescent="0.35">
      <c r="A24">
        <v>5</v>
      </c>
      <c r="B24" t="s">
        <v>153</v>
      </c>
      <c r="C24" s="2" t="s">
        <v>55</v>
      </c>
      <c r="D24" t="s">
        <v>10</v>
      </c>
      <c r="E24">
        <v>2</v>
      </c>
      <c r="F24" s="2">
        <v>14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144</v>
      </c>
      <c r="G25">
        <v>2</v>
      </c>
    </row>
    <row r="26" spans="1:7" x14ac:dyDescent="0.3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3</v>
      </c>
      <c r="G26">
        <v>3</v>
      </c>
    </row>
    <row r="27" spans="1:7" x14ac:dyDescent="0.35">
      <c r="A27">
        <v>2</v>
      </c>
      <c r="B27" t="s">
        <v>151</v>
      </c>
      <c r="C27" t="s">
        <v>103</v>
      </c>
      <c r="D27" t="s">
        <v>30</v>
      </c>
      <c r="E27">
        <v>1</v>
      </c>
      <c r="F27">
        <v>1</v>
      </c>
      <c r="G27">
        <v>3</v>
      </c>
    </row>
    <row r="28" spans="1:7" x14ac:dyDescent="0.3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0</v>
      </c>
      <c r="G28">
        <v>3</v>
      </c>
    </row>
    <row r="29" spans="1:7" x14ac:dyDescent="0.35">
      <c r="A29">
        <v>4</v>
      </c>
      <c r="B29" t="s">
        <v>152</v>
      </c>
      <c r="C29" t="s">
        <v>103</v>
      </c>
      <c r="D29" t="s">
        <v>30</v>
      </c>
      <c r="E29">
        <v>1</v>
      </c>
      <c r="F29">
        <v>2</v>
      </c>
      <c r="G29">
        <v>3</v>
      </c>
    </row>
    <row r="30" spans="1:7" x14ac:dyDescent="0.35">
      <c r="A30">
        <v>5</v>
      </c>
      <c r="B30" t="s">
        <v>153</v>
      </c>
      <c r="C30" t="s">
        <v>103</v>
      </c>
      <c r="D30" t="s">
        <v>30</v>
      </c>
      <c r="E30">
        <v>1</v>
      </c>
      <c r="F30">
        <v>1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3</v>
      </c>
      <c r="G31">
        <v>3</v>
      </c>
    </row>
    <row r="32" spans="1:7" x14ac:dyDescent="0.3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3</v>
      </c>
      <c r="G32">
        <v>3</v>
      </c>
    </row>
    <row r="33" spans="1:7" x14ac:dyDescent="0.35">
      <c r="A33">
        <v>2</v>
      </c>
      <c r="B33" t="s">
        <v>151</v>
      </c>
      <c r="C33" t="s">
        <v>103</v>
      </c>
      <c r="D33" t="s">
        <v>10</v>
      </c>
      <c r="E33">
        <v>2</v>
      </c>
      <c r="F33">
        <v>5</v>
      </c>
      <c r="G33">
        <v>3</v>
      </c>
    </row>
    <row r="34" spans="1:7" x14ac:dyDescent="0.3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0</v>
      </c>
      <c r="G34">
        <v>3</v>
      </c>
    </row>
    <row r="35" spans="1:7" x14ac:dyDescent="0.35">
      <c r="A35">
        <v>4</v>
      </c>
      <c r="B35" t="s">
        <v>152</v>
      </c>
      <c r="C35" t="s">
        <v>103</v>
      </c>
      <c r="D35" t="s">
        <v>10</v>
      </c>
      <c r="E35">
        <v>2</v>
      </c>
      <c r="F35">
        <v>10</v>
      </c>
      <c r="G35">
        <v>3</v>
      </c>
    </row>
    <row r="36" spans="1:7" x14ac:dyDescent="0.35">
      <c r="A36">
        <v>5</v>
      </c>
      <c r="B36" t="s">
        <v>153</v>
      </c>
      <c r="C36" t="s">
        <v>103</v>
      </c>
      <c r="D36" t="s">
        <v>10</v>
      </c>
      <c r="E36">
        <v>2</v>
      </c>
      <c r="F36">
        <v>3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3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G37"/>
  <sheetViews>
    <sheetView workbookViewId="0">
      <selection activeCell="E33" sqref="E33"/>
    </sheetView>
  </sheetViews>
  <sheetFormatPr defaultRowHeight="14.5" x14ac:dyDescent="0.35"/>
  <cols>
    <col min="1" max="1" width="5.26953125" bestFit="1" customWidth="1"/>
    <col min="2" max="2" width="19" bestFit="1" customWidth="1"/>
    <col min="3" max="3" width="14.54296875" bestFit="1" customWidth="1"/>
    <col min="4" max="4" width="8.1796875" bestFit="1" customWidth="1"/>
    <col min="6" max="6" width="8.54296875" bestFit="1" customWidth="1"/>
    <col min="7" max="7" width="11.269531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122</v>
      </c>
      <c r="C2" t="s">
        <v>31</v>
      </c>
      <c r="D2" t="s">
        <v>30</v>
      </c>
      <c r="E2">
        <v>1</v>
      </c>
      <c r="F2">
        <v>4547</v>
      </c>
      <c r="G2">
        <v>1</v>
      </c>
    </row>
    <row r="3" spans="1:7" x14ac:dyDescent="0.35">
      <c r="A3">
        <v>2</v>
      </c>
      <c r="B3" t="s">
        <v>151</v>
      </c>
      <c r="C3" t="s">
        <v>31</v>
      </c>
      <c r="D3" t="s">
        <v>30</v>
      </c>
      <c r="E3">
        <v>1</v>
      </c>
      <c r="F3">
        <v>1715</v>
      </c>
      <c r="G3">
        <v>1</v>
      </c>
    </row>
    <row r="4" spans="1:7" x14ac:dyDescent="0.35">
      <c r="A4">
        <v>3</v>
      </c>
      <c r="B4" t="s">
        <v>123</v>
      </c>
      <c r="C4" t="s">
        <v>31</v>
      </c>
      <c r="D4" t="s">
        <v>30</v>
      </c>
      <c r="E4">
        <v>1</v>
      </c>
      <c r="F4">
        <v>196</v>
      </c>
      <c r="G4">
        <v>1</v>
      </c>
    </row>
    <row r="5" spans="1:7" x14ac:dyDescent="0.35">
      <c r="A5">
        <v>4</v>
      </c>
      <c r="B5" t="s">
        <v>152</v>
      </c>
      <c r="C5" t="s">
        <v>31</v>
      </c>
      <c r="D5" t="s">
        <v>30</v>
      </c>
      <c r="E5">
        <v>1</v>
      </c>
      <c r="F5">
        <v>169</v>
      </c>
      <c r="G5">
        <v>1</v>
      </c>
    </row>
    <row r="6" spans="1:7" x14ac:dyDescent="0.35">
      <c r="A6">
        <v>5</v>
      </c>
      <c r="B6" t="s">
        <v>134</v>
      </c>
      <c r="C6" t="s">
        <v>31</v>
      </c>
      <c r="D6" t="s">
        <v>30</v>
      </c>
      <c r="E6">
        <v>1</v>
      </c>
      <c r="F6">
        <v>73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1274</v>
      </c>
      <c r="G7">
        <v>1</v>
      </c>
    </row>
    <row r="8" spans="1:7" x14ac:dyDescent="0.35">
      <c r="A8">
        <v>1</v>
      </c>
      <c r="B8" t="s">
        <v>122</v>
      </c>
      <c r="C8" t="s">
        <v>31</v>
      </c>
      <c r="D8" t="s">
        <v>10</v>
      </c>
      <c r="E8">
        <v>2</v>
      </c>
      <c r="F8">
        <v>5804</v>
      </c>
      <c r="G8">
        <v>1</v>
      </c>
    </row>
    <row r="9" spans="1:7" x14ac:dyDescent="0.35">
      <c r="A9">
        <v>2</v>
      </c>
      <c r="B9" t="s">
        <v>151</v>
      </c>
      <c r="C9" t="s">
        <v>31</v>
      </c>
      <c r="D9" t="s">
        <v>10</v>
      </c>
      <c r="E9">
        <v>2</v>
      </c>
      <c r="F9">
        <v>2321</v>
      </c>
      <c r="G9">
        <v>1</v>
      </c>
    </row>
    <row r="10" spans="1:7" x14ac:dyDescent="0.3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247</v>
      </c>
      <c r="G10">
        <v>1</v>
      </c>
    </row>
    <row r="11" spans="1:7" x14ac:dyDescent="0.35">
      <c r="A11">
        <v>4</v>
      </c>
      <c r="B11" t="s">
        <v>152</v>
      </c>
      <c r="C11" t="s">
        <v>31</v>
      </c>
      <c r="D11" t="s">
        <v>10</v>
      </c>
      <c r="E11">
        <v>2</v>
      </c>
      <c r="F11">
        <v>190</v>
      </c>
      <c r="G11">
        <v>1</v>
      </c>
    </row>
    <row r="12" spans="1:7" x14ac:dyDescent="0.35">
      <c r="A12">
        <v>5</v>
      </c>
      <c r="B12" t="s">
        <v>134</v>
      </c>
      <c r="C12" t="s">
        <v>31</v>
      </c>
      <c r="D12" t="s">
        <v>10</v>
      </c>
      <c r="E12">
        <v>2</v>
      </c>
      <c r="F12">
        <v>157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1366</v>
      </c>
      <c r="G13">
        <v>1</v>
      </c>
    </row>
    <row r="14" spans="1:7" x14ac:dyDescent="0.3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4634</v>
      </c>
      <c r="G14">
        <v>2</v>
      </c>
    </row>
    <row r="15" spans="1:7" x14ac:dyDescent="0.35">
      <c r="A15">
        <v>2</v>
      </c>
      <c r="B15" t="s">
        <v>151</v>
      </c>
      <c r="C15" s="2" t="s">
        <v>55</v>
      </c>
      <c r="D15" t="s">
        <v>30</v>
      </c>
      <c r="E15">
        <v>1</v>
      </c>
      <c r="F15" s="2">
        <v>1760</v>
      </c>
      <c r="G15">
        <v>2</v>
      </c>
    </row>
    <row r="16" spans="1:7" x14ac:dyDescent="0.3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337</v>
      </c>
      <c r="G16">
        <v>2</v>
      </c>
    </row>
    <row r="17" spans="1:7" x14ac:dyDescent="0.35">
      <c r="A17">
        <v>4</v>
      </c>
      <c r="B17" t="s">
        <v>152</v>
      </c>
      <c r="C17" s="2" t="s">
        <v>55</v>
      </c>
      <c r="D17" t="s">
        <v>30</v>
      </c>
      <c r="E17">
        <v>1</v>
      </c>
      <c r="F17" s="2">
        <v>172</v>
      </c>
      <c r="G17">
        <v>2</v>
      </c>
    </row>
    <row r="18" spans="1:7" x14ac:dyDescent="0.35">
      <c r="A18">
        <v>5</v>
      </c>
      <c r="B18" t="s">
        <v>134</v>
      </c>
      <c r="C18" s="2" t="s">
        <v>55</v>
      </c>
      <c r="D18" t="s">
        <v>30</v>
      </c>
      <c r="E18">
        <v>1</v>
      </c>
      <c r="F18" s="2">
        <v>84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1471</v>
      </c>
      <c r="G19">
        <v>2</v>
      </c>
    </row>
    <row r="20" spans="1:7" x14ac:dyDescent="0.3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6473</v>
      </c>
      <c r="G20">
        <v>2</v>
      </c>
    </row>
    <row r="21" spans="1:7" x14ac:dyDescent="0.35">
      <c r="A21">
        <v>2</v>
      </c>
      <c r="B21" t="s">
        <v>151</v>
      </c>
      <c r="C21" s="2" t="s">
        <v>55</v>
      </c>
      <c r="D21" t="s">
        <v>10</v>
      </c>
      <c r="E21">
        <v>2</v>
      </c>
      <c r="F21" s="2">
        <v>2556</v>
      </c>
      <c r="G21">
        <v>2</v>
      </c>
    </row>
    <row r="22" spans="1:7" x14ac:dyDescent="0.3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519</v>
      </c>
      <c r="G22">
        <v>2</v>
      </c>
    </row>
    <row r="23" spans="1:7" x14ac:dyDescent="0.35">
      <c r="A23">
        <v>4</v>
      </c>
      <c r="B23" t="s">
        <v>152</v>
      </c>
      <c r="C23" s="2" t="s">
        <v>55</v>
      </c>
      <c r="D23" t="s">
        <v>10</v>
      </c>
      <c r="E23">
        <v>2</v>
      </c>
      <c r="F23" s="2">
        <v>196</v>
      </c>
      <c r="G23">
        <v>2</v>
      </c>
    </row>
    <row r="24" spans="1:7" x14ac:dyDescent="0.35">
      <c r="A24">
        <v>5</v>
      </c>
      <c r="B24" t="s">
        <v>134</v>
      </c>
      <c r="C24" s="2" t="s">
        <v>55</v>
      </c>
      <c r="D24" t="s">
        <v>10</v>
      </c>
      <c r="E24">
        <v>2</v>
      </c>
      <c r="F24" s="2">
        <v>189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1700</v>
      </c>
      <c r="G25">
        <v>2</v>
      </c>
    </row>
    <row r="26" spans="1:7" x14ac:dyDescent="0.3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22</v>
      </c>
      <c r="G26">
        <v>3</v>
      </c>
    </row>
    <row r="27" spans="1:7" x14ac:dyDescent="0.35">
      <c r="A27">
        <v>2</v>
      </c>
      <c r="B27" t="s">
        <v>151</v>
      </c>
      <c r="C27" t="s">
        <v>103</v>
      </c>
      <c r="D27" t="s">
        <v>30</v>
      </c>
      <c r="E27">
        <v>1</v>
      </c>
      <c r="F27">
        <v>11</v>
      </c>
      <c r="G27">
        <v>3</v>
      </c>
    </row>
    <row r="28" spans="1:7" x14ac:dyDescent="0.3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8</v>
      </c>
      <c r="G28">
        <v>3</v>
      </c>
    </row>
    <row r="29" spans="1:7" x14ac:dyDescent="0.35">
      <c r="A29">
        <v>4</v>
      </c>
      <c r="B29" t="s">
        <v>152</v>
      </c>
      <c r="C29" t="s">
        <v>103</v>
      </c>
      <c r="D29" t="s">
        <v>30</v>
      </c>
      <c r="E29">
        <v>1</v>
      </c>
      <c r="F29">
        <v>10</v>
      </c>
      <c r="G29">
        <v>3</v>
      </c>
    </row>
    <row r="30" spans="1:7" x14ac:dyDescent="0.35">
      <c r="A30">
        <v>5</v>
      </c>
      <c r="B30" t="s">
        <v>134</v>
      </c>
      <c r="C30" t="s">
        <v>103</v>
      </c>
      <c r="D30" t="s">
        <v>30</v>
      </c>
      <c r="E30">
        <v>1</v>
      </c>
      <c r="F30">
        <v>16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160</v>
      </c>
      <c r="G31">
        <v>3</v>
      </c>
    </row>
    <row r="32" spans="1:7" x14ac:dyDescent="0.3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26</v>
      </c>
      <c r="G32">
        <v>3</v>
      </c>
    </row>
    <row r="33" spans="1:7" x14ac:dyDescent="0.35">
      <c r="A33">
        <v>2</v>
      </c>
      <c r="B33" t="s">
        <v>151</v>
      </c>
      <c r="C33" t="s">
        <v>103</v>
      </c>
      <c r="D33" t="s">
        <v>10</v>
      </c>
      <c r="E33">
        <v>2</v>
      </c>
      <c r="F33">
        <v>19</v>
      </c>
      <c r="G33">
        <v>3</v>
      </c>
    </row>
    <row r="34" spans="1:7" x14ac:dyDescent="0.3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17</v>
      </c>
      <c r="G34">
        <v>3</v>
      </c>
    </row>
    <row r="35" spans="1:7" x14ac:dyDescent="0.35">
      <c r="A35">
        <v>4</v>
      </c>
      <c r="B35" t="s">
        <v>152</v>
      </c>
      <c r="C35" t="s">
        <v>103</v>
      </c>
      <c r="D35" t="s">
        <v>10</v>
      </c>
      <c r="E35">
        <v>2</v>
      </c>
      <c r="F35">
        <v>32</v>
      </c>
      <c r="G35">
        <v>3</v>
      </c>
    </row>
    <row r="36" spans="1:7" x14ac:dyDescent="0.35">
      <c r="A36">
        <v>5</v>
      </c>
      <c r="B36" t="s">
        <v>134</v>
      </c>
      <c r="C36" t="s">
        <v>103</v>
      </c>
      <c r="D36" t="s">
        <v>10</v>
      </c>
      <c r="E36">
        <v>2</v>
      </c>
      <c r="F36">
        <v>37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178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E7"/>
  <sheetViews>
    <sheetView workbookViewId="0">
      <selection activeCell="B7" sqref="B7"/>
    </sheetView>
  </sheetViews>
  <sheetFormatPr defaultRowHeight="14.5" x14ac:dyDescent="0.35"/>
  <cols>
    <col min="1" max="1" width="5.26953125" bestFit="1" customWidth="1"/>
    <col min="2" max="2" width="16.26953125" bestFit="1" customWidth="1"/>
    <col min="3" max="3" width="13.54296875" bestFit="1" customWidth="1"/>
    <col min="4" max="4" width="20.54296875" bestFit="1" customWidth="1"/>
    <col min="5" max="5" width="10.54296875" bestFit="1" customWidth="1"/>
  </cols>
  <sheetData>
    <row r="1" spans="1:5" x14ac:dyDescent="0.3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35">
      <c r="A2">
        <v>1</v>
      </c>
      <c r="B2" t="s">
        <v>124</v>
      </c>
      <c r="C2">
        <v>832</v>
      </c>
      <c r="D2">
        <v>703</v>
      </c>
      <c r="E2">
        <v>274</v>
      </c>
    </row>
    <row r="3" spans="1:5" x14ac:dyDescent="0.35">
      <c r="A3">
        <v>2</v>
      </c>
      <c r="B3" t="s">
        <v>125</v>
      </c>
      <c r="C3">
        <v>328</v>
      </c>
      <c r="D3">
        <v>235</v>
      </c>
      <c r="E3">
        <v>20</v>
      </c>
    </row>
    <row r="4" spans="1:5" x14ac:dyDescent="0.35">
      <c r="A4">
        <v>3</v>
      </c>
      <c r="B4" t="s">
        <v>136</v>
      </c>
      <c r="C4">
        <v>142</v>
      </c>
      <c r="D4">
        <v>137</v>
      </c>
      <c r="E4">
        <v>19</v>
      </c>
    </row>
    <row r="5" spans="1:5" x14ac:dyDescent="0.35">
      <c r="A5" s="2">
        <v>4</v>
      </c>
      <c r="B5" s="2" t="s">
        <v>154</v>
      </c>
      <c r="C5" s="2">
        <v>81</v>
      </c>
      <c r="D5" s="2">
        <v>70</v>
      </c>
      <c r="E5" s="2">
        <v>64</v>
      </c>
    </row>
    <row r="6" spans="1:5" x14ac:dyDescent="0.35">
      <c r="A6" s="2">
        <v>5</v>
      </c>
      <c r="B6" s="2" t="s">
        <v>155</v>
      </c>
      <c r="C6" s="2">
        <v>56</v>
      </c>
      <c r="D6" s="2">
        <v>50</v>
      </c>
      <c r="E6" s="2">
        <v>38</v>
      </c>
    </row>
    <row r="7" spans="1:5" x14ac:dyDescent="0.35">
      <c r="A7" s="2">
        <v>6</v>
      </c>
      <c r="B7" s="2" t="s">
        <v>102</v>
      </c>
      <c r="C7" s="2">
        <v>331</v>
      </c>
      <c r="D7" s="2">
        <v>240</v>
      </c>
      <c r="E7" s="2">
        <v>94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A1:E7"/>
  <sheetViews>
    <sheetView workbookViewId="0">
      <selection activeCell="B2" sqref="B2"/>
    </sheetView>
  </sheetViews>
  <sheetFormatPr defaultRowHeight="14.5" x14ac:dyDescent="0.35"/>
  <cols>
    <col min="1" max="1" width="5.26953125" bestFit="1" customWidth="1"/>
    <col min="2" max="2" width="16.26953125" bestFit="1" customWidth="1"/>
    <col min="3" max="3" width="15.54296875" bestFit="1" customWidth="1"/>
    <col min="4" max="4" width="20.54296875" bestFit="1" customWidth="1"/>
    <col min="5" max="5" width="10.54296875" bestFit="1" customWidth="1"/>
  </cols>
  <sheetData>
    <row r="1" spans="1:5" x14ac:dyDescent="0.3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35">
      <c r="A2" s="2">
        <v>1</v>
      </c>
      <c r="B2" s="2" t="s">
        <v>124</v>
      </c>
      <c r="C2" s="2">
        <v>86</v>
      </c>
      <c r="D2" s="2">
        <v>76</v>
      </c>
      <c r="E2" s="2">
        <v>31</v>
      </c>
    </row>
    <row r="3" spans="1:5" x14ac:dyDescent="0.35">
      <c r="A3" s="2">
        <v>2</v>
      </c>
      <c r="B3" s="2" t="s">
        <v>156</v>
      </c>
      <c r="C3" s="2">
        <v>34</v>
      </c>
      <c r="D3" s="2">
        <v>32</v>
      </c>
      <c r="E3" s="2">
        <v>8</v>
      </c>
    </row>
    <row r="4" spans="1:5" x14ac:dyDescent="0.35">
      <c r="A4" s="2">
        <v>3</v>
      </c>
      <c r="B4" s="2" t="s">
        <v>125</v>
      </c>
      <c r="C4" s="2">
        <v>24</v>
      </c>
      <c r="D4" s="2">
        <v>20</v>
      </c>
      <c r="E4" s="2">
        <v>8</v>
      </c>
    </row>
    <row r="5" spans="1:5" x14ac:dyDescent="0.35">
      <c r="A5" s="2">
        <v>4</v>
      </c>
      <c r="B5" s="2" t="s">
        <v>157</v>
      </c>
      <c r="C5" s="2">
        <v>20</v>
      </c>
      <c r="D5" s="2">
        <v>19</v>
      </c>
      <c r="E5" s="2">
        <v>13</v>
      </c>
    </row>
    <row r="6" spans="1:5" x14ac:dyDescent="0.35">
      <c r="A6" s="2">
        <v>5</v>
      </c>
      <c r="B6" s="2" t="s">
        <v>158</v>
      </c>
      <c r="C6" s="2">
        <v>14</v>
      </c>
      <c r="D6" s="2">
        <v>13</v>
      </c>
      <c r="E6" s="2">
        <v>8</v>
      </c>
    </row>
    <row r="7" spans="1:5" x14ac:dyDescent="0.35">
      <c r="A7" s="2">
        <v>6</v>
      </c>
      <c r="B7" s="2" t="s">
        <v>102</v>
      </c>
      <c r="C7" s="2">
        <v>99</v>
      </c>
      <c r="D7" s="2">
        <v>70</v>
      </c>
      <c r="E7" s="2">
        <v>18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C2"/>
  <sheetViews>
    <sheetView workbookViewId="0">
      <selection activeCell="A2" sqref="A2"/>
    </sheetView>
  </sheetViews>
  <sheetFormatPr defaultRowHeight="14.5" x14ac:dyDescent="0.35"/>
  <cols>
    <col min="1" max="3" width="12.1796875" bestFit="1" customWidth="1"/>
  </cols>
  <sheetData>
    <row r="1" spans="1:3" x14ac:dyDescent="0.35">
      <c r="A1" t="s">
        <v>119</v>
      </c>
      <c r="B1" t="s">
        <v>120</v>
      </c>
      <c r="C1" t="s">
        <v>121</v>
      </c>
    </row>
    <row r="2" spans="1:3" x14ac:dyDescent="0.35">
      <c r="A2" s="1" t="s">
        <v>148</v>
      </c>
      <c r="B2" s="1" t="s">
        <v>149</v>
      </c>
      <c r="C2" s="1" t="s">
        <v>150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D13"/>
  <sheetViews>
    <sheetView workbookViewId="0"/>
  </sheetViews>
  <sheetFormatPr defaultRowHeight="14.5" x14ac:dyDescent="0.35"/>
  <cols>
    <col min="1" max="1" width="8.54296875" bestFit="1" customWidth="1"/>
    <col min="2" max="2" width="11.54296875" bestFit="1" customWidth="1"/>
    <col min="3" max="3" width="24.54296875" bestFit="1" customWidth="1"/>
    <col min="4" max="4" width="5.2695312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138</v>
      </c>
      <c r="B6" t="s">
        <v>51</v>
      </c>
      <c r="C6" t="s">
        <v>65</v>
      </c>
      <c r="D6">
        <v>1</v>
      </c>
    </row>
    <row r="7" spans="1:4" x14ac:dyDescent="0.35">
      <c r="A7">
        <v>0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0</v>
      </c>
      <c r="B9" t="s">
        <v>51</v>
      </c>
      <c r="C9" t="s">
        <v>89</v>
      </c>
      <c r="D9">
        <v>4</v>
      </c>
    </row>
    <row r="10" spans="1:4" x14ac:dyDescent="0.35">
      <c r="A10">
        <v>28</v>
      </c>
      <c r="B10" t="s">
        <v>52</v>
      </c>
      <c r="C10" t="s">
        <v>65</v>
      </c>
      <c r="D10">
        <v>1</v>
      </c>
    </row>
    <row r="11" spans="1:4" x14ac:dyDescent="0.35">
      <c r="A11">
        <v>0</v>
      </c>
      <c r="B11" t="s">
        <v>52</v>
      </c>
      <c r="C11" t="s">
        <v>90</v>
      </c>
      <c r="D11">
        <v>2</v>
      </c>
    </row>
    <row r="12" spans="1:4" x14ac:dyDescent="0.35">
      <c r="A12">
        <v>0</v>
      </c>
      <c r="B12" t="s">
        <v>52</v>
      </c>
      <c r="C12" t="s">
        <v>64</v>
      </c>
      <c r="D12">
        <v>3</v>
      </c>
    </row>
    <row r="13" spans="1:4" x14ac:dyDescent="0.3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D5FCF27-C05A-47F7-AB6B-3FBE333CBFD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Olbryś Mariusz</cp:lastModifiedBy>
  <cp:lastPrinted>2015-01-07T11:10:02Z</cp:lastPrinted>
  <dcterms:created xsi:type="dcterms:W3CDTF">2014-07-29T18:33:30Z</dcterms:created>
  <dcterms:modified xsi:type="dcterms:W3CDTF">2025-11-19T06:27:16Z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