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1865" yWindow="-60" windowWidth="12315" windowHeight="1450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K481" i="1" l="1"/>
  <c r="H481" i="1"/>
  <c r="T425" i="1" l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S425" i="1"/>
  <c r="T426" i="1" l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U425" i="1" l="1"/>
  <c r="V425" i="1" s="1"/>
  <c r="U417" i="1"/>
  <c r="V417" i="1" s="1"/>
  <c r="U413" i="1"/>
  <c r="V413" i="1" s="1"/>
  <c r="U421" i="1"/>
  <c r="V421" i="1" s="1"/>
  <c r="U424" i="1"/>
  <c r="V424" i="1" s="1"/>
  <c r="U420" i="1"/>
  <c r="V420" i="1" s="1"/>
  <c r="U416" i="1"/>
  <c r="V416" i="1" s="1"/>
  <c r="U412" i="1"/>
  <c r="V412" i="1" s="1"/>
  <c r="U415" i="1"/>
  <c r="V415" i="1" s="1"/>
  <c r="U423" i="1"/>
  <c r="V423" i="1" s="1"/>
  <c r="U419" i="1"/>
  <c r="V419" i="1" s="1"/>
  <c r="U411" i="1"/>
  <c r="U422" i="1"/>
  <c r="V422" i="1" s="1"/>
  <c r="U418" i="1"/>
  <c r="V418" i="1" s="1"/>
  <c r="U414" i="1"/>
  <c r="V414" i="1" s="1"/>
  <c r="J247" i="1"/>
  <c r="V248" i="1" l="1"/>
  <c r="S248" i="1"/>
  <c r="P248" i="1"/>
  <c r="M248" i="1"/>
  <c r="J248" i="1"/>
  <c r="O25" i="1" l="1"/>
  <c r="S25" i="1" s="1"/>
  <c r="I23" i="1" l="1"/>
  <c r="M23" i="1" s="1"/>
  <c r="O22" i="1"/>
  <c r="S22" i="1" s="1"/>
  <c r="T147" i="1" l="1"/>
  <c r="T148" i="1"/>
  <c r="T149" i="1"/>
  <c r="T150" i="1"/>
  <c r="T151" i="1"/>
  <c r="T146" i="1"/>
  <c r="R147" i="1"/>
  <c r="R148" i="1"/>
  <c r="R149" i="1"/>
  <c r="R150" i="1"/>
  <c r="R151" i="1"/>
  <c r="R146" i="1"/>
  <c r="P147" i="1"/>
  <c r="P148" i="1"/>
  <c r="P149" i="1"/>
  <c r="P150" i="1"/>
  <c r="P151" i="1"/>
  <c r="P146" i="1"/>
  <c r="M147" i="1"/>
  <c r="M148" i="1"/>
  <c r="M149" i="1"/>
  <c r="M150" i="1"/>
  <c r="M151" i="1"/>
  <c r="M146" i="1"/>
  <c r="H147" i="1"/>
  <c r="H148" i="1"/>
  <c r="H149" i="1"/>
  <c r="H150" i="1"/>
  <c r="H151" i="1"/>
  <c r="F147" i="1"/>
  <c r="F148" i="1"/>
  <c r="F149" i="1"/>
  <c r="F150" i="1"/>
  <c r="F151" i="1"/>
  <c r="D147" i="1"/>
  <c r="D148" i="1"/>
  <c r="D149" i="1"/>
  <c r="D150" i="1"/>
  <c r="D151" i="1"/>
  <c r="A147" i="1"/>
  <c r="A148" i="1"/>
  <c r="A149" i="1"/>
  <c r="A150" i="1"/>
  <c r="A151" i="1"/>
  <c r="R152" i="1" l="1"/>
  <c r="T152" i="1"/>
  <c r="P152" i="1"/>
  <c r="G516" i="1"/>
  <c r="G507" i="1"/>
  <c r="M330" i="1"/>
  <c r="L409" i="1"/>
  <c r="M296" i="1"/>
  <c r="G170" i="1"/>
  <c r="G19" i="1"/>
  <c r="G182" i="1"/>
  <c r="M143" i="1"/>
  <c r="A143" i="1"/>
  <c r="G51" i="1"/>
  <c r="E9" i="1"/>
  <c r="P520" i="1"/>
  <c r="M520" i="1"/>
  <c r="J520" i="1"/>
  <c r="G520" i="1"/>
  <c r="P519" i="1"/>
  <c r="M519" i="1"/>
  <c r="J519" i="1"/>
  <c r="G519" i="1"/>
  <c r="P518" i="1"/>
  <c r="M518" i="1"/>
  <c r="M521" i="1" s="1"/>
  <c r="J518" i="1"/>
  <c r="J521" i="1" s="1"/>
  <c r="G518" i="1"/>
  <c r="P511" i="1"/>
  <c r="M511" i="1"/>
  <c r="J511" i="1"/>
  <c r="G511" i="1"/>
  <c r="J510" i="1"/>
  <c r="M510" i="1"/>
  <c r="P510" i="1"/>
  <c r="G510" i="1"/>
  <c r="P509" i="1"/>
  <c r="M509" i="1"/>
  <c r="M512" i="1" s="1"/>
  <c r="J509" i="1"/>
  <c r="G509" i="1"/>
  <c r="Q453" i="1"/>
  <c r="N453" i="1"/>
  <c r="L453" i="1"/>
  <c r="L411" i="1"/>
  <c r="Q361" i="1"/>
  <c r="O361" i="1"/>
  <c r="Q360" i="1"/>
  <c r="O360" i="1"/>
  <c r="Q359" i="1"/>
  <c r="O359" i="1"/>
  <c r="Q358" i="1"/>
  <c r="O358" i="1"/>
  <c r="Q334" i="1"/>
  <c r="O334" i="1"/>
  <c r="M334" i="1"/>
  <c r="K334" i="1"/>
  <c r="Q333" i="1"/>
  <c r="O333" i="1"/>
  <c r="M333" i="1"/>
  <c r="K333" i="1"/>
  <c r="Q332" i="1"/>
  <c r="Q335" i="1" s="1"/>
  <c r="O332" i="1"/>
  <c r="M332" i="1"/>
  <c r="M335" i="1" s="1"/>
  <c r="K332" i="1"/>
  <c r="Q300" i="1"/>
  <c r="O300" i="1"/>
  <c r="M300" i="1"/>
  <c r="K300" i="1"/>
  <c r="Q299" i="1"/>
  <c r="O299" i="1"/>
  <c r="M299" i="1"/>
  <c r="K299" i="1"/>
  <c r="Q298" i="1"/>
  <c r="O298" i="1"/>
  <c r="M298" i="1"/>
  <c r="K298" i="1"/>
  <c r="Q325" i="1"/>
  <c r="O325" i="1"/>
  <c r="Q324" i="1"/>
  <c r="O324" i="1"/>
  <c r="Q323" i="1"/>
  <c r="O323" i="1"/>
  <c r="Q322" i="1"/>
  <c r="O322" i="1"/>
  <c r="V247" i="1"/>
  <c r="S247" i="1"/>
  <c r="P247" i="1"/>
  <c r="M247" i="1"/>
  <c r="V246" i="1"/>
  <c r="S246" i="1"/>
  <c r="P246" i="1"/>
  <c r="M246" i="1"/>
  <c r="J246" i="1"/>
  <c r="V245" i="1"/>
  <c r="S245" i="1"/>
  <c r="P245" i="1"/>
  <c r="M245" i="1"/>
  <c r="J245" i="1"/>
  <c r="V244" i="1"/>
  <c r="S244" i="1"/>
  <c r="P244" i="1"/>
  <c r="M244" i="1"/>
  <c r="J244" i="1"/>
  <c r="V243" i="1"/>
  <c r="S243" i="1"/>
  <c r="P243" i="1"/>
  <c r="M243" i="1"/>
  <c r="J243" i="1"/>
  <c r="S185" i="1"/>
  <c r="S186" i="1"/>
  <c r="S187" i="1"/>
  <c r="S188" i="1"/>
  <c r="S189" i="1"/>
  <c r="S184" i="1"/>
  <c r="P185" i="1"/>
  <c r="P186" i="1"/>
  <c r="P187" i="1"/>
  <c r="P188" i="1"/>
  <c r="P189" i="1"/>
  <c r="P184" i="1"/>
  <c r="M185" i="1"/>
  <c r="M186" i="1"/>
  <c r="M187" i="1"/>
  <c r="M188" i="1"/>
  <c r="M189" i="1"/>
  <c r="M184" i="1"/>
  <c r="J185" i="1"/>
  <c r="J186" i="1"/>
  <c r="J187" i="1"/>
  <c r="J188" i="1"/>
  <c r="J189" i="1"/>
  <c r="J184" i="1"/>
  <c r="G185" i="1"/>
  <c r="G186" i="1"/>
  <c r="G187" i="1"/>
  <c r="G188" i="1"/>
  <c r="G189" i="1"/>
  <c r="G184" i="1"/>
  <c r="C185" i="1"/>
  <c r="C186" i="1"/>
  <c r="C187" i="1"/>
  <c r="C188" i="1"/>
  <c r="C189" i="1"/>
  <c r="C184" i="1"/>
  <c r="S173" i="1"/>
  <c r="S174" i="1"/>
  <c r="S175" i="1"/>
  <c r="S176" i="1"/>
  <c r="S177" i="1"/>
  <c r="S172" i="1"/>
  <c r="P173" i="1"/>
  <c r="P174" i="1"/>
  <c r="P175" i="1"/>
  <c r="P176" i="1"/>
  <c r="P177" i="1"/>
  <c r="P172" i="1"/>
  <c r="M173" i="1"/>
  <c r="M174" i="1"/>
  <c r="M175" i="1"/>
  <c r="M176" i="1"/>
  <c r="M177" i="1"/>
  <c r="M172" i="1"/>
  <c r="J173" i="1"/>
  <c r="J174" i="1"/>
  <c r="J175" i="1"/>
  <c r="J176" i="1"/>
  <c r="J177" i="1"/>
  <c r="J172" i="1"/>
  <c r="G173" i="1"/>
  <c r="G174" i="1"/>
  <c r="G175" i="1"/>
  <c r="G176" i="1"/>
  <c r="G177" i="1"/>
  <c r="G172" i="1"/>
  <c r="C173" i="1"/>
  <c r="C174" i="1"/>
  <c r="C175" i="1"/>
  <c r="C176" i="1"/>
  <c r="C177" i="1"/>
  <c r="C172" i="1"/>
  <c r="H146" i="1"/>
  <c r="F146" i="1"/>
  <c r="D146" i="1"/>
  <c r="A146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G521" i="1" l="1"/>
  <c r="P521" i="1"/>
  <c r="M28" i="1"/>
  <c r="K335" i="1"/>
  <c r="J249" i="1"/>
  <c r="V249" i="1"/>
  <c r="S249" i="1"/>
  <c r="P249" i="1"/>
  <c r="M249" i="1"/>
  <c r="O335" i="1"/>
  <c r="G512" i="1"/>
  <c r="J512" i="1"/>
  <c r="Q362" i="1"/>
  <c r="S190" i="1"/>
  <c r="P512" i="1"/>
  <c r="G178" i="1"/>
  <c r="M178" i="1"/>
  <c r="S178" i="1"/>
  <c r="F152" i="1"/>
  <c r="O362" i="1"/>
  <c r="J190" i="1"/>
  <c r="P190" i="1"/>
  <c r="G190" i="1"/>
  <c r="M190" i="1"/>
  <c r="P178" i="1"/>
  <c r="J178" i="1"/>
  <c r="D152" i="1"/>
  <c r="H152" i="1"/>
  <c r="S426" i="1"/>
  <c r="R426" i="1"/>
  <c r="Q426" i="1"/>
  <c r="P426" i="1"/>
  <c r="O426" i="1"/>
  <c r="N426" i="1"/>
  <c r="L426" i="1"/>
  <c r="Q326" i="1"/>
  <c r="O326" i="1"/>
  <c r="Q301" i="1"/>
  <c r="O301" i="1"/>
  <c r="M301" i="1"/>
  <c r="K301" i="1"/>
  <c r="Q60" i="1"/>
  <c r="O60" i="1"/>
  <c r="M60" i="1"/>
  <c r="K60" i="1"/>
  <c r="I60" i="1"/>
  <c r="G60" i="1"/>
  <c r="Q28" i="1"/>
  <c r="O28" i="1"/>
  <c r="I28" i="1"/>
  <c r="G28" i="1"/>
  <c r="U426" i="1" l="1"/>
  <c r="V411" i="1" s="1"/>
  <c r="V426" i="1" s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17-10-01', '2017-10-31' "/>
  </connection>
  <connection id="2" keepAlive="1" name="SP_Meldunek_sekcja_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17-10-01', '2017-10-31' "/>
  </connection>
  <connection id="3" keepAlive="1" name="SP_Meldunek_sekcja_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17-10-01', '2017-10-31' "/>
  </connection>
  <connection id="4" keepAlive="1" name="SP_Meldunek_sekcja_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17-10-01', '2017-10-31' "/>
  </connection>
  <connection id="5" keepAlive="1" name="SP_Meldunek_sekcja_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17-10-01', '2017-10-31' "/>
  </connection>
  <connection id="6" keepAlive="1" name="SP_Meldunek_sekcja_I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17-10-01', '2017-10-31' "/>
  </connection>
  <connection id="7" keepAlive="1" name="SP_Meldunek_sekcja_I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17-10-01', '2017-10-31' "/>
  </connection>
  <connection id="8" keepAlive="1" name="SP_Meldunek_sekcja_IV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17-10-01', '2017-10-31' "/>
  </connection>
  <connection id="9" keepAlive="1" name="SP_Meldunek_sekcja_IX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17-10-01', '2017-10-31' "/>
  </connection>
  <connection id="10" keepAlive="1" name="SP_Meldunek_sekcja_IX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17-10-01', '2017-10-31' "/>
  </connection>
  <connection id="11" keepAlive="1" name="SP_Meldunek_sekcja_V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17-10-01', '2017-10-31' "/>
  </connection>
  <connection id="12" keepAlive="1" name="SP_Meldunek_sekcja_V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17-10-01', '2017-10-31' "/>
  </connection>
  <connection id="13" keepAlive="1" name="SP_Meldunek_sekcja_V_tab_3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17-10-01', '2017-10-31' "/>
  </connection>
  <connection id="14" keepAlive="1" name="SP_Meldunek_sekcja_V_tab_4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17-10-01', '2017-10-31' "/>
  </connection>
  <connection id="15" keepAlive="1" name="SP_Meldunek_sekcja_V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17-10-01', '2017-10-31' "/>
  </connection>
  <connection id="16" keepAlive="1" name="SP_Meldunek_sekcja_V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17-10-01', '2017-10-31' 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17-10-01', '2017-10-31' "/>
  </connection>
</connections>
</file>

<file path=xl/sharedStrings.xml><?xml version="1.0" encoding="utf-8"?>
<sst xmlns="http://schemas.openxmlformats.org/spreadsheetml/2006/main" count="986" uniqueCount="175">
  <si>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</si>
  <si>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</si>
  <si>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</si>
  <si>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</si>
  <si>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</si>
  <si>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</si>
  <si>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</si>
  <si>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</si>
  <si>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</si>
  <si>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</si>
  <si>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</si>
  <si>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</si>
  <si>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</si>
  <si>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</si>
  <si>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</si>
  <si>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</si>
  <si>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</si>
  <si>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</si>
  <si>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</si>
  <si>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</si>
  <si>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</si>
  <si>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</si>
  <si>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</si>
  <si>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</si>
  <si>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</si>
  <si>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</si>
  <si>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</si>
  <si>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</si>
  <si>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</si>
  <si>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</si>
  <si>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</si>
  <si>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</si>
  <si>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</si>
  <si>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</si>
  <si>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</si>
  <si>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</si>
  <si>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</si>
  <si>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</si>
  <si>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</si>
  <si>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</si>
  <si>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</si>
  <si>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</si>
  <si>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</si>
  <si>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</si>
  <si>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</si>
  <si>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</si>
  <si>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</si>
  <si>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</si>
  <si>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</si>
  <si>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</si>
  <si>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</si>
  <si>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</si>
  <si>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</si>
  <si>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</si>
  <si>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</si>
  <si>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</si>
  <si>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</si>
  <si>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</si>
  <si>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</si>
  <si>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</si>
  <si>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</si>
  <si>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</si>
  <si>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</si>
  <si>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</si>
  <si>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</si>
  <si>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</si>
  <si>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</si>
  <si>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</si>
  <si>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</si>
  <si>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</si>
  <si>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</si>
  <si>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</si>
  <si>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</si>
  <si>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</si>
  <si>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</si>
  <si>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</si>
  <si>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</si>
  <si>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</si>
  <si>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</si>
  <si>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</si>
  <si>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</si>
  <si>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</si>
  <si>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</si>
  <si>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</si>
  <si>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</si>
  <si>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</si>
  <si>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</si>
  <si>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</si>
  <si>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</si>
  <si>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</si>
  <si>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</si>
  <si>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</si>
  <si>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</si>
  <si>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</si>
  <si>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</si>
  <si>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</si>
  <si>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</si>
  <si>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</si>
  <si>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</si>
  <si>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</si>
  <si>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</si>
  <si>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</si>
  <si>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</si>
  <si>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</si>
  <si>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</si>
  <si>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</si>
  <si>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</si>
  <si>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</si>
  <si>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</si>
  <si>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</si>
  <si>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</si>
  <si>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</si>
  <si>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</si>
  <si>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</si>
  <si>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</si>
  <si>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</si>
  <si>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</si>
  <si>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</si>
  <si>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</si>
  <si>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</si>
  <si>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</si>
  <si>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</si>
  <si>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</si>
  <si>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</si>
  <si>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</si>
  <si>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</si>
  <si>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</si>
  <si>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</si>
  <si>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</si>
  <si>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</si>
  <si>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</si>
  <si>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</si>
  <si>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</si>
  <si>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</si>
  <si>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</si>
  <si>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</si>
  <si>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</si>
  <si>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</si>
  <si>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</si>
  <si>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KIRGISTAN</t>
  </si>
  <si>
    <t>GRUZJA</t>
  </si>
  <si>
    <t>TADŻYKISTAN</t>
  </si>
  <si>
    <t>WZNOWIENIA</t>
  </si>
  <si>
    <t>BELGIA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</si>
  <si>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</si>
  <si>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</si>
  <si>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</si>
  <si>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</si>
  <si>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01.10.2017</t>
  </si>
  <si>
    <t>31.10.2017</t>
  </si>
  <si>
    <t>01.01.2017</t>
  </si>
  <si>
    <t>ARMENIA</t>
  </si>
  <si>
    <t>NIDERLANDY</t>
  </si>
  <si>
    <t>BUŁGARIA</t>
  </si>
  <si>
    <t>LITWA</t>
  </si>
  <si>
    <t>TURCJA</t>
  </si>
  <si>
    <t>25.10.2017 - 31.10.2017</t>
  </si>
  <si>
    <t>18.10.2017 - 24.10.2017</t>
  </si>
  <si>
    <t>11.10.2017 - 17.10.2017</t>
  </si>
  <si>
    <t>04.10.2017 - 10.10.2017</t>
  </si>
  <si>
    <t>27.09.2017 - 03.10.2017</t>
  </si>
  <si>
    <t xml:space="preserve">W  2017 r. wnioski o udzielenie ochrony międzynarodowej złożyły 4 466 os., z czego 58% stanowiły wnioski pierwsze. Niemal wszyscy wnioskodawcy (91%)  pochodzili z państw należących do byłego ZSRR (głównie: Rosja, Ukraina, Tadżykistan, Armenia, Gruzja, Białoruś, Kirgistan). 
Dwie największe grupy obywateli ubiegających się ochronę pochodziły z Rosji (3 119 os., 70%) i Ukrainy (612 os., 14%). W gronie pozostałych dominujących wnioskodawców znaleźli się mieszkańcy Azji Centralnej (4%): Tadżykistanu (119 os. 3%) i Kirgistanu (46 os., 1%), Zakaukazia (3%): Armenii (79 os., 2%) i Gruzji (60 os. 1%) i Bliskiego Wschodu (3%): Turcji (50 os., 1%), Syrii (43 os., 1%), Iraku (34 os., 1%). Oprócz wymienionych krajów w zestawieniu państw najliczniej składających wnioski o udzielenie ochrony znajduje się jeszcze Białoruś (39 os., 1%).
Większość wnioskodawców (56%) dostała się na teren RP przez drogowe i kolejowe przejścia graniczne, najczęściej przekraczając wschodnią granicę kraju. Tradycyjnie najwięcej wniosków przyjęła placówka Straży Granicznej w Terespolu (39%). W 2016 r. i 2015 r. to przejście graniczne  także było najczęściej wybierane przez cudzoziemców ubiegających się o ochronę jako miejsce złożenia wniosków, ale ich odsetek był znacznie wyższy i wynosił 68% w 2016 r. i 70% w 2015 r. Kolejne jednostki, cieszące się jednak znacznie mniejszym zainteresowaniem wnioskodawców to:  Placówka SG na lotnisku Okęcie w Warszawie (22%), Placówka Straży Granicznej w Białej Podlaskiej (6%), Placówka SG w Bobrownikach (4%). Należy tu zauważyć, że  Szef Urzędu do Spraw Cudzoziemców wznowił 521 postepowań, co stanowi wysoki odsetek (12%) wszystkich wniosków.
Wartym uwagi jest fakt, że w porównaniu do zeszłego roku cudzoziemcy rzadziej korzystają z drogi lądowej, a coraz częściej składają wnioski o udzielenie ochrony w portach lotniczych.  W 2015 r. tylko 2 wnioski na 100 były składane w porcie lotniczym, w 2016 r. - jeden na 10, a w 2017 r. – więcej niż co czwarty. Drogą powietrzną przybywają w największej liczbie obywatele Rosji i Ukrainy, przy czym, o ile na lotnisku składa wnioski tylko 15% Rosjan (Rosjanie dostają się do Polski w większości przez lądowe przejścia graniczne, głównie w Terespolu), o tyle w przypadku obywateli Ukrainy, jest to droga, którą wybiera 69% wnioskodawców z tego kraju. Spośród obywatelstw TOP 10 na przylot samolotem i złożenie wniosku na lotnisku decydują się w większej liczbie cudzoziemcy z: Gruzji (53%), Turcji (72%), Kirgistanu (70%), Białorusi (69%) i  Syrii (53%).
Zmieniły się także rodzaje składanych wniosków. W całym 2016 r. udział wniosków pierwszych w ogólnej liczbie wniosków wynosił 80%, w 2017 r. - 58%, a udział wniosków kolejnych i wznowień postępowania wzrósł z 20% do 42%. Obywatelstwa charakteryzujące się najwyższym odsetkiem  wniosków kolejnych w 2017 r.  to Gruzja (wzrost z 55% na 70% w 2017 r.), Ukraina  (wzrost z 55% na 62% w 2017 r.), Tadżykistan (wzrost z 5% na 45%) i Rosja (wzrost z 17% na 41%). 
W podziale na płeć i wiek odsetek pełnoletnich wnioskodawców wynosi nieco ponad połowę: 53% (45% kobiety i 55% mężczyźni), a niepełnoletnich - 47% (47% dziewczynki i 53% chłopcy). W przypadku obywatelstw TOP 10 tylko wśród wnioskodawców z Rosji jest więcej osób niepełnoletnich: 55%. Wśród pozostałych obywatelstw TOP5 dominują jednak dorośli (Ukraina - 74%, Tadżykistan - 55%, Armenia - 61%, Gruzja - 62%, Turcja - 76%, Kirgistan 51%, Białoruś - 85%, Syria - 79%, Irak -82%.
W dłuższej perspektywie czasowej widoczny jest spadek liczby wnioskodawców, którego początek miał miejsce w lipcu 2016, a wartości z ostatnich sześciu miesięcy są najniższe od stycznia 2015. Co więcej, liczba wniosków złożonych w październiku jest najmniejsza na przestrzeni całego 2017 r.  W porównaniu do pierwszych dziesięciu miesięcy  2016 r. Polska przyjęła 60% mniej wszystkich wniosków i o 71% mniej wniosków pierwszych. Spadek dotyczy wszystkich głównych grup (za wyjątkiem Białorusi), które zazwyczaj ubiegały się w Polsce o ochronę międzynarodową.
Prezentując szczegółowo zmiany w porównaniu do pierwszych 9 miesięcy 2016 r., widoczny jest:
 * 3-krotny spadek liczby wniosków z Rosji. Tradycyjnie Rosja znajduje się na I pozycji pod względem liczby złożonych wniosków, a odsetek wnioskodawców z tego kraju wciąż jest wysoki (70% - 2017 r., 73% - 2016 r.), chociaż liczba osób składających wnioski znacznie spadła (3119- 2017 r., 8119 – 2016 r.)
* 2-krotny spadek liczby wniosków z Ukrainy. Widoczny jest stały spadek liczby ubiegających się o ochronę z tego kraju. Po nagłym spadku liczby wnioskodawców w czerwcu br. nastąpił powrót do mniej więcej stałej miesięcznej liczby wnioskodawców w 2017 r. (65-90 os/mies.);
*  7-krotny spadek liczby wniosków z Tadżykistanu. Z powodu narastającego konfliktu wewnętrznego w Tadżykistanie, od sierpnia 2015 r. liczba składanych wniosków systematycznie rosła, osiągając szczyt w okresie luty-maj 2016 r, by potem zacząć spadać. W pierwszych dziesięciu miesiącach 2016 r. obywatele Tadżykistanu stanowili 8% wnioskodawców, w tym samym okresie 2017 r. – 3%;
*4- krotny spadek liczby wniosków z Armenii. W porównaniu do tego samego okresu zeszłego roku liczba wniosków składanych przez obywateli Armenii spadła, ale odsetek na tle innych obywatelstw pozostał bez większych zmian;
* 2-krotny spadek liczby wniosków z Gruzji. Wartym zauważenia jest fakt, że 70% ogółu wniosków z 2017 r. z Gruzji stanowią wnioski kolejne, podczas gdy w 2016 r. - 55%;
* liczba wnioskodawców z Syrii, Iraku i Białorusi pozostaje bez większych  zmian (po 1% ogółu);
* spadek liczby wniosków z Wietnamu, Kirgistanu i Turcji. W analogicznym okresie 2016 r. obywatele Wietnamu zajmowali  6 pozycję w zestawieniu TOP10, aktualnie opuścili TOP10 i znajdują się na 11 miejscu, obywatele Kirgistanu – 7 pozycja w TOP 10 w obu latach, spadek widoczny jest jedynie w wartościach liczbowych, obywatele Turcji – 8 pozycja w TOP 10 w 2016 r., 6 pozycja w 2017 r.
</t>
  </si>
  <si>
    <r>
      <t xml:space="preserve">Zdecydowaną większość działań związanych ze stosowaniem Procedur Dublińskich stanowią sprawy dotyczące przejęcia odpowiedzialności za wniosek o udzielenie ochrony złożony na terytorium innego państwa członkowskiego (tzw. IN). Liczba spraw 35-krotnie przekracza liczbę takich wniosków złożonych przez Polskę. Jest to związane z położeniem geograficznym naszego kraju (zewnętrzne państwo Strefy Schengen) i traktowaniem terytorium RP jako strefy tranzytowej do krajów docelowych UE (Niemcy, Francja, </t>
    </r>
    <r>
      <rPr>
        <sz val="11"/>
        <rFont val="Calibri"/>
        <family val="2"/>
        <charset val="238"/>
        <scheme val="minor"/>
      </rPr>
      <t>Austria, Niderlandy, Belgia i Szwecja).  58% wniosków IN dotyczyło obywateli Rosji, 9% - Ukrainy.
Liczba cudzoziemców objętych wnioskami IN wyniosła od początku roku 5 006 os. Polska wystąpiła z takim wnioskiem do innych krajów europejskich (OUT) w przypadku 143 os., z czego 85% wniosków IN i 52% wniosków OUT zostało rozpatrzonych pozytywnie. 56% wniosków IN oraz 34% wniosków OUT dotyczy współpracy z Niemcami. Poza tym, osoby, które ubiegały się o ochronę międzynarodową w Polsce składały  kolejne wnioski (oprócz Niemiec) we Francji, Austrii, Szwecji i Niderlandach. Z kolei dalsze wnioski OUT z Polski kierowane były poza Niemcami do Bułgarii, na Litwę, do Belgii i Austrii.</t>
    </r>
  </si>
  <si>
    <r>
      <rPr>
        <sz val="11"/>
        <rFont val="Calibri"/>
        <family val="2"/>
        <charset val="238"/>
        <scheme val="minor"/>
      </rPr>
      <t>Szef Urzędu do Spraw Cudzoziemców w 2017 r. wydał 4 645 decyzji: udzielił ochrony 386 os. (8% ogółu), 1 817 os. (39% ogółu) uzyskało decyzję negatywną, a 2 442 postępowań (53% ogółu) umorzono. Głównymi beneficjentami decyzji przyznających w 2017 r. ochronę (status uchodźcy, ochrona uzupełniająca i pobyt tolerowany) byli obywatele z grupy TOP 10 wnioskodawców oraz obywatelstwa spoza tego zestawienia: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Ukraina (54% ogółu; 56 os. - status uchodźcy, 151os. - ochrona uzupełniająca) uznawalność: 42%,
* Rosja (18% ogółu;  14 os. - status uchodźcy, 55 os. - ochrona uzupełniająca), uznawalność: 6%,
* Tadżykistan (6% ogółu; 7 os. - status uchodźcy, 17 os. ochrona uzupełniająca) uznawalność: 15%,
* Syria (6% ogółu; 15 os. - status uchodźcy, 8 os. - ochrona uzupełniająca) uznawalność: 100%,
* Irak (2% ogółu, 9 os. - status uchodźcy, 2 os. - ochrona uzupełniająca) uznawalność: 73%,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Afganistan (2% ogółu, 1 os. - status uchodźcy, 6 os. - ochrona uzupełniająca) uznawalność: 58%,
* Białoruś (2% ogółu, 5 os. - status uchodźcy, 1 os. - ochrona uzupełniająca) uznawalność: 58%,.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Pozostali wnioskodawcy z grupy TOP 10 otrzymali niewielką liczbę pozytywnych decyzji, co znalazło odbicie w niskiej uznawalności: Armenia - 0%, Gruzja - 5% (1 os. - ochrona uzupełniająca), Turcja - 0%, Kirgistan - 9% (1 os.- ochrona uzupełniająca, 1 os. - status uchodźcy), Wietnam - 0%.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Z kolei państwa z najwyższą uznawalnością w 2017 r. nie znalazły się wśród najliczniejszych obywatelstw wnioskodawców z 2017 r. (z wyjątkiem Syrii, Ukrainy, Białorusi, Iraku i Afganistanu):  Erytrea ( 100%), Kamerun (100%), Kongo (100%), Palestyna (100%), Republika Środkowoafrykańska (100%), bezpaństwowcy (100%), Luksemburg (100%), Mali (100%), Egipt (75%), Nigeria (50%).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Całkowita uznawalność w 2017 r. to 17% (18% z pobytem tolerowanym), w analogicznym okresie zeszłego roku: 10% (12% z pobytem tolerowanym).
Ponadto decyzje o udzieleniu ochrony kolejnym 49 osobom wydała Rada do Spraw Uchodźców (ochrona uzupełniająca dla 22 obywateli Ukrainy, 6 obywateli Kirgistanu i 1 Gruzji, 19 pobytów tolerowanych dla Rosji i 1 - Sudanu). 
Podsumowując, w RP organy obydwu instancji wydały wnioskodawcom w 2017 r. w sumie 435 decyzje o udzieleniu jednej z form ochrony: 89% z nich wydał  Szef Urzędu do Spraw Cudzoziemców, 11% Rada do Spraw Uchodźców.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Rozstrzygnięcia merytoryczne stanowiły jednak tylko niespełna połowę wydanych decyzji (47%). Nieco ponad połowa decyzji wydanych przez Szefa Urzędu to umorzenia (53%) wydane w związku z brakiem zainteresowania kontynuacją postępowania ze strony cudzoziemca, z czego 78% z nich dotyczyło Rosjan (1 911 os.), 9% (215 os.) - obywateli Ukrainy.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Warto zwrócić uwagę na fakt, że choć liczba decyzji w 2017 r. jest znacznie niższa niż w 2016 r., to jednocześnie liczba pozytywnych decyzji wydanych przez Szefa Urzędu (status uchodźcy, ochrona i pobyt tolerowany) jest o 62% wyższa niż w pierwszych 10 miesiącach 2016 r. Za wzrost tej liczby w dużej mierze odpowiadają pozytywne decyzje wydane obywatelom Ukrainy (56 os. status uchodźcy i 151 os. ochrona uzupełniająca). W zeszłym roku przez pierwsze 10 miesięcy obywatelom Ukrainy wydano 37 pozytywnych decyzji, w 2017 r. - 215. Dane te znalazły odbicie w wysokości odsetka uznawalności: w 2017 r. uznawalność decyzji dla obywateli Ukrainy wynosi 42%, podczas gdy analogicznym okresie 2016 r. - 6%.</t>
    </r>
  </si>
  <si>
    <t>Szef Urzędu do Spraw Cudzoziemców miał w październiku pod swoją opieką średnio 3 592. os. Od marca br. - w związku ze spadkiem liczby wniosków - widoczna jest tendencja spadkowa (ze śr. 4,2 tys. na 3,6 tys.). Liczba osób pozostających pod opieką Szefa z ostatnich  tygodni października jest najniższa od ponad dwóch lat.
Ponad połowa wnioskodawców przebywa poza ośrodkami dla cudzoziemców. 58% świadczeniobiorców  wynajmuje mieszkania i utrzymuje się ze środków otrzymywanych z Urzędu. Odsetek osób preferujących samodzielne mieszkanie i utrzymanie się zaczyna po trwającym rok spadku zaczyna powoli wzrastać.
W przypadku 10 najliczniejszych obywatelstw wnioskodawców można zaobserwować zdecydowane preferencje odnośnie miejsca pobytu na czas trwania postępowania w RP. Na pobyt w ośrodku decydują się głównie obywatele Rosji - 68% i Kazachstanu - 59%. Oczekiwanie na zakończenie procedury poza ośrodkiem preferują pozostałe obywatelstwa TOP 10 osób pozostających pod opieką: obywatele Ukrainy, Tadżykistanu, Gruzji, Armenii, Kirgistanu, Białorusi, Iraku, Turcji (pomiędzy 67% a 92% wnioskodawców z danego kraju).</t>
  </si>
  <si>
    <r>
      <t xml:space="preserve">Liczba składanych wniosków legalizacyjnych charakteryzuje się tendencją wzrostową, a liczba wniosków złożonych we wrześniu (19,2 tys.) jest  rekordowo wysoka (najwyższa w 2017 r.)
</t>
    </r>
    <r>
      <rPr>
        <sz val="11"/>
        <rFont val="Calibri"/>
        <family val="2"/>
        <charset val="238"/>
        <scheme val="minor"/>
      </rPr>
      <t xml:space="preserve">Do końca października liczba złożonych wniosków wyniosła ponad 156 tys. 88% dotyczyło otrzymania zezwolenia na pobyt czasowy, 10% zezwolenia na pobyt stały, a 2% zezwolenia na pobyt rezydenta UE. W sprawie zezwolenia na pobyt czasowy spośród prawie 137,4 tys. wniosków 66% (91 tys.) złożyli obywatele Ukrainy, 5% - Hindusi, po 3% - Chińczycy, Wietnamczycy, po 2% - Białorusini, Turcy i Rosjanie. O zezwolenie na pobyt stały ubiegało się ponad 15,7 tys. cudzoziemców, w tym 59% (9,2 tys.) to obywatele Ukrainy, 28% - Białorusini, 4% - Rosjanie. Wnioski o zezwolenie na pobyt rezydenta długoterminowego UE, (prawie 3 tys. wniosków) zdominowali również obywatele Ukrainy (1356) - złożyli 45% wniosków, 13% - Wietnamczycy, 8% -  Chińczycy, po  5% - Białorusini i  Rosjanie, 4% - Ormianie. 
W podziale na obywatelstwo wnioskodawców w 2017 r. o legalizację pobytu (ww. zezwolenia) najczęściej ubiegali się obywatele Ukrainy: 65% - (101,6 tys. Ukraińców na 156,1 tys. ogółu wnioskujących), w pierwszych dziesieciu miesiącach 2016 r. odsetek ten był podobny, ale liczba złożonych wniosków o 31% niższa w porównaniu do 2017 r. (101,2 tys. w 2017 r., 77,8 tys. w 2016 r.). Za opisany wzrost w 2017 r. odpowiedzialna jest zwiększona - w porównaniu z zeszłym rokiem - liczba wniosków o zezwolenie na pobyt czasowy składanych przez obywateli Ukrainy, (+28% - z 71 tys. w 2016 r. na 91 tys. w 2017 r.) oraz pobytem stałym (+51% z 6,1 tys. w 2016 r. na 9,2 tys. w 2017 r.).
Wzrost zainteresowania legalizacją pobytu zanotowano także w stosunku do obywateli Białorusi (+103%, głównie pobyt stały), Indii (+101%, głównie pobyt czasowy).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W porównaniu do zestawienia najliczniejszych obywatelstw z okresu styczeń-październik 2016 r., w 2017 miały miejsce zmiany kolejności na liście najliczniej wnioskujących obywatelstw. Ukraina pozostała niekwestionowanym liderem, w zakresie liczby złożonych wniosków z obszaru legalizacji pobytu, ale drugie obywatelstwo z 2016 r., czyli Chiny zostało wyprzedzone przez Białoruś, Indie i Wietnam. Zdecydowana większość obywatelstw, które zaczęły w większej liczbie składać wnioski zdecydowała się na przyjazd do Polski w celach zarobkowych, ale w przypadku obywateli Indii, oprócz wzrostu liczby osób zainteresowanych aktywnością zawodową widoczny jest dwukrotny wzrost osób, które jako cel pobytu podały podjęcie lub kontynuację studiow.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Ogółem w 2017 r. złożono łącznie 37% wniosków legalizacyjnych więcej (+34% wniosków na pobyt czasowy, +69% wniosków na pobyt stały, +40% wniosków na pobyt rezydenta długoterminowego UE). 85% wszystkich procedur zakończyło się decyzją przyznającą zezwolenie pobytowe), 10% odmową wydania zezwolenia, a 4% umorzeniem sprawy.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Analiza celu pobytu podawanego przez cudzoziemców podczas składania wniosków na pobyt czasowy wykazała, że zdecydowanie najczęstszym powodem przyjazdu do RP jest aktywność zawodowa (72%): wykonywanie pracy (70% ogółu), prowadzenie działalności gospodarczej (1%), praca w zawodzie wymagającym wysokich kwalifikacji (1%), delegowanie pracownika na terytorium RP (poniżej 1%). Dalsze 10% wnioskodawców przyjechało do Polski w związku z podjęciem lub kontynuacją studiów, kolejne 6% - w związku z pobytem z cudzoziemcem (łączenie rodzin).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Biorąc pod uwagę rozmieszczenie wnioskodawców na terenie RP, najwięcej wniosków przyjęli: Wojewoda Mazowiecki (34%) i Wojewodowie Dolnośląski (10%) oraz Małopolski i Wielkopolski (po 9%). Najmniejsze zainteresowanie legalizacją pobytu miało miejsce w Województwach Podlaskim i Świętokrzyskim.</t>
    </r>
  </si>
  <si>
    <t xml:space="preserve">Liczba odwołań od decyzji wojewodów systematycznie rośnie od 2015 r. i od tej pory utrzymuje się na poziomie trzykrotnie wyższym niż w poprzednich latach. 
Przez pierwsze dziesięć miesięcy 2017 r. cudzoziemcy złożyli  5,9 tys. odwołań od decyzji organów pierwszej instancji, z czego 70% odwołań dotyczyło pobytu czasowego, 18% - zobowiązania do powrotu, 9% - pobytu stałego. Cudzoziemcy uzyskali w tym samym czasie  4,6 tys. decyzji Szefa UdSC w sprawach o legalizację pobytu na terytorium RP, z czego 27% stanowiło utrzymanie decyzji, od której się odwołano. 15% decyzji uchylono i przekazano do ponownego rozpatrzenia, a 17% postępowań odwoławczych zakończyło się uchyleniem decyzji organu pierwszej instancji i udzieleniem zezwolenia.
Uwzględniając obywatelstwo osób składających odwołania, najwięcej - bo połowę odwołań - złożyli obywatele Ukrainy, głównie w sprawach zezwolenia na pobyt czasowy  oraz zobowiązania cudzoziemca do powrotu. Kolejne 9% stanowili obywatele Rosji, odwołujący się najczęściej w sprawach zobowiązania do powrotu i zezwolenia na pobyt czasowy. Kolejne 4 obywatelstwa licznie składające odwołania to Indie (6% ogółu), Białoruś (3%), Wietnam (4% ogółu) i Uzbekistan (4% ogółu).  Obywatele Indii i Uzbekistanu odwoływali się w sprawach zezwolenia na pobyt czasowy i zobowiązania do powrotu, obywatele Białorusi - w sprawach zezwolenia na pobyt stały i czasowy, a obywatele Wietnamu - w sprawach zezwolenia na pobyt czasowy i pobyt rezydenta długoterminowego UE.
W porównaniu z analogicznym okresem zeszłego roku liczba składanych odwołań jest wyższa o 8%, a widoczny wzrost liczby odwołań wystąpił tylko w przypadku pobytu stałego (+58%). </t>
  </si>
  <si>
    <t xml:space="preserve">We październiku przyjęto prawie 69,2 tys. wniosków w sprawie konsultacji wizowych,  przy czym 94% z nich inicjowało inne państwo. 
W tym samym okresie wydano ponad 70,7 tys. decyzji - 93% z nich wobec wniosków innych państw.  </t>
  </si>
  <si>
    <t>Głównym beneficjentem MRG są obywatele Ukrainy. Brak Rosji w statystykach wydanych pozwoleń MRG związany jest z zawieszeniem MRG w stosunku do obywateli tego kraju. 
Od początku 2017 r.  wszystkie zezwolenia MRG wydano na Ukrainie, 75% we Lwowie,  pozostałe 25% - przez wydział konsularny w Łucku. Wydania zezwoleń MRG odmówiono 171 osobom. Cofnięcie zezwoleń miało miejsce w stosunku do 395 posiadaczy:  w 96% obywateli Ukrainy, 4%- Rosji, a 197 zezwoleń unieważniono.</t>
  </si>
  <si>
    <t>Zdecydowanie większy napływ cudzoziemców do Polski obserwujemy od 2014 r. 
* Sytuację migracyjną w Polsce nadal cechuje zwiększony napływ obywateli Ukrainy starających się o zalegalizowanie pobytu, 
* Liczba wniosków o udzielenie ochronny międzynarodowej składanych przez obywateli Rosji (głównie narodowości czeczeńskiej), Tadżykistanu oraz Ukrainy spada. 
*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(nie ma takiej możliwości w trakcie pierwszych 6 miesięcy procedury uchodźczej) i samodzielne utrzymanie rodziny. 
* O zezwolenie na pobyt stały występują głównie cudzoziemcy, którzy od lat przedłużali swój pobyt czasowy w Polsce. Zdecydowana większość z nich to osoby polskiego pochodzenia, w tym legitymujące się Kartą Polaka, ewentualnie małżonkowie obywateli RP. 
* Wśród pobytów czasowych największym zainteresowaniem cieszą się te uzasadniane podjęciem pracy, w tym tzw. jednolite zezwolenia na pobyt i pracę (w 2016 roku 67% wniosków o pobyt czasowy uzasadnionych chęcią podjęcia pracy).
* Dominują migracje czasowe (wydawanych jest 6,5 razy więcej decyzji pozytywnych na pobyt czasowy niż stały i rezydenta UE).
* W 2017 roku szczególnie dużym zainteresowaniem wśród cudzoziemców cieszy się imigracja zarobkowa do Polski (około 67% wniosków pobyt czasowy uzasadnionych chęcią podjęcia pracy).
* Wnioski o udzielenie ochrony międzynarodowej stanowiły w 2016 r. ok 7% ogółu wszystkich wniosków cudzoziemców, w 2017 roku - ok. 3%.</t>
  </si>
  <si>
    <t>IX. Ogólne trendy</t>
  </si>
  <si>
    <t>Warszawa, 23 listopada 2017 r.</t>
  </si>
  <si>
    <t>VIII.  Informacja o Małym Ruchu Granicznym</t>
  </si>
  <si>
    <t>VII. Konsultacje wizowe</t>
  </si>
  <si>
    <t>przygotowała: Małgorzata Jankowska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</si>
</sst>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37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65" fontId="0" fillId="0" borderId="0" xfId="0" applyNumberFormat="1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165" fontId="3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6" fillId="35" borderId="0" xfId="0" applyFont="1" applyFill="1" applyBorder="1" applyAlignment="1" applyProtection="1">
      <alignment horizontal="center" vertical="center"/>
      <protection locked="0"/>
    </xf>
    <xf numFmtId="3" fontId="36" fillId="35" borderId="0" xfId="0" applyNumberFormat="1" applyFont="1" applyFill="1" applyBorder="1" applyAlignment="1" applyProtection="1">
      <alignment horizontal="center" vertical="center"/>
      <protection locked="0"/>
    </xf>
    <xf numFmtId="3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protection locked="0"/>
    </xf>
    <xf numFmtId="0" fontId="27" fillId="0" borderId="0" xfId="0" applyFont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50" xfId="0" applyBorder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6" fillId="0" borderId="0" xfId="24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/>
    </xf>
    <xf numFmtId="0" fontId="36" fillId="36" borderId="0" xfId="10" applyFont="1" applyFill="1" applyBorder="1" applyAlignment="1" applyProtection="1">
      <alignment horizontal="center" vertical="center"/>
      <protection locked="0"/>
    </xf>
    <xf numFmtId="3" fontId="36" fillId="36" borderId="0" xfId="10" applyNumberFormat="1" applyFont="1" applyFill="1" applyBorder="1" applyAlignment="1" applyProtection="1">
      <alignment horizontal="center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6" fillId="0" borderId="0" xfId="10" applyFont="1" applyFill="1" applyBorder="1" applyAlignment="1" applyProtection="1">
      <alignment horizontal="left" vertical="center"/>
      <protection locked="0"/>
    </xf>
    <xf numFmtId="0" fontId="36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36" fillId="0" borderId="0" xfId="24" applyFont="1" applyFill="1" applyBorder="1" applyAlignment="1" applyProtection="1">
      <alignment vertical="center" wrapText="1"/>
      <protection locked="0"/>
    </xf>
    <xf numFmtId="3" fontId="36" fillId="0" borderId="0" xfId="24" applyNumberFormat="1" applyFont="1" applyFill="1" applyBorder="1" applyAlignment="1" applyProtection="1">
      <alignment vertical="center" wrapText="1"/>
      <protection locked="0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23" xfId="0" applyFont="1" applyFill="1" applyBorder="1" applyAlignment="1" applyProtection="1">
      <alignment horizontal="center" vertical="center"/>
    </xf>
    <xf numFmtId="0" fontId="36" fillId="35" borderId="24" xfId="0" applyFont="1" applyFill="1" applyBorder="1" applyAlignment="1" applyProtection="1">
      <alignment horizontal="center" vertical="center"/>
    </xf>
    <xf numFmtId="3" fontId="37" fillId="0" borderId="29" xfId="0" applyNumberFormat="1" applyFont="1" applyFill="1" applyBorder="1" applyAlignment="1" applyProtection="1">
      <alignment horizontal="right" vertical="center"/>
    </xf>
    <xf numFmtId="3" fontId="37" fillId="0" borderId="37" xfId="0" applyNumberFormat="1" applyFont="1" applyFill="1" applyBorder="1" applyAlignment="1" applyProtection="1">
      <alignment horizontal="right" vertical="center"/>
    </xf>
    <xf numFmtId="3" fontId="37" fillId="0" borderId="52" xfId="0" applyNumberFormat="1" applyFont="1" applyFill="1" applyBorder="1" applyAlignment="1" applyProtection="1">
      <alignment horizontal="right" vertical="center"/>
    </xf>
    <xf numFmtId="3" fontId="37" fillId="34" borderId="17" xfId="0" applyNumberFormat="1" applyFont="1" applyFill="1" applyBorder="1" applyAlignment="1" applyProtection="1">
      <alignment horizontal="right" vertical="center"/>
    </xf>
    <xf numFmtId="3" fontId="37" fillId="34" borderId="18" xfId="0" applyNumberFormat="1" applyFont="1" applyFill="1" applyBorder="1" applyAlignment="1" applyProtection="1">
      <alignment horizontal="right" vertical="center"/>
    </xf>
    <xf numFmtId="3" fontId="37" fillId="34" borderId="19" xfId="0" applyNumberFormat="1" applyFont="1" applyFill="1" applyBorder="1" applyAlignment="1" applyProtection="1">
      <alignment horizontal="right" vertical="center"/>
    </xf>
    <xf numFmtId="3" fontId="36" fillId="36" borderId="47" xfId="10" applyNumberFormat="1" applyFont="1" applyFill="1" applyBorder="1" applyAlignment="1" applyProtection="1">
      <alignment horizontal="center" vertical="center"/>
    </xf>
    <xf numFmtId="3" fontId="36" fillId="36" borderId="51" xfId="10" applyNumberFormat="1" applyFont="1" applyFill="1" applyBorder="1" applyAlignment="1" applyProtection="1">
      <alignment horizontal="center" vertical="center"/>
    </xf>
    <xf numFmtId="3" fontId="36" fillId="36" borderId="49" xfId="10" applyNumberFormat="1" applyFont="1" applyFill="1" applyBorder="1" applyAlignment="1" applyProtection="1">
      <alignment horizontal="center" vertical="center"/>
    </xf>
    <xf numFmtId="0" fontId="36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6" fillId="35" borderId="26" xfId="0" applyFont="1" applyFill="1" applyBorder="1" applyAlignment="1" applyProtection="1">
      <alignment horizontal="center" vertical="center" textRotation="90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/>
    </xf>
    <xf numFmtId="3" fontId="37" fillId="35" borderId="37" xfId="0" applyNumberFormat="1" applyFont="1" applyFill="1" applyBorder="1" applyAlignment="1" applyProtection="1">
      <alignment horizontal="right" vertical="center"/>
    </xf>
    <xf numFmtId="3" fontId="37" fillId="35" borderId="52" xfId="0" applyNumberFormat="1" applyFont="1" applyFill="1" applyBorder="1" applyAlignment="1" applyProtection="1">
      <alignment horizontal="right" vertical="center"/>
    </xf>
    <xf numFmtId="0" fontId="20" fillId="0" borderId="0" xfId="0" applyFont="1" applyAlignment="1" applyProtection="1">
      <alignment horizontal="left" vertical="center" wrapText="1"/>
      <protection locked="0"/>
    </xf>
    <xf numFmtId="3" fontId="37" fillId="34" borderId="10" xfId="0" applyNumberFormat="1" applyFont="1" applyFill="1" applyBorder="1" applyAlignment="1" applyProtection="1">
      <alignment horizontal="right" vertical="center"/>
    </xf>
    <xf numFmtId="0" fontId="37" fillId="34" borderId="25" xfId="24" applyFont="1" applyFill="1" applyBorder="1" applyAlignment="1" applyProtection="1">
      <alignment horizontal="left" vertical="center" wrapText="1"/>
      <protection locked="0"/>
    </xf>
    <xf numFmtId="0" fontId="37" fillId="34" borderId="10" xfId="24" applyFont="1" applyFill="1" applyBorder="1" applyAlignment="1" applyProtection="1">
      <alignment horizontal="left" vertical="center" wrapText="1"/>
      <protection locked="0"/>
    </xf>
    <xf numFmtId="3" fontId="37" fillId="0" borderId="17" xfId="0" applyNumberFormat="1" applyFont="1" applyFill="1" applyBorder="1" applyAlignment="1" applyProtection="1">
      <alignment horizontal="right" vertical="center"/>
    </xf>
    <xf numFmtId="3" fontId="37" fillId="0" borderId="18" xfId="0" applyNumberFormat="1" applyFont="1" applyFill="1" applyBorder="1" applyAlignment="1" applyProtection="1">
      <alignment horizontal="right" vertical="center"/>
    </xf>
    <xf numFmtId="3" fontId="37" fillId="0" borderId="19" xfId="0" applyNumberFormat="1" applyFont="1" applyFill="1" applyBorder="1" applyAlignment="1" applyProtection="1">
      <alignment horizontal="right" vertical="center"/>
    </xf>
    <xf numFmtId="3" fontId="37" fillId="0" borderId="42" xfId="0" applyNumberFormat="1" applyFont="1" applyFill="1" applyBorder="1" applyAlignment="1" applyProtection="1">
      <alignment horizontal="right" vertical="center"/>
    </xf>
    <xf numFmtId="0" fontId="35" fillId="35" borderId="21" xfId="0" applyFont="1" applyFill="1" applyBorder="1" applyAlignment="1" applyProtection="1">
      <alignment horizontal="center" vertical="center" wrapText="1"/>
    </xf>
    <xf numFmtId="3" fontId="37" fillId="0" borderId="10" xfId="0" applyNumberFormat="1" applyFont="1" applyFill="1" applyBorder="1" applyAlignment="1" applyProtection="1">
      <alignment horizontal="right" vertical="center"/>
    </xf>
    <xf numFmtId="0" fontId="14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14" fontId="16" fillId="0" borderId="0" xfId="0" applyNumberFormat="1" applyFont="1" applyBorder="1" applyAlignment="1" applyProtection="1">
      <alignment horizontal="center"/>
      <protection locked="0"/>
    </xf>
    <xf numFmtId="0" fontId="14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7" fillId="34" borderId="41" xfId="0" applyFont="1" applyFill="1" applyBorder="1" applyAlignment="1" applyProtection="1">
      <alignment horizontal="left" vertical="center" wrapText="1"/>
      <protection locked="0"/>
    </xf>
    <xf numFmtId="0" fontId="37" fillId="34" borderId="42" xfId="0" applyFont="1" applyFill="1" applyBorder="1" applyAlignment="1" applyProtection="1">
      <alignment horizontal="left" vertical="center" wrapText="1"/>
      <protection locked="0"/>
    </xf>
    <xf numFmtId="3" fontId="37" fillId="0" borderId="10" xfId="0" applyNumberFormat="1" applyFont="1" applyBorder="1" applyAlignment="1" applyProtection="1">
      <alignment horizontal="right" vertical="center" wrapText="1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6" fillId="36" borderId="31" xfId="0" applyFont="1" applyFill="1" applyBorder="1" applyAlignment="1" applyProtection="1">
      <alignment horizontal="center" vertical="center" textRotation="90" wrapText="1"/>
      <protection locked="0"/>
    </xf>
    <xf numFmtId="3" fontId="37" fillId="0" borderId="32" xfId="0" applyNumberFormat="1" applyFont="1" applyBorder="1" applyAlignment="1" applyProtection="1">
      <alignment horizontal="right" vertical="center" wrapText="1"/>
    </xf>
    <xf numFmtId="3" fontId="37" fillId="36" borderId="10" xfId="24" applyNumberFormat="1" applyFont="1" applyFill="1" applyBorder="1" applyAlignment="1" applyProtection="1">
      <alignment horizontal="right" vertical="center" wrapText="1"/>
    </xf>
    <xf numFmtId="3" fontId="37" fillId="36" borderId="32" xfId="24" applyNumberFormat="1" applyFont="1" applyFill="1" applyBorder="1" applyAlignment="1" applyProtection="1">
      <alignment horizontal="right" vertical="center" wrapText="1"/>
    </xf>
    <xf numFmtId="3" fontId="37" fillId="0" borderId="42" xfId="0" applyNumberFormat="1" applyFont="1" applyBorder="1" applyAlignment="1" applyProtection="1">
      <alignment horizontal="right" vertical="center" wrapText="1"/>
    </xf>
    <xf numFmtId="0" fontId="36" fillId="36" borderId="44" xfId="0" applyFont="1" applyFill="1" applyBorder="1" applyAlignment="1" applyProtection="1">
      <alignment horizontal="center" vertical="center"/>
    </xf>
    <xf numFmtId="0" fontId="36" fillId="36" borderId="45" xfId="0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3" fontId="37" fillId="0" borderId="32" xfId="0" applyNumberFormat="1" applyFont="1" applyBorder="1" applyAlignment="1" applyProtection="1">
      <alignment horizontal="right" vertical="center"/>
    </xf>
    <xf numFmtId="0" fontId="0" fillId="33" borderId="0" xfId="0" applyFill="1" applyAlignment="1" applyProtection="1">
      <alignment horizontal="left" vertical="top" wrapText="1"/>
      <protection locked="0"/>
    </xf>
    <xf numFmtId="0" fontId="36" fillId="36" borderId="21" xfId="0" applyFont="1" applyFill="1" applyBorder="1" applyAlignment="1" applyProtection="1">
      <alignment horizontal="center" vertical="center"/>
      <protection locked="0"/>
    </xf>
    <xf numFmtId="0" fontId="36" fillId="35" borderId="44" xfId="10" applyFont="1" applyFill="1" applyBorder="1" applyAlignment="1" applyProtection="1">
      <alignment horizontal="center" vertical="center" wrapText="1"/>
      <protection locked="0"/>
    </xf>
    <xf numFmtId="0" fontId="36" fillId="35" borderId="45" xfId="1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/>
      <protection locked="0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6" xfId="10" applyNumberFormat="1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left" vertical="center" wrapText="1"/>
      <protection locked="0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6" fillId="35" borderId="22" xfId="0" applyFont="1" applyFill="1" applyBorder="1" applyAlignment="1" applyProtection="1">
      <alignment horizontal="center" vertical="center" wrapText="1"/>
      <protection locked="0"/>
    </xf>
    <xf numFmtId="0" fontId="36" fillId="35" borderId="23" xfId="0" applyFont="1" applyFill="1" applyBorder="1" applyAlignment="1" applyProtection="1">
      <alignment horizontal="center" vertical="center" wrapText="1"/>
      <protection locked="0"/>
    </xf>
    <xf numFmtId="0" fontId="36" fillId="35" borderId="24" xfId="0" applyFont="1" applyFill="1" applyBorder="1" applyAlignment="1" applyProtection="1">
      <alignment horizontal="center" vertical="center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 wrapText="1"/>
    </xf>
    <xf numFmtId="3" fontId="37" fillId="35" borderId="37" xfId="0" applyNumberFormat="1" applyFont="1" applyFill="1" applyBorder="1" applyAlignment="1" applyProtection="1">
      <alignment horizontal="right" vertical="center" wrapText="1"/>
    </xf>
    <xf numFmtId="3" fontId="37" fillId="35" borderId="30" xfId="0" applyNumberFormat="1" applyFont="1" applyFill="1" applyBorder="1" applyAlignment="1" applyProtection="1">
      <alignment horizontal="right" vertical="center" wrapText="1"/>
    </xf>
    <xf numFmtId="0" fontId="22" fillId="0" borderId="0" xfId="0" applyFont="1" applyAlignment="1" applyProtection="1">
      <alignment horizontal="left" vertical="center"/>
      <protection locked="0"/>
    </xf>
    <xf numFmtId="0" fontId="37" fillId="0" borderId="41" xfId="24" applyFont="1" applyFill="1" applyBorder="1" applyAlignment="1" applyProtection="1">
      <alignment horizontal="left" vertical="center" indent="1"/>
      <protection locked="0"/>
    </xf>
    <xf numFmtId="0" fontId="37" fillId="0" borderId="42" xfId="24" applyFont="1" applyFill="1" applyBorder="1" applyAlignment="1" applyProtection="1">
      <alignment horizontal="left" vertical="center" indent="1"/>
      <protection locked="0"/>
    </xf>
    <xf numFmtId="3" fontId="37" fillId="0" borderId="42" xfId="24" applyNumberFormat="1" applyFont="1" applyFill="1" applyBorder="1" applyAlignment="1" applyProtection="1">
      <alignment horizontal="right" vertical="center"/>
    </xf>
    <xf numFmtId="0" fontId="36" fillId="33" borderId="21" xfId="0" applyFont="1" applyFill="1" applyBorder="1" applyAlignment="1" applyProtection="1">
      <alignment horizontal="center" vertical="center"/>
    </xf>
    <xf numFmtId="0" fontId="36" fillId="33" borderId="31" xfId="0" applyFont="1" applyFill="1" applyBorder="1" applyAlignment="1" applyProtection="1">
      <alignment horizontal="center" vertical="center"/>
    </xf>
    <xf numFmtId="0" fontId="37" fillId="0" borderId="25" xfId="24" applyFont="1" applyFill="1" applyBorder="1" applyAlignment="1" applyProtection="1">
      <alignment horizontal="left" vertical="center" indent="1"/>
      <protection locked="0"/>
    </xf>
    <xf numFmtId="0" fontId="37" fillId="0" borderId="10" xfId="24" applyFont="1" applyFill="1" applyBorder="1" applyAlignment="1" applyProtection="1">
      <alignment horizontal="left" vertical="center" indent="1"/>
      <protection locked="0"/>
    </xf>
    <xf numFmtId="3" fontId="37" fillId="0" borderId="10" xfId="24" applyNumberFormat="1" applyFont="1" applyFill="1" applyBorder="1" applyAlignment="1" applyProtection="1">
      <alignment horizontal="right" vertical="center"/>
    </xf>
    <xf numFmtId="0" fontId="36" fillId="33" borderId="10" xfId="0" applyFont="1" applyFill="1" applyBorder="1" applyAlignment="1" applyProtection="1">
      <alignment horizontal="center" vertical="center" wrapText="1"/>
      <protection locked="0"/>
    </xf>
    <xf numFmtId="0" fontId="36" fillId="33" borderId="44" xfId="10" applyFont="1" applyFill="1" applyBorder="1" applyAlignment="1" applyProtection="1">
      <alignment horizontal="center" vertical="center"/>
      <protection locked="0"/>
    </xf>
    <xf numFmtId="0" fontId="36" fillId="33" borderId="45" xfId="10" applyFont="1" applyFill="1" applyBorder="1" applyAlignment="1" applyProtection="1">
      <alignment horizontal="center" vertical="center"/>
      <protection locked="0"/>
    </xf>
    <xf numFmtId="3" fontId="36" fillId="33" borderId="45" xfId="10" applyNumberFormat="1" applyFont="1" applyFill="1" applyBorder="1" applyAlignment="1" applyProtection="1">
      <alignment horizontal="center" vertical="center"/>
    </xf>
    <xf numFmtId="3" fontId="36" fillId="33" borderId="46" xfId="10" applyNumberFormat="1" applyFont="1" applyFill="1" applyBorder="1" applyAlignment="1" applyProtection="1">
      <alignment horizontal="center" vertical="center"/>
    </xf>
    <xf numFmtId="0" fontId="36" fillId="33" borderId="2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  <protection locked="0"/>
    </xf>
    <xf numFmtId="0" fontId="36" fillId="33" borderId="25" xfId="0" applyFont="1" applyFill="1" applyBorder="1" applyAlignment="1" applyProtection="1">
      <alignment horizontal="center" vertical="center"/>
      <protection locked="0"/>
    </xf>
    <xf numFmtId="0" fontId="36" fillId="33" borderId="10" xfId="0" applyFont="1" applyFill="1" applyBorder="1" applyAlignment="1" applyProtection="1">
      <alignment horizontal="center" vertical="center"/>
      <protection locked="0"/>
    </xf>
    <xf numFmtId="0" fontId="36" fillId="33" borderId="32" xfId="0" applyFont="1" applyFill="1" applyBorder="1" applyAlignment="1" applyProtection="1">
      <alignment horizontal="center" vertical="center" wrapText="1"/>
      <protection locked="0"/>
    </xf>
    <xf numFmtId="0" fontId="37" fillId="33" borderId="25" xfId="0" applyFont="1" applyFill="1" applyBorder="1" applyAlignment="1" applyProtection="1">
      <alignment horizontal="left" vertical="center" indent="1"/>
      <protection locked="0"/>
    </xf>
    <xf numFmtId="0" fontId="37" fillId="33" borderId="10" xfId="0" applyFont="1" applyFill="1" applyBorder="1" applyAlignment="1" applyProtection="1">
      <alignment horizontal="left" vertical="center" indent="1"/>
      <protection locked="0"/>
    </xf>
    <xf numFmtId="3" fontId="37" fillId="33" borderId="10" xfId="24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horizontal="center" vertical="center"/>
      <protection locked="0"/>
    </xf>
    <xf numFmtId="0" fontId="36" fillId="36" borderId="45" xfId="10" applyFont="1" applyFill="1" applyBorder="1" applyAlignment="1" applyProtection="1">
      <alignment horizontal="center" vertical="center"/>
      <protection locked="0"/>
    </xf>
    <xf numFmtId="3" fontId="36" fillId="36" borderId="45" xfId="10" applyNumberFormat="1" applyFont="1" applyFill="1" applyBorder="1" applyAlignment="1" applyProtection="1">
      <alignment horizontal="center" vertical="center"/>
    </xf>
    <xf numFmtId="3" fontId="36" fillId="36" borderId="46" xfId="10" applyNumberFormat="1" applyFont="1" applyFill="1" applyBorder="1" applyAlignment="1" applyProtection="1">
      <alignment horizontal="center" vertical="center"/>
    </xf>
    <xf numFmtId="0" fontId="37" fillId="0" borderId="41" xfId="0" applyFont="1" applyFill="1" applyBorder="1" applyAlignment="1" applyProtection="1">
      <alignment horizontal="left" vertical="center" indent="1"/>
      <protection locked="0"/>
    </xf>
    <xf numFmtId="0" fontId="37" fillId="0" borderId="42" xfId="0" applyFont="1" applyFill="1" applyBorder="1" applyAlignment="1" applyProtection="1">
      <alignment horizontal="left" vertical="center" indent="1"/>
      <protection locked="0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3" fontId="36" fillId="36" borderId="45" xfId="0" applyNumberFormat="1" applyFont="1" applyFill="1" applyBorder="1" applyAlignment="1" applyProtection="1">
      <alignment horizontal="center" vertical="center"/>
    </xf>
    <xf numFmtId="3" fontId="36" fillId="36" borderId="46" xfId="0" applyNumberFormat="1" applyFont="1" applyFill="1" applyBorder="1" applyAlignment="1" applyProtection="1">
      <alignment horizontal="center" vertical="center"/>
    </xf>
    <xf numFmtId="0" fontId="37" fillId="36" borderId="25" xfId="24" applyFont="1" applyFill="1" applyBorder="1" applyAlignment="1" applyProtection="1">
      <alignment horizontal="left" vertical="center" wrapText="1"/>
    </xf>
    <xf numFmtId="0" fontId="37" fillId="36" borderId="10" xfId="24" applyFont="1" applyFill="1" applyBorder="1" applyAlignment="1" applyProtection="1">
      <alignment horizontal="left" vertical="center" wrapText="1"/>
    </xf>
    <xf numFmtId="3" fontId="37" fillId="36" borderId="10" xfId="24" applyNumberFormat="1" applyFont="1" applyFill="1" applyBorder="1" applyAlignment="1" applyProtection="1">
      <alignment horizontal="right" vertical="center"/>
    </xf>
    <xf numFmtId="0" fontId="37" fillId="0" borderId="41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 wrapText="1"/>
    </xf>
    <xf numFmtId="3" fontId="37" fillId="0" borderId="42" xfId="0" applyNumberFormat="1" applyFont="1" applyBorder="1" applyAlignment="1" applyProtection="1">
      <alignment horizontal="right" vertical="center"/>
    </xf>
    <xf numFmtId="3" fontId="37" fillId="0" borderId="43" xfId="0" applyNumberFormat="1" applyFont="1" applyBorder="1" applyAlignment="1" applyProtection="1">
      <alignment horizontal="right" vertical="center" wrapText="1"/>
    </xf>
    <xf numFmtId="3" fontId="37" fillId="35" borderId="42" xfId="0" applyNumberFormat="1" applyFont="1" applyFill="1" applyBorder="1" applyAlignment="1" applyProtection="1">
      <alignment horizontal="right" vertical="center"/>
    </xf>
    <xf numFmtId="0" fontId="37" fillId="35" borderId="41" xfId="0" applyFont="1" applyFill="1" applyBorder="1" applyAlignment="1" applyProtection="1">
      <alignment horizontal="left" vertical="center" wrapText="1"/>
    </xf>
    <xf numFmtId="0" fontId="37" fillId="35" borderId="42" xfId="0" applyFont="1" applyFill="1" applyBorder="1" applyAlignment="1" applyProtection="1">
      <alignment horizontal="left" vertical="center" wrapText="1"/>
    </xf>
    <xf numFmtId="0" fontId="36" fillId="36" borderId="44" xfId="10" applyFont="1" applyFill="1" applyBorder="1" applyAlignment="1" applyProtection="1">
      <alignment vertical="center" wrapText="1"/>
    </xf>
    <xf numFmtId="0" fontId="36" fillId="36" borderId="45" xfId="10" applyFont="1" applyFill="1" applyBorder="1" applyAlignment="1" applyProtection="1">
      <alignment vertical="center" wrapText="1"/>
    </xf>
    <xf numFmtId="0" fontId="36" fillId="35" borderId="2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 wrapText="1"/>
      <protection locked="0"/>
    </xf>
    <xf numFmtId="0" fontId="36" fillId="35" borderId="25" xfId="0" applyFont="1" applyFill="1" applyBorder="1" applyAlignment="1" applyProtection="1">
      <alignment horizontal="center" vertical="center" wrapText="1"/>
      <protection locked="0"/>
    </xf>
    <xf numFmtId="0" fontId="36" fillId="35" borderId="10" xfId="0" applyFont="1" applyFill="1" applyBorder="1" applyAlignment="1" applyProtection="1">
      <alignment horizontal="center" vertical="center" wrapText="1"/>
      <protection locked="0"/>
    </xf>
    <xf numFmtId="0" fontId="36" fillId="36" borderId="10" xfId="0" applyFont="1" applyFill="1" applyBorder="1" applyAlignment="1" applyProtection="1">
      <alignment horizontal="center" vertical="center" textRotation="90"/>
      <protection locked="0"/>
    </xf>
    <xf numFmtId="0" fontId="37" fillId="0" borderId="25" xfId="0" applyFont="1" applyFill="1" applyBorder="1" applyAlignment="1" applyProtection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6" fillId="36" borderId="20" xfId="0" applyFont="1" applyFill="1" applyBorder="1" applyAlignment="1" applyProtection="1">
      <alignment horizontal="center" vertical="center"/>
      <protection locked="0"/>
    </xf>
    <xf numFmtId="0" fontId="36" fillId="36" borderId="25" xfId="0" applyFont="1" applyFill="1" applyBorder="1" applyAlignment="1" applyProtection="1">
      <alignment horizontal="center" vertical="center"/>
      <protection locked="0"/>
    </xf>
    <xf numFmtId="0" fontId="36" fillId="36" borderId="10" xfId="0" applyFont="1" applyFill="1" applyBorder="1" applyAlignment="1" applyProtection="1">
      <alignment horizontal="center" vertical="center"/>
      <protection locked="0"/>
    </xf>
    <xf numFmtId="3" fontId="36" fillId="34" borderId="45" xfId="0" applyNumberFormat="1" applyFont="1" applyFill="1" applyBorder="1" applyAlignment="1" applyProtection="1">
      <alignment horizontal="center" vertical="center"/>
    </xf>
    <xf numFmtId="3" fontId="36" fillId="34" borderId="46" xfId="0" applyNumberFormat="1" applyFont="1" applyFill="1" applyBorder="1" applyAlignment="1" applyProtection="1">
      <alignment horizontal="center" vertical="center"/>
    </xf>
    <xf numFmtId="0" fontId="36" fillId="36" borderId="32" xfId="0" applyFont="1" applyFill="1" applyBorder="1" applyAlignment="1" applyProtection="1">
      <alignment horizontal="center" vertical="center" textRotation="90"/>
      <protection locked="0"/>
    </xf>
    <xf numFmtId="0" fontId="37" fillId="34" borderId="10" xfId="43" applyFont="1" applyFill="1" applyBorder="1" applyAlignment="1" applyProtection="1">
      <alignment horizontal="right" vertical="center"/>
    </xf>
    <xf numFmtId="0" fontId="37" fillId="34" borderId="32" xfId="43" applyFont="1" applyFill="1" applyBorder="1" applyAlignment="1" applyProtection="1">
      <alignment horizontal="right" vertical="center"/>
    </xf>
    <xf numFmtId="0" fontId="37" fillId="35" borderId="10" xfId="43" applyFont="1" applyFill="1" applyBorder="1" applyAlignment="1" applyProtection="1">
      <alignment horizontal="right" vertical="center"/>
    </xf>
    <xf numFmtId="0" fontId="37" fillId="35" borderId="32" xfId="43" applyFont="1" applyFill="1" applyBorder="1" applyAlignment="1" applyProtection="1">
      <alignment horizontal="right" vertical="center"/>
    </xf>
    <xf numFmtId="0" fontId="35" fillId="35" borderId="31" xfId="0" applyFont="1" applyFill="1" applyBorder="1" applyAlignment="1" applyProtection="1">
      <alignment horizontal="center" vertical="center" wrapText="1"/>
    </xf>
    <xf numFmtId="0" fontId="35" fillId="35" borderId="22" xfId="0" applyFont="1" applyFill="1" applyBorder="1" applyAlignment="1" applyProtection="1">
      <alignment horizontal="center" vertical="center" wrapText="1"/>
    </xf>
    <xf numFmtId="0" fontId="35" fillId="35" borderId="23" xfId="0" applyFont="1" applyFill="1" applyBorder="1" applyAlignment="1" applyProtection="1">
      <alignment horizontal="center" vertical="center" wrapText="1"/>
    </xf>
    <xf numFmtId="0" fontId="35" fillId="35" borderId="53" xfId="0" applyFont="1" applyFill="1" applyBorder="1" applyAlignment="1" applyProtection="1">
      <alignment horizontal="center" vertical="center" wrapText="1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37" fillId="35" borderId="42" xfId="43" applyFont="1" applyFill="1" applyBorder="1" applyAlignment="1" applyProtection="1">
      <alignment horizontal="right" vertical="center"/>
    </xf>
    <xf numFmtId="0" fontId="36" fillId="35" borderId="10" xfId="44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6" fillId="35" borderId="17" xfId="44" applyFont="1" applyFill="1" applyBorder="1" applyAlignment="1" applyProtection="1">
      <alignment horizontal="center" vertical="center"/>
      <protection locked="0"/>
    </xf>
    <xf numFmtId="0" fontId="36" fillId="35" borderId="18" xfId="44" applyFont="1" applyFill="1" applyBorder="1" applyAlignment="1" applyProtection="1">
      <alignment horizontal="center" vertical="center"/>
      <protection locked="0"/>
    </xf>
    <xf numFmtId="0" fontId="36" fillId="35" borderId="26" xfId="44" applyFont="1" applyFill="1" applyBorder="1" applyAlignment="1" applyProtection="1">
      <alignment horizontal="center" vertical="center"/>
      <protection locked="0"/>
    </xf>
    <xf numFmtId="0" fontId="36" fillId="35" borderId="10" xfId="44" applyFont="1" applyFill="1" applyBorder="1" applyAlignment="1" applyProtection="1">
      <alignment horizontal="center" vertical="center" wrapText="1"/>
      <protection locked="0"/>
    </xf>
    <xf numFmtId="0" fontId="36" fillId="35" borderId="32" xfId="44" applyFont="1" applyFill="1" applyBorder="1" applyAlignment="1" applyProtection="1">
      <alignment horizontal="center" vertical="center"/>
      <protection locked="0"/>
    </xf>
    <xf numFmtId="0" fontId="36" fillId="35" borderId="19" xfId="44" applyFont="1" applyFill="1" applyBorder="1" applyAlignment="1" applyProtection="1">
      <alignment horizontal="center" vertical="center"/>
      <protection locked="0"/>
    </xf>
    <xf numFmtId="0" fontId="36" fillId="36" borderId="47" xfId="10" applyFont="1" applyFill="1" applyBorder="1" applyAlignment="1" applyProtection="1">
      <alignment horizontal="center" vertical="center"/>
    </xf>
    <xf numFmtId="0" fontId="36" fillId="36" borderId="48" xfId="10" applyFont="1" applyFill="1" applyBorder="1" applyAlignment="1" applyProtection="1">
      <alignment horizontal="center" vertical="center"/>
    </xf>
    <xf numFmtId="0" fontId="36" fillId="36" borderId="49" xfId="10" applyFont="1" applyFill="1" applyBorder="1" applyAlignment="1" applyProtection="1">
      <alignment horizontal="center" vertical="center"/>
    </xf>
    <xf numFmtId="0" fontId="36" fillId="35" borderId="17" xfId="44" applyFont="1" applyFill="1" applyBorder="1" applyAlignment="1" applyProtection="1">
      <alignment horizontal="center" vertical="center" wrapText="1"/>
      <protection locked="0"/>
    </xf>
    <xf numFmtId="0" fontId="36" fillId="35" borderId="19" xfId="44" applyFont="1" applyFill="1" applyBorder="1" applyAlignment="1" applyProtection="1">
      <alignment horizontal="center" vertical="center" wrapText="1"/>
      <protection locked="0"/>
    </xf>
    <xf numFmtId="0" fontId="37" fillId="35" borderId="11" xfId="43" applyFont="1" applyFill="1" applyBorder="1" applyAlignment="1" applyProtection="1">
      <alignment horizontal="right" vertical="center"/>
    </xf>
    <xf numFmtId="0" fontId="37" fillId="35" borderId="13" xfId="43" applyFont="1" applyFill="1" applyBorder="1" applyAlignment="1" applyProtection="1">
      <alignment horizontal="right" vertical="center"/>
    </xf>
    <xf numFmtId="0" fontId="37" fillId="34" borderId="17" xfId="43" applyFont="1" applyFill="1" applyBorder="1" applyAlignment="1" applyProtection="1">
      <alignment horizontal="right" vertical="center"/>
    </xf>
    <xf numFmtId="0" fontId="37" fillId="34" borderId="19" xfId="43" applyFont="1" applyFill="1" applyBorder="1" applyAlignment="1" applyProtection="1">
      <alignment horizontal="right" vertical="center"/>
    </xf>
    <xf numFmtId="0" fontId="37" fillId="35" borderId="17" xfId="43" applyFont="1" applyFill="1" applyBorder="1" applyAlignment="1" applyProtection="1">
      <alignment horizontal="right" vertical="center"/>
    </xf>
    <xf numFmtId="0" fontId="37" fillId="35" borderId="26" xfId="43" applyFont="1" applyFill="1" applyBorder="1" applyAlignment="1" applyProtection="1">
      <alignment horizontal="right" vertical="center"/>
    </xf>
    <xf numFmtId="0" fontId="37" fillId="35" borderId="19" xfId="43" applyFont="1" applyFill="1" applyBorder="1" applyAlignment="1" applyProtection="1">
      <alignment horizontal="right" vertical="center"/>
    </xf>
    <xf numFmtId="0" fontId="36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7" fillId="35" borderId="43" xfId="43" applyFont="1" applyFill="1" applyBorder="1" applyAlignment="1" applyProtection="1">
      <alignment horizontal="right" vertical="center"/>
    </xf>
    <xf numFmtId="0" fontId="36" fillId="35" borderId="54" xfId="0" applyFont="1" applyFill="1" applyBorder="1" applyAlignment="1" applyProtection="1">
      <alignment horizontal="center"/>
    </xf>
    <xf numFmtId="0" fontId="36" fillId="35" borderId="23" xfId="0" applyFont="1" applyFill="1" applyBorder="1" applyAlignment="1" applyProtection="1">
      <alignment horizontal="center"/>
    </xf>
    <xf numFmtId="0" fontId="36" fillId="35" borderId="24" xfId="0" applyFont="1" applyFill="1" applyBorder="1" applyAlignment="1" applyProtection="1">
      <alignment horizontal="center"/>
    </xf>
    <xf numFmtId="0" fontId="36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7" fillId="35" borderId="10" xfId="0" applyFont="1" applyFill="1" applyBorder="1" applyAlignment="1" applyProtection="1">
      <alignment horizontal="right" vertical="center"/>
    </xf>
    <xf numFmtId="0" fontId="37" fillId="34" borderId="10" xfId="0" applyFont="1" applyFill="1" applyBorder="1" applyAlignment="1" applyProtection="1">
      <alignment horizontal="right" vertical="center"/>
    </xf>
    <xf numFmtId="0" fontId="37" fillId="35" borderId="42" xfId="0" applyFont="1" applyFill="1" applyBorder="1" applyAlignment="1" applyProtection="1">
      <alignment horizontal="right" vertical="center"/>
    </xf>
    <xf numFmtId="0" fontId="36" fillId="35" borderId="20" xfId="0" applyFont="1" applyFill="1" applyBorder="1" applyAlignment="1" applyProtection="1">
      <alignment horizontal="center"/>
    </xf>
    <xf numFmtId="0" fontId="36" fillId="35" borderId="21" xfId="0" applyFont="1" applyFill="1" applyBorder="1" applyAlignment="1" applyProtection="1">
      <alignment horizontal="center"/>
    </xf>
    <xf numFmtId="0" fontId="36" fillId="35" borderId="31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37" fillId="35" borderId="25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left" vertical="center" wrapText="1" indent="1"/>
    </xf>
    <xf numFmtId="164" fontId="29" fillId="0" borderId="0" xfId="2" applyNumberFormat="1" applyFont="1" applyBorder="1" applyAlignment="1" applyProtection="1">
      <alignment horizontal="center"/>
    </xf>
    <xf numFmtId="0" fontId="36" fillId="35" borderId="33" xfId="44" applyFont="1" applyFill="1" applyBorder="1" applyAlignment="1" applyProtection="1">
      <alignment horizontal="center" vertical="center" textRotation="90"/>
      <protection locked="0"/>
    </xf>
    <xf numFmtId="0" fontId="36" fillId="35" borderId="12" xfId="44" applyFont="1" applyFill="1" applyBorder="1" applyAlignment="1" applyProtection="1">
      <alignment horizontal="center" vertical="center" textRotation="90"/>
      <protection locked="0"/>
    </xf>
    <xf numFmtId="0" fontId="36" fillId="35" borderId="13" xfId="44" applyFont="1" applyFill="1" applyBorder="1" applyAlignment="1" applyProtection="1">
      <alignment horizontal="center" vertical="center" textRotation="90"/>
      <protection locked="0"/>
    </xf>
    <xf numFmtId="0" fontId="36" fillId="35" borderId="34" xfId="44" applyFont="1" applyFill="1" applyBorder="1" applyAlignment="1" applyProtection="1">
      <alignment horizontal="center" vertical="center" textRotation="90"/>
      <protection locked="0"/>
    </xf>
    <xf numFmtId="0" fontId="36" fillId="35" borderId="15" xfId="44" applyFont="1" applyFill="1" applyBorder="1" applyAlignment="1" applyProtection="1">
      <alignment horizontal="center" vertical="center" textRotation="90"/>
      <protection locked="0"/>
    </xf>
    <xf numFmtId="0" fontId="36" fillId="35" borderId="16" xfId="44" applyFont="1" applyFill="1" applyBorder="1" applyAlignment="1" applyProtection="1">
      <alignment horizontal="center" vertical="center" textRotation="90"/>
      <protection locked="0"/>
    </xf>
    <xf numFmtId="0" fontId="36" fillId="35" borderId="20" xfId="44" applyFont="1" applyFill="1" applyBorder="1" applyAlignment="1" applyProtection="1">
      <alignment horizontal="center" vertical="center"/>
      <protection locked="0"/>
    </xf>
    <xf numFmtId="0" fontId="36" fillId="35" borderId="21" xfId="44" applyFont="1" applyFill="1" applyBorder="1" applyAlignment="1" applyProtection="1">
      <alignment horizontal="center" vertical="center"/>
      <protection locked="0"/>
    </xf>
    <xf numFmtId="0" fontId="36" fillId="35" borderId="25" xfId="44" applyFont="1" applyFill="1" applyBorder="1" applyAlignment="1" applyProtection="1">
      <alignment horizontal="center" vertical="center"/>
      <protection locked="0"/>
    </xf>
    <xf numFmtId="0" fontId="37" fillId="34" borderId="25" xfId="0" applyFont="1" applyFill="1" applyBorder="1" applyAlignment="1" applyProtection="1">
      <alignment horizontal="left" vertical="center"/>
    </xf>
    <xf numFmtId="0" fontId="37" fillId="34" borderId="10" xfId="0" applyFont="1" applyFill="1" applyBorder="1" applyAlignment="1" applyProtection="1">
      <alignment horizontal="left" vertical="center"/>
    </xf>
    <xf numFmtId="0" fontId="37" fillId="35" borderId="25" xfId="0" applyFont="1" applyFill="1" applyBorder="1" applyAlignment="1" applyProtection="1">
      <alignment horizontal="left" vertical="center"/>
    </xf>
    <xf numFmtId="0" fontId="37" fillId="35" borderId="10" xfId="0" applyFont="1" applyFill="1" applyBorder="1" applyAlignment="1" applyProtection="1">
      <alignment horizontal="left" vertical="center"/>
    </xf>
    <xf numFmtId="0" fontId="37" fillId="34" borderId="44" xfId="0" applyFont="1" applyFill="1" applyBorder="1" applyAlignment="1" applyProtection="1">
      <alignment horizontal="left" vertical="center"/>
    </xf>
    <xf numFmtId="0" fontId="37" fillId="34" borderId="45" xfId="0" applyFont="1" applyFill="1" applyBorder="1" applyAlignment="1" applyProtection="1">
      <alignment horizontal="left" vertical="center"/>
    </xf>
    <xf numFmtId="0" fontId="37" fillId="35" borderId="41" xfId="0" applyFont="1" applyFill="1" applyBorder="1" applyAlignment="1" applyProtection="1">
      <alignment horizontal="left" vertical="center"/>
    </xf>
    <xf numFmtId="0" fontId="37" fillId="35" borderId="42" xfId="0" applyFont="1" applyFill="1" applyBorder="1" applyAlignment="1" applyProtection="1">
      <alignment horizontal="left" vertical="center"/>
    </xf>
    <xf numFmtId="0" fontId="36" fillId="36" borderId="45" xfId="10" applyFont="1" applyFill="1" applyBorder="1" applyAlignment="1" applyProtection="1">
      <alignment horizontal="center" vertical="center"/>
    </xf>
    <xf numFmtId="0" fontId="36" fillId="36" borderId="46" xfId="10" applyFont="1" applyFill="1" applyBorder="1" applyAlignment="1" applyProtection="1">
      <alignment horizontal="center" vertical="center"/>
    </xf>
    <xf numFmtId="0" fontId="37" fillId="34" borderId="25" xfId="24" applyFont="1" applyFill="1" applyBorder="1" applyAlignment="1" applyProtection="1">
      <alignment horizontal="left" vertical="center"/>
      <protection locked="0"/>
    </xf>
    <xf numFmtId="0" fontId="37" fillId="34" borderId="10" xfId="24" applyFont="1" applyFill="1" applyBorder="1" applyAlignment="1" applyProtection="1">
      <alignment horizontal="left" vertical="center"/>
      <protection locked="0"/>
    </xf>
    <xf numFmtId="0" fontId="37" fillId="0" borderId="25" xfId="0" applyFont="1" applyFill="1" applyBorder="1" applyAlignment="1" applyProtection="1">
      <alignment horizontal="left" vertical="center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0" fontId="37" fillId="34" borderId="25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left" vertical="center" wrapText="1"/>
    </xf>
    <xf numFmtId="0" fontId="36" fillId="36" borderId="44" xfId="10" applyFont="1" applyFill="1" applyBorder="1" applyAlignment="1" applyProtection="1">
      <alignment horizontal="left" vertical="center" indent="1"/>
    </xf>
    <xf numFmtId="0" fontId="36" fillId="36" borderId="45" xfId="10" applyFont="1" applyFill="1" applyBorder="1" applyAlignment="1" applyProtection="1">
      <alignment horizontal="left" vertical="center" indent="1"/>
    </xf>
    <xf numFmtId="0" fontId="36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7" fillId="35" borderId="25" xfId="0" applyFont="1" applyFill="1" applyBorder="1" applyAlignment="1" applyProtection="1">
      <alignment horizontal="left" vertical="center" wrapText="1"/>
    </xf>
    <xf numFmtId="0" fontId="37" fillId="35" borderId="10" xfId="0" applyFont="1" applyFill="1" applyBorder="1" applyAlignment="1" applyProtection="1">
      <alignment horizontal="left" vertical="center" wrapText="1"/>
    </xf>
    <xf numFmtId="0" fontId="37" fillId="34" borderId="25" xfId="0" applyFont="1" applyFill="1" applyBorder="1" applyAlignment="1" applyProtection="1">
      <alignment horizontal="left" vertical="center" wrapText="1" indent="1"/>
    </xf>
    <xf numFmtId="0" fontId="37" fillId="34" borderId="10" xfId="0" applyFont="1" applyFill="1" applyBorder="1" applyAlignment="1" applyProtection="1">
      <alignment horizontal="left" vertical="center" wrapText="1" indent="1"/>
    </xf>
    <xf numFmtId="0" fontId="37" fillId="35" borderId="41" xfId="0" applyFont="1" applyFill="1" applyBorder="1" applyAlignment="1" applyProtection="1">
      <alignment horizontal="left" vertical="center" wrapText="1" indent="1"/>
    </xf>
    <xf numFmtId="0" fontId="37" fillId="35" borderId="42" xfId="0" applyFont="1" applyFill="1" applyBorder="1" applyAlignment="1" applyProtection="1">
      <alignment horizontal="left" vertical="center" wrapText="1" indent="1"/>
    </xf>
    <xf numFmtId="3" fontId="37" fillId="35" borderId="10" xfId="0" applyNumberFormat="1" applyFont="1" applyFill="1" applyBorder="1" applyAlignment="1" applyProtection="1">
      <alignment horizontal="right" vertical="center"/>
    </xf>
    <xf numFmtId="0" fontId="37" fillId="35" borderId="17" xfId="0" applyFont="1" applyFill="1" applyBorder="1" applyAlignment="1" applyProtection="1">
      <alignment horizontal="right" vertical="center"/>
    </xf>
    <xf numFmtId="0" fontId="37" fillId="35" borderId="26" xfId="0" applyFont="1" applyFill="1" applyBorder="1" applyAlignment="1" applyProtection="1">
      <alignment horizontal="right" vertical="center"/>
    </xf>
    <xf numFmtId="0" fontId="37" fillId="34" borderId="17" xfId="0" applyFont="1" applyFill="1" applyBorder="1" applyAlignment="1" applyProtection="1">
      <alignment horizontal="right" vertical="center"/>
    </xf>
    <xf numFmtId="0" fontId="37" fillId="34" borderId="26" xfId="0" applyFont="1" applyFill="1" applyBorder="1" applyAlignment="1" applyProtection="1">
      <alignment horizontal="right" vertical="center"/>
    </xf>
    <xf numFmtId="0" fontId="37" fillId="34" borderId="25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left" vertical="center" wrapText="1"/>
      <protection locked="0"/>
    </xf>
    <xf numFmtId="3" fontId="37" fillId="35" borderId="28" xfId="0" applyNumberFormat="1" applyFont="1" applyFill="1" applyBorder="1" applyAlignment="1" applyProtection="1">
      <alignment horizontal="right" vertical="center" wrapText="1"/>
    </xf>
    <xf numFmtId="0" fontId="37" fillId="35" borderId="27" xfId="0" applyFont="1" applyFill="1" applyBorder="1" applyAlignment="1" applyProtection="1">
      <alignment horizontal="center" vertical="center"/>
      <protection locked="0"/>
    </xf>
    <xf numFmtId="0" fontId="37" fillId="35" borderId="28" xfId="0" applyFont="1" applyFill="1" applyBorder="1" applyAlignment="1" applyProtection="1">
      <alignment horizontal="center" vertical="center"/>
      <protection locked="0"/>
    </xf>
    <xf numFmtId="0" fontId="36" fillId="35" borderId="20" xfId="0" applyFont="1" applyFill="1" applyBorder="1" applyAlignment="1" applyProtection="1">
      <alignment horizontal="center" vertical="center"/>
      <protection locked="0"/>
    </xf>
    <xf numFmtId="0" fontId="37" fillId="36" borderId="41" xfId="0" applyFont="1" applyFill="1" applyBorder="1" applyAlignment="1" applyProtection="1">
      <alignment horizontal="left" vertical="center"/>
    </xf>
    <xf numFmtId="0" fontId="37" fillId="36" borderId="42" xfId="0" applyFont="1" applyFill="1" applyBorder="1" applyAlignment="1" applyProtection="1">
      <alignment horizontal="left" vertical="center"/>
    </xf>
    <xf numFmtId="3" fontId="37" fillId="36" borderId="42" xfId="24" applyNumberFormat="1" applyFont="1" applyFill="1" applyBorder="1" applyAlignment="1" applyProtection="1">
      <alignment horizontal="right" vertical="center" wrapText="1"/>
    </xf>
    <xf numFmtId="0" fontId="36" fillId="36" borderId="20" xfId="0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  <protection locked="0"/>
    </xf>
    <xf numFmtId="3" fontId="36" fillId="34" borderId="47" xfId="0" applyNumberFormat="1" applyFont="1" applyFill="1" applyBorder="1" applyAlignment="1" applyProtection="1">
      <alignment horizontal="center" vertical="center"/>
    </xf>
    <xf numFmtId="3" fontId="36" fillId="34" borderId="51" xfId="0" applyNumberFormat="1" applyFont="1" applyFill="1" applyBorder="1" applyAlignment="1" applyProtection="1">
      <alignment horizontal="center" vertical="center"/>
    </xf>
    <xf numFmtId="3" fontId="36" fillId="34" borderId="48" xfId="0" applyNumberFormat="1" applyFont="1" applyFill="1" applyBorder="1" applyAlignment="1" applyProtection="1">
      <alignment horizontal="center" vertical="center"/>
    </xf>
    <xf numFmtId="0" fontId="36" fillId="34" borderId="44" xfId="24" applyFont="1" applyFill="1" applyBorder="1" applyAlignment="1" applyProtection="1">
      <alignment horizontal="center" vertical="center" wrapText="1"/>
      <protection locked="0"/>
    </xf>
    <xf numFmtId="0" fontId="36" fillId="34" borderId="45" xfId="24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</xf>
    <xf numFmtId="0" fontId="36" fillId="36" borderId="31" xfId="0" applyFont="1" applyFill="1" applyBorder="1" applyAlignment="1" applyProtection="1">
      <alignment horizontal="center" vertical="center" wrapText="1"/>
    </xf>
    <xf numFmtId="3" fontId="37" fillId="33" borderId="17" xfId="24" applyNumberFormat="1" applyFont="1" applyFill="1" applyBorder="1" applyAlignment="1" applyProtection="1">
      <alignment horizontal="right" vertical="center"/>
    </xf>
    <xf numFmtId="3" fontId="37" fillId="33" borderId="18" xfId="24" applyNumberFormat="1" applyFont="1" applyFill="1" applyBorder="1" applyAlignment="1" applyProtection="1">
      <alignment horizontal="right" vertical="center"/>
    </xf>
    <xf numFmtId="3" fontId="37" fillId="33" borderId="19" xfId="24" applyNumberFormat="1" applyFont="1" applyFill="1" applyBorder="1" applyAlignment="1" applyProtection="1">
      <alignment horizontal="right" vertical="center"/>
    </xf>
    <xf numFmtId="0" fontId="36" fillId="36" borderId="31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indent="1"/>
      <protection locked="0"/>
    </xf>
    <xf numFmtId="0" fontId="37" fillId="0" borderId="10" xfId="0" applyFont="1" applyFill="1" applyBorder="1" applyAlignment="1" applyProtection="1">
      <alignment horizontal="left" vertical="center" indent="1"/>
      <protection locked="0"/>
    </xf>
    <xf numFmtId="0" fontId="37" fillId="36" borderId="25" xfId="24" applyFont="1" applyFill="1" applyBorder="1" applyAlignment="1" applyProtection="1">
      <alignment horizontal="left" vertical="center" indent="1"/>
      <protection locked="0"/>
    </xf>
    <xf numFmtId="0" fontId="37" fillId="36" borderId="10" xfId="24" applyFont="1" applyFill="1" applyBorder="1" applyAlignment="1" applyProtection="1">
      <alignment horizontal="left" vertical="center" indent="1"/>
      <protection locked="0"/>
    </xf>
    <xf numFmtId="0" fontId="36" fillId="35" borderId="44" xfId="0" applyFont="1" applyFill="1" applyBorder="1" applyAlignment="1" applyProtection="1">
      <alignment horizontal="center" vertical="center"/>
    </xf>
    <xf numFmtId="0" fontId="36" fillId="35" borderId="45" xfId="0" applyFont="1" applyFill="1" applyBorder="1" applyAlignment="1" applyProtection="1">
      <alignment horizontal="center" vertical="center"/>
    </xf>
    <xf numFmtId="0" fontId="37" fillId="34" borderId="26" xfId="43" applyFont="1" applyFill="1" applyBorder="1" applyAlignment="1" applyProtection="1">
      <alignment horizontal="right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/>
    </xf>
    <xf numFmtId="3" fontId="37" fillId="35" borderId="18" xfId="0" applyNumberFormat="1" applyFont="1" applyFill="1" applyBorder="1" applyAlignment="1" applyProtection="1">
      <alignment horizontal="right" vertical="center"/>
    </xf>
    <xf numFmtId="3" fontId="37" fillId="35" borderId="19" xfId="0" applyNumberFormat="1" applyFont="1" applyFill="1" applyBorder="1" applyAlignment="1" applyProtection="1">
      <alignment horizontal="right" vertical="center"/>
    </xf>
    <xf numFmtId="0" fontId="37" fillId="35" borderId="29" xfId="0" applyFont="1" applyFill="1" applyBorder="1" applyAlignment="1" applyProtection="1">
      <alignment horizontal="right" vertical="center"/>
    </xf>
    <xf numFmtId="0" fontId="37" fillId="35" borderId="30" xfId="0" applyFont="1" applyFill="1" applyBorder="1" applyAlignment="1" applyProtection="1">
      <alignment horizontal="right" vertical="center"/>
    </xf>
    <xf numFmtId="0" fontId="37" fillId="35" borderId="35" xfId="43" applyFont="1" applyFill="1" applyBorder="1" applyAlignment="1" applyProtection="1">
      <alignment horizontal="right" vertical="center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3" fontId="36" fillId="35" borderId="45" xfId="0" applyNumberFormat="1" applyFont="1" applyFill="1" applyBorder="1" applyAlignment="1" applyProtection="1">
      <alignment horizontal="center" vertical="center"/>
    </xf>
    <xf numFmtId="0" fontId="37" fillId="36" borderId="25" xfId="0" applyFont="1" applyFill="1" applyBorder="1" applyAlignment="1" applyProtection="1">
      <alignment horizontal="left" vertical="center"/>
    </xf>
    <xf numFmtId="0" fontId="37" fillId="36" borderId="10" xfId="0" applyFont="1" applyFill="1" applyBorder="1" applyAlignment="1" applyProtection="1">
      <alignment horizontal="left" vertical="center"/>
    </xf>
    <xf numFmtId="3" fontId="37" fillId="35" borderId="10" xfId="0" applyNumberFormat="1" applyFont="1" applyFill="1" applyBorder="1" applyAlignment="1" applyProtection="1">
      <alignment horizontal="right" vertical="center" wrapText="1"/>
    </xf>
    <xf numFmtId="3" fontId="37" fillId="36" borderId="10" xfId="0" applyNumberFormat="1" applyFont="1" applyFill="1" applyBorder="1" applyAlignment="1" applyProtection="1">
      <alignment horizontal="right" vertical="center" wrapText="1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 wrapText="1"/>
    </xf>
    <xf numFmtId="3" fontId="37" fillId="35" borderId="26" xfId="0" applyNumberFormat="1" applyFont="1" applyFill="1" applyBorder="1" applyAlignment="1" applyProtection="1">
      <alignment horizontal="right" vertical="center" wrapText="1"/>
    </xf>
    <xf numFmtId="3" fontId="37" fillId="36" borderId="17" xfId="0" applyNumberFormat="1" applyFont="1" applyFill="1" applyBorder="1" applyAlignment="1" applyProtection="1">
      <alignment horizontal="right" vertical="center" wrapText="1"/>
    </xf>
    <xf numFmtId="3" fontId="37" fillId="36" borderId="26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 applyProtection="1">
      <alignment horizontal="left" vertical="top" wrapText="1"/>
      <protection locked="0"/>
    </xf>
    <xf numFmtId="3" fontId="37" fillId="36" borderId="11" xfId="0" applyNumberFormat="1" applyFont="1" applyFill="1" applyBorder="1" applyAlignment="1" applyProtection="1">
      <alignment horizontal="right" vertical="center" wrapText="1"/>
    </xf>
    <xf numFmtId="3" fontId="37" fillId="36" borderId="35" xfId="0" applyNumberFormat="1" applyFont="1" applyFill="1" applyBorder="1" applyAlignment="1" applyProtection="1">
      <alignment horizontal="right" vertical="center" wrapText="1"/>
    </xf>
    <xf numFmtId="3" fontId="36" fillId="35" borderId="47" xfId="24" applyNumberFormat="1" applyFont="1" applyFill="1" applyBorder="1" applyAlignment="1" applyProtection="1">
      <alignment horizontal="center" vertical="center" wrapText="1"/>
    </xf>
    <xf numFmtId="3" fontId="36" fillId="35" borderId="49" xfId="24" applyNumberFormat="1" applyFont="1" applyFill="1" applyBorder="1" applyAlignment="1" applyProtection="1">
      <alignment horizontal="center" vertical="center" wrapText="1"/>
    </xf>
    <xf numFmtId="3" fontId="36" fillId="35" borderId="46" xfId="0" applyNumberFormat="1" applyFont="1" applyFill="1" applyBorder="1" applyAlignment="1" applyProtection="1">
      <alignment horizontal="center" vertical="center"/>
    </xf>
    <xf numFmtId="0" fontId="20" fillId="0" borderId="40" xfId="0" applyFont="1" applyBorder="1" applyAlignment="1" applyProtection="1">
      <alignment horizontal="center" vertical="center" wrapText="1"/>
    </xf>
    <xf numFmtId="0" fontId="36" fillId="36" borderId="44" xfId="10" applyFont="1" applyFill="1" applyBorder="1" applyAlignment="1" applyProtection="1">
      <alignment horizontal="left" vertical="center"/>
    </xf>
    <xf numFmtId="0" fontId="36" fillId="36" borderId="45" xfId="10" applyFont="1" applyFill="1" applyBorder="1" applyAlignment="1" applyProtection="1">
      <alignment horizontal="left" vertical="center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602</c:v>
                </c:pt>
                <c:pt idx="2">
                  <c:v>1845</c:v>
                </c:pt>
                <c:pt idx="4">
                  <c:v>279</c:v>
                </c:pt>
                <c:pt idx="6">
                  <c:v>797</c:v>
                </c:pt>
                <c:pt idx="8">
                  <c:v>159</c:v>
                </c:pt>
                <c:pt idx="10">
                  <c:v>477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175</c:v>
                </c:pt>
                <c:pt idx="2">
                  <c:v>234</c:v>
                </c:pt>
                <c:pt idx="4">
                  <c:v>206</c:v>
                </c:pt>
                <c:pt idx="6">
                  <c:v>349</c:v>
                </c:pt>
                <c:pt idx="8">
                  <c:v>24</c:v>
                </c:pt>
                <c:pt idx="10">
                  <c:v>29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33</c:v>
                </c:pt>
                <c:pt idx="2">
                  <c:v>65</c:v>
                </c:pt>
                <c:pt idx="4">
                  <c:v>12</c:v>
                </c:pt>
                <c:pt idx="6">
                  <c:v>33</c:v>
                </c:pt>
                <c:pt idx="8">
                  <c:v>10</c:v>
                </c:pt>
                <c:pt idx="10">
                  <c:v>21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28</c:v>
                </c:pt>
                <c:pt idx="2">
                  <c:v>59</c:v>
                </c:pt>
                <c:pt idx="4">
                  <c:v>8</c:v>
                </c:pt>
                <c:pt idx="6">
                  <c:v>14</c:v>
                </c:pt>
                <c:pt idx="8">
                  <c:v>3</c:v>
                </c:pt>
                <c:pt idx="10">
                  <c:v>6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13</c:v>
                </c:pt>
                <c:pt idx="2">
                  <c:v>18</c:v>
                </c:pt>
                <c:pt idx="4">
                  <c:v>14</c:v>
                </c:pt>
                <c:pt idx="6">
                  <c:v>36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292</c:v>
                </c:pt>
                <c:pt idx="2">
                  <c:v>364</c:v>
                </c:pt>
                <c:pt idx="4">
                  <c:v>67</c:v>
                </c:pt>
                <c:pt idx="6">
                  <c:v>91</c:v>
                </c:pt>
                <c:pt idx="8">
                  <c:v>15</c:v>
                </c:pt>
                <c:pt idx="10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48081664"/>
        <c:axId val="148214912"/>
        <c:axId val="0"/>
      </c:bar3DChart>
      <c:catAx>
        <c:axId val="14808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48214912"/>
        <c:crosses val="autoZero"/>
        <c:auto val="1"/>
        <c:lblAlgn val="ctr"/>
        <c:lblOffset val="100"/>
        <c:noMultiLvlLbl val="0"/>
      </c:catAx>
      <c:valAx>
        <c:axId val="148214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480816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tygodniowy'!$B$244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tygodniowy'!$J$243,'Meldunek tygodniowy'!$M$243,'Meldunek tygodniowy'!$P$243,'Meldunek tygodniowy'!$S$243,'Meldunek tygodniowy'!$V$243)</c:f>
              <c:strCache>
                <c:ptCount val="5"/>
                <c:pt idx="0">
                  <c:v>27.09.2017 - 03.10.2017</c:v>
                </c:pt>
                <c:pt idx="1">
                  <c:v>04.10.2017 - 10.10.2017</c:v>
                </c:pt>
                <c:pt idx="2">
                  <c:v>11.10.2017 - 17.10.2017</c:v>
                </c:pt>
                <c:pt idx="3">
                  <c:v>18.10.2017 - 24.10.2017</c:v>
                </c:pt>
                <c:pt idx="4">
                  <c:v>25.10.2017 - 31.10.2017</c:v>
                </c:pt>
              </c:strCache>
            </c:strRef>
          </c:cat>
          <c:val>
            <c:numRef>
              <c:f>('Meldunek tygodniowy'!$J$244,'Meldunek tygodniowy'!$M$244,'Meldunek tygodniowy'!$P$244,'Meldunek tygodniowy'!$S$244,'Meldunek tygodniowy'!$V$244)</c:f>
              <c:numCache>
                <c:formatCode>#,##0</c:formatCode>
                <c:ptCount val="5"/>
                <c:pt idx="0">
                  <c:v>1524</c:v>
                </c:pt>
                <c:pt idx="1">
                  <c:v>1566</c:v>
                </c:pt>
                <c:pt idx="2">
                  <c:v>1490</c:v>
                </c:pt>
                <c:pt idx="3">
                  <c:v>1490</c:v>
                </c:pt>
                <c:pt idx="4">
                  <c:v>1481</c:v>
                </c:pt>
              </c:numCache>
            </c:numRef>
          </c:val>
        </c:ser>
        <c:ser>
          <c:idx val="1"/>
          <c:order val="1"/>
          <c:tx>
            <c:strRef>
              <c:f>'Meldunek tygodniowy'!$B$245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tygodniowy'!$J$243,'Meldunek tygodniowy'!$M$243,'Meldunek tygodniowy'!$P$243,'Meldunek tygodniowy'!$S$243,'Meldunek tygodniowy'!$V$243)</c:f>
              <c:strCache>
                <c:ptCount val="5"/>
                <c:pt idx="0">
                  <c:v>27.09.2017 - 03.10.2017</c:v>
                </c:pt>
                <c:pt idx="1">
                  <c:v>04.10.2017 - 10.10.2017</c:v>
                </c:pt>
                <c:pt idx="2">
                  <c:v>11.10.2017 - 17.10.2017</c:v>
                </c:pt>
                <c:pt idx="3">
                  <c:v>18.10.2017 - 24.10.2017</c:v>
                </c:pt>
                <c:pt idx="4">
                  <c:v>25.10.2017 - 31.10.2017</c:v>
                </c:pt>
              </c:strCache>
            </c:strRef>
          </c:cat>
          <c:val>
            <c:numRef>
              <c:f>('Meldunek tygodniowy'!$J$245,'Meldunek tygodniowy'!$M$245,'Meldunek tygodniowy'!$P$245,'Meldunek tygodniowy'!$S$245,'Meldunek tygodniowy'!$V$245)</c:f>
              <c:numCache>
                <c:formatCode>#,##0</c:formatCode>
                <c:ptCount val="5"/>
                <c:pt idx="0">
                  <c:v>2114</c:v>
                </c:pt>
                <c:pt idx="1">
                  <c:v>2088</c:v>
                </c:pt>
                <c:pt idx="2">
                  <c:v>2088</c:v>
                </c:pt>
                <c:pt idx="3">
                  <c:v>2057</c:v>
                </c:pt>
                <c:pt idx="4">
                  <c:v>2059</c:v>
                </c:pt>
              </c:numCache>
            </c:numRef>
          </c:val>
        </c:ser>
        <c:ser>
          <c:idx val="5"/>
          <c:order val="2"/>
          <c:tx>
            <c:strRef>
              <c:f>'Meldunek tygodniowy'!$B$248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tygodniowy'!$J$243,'Meldunek tygodniowy'!$M$243,'Meldunek tygodniowy'!$P$243,'Meldunek tygodniowy'!$S$243,'Meldunek tygodniowy'!$V$243)</c:f>
              <c:strCache>
                <c:ptCount val="5"/>
                <c:pt idx="0">
                  <c:v>27.09.2017 - 03.10.2017</c:v>
                </c:pt>
                <c:pt idx="1">
                  <c:v>04.10.2017 - 10.10.2017</c:v>
                </c:pt>
                <c:pt idx="2">
                  <c:v>11.10.2017 - 17.10.2017</c:v>
                </c:pt>
                <c:pt idx="3">
                  <c:v>18.10.2017 - 24.10.2017</c:v>
                </c:pt>
                <c:pt idx="4">
                  <c:v>25.10.2017 - 31.10.2017</c:v>
                </c:pt>
              </c:strCache>
            </c:strRef>
          </c:cat>
          <c:val>
            <c:numRef>
              <c:f>('Meldunek tygodniowy'!$J$248,'Meldunek tygodniowy'!$M$248,'Meldunek tygodniowy'!$P$248,'Meldunek tygodniowy'!$S$248,'Meldunek tygodniowy'!$V$248)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266011776"/>
        <c:axId val="266013312"/>
        <c:axId val="0"/>
      </c:bar3DChart>
      <c:catAx>
        <c:axId val="266011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66013312"/>
        <c:crosses val="autoZero"/>
        <c:auto val="1"/>
        <c:lblAlgn val="ctr"/>
        <c:lblOffset val="100"/>
        <c:noMultiLvlLbl val="0"/>
      </c:catAx>
      <c:valAx>
        <c:axId val="26601331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266011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tygodniowy'!$C$411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tygodniowy'!$L$411:$U$411</c:f>
              <c:numCache>
                <c:formatCode>#,##0</c:formatCode>
                <c:ptCount val="10"/>
                <c:pt idx="0">
                  <c:v>4170</c:v>
                </c:pt>
                <c:pt idx="2">
                  <c:v>777</c:v>
                </c:pt>
                <c:pt idx="3">
                  <c:v>647</c:v>
                </c:pt>
                <c:pt idx="4">
                  <c:v>535</c:v>
                </c:pt>
                <c:pt idx="5">
                  <c:v>55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1243</c:v>
                </c:pt>
              </c:numCache>
            </c:numRef>
          </c:val>
        </c:ser>
        <c:ser>
          <c:idx val="0"/>
          <c:order val="1"/>
          <c:tx>
            <c:strRef>
              <c:f>'Meldunek tygodniowy'!$C$412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tygodniowy'!$L$412:$U$412</c:f>
              <c:numCache>
                <c:formatCode>#,##0</c:formatCode>
                <c:ptCount val="10"/>
                <c:pt idx="0">
                  <c:v>544</c:v>
                </c:pt>
                <c:pt idx="2">
                  <c:v>124</c:v>
                </c:pt>
                <c:pt idx="3">
                  <c:v>59</c:v>
                </c:pt>
                <c:pt idx="4">
                  <c:v>46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83</c:v>
                </c:pt>
              </c:numCache>
            </c:numRef>
          </c:val>
        </c:ser>
        <c:ser>
          <c:idx val="1"/>
          <c:order val="2"/>
          <c:tx>
            <c:strRef>
              <c:f>'Meldunek tygodniowy'!$C$413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tygodniowy'!$L$413:$U$413</c:f>
              <c:numCache>
                <c:formatCode>#,##0</c:formatCode>
                <c:ptCount val="10"/>
                <c:pt idx="0">
                  <c:v>100</c:v>
                </c:pt>
                <c:pt idx="2">
                  <c:v>33</c:v>
                </c:pt>
                <c:pt idx="3">
                  <c:v>9</c:v>
                </c:pt>
                <c:pt idx="4">
                  <c:v>11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</c:v>
                </c:pt>
              </c:numCache>
            </c:numRef>
          </c:val>
        </c:ser>
        <c:ser>
          <c:idx val="2"/>
          <c:order val="3"/>
          <c:tx>
            <c:strRef>
              <c:f>'Meldunek tygodniowy'!$C$414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tygodniowy'!$L$414:$U$414</c:f>
              <c:numCache>
                <c:formatCode>#,##0</c:formatCode>
                <c:ptCount val="10"/>
                <c:pt idx="0">
                  <c:v>9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</c:ser>
        <c:ser>
          <c:idx val="3"/>
          <c:order val="4"/>
          <c:tx>
            <c:strRef>
              <c:f>'Meldunek tygodniowy'!$C$415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tygodniowy'!$L$415:$U$415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tygodniowy'!$C$416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tygodniowy'!$L$416:$U$416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5"/>
          <c:order val="6"/>
          <c:tx>
            <c:strRef>
              <c:f>'Meldunek tygodniowy'!$C$417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tygodniowy'!$L$417:$U$417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tygodniowy'!$C$418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tygodniowy'!$L$418:$U$418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tygodniowy'!$C$419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tygodniowy'!$L$419:$U$419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tygodniowy'!$C$420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tygodniowy'!$L$420:$U$420</c:f>
              <c:numCache>
                <c:formatCode>#,##0</c:formatCode>
                <c:ptCount val="10"/>
                <c:pt idx="0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tygodniowy'!$C$421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tygodniowy'!$L$421:$U$421</c:f>
              <c:numCache>
                <c:formatCode>#,##0</c:formatCode>
                <c:ptCount val="10"/>
                <c:pt idx="0">
                  <c:v>1063</c:v>
                </c:pt>
                <c:pt idx="2">
                  <c:v>294</c:v>
                </c:pt>
                <c:pt idx="3">
                  <c:v>55</c:v>
                </c:pt>
                <c:pt idx="4">
                  <c:v>83</c:v>
                </c:pt>
                <c:pt idx="5">
                  <c:v>128</c:v>
                </c:pt>
                <c:pt idx="6">
                  <c:v>33</c:v>
                </c:pt>
                <c:pt idx="7">
                  <c:v>0</c:v>
                </c:pt>
                <c:pt idx="8">
                  <c:v>155</c:v>
                </c:pt>
                <c:pt idx="9">
                  <c:v>186</c:v>
                </c:pt>
              </c:numCache>
            </c:numRef>
          </c:val>
        </c:ser>
        <c:ser>
          <c:idx val="11"/>
          <c:order val="11"/>
          <c:tx>
            <c:strRef>
              <c:f>'Meldunek tygodniowy'!$C$422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tygodniowy'!$L$422:$U$422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</c:ser>
        <c:ser>
          <c:idx val="12"/>
          <c:order val="12"/>
          <c:tx>
            <c:strRef>
              <c:f>'Meldunek tygodniowy'!$C$423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tygodniowy'!$L$423:$U$423</c:f>
              <c:numCache>
                <c:formatCode>#,##0</c:formatCode>
                <c:ptCount val="10"/>
                <c:pt idx="0">
                  <c:v>11</c:v>
                </c:pt>
                <c:pt idx="2">
                  <c:v>10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tygodniowy'!$C$424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tygodniowy'!$L$424:$U$424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tygodniowy'!$C$425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tygodniowy'!$L$410:$U$410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tygodniowy'!$L$425:$U$425</c:f>
              <c:numCache>
                <c:formatCode>#,##0</c:formatCode>
                <c:ptCount val="10"/>
                <c:pt idx="0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1061504"/>
        <c:axId val="161063296"/>
        <c:axId val="0"/>
      </c:bar3DChart>
      <c:catAx>
        <c:axId val="16106150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63296"/>
        <c:crosses val="autoZero"/>
        <c:auto val="1"/>
        <c:lblAlgn val="ctr"/>
        <c:lblOffset val="100"/>
        <c:noMultiLvlLbl val="0"/>
      </c:catAx>
      <c:valAx>
        <c:axId val="1610632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61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48</c:v>
                </c:pt>
                <c:pt idx="2">
                  <c:v>116</c:v>
                </c:pt>
                <c:pt idx="4">
                  <c:v>24</c:v>
                </c:pt>
                <c:pt idx="6">
                  <c:v>67</c:v>
                </c:pt>
                <c:pt idx="8">
                  <c:v>3</c:v>
                </c:pt>
                <c:pt idx="10">
                  <c:v>11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12</c:v>
                </c:pt>
                <c:pt idx="2">
                  <c:v>15</c:v>
                </c:pt>
                <c:pt idx="4">
                  <c:v>11</c:v>
                </c:pt>
                <c:pt idx="6">
                  <c:v>15</c:v>
                </c:pt>
                <c:pt idx="8">
                  <c:v>4</c:v>
                </c:pt>
                <c:pt idx="10">
                  <c:v>9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2</c:v>
                </c:pt>
                <c:pt idx="2">
                  <c:v>3</c:v>
                </c:pt>
                <c:pt idx="4">
                  <c:v>2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1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16</c:v>
                </c:pt>
                <c:pt idx="2">
                  <c:v>24</c:v>
                </c:pt>
                <c:pt idx="4">
                  <c:v>10</c:v>
                </c:pt>
                <c:pt idx="6">
                  <c:v>11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1172096"/>
        <c:axId val="161190272"/>
        <c:axId val="0"/>
      </c:bar3DChart>
      <c:catAx>
        <c:axId val="161172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1190272"/>
        <c:crosses val="autoZero"/>
        <c:auto val="1"/>
        <c:lblAlgn val="ctr"/>
        <c:lblOffset val="100"/>
        <c:noMultiLvlLbl val="0"/>
      </c:catAx>
      <c:valAx>
        <c:axId val="16119027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11720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tygodniowy'!$G$298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tygodniowy'!$K$296:$K$297,'Meldunek tygodniowy'!$M$296:$M$297,'Meldunek tygodniowy'!$O$296:$O$297,'Meldunek tygodniowy'!$Q$296:$Q$297)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01.10.2017 - 31.10.2017 r.</c:v>
                  </c:pt>
                </c:lvl>
              </c:multiLvlStrCache>
            </c:multiLvlStrRef>
          </c:cat>
          <c:val>
            <c:numRef>
              <c:f>('Meldunek tygodniowy'!$K$298,'Meldunek tygodniowy'!$M$298,'Meldunek tygodniowy'!$O$298,'Meldunek tygodniowy'!$Q$298)</c:f>
              <c:numCache>
                <c:formatCode>#,##0</c:formatCode>
                <c:ptCount val="4"/>
                <c:pt idx="0">
                  <c:v>17199</c:v>
                </c:pt>
                <c:pt idx="1">
                  <c:v>8137</c:v>
                </c:pt>
                <c:pt idx="2">
                  <c:v>1015</c:v>
                </c:pt>
                <c:pt idx="3">
                  <c:v>468</c:v>
                </c:pt>
              </c:numCache>
            </c:numRef>
          </c:val>
        </c:ser>
        <c:ser>
          <c:idx val="2"/>
          <c:order val="1"/>
          <c:tx>
            <c:strRef>
              <c:f>'Meldunek tygodniowy'!$G$299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tygodniowy'!$K$296:$K$297,'Meldunek tygodniowy'!$M$296:$M$297,'Meldunek tygodniowy'!$O$296:$O$297,'Meldunek tygodniowy'!$Q$296:$Q$297)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01.10.2017 - 31.10.2017 r.</c:v>
                  </c:pt>
                </c:lvl>
              </c:multiLvlStrCache>
            </c:multiLvlStrRef>
          </c:cat>
          <c:val>
            <c:numRef>
              <c:f>('Meldunek tygodniowy'!$K$299,'Meldunek tygodniowy'!$M$299,'Meldunek tygodniowy'!$O$299,'Meldunek tygodniowy'!$Q$299)</c:f>
              <c:numCache>
                <c:formatCode>#,##0</c:formatCode>
                <c:ptCount val="4"/>
                <c:pt idx="0">
                  <c:v>1658</c:v>
                </c:pt>
                <c:pt idx="1">
                  <c:v>1314</c:v>
                </c:pt>
                <c:pt idx="2">
                  <c:v>87</c:v>
                </c:pt>
                <c:pt idx="3">
                  <c:v>63</c:v>
                </c:pt>
              </c:numCache>
            </c:numRef>
          </c:val>
        </c:ser>
        <c:ser>
          <c:idx val="4"/>
          <c:order val="2"/>
          <c:tx>
            <c:strRef>
              <c:f>'Meldunek tygodniowy'!$G$300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tygodniowy'!$K$296:$K$297,'Meldunek tygodniowy'!$M$296:$M$297,'Meldunek tygodniowy'!$O$296:$O$297,'Meldunek tygodniowy'!$Q$296:$Q$297)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01.10.2017 - 31.10.2017 r.</c:v>
                  </c:pt>
                </c:lvl>
              </c:multiLvlStrCache>
            </c:multiLvlStrRef>
          </c:cat>
          <c:val>
            <c:numRef>
              <c:f>('Meldunek tygodniowy'!$K$300,'Meldunek tygodniowy'!$M$300,'Meldunek tygodniowy'!$O$300,'Meldunek tygodniowy'!$Q$300)</c:f>
              <c:numCache>
                <c:formatCode>#,##0</c:formatCode>
                <c:ptCount val="4"/>
                <c:pt idx="0">
                  <c:v>355</c:v>
                </c:pt>
                <c:pt idx="1">
                  <c:v>206</c:v>
                </c:pt>
                <c:pt idx="2">
                  <c:v>41</c:v>
                </c:pt>
                <c:pt idx="3">
                  <c:v>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1216384"/>
        <c:axId val="161217920"/>
        <c:axId val="0"/>
      </c:bar3DChart>
      <c:catAx>
        <c:axId val="161216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1217920"/>
        <c:crosses val="autoZero"/>
        <c:auto val="1"/>
        <c:lblAlgn val="ctr"/>
        <c:lblOffset val="100"/>
        <c:noMultiLvlLbl val="0"/>
      </c:catAx>
      <c:valAx>
        <c:axId val="1612179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12163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tygodniowy'!$D$478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tygodniowy'!$H$477:$K$477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tygodniowy'!$H$478:$K$478</c:f>
              <c:numCache>
                <c:formatCode>#,##0</c:formatCode>
                <c:ptCount val="4"/>
                <c:pt idx="0">
                  <c:v>64878</c:v>
                </c:pt>
                <c:pt idx="3">
                  <c:v>66116</c:v>
                </c:pt>
              </c:numCache>
            </c:numRef>
          </c:val>
        </c:ser>
        <c:ser>
          <c:idx val="1"/>
          <c:order val="1"/>
          <c:tx>
            <c:strRef>
              <c:f>'Meldunek tygodniowy'!$D$479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tygodniowy'!$H$477:$K$477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tygodniowy'!$H$479:$K$479</c:f>
              <c:numCache>
                <c:formatCode>#,##0</c:formatCode>
                <c:ptCount val="4"/>
                <c:pt idx="0">
                  <c:v>2311</c:v>
                </c:pt>
                <c:pt idx="3">
                  <c:v>2374</c:v>
                </c:pt>
              </c:numCache>
            </c:numRef>
          </c:val>
        </c:ser>
        <c:ser>
          <c:idx val="0"/>
          <c:order val="2"/>
          <c:tx>
            <c:strRef>
              <c:f>'Meldunek tygodniowy'!$D$480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tygodniowy'!$H$477:$K$477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tygodniowy'!$H$480:$K$480</c:f>
              <c:numCache>
                <c:formatCode>#,##0</c:formatCode>
                <c:ptCount val="4"/>
                <c:pt idx="0">
                  <c:v>2002</c:v>
                </c:pt>
                <c:pt idx="3">
                  <c:v>2232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4136064"/>
        <c:axId val="164137600"/>
        <c:axId val="161205760"/>
      </c:bar3DChart>
      <c:catAx>
        <c:axId val="16413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37600"/>
        <c:crosses val="autoZero"/>
        <c:auto val="1"/>
        <c:lblAlgn val="ctr"/>
        <c:lblOffset val="100"/>
        <c:noMultiLvlLbl val="0"/>
      </c:catAx>
      <c:valAx>
        <c:axId val="16413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36064"/>
        <c:crosses val="autoZero"/>
        <c:crossBetween val="between"/>
      </c:valAx>
      <c:serAx>
        <c:axId val="1612057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37600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tygodniowy'!$G$332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tygodniowy'!$K$330:$K$331,'Meldunek tygodniowy'!$M$330:$M$331,'Meldunek tygodniowy'!$O$330:$O$331,'Meldunek tygodniowy'!$Q$330:$Q$331)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01.01.2017 - 31.10.2017 r.</c:v>
                  </c:pt>
                </c:lvl>
              </c:multiLvlStrCache>
            </c:multiLvlStrRef>
          </c:cat>
          <c:val>
            <c:numRef>
              <c:f>('Meldunek tygodniowy'!$K$332,'Meldunek tygodniowy'!$M$332,'Meldunek tygodniowy'!$O$332,'Meldunek tygodniowy'!$Q$332)</c:f>
              <c:numCache>
                <c:formatCode>#,##0</c:formatCode>
                <c:ptCount val="4"/>
                <c:pt idx="0">
                  <c:v>137379</c:v>
                </c:pt>
                <c:pt idx="1">
                  <c:v>86310</c:v>
                </c:pt>
                <c:pt idx="2">
                  <c:v>10467</c:v>
                </c:pt>
                <c:pt idx="3">
                  <c:v>4335</c:v>
                </c:pt>
              </c:numCache>
            </c:numRef>
          </c:val>
        </c:ser>
        <c:ser>
          <c:idx val="2"/>
          <c:order val="1"/>
          <c:tx>
            <c:strRef>
              <c:f>'Meldunek tygodniowy'!$G$333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tygodniowy'!$K$330:$K$331,'Meldunek tygodniowy'!$M$330:$M$331,'Meldunek tygodniowy'!$O$330:$O$331,'Meldunek tygodniowy'!$Q$330:$Q$331)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01.01.2017 - 31.10.2017 r.</c:v>
                  </c:pt>
                </c:lvl>
              </c:multiLvlStrCache>
            </c:multiLvlStrRef>
          </c:cat>
          <c:val>
            <c:numRef>
              <c:f>('Meldunek tygodniowy'!$K$333,'Meldunek tygodniowy'!$M$333,'Meldunek tygodniowy'!$O$333,'Meldunek tygodniowy'!$Q$333)</c:f>
              <c:numCache>
                <c:formatCode>#,##0</c:formatCode>
                <c:ptCount val="4"/>
                <c:pt idx="0">
                  <c:v>15751</c:v>
                </c:pt>
                <c:pt idx="1">
                  <c:v>11368</c:v>
                </c:pt>
                <c:pt idx="2">
                  <c:v>1174</c:v>
                </c:pt>
                <c:pt idx="3">
                  <c:v>603</c:v>
                </c:pt>
              </c:numCache>
            </c:numRef>
          </c:val>
        </c:ser>
        <c:ser>
          <c:idx val="4"/>
          <c:order val="2"/>
          <c:tx>
            <c:strRef>
              <c:f>'Meldunek tygodniowy'!$G$334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tygodniowy'!$K$330:$K$331,'Meldunek tygodniowy'!$M$330:$M$331,'Meldunek tygodniowy'!$O$330:$O$331,'Meldunek tygodniowy'!$Q$330:$Q$331)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01.01.2017 - 31.10.2017 r.</c:v>
                  </c:pt>
                </c:lvl>
              </c:multiLvlStrCache>
            </c:multiLvlStrRef>
          </c:cat>
          <c:val>
            <c:numRef>
              <c:f>('Meldunek tygodniowy'!$K$334,'Meldunek tygodniowy'!$M$334,'Meldunek tygodniowy'!$O$334,'Meldunek tygodniowy'!$Q$334)</c:f>
              <c:numCache>
                <c:formatCode>#,##0</c:formatCode>
                <c:ptCount val="4"/>
                <c:pt idx="0">
                  <c:v>2994</c:v>
                </c:pt>
                <c:pt idx="1">
                  <c:v>1571</c:v>
                </c:pt>
                <c:pt idx="2">
                  <c:v>270</c:v>
                </c:pt>
                <c:pt idx="3">
                  <c:v>275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4189696"/>
        <c:axId val="164191232"/>
        <c:axId val="0"/>
      </c:bar3DChart>
      <c:catAx>
        <c:axId val="16418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4191232"/>
        <c:crosses val="autoZero"/>
        <c:auto val="1"/>
        <c:lblAlgn val="ctr"/>
        <c:lblOffset val="100"/>
        <c:noMultiLvlLbl val="0"/>
      </c:catAx>
      <c:valAx>
        <c:axId val="164191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41896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63</xdr:row>
      <xdr:rowOff>52389</xdr:rowOff>
    </xdr:from>
    <xdr:to>
      <xdr:col>24</xdr:col>
      <xdr:colOff>19051</xdr:colOff>
      <xdr:row>84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255</xdr:row>
      <xdr:rowOff>65086</xdr:rowOff>
    </xdr:from>
    <xdr:to>
      <xdr:col>23</xdr:col>
      <xdr:colOff>9525</xdr:colOff>
      <xdr:row>269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427</xdr:row>
      <xdr:rowOff>69397</xdr:rowOff>
    </xdr:from>
    <xdr:to>
      <xdr:col>23</xdr:col>
      <xdr:colOff>1</xdr:colOff>
      <xdr:row>449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302</xdr:row>
      <xdr:rowOff>9526</xdr:rowOff>
    </xdr:from>
    <xdr:to>
      <xdr:col>23</xdr:col>
      <xdr:colOff>9525</xdr:colOff>
      <xdr:row>316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482</xdr:row>
      <xdr:rowOff>1</xdr:rowOff>
    </xdr:from>
    <xdr:to>
      <xdr:col>21</xdr:col>
      <xdr:colOff>238125</xdr:colOff>
      <xdr:row>497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163</xdr:row>
      <xdr:rowOff>0</xdr:rowOff>
    </xdr:from>
    <xdr:to>
      <xdr:col>20</xdr:col>
      <xdr:colOff>234084</xdr:colOff>
      <xdr:row>163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340</xdr:row>
      <xdr:rowOff>0</xdr:rowOff>
    </xdr:from>
    <xdr:to>
      <xdr:col>22</xdr:col>
      <xdr:colOff>266700</xdr:colOff>
      <xdr:row>353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86</xdr:row>
      <xdr:rowOff>31751</xdr:rowOff>
    </xdr:from>
    <xdr:to>
      <xdr:col>25</xdr:col>
      <xdr:colOff>21167</xdr:colOff>
      <xdr:row>135</xdr:row>
      <xdr:rowOff>0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25</xdr:col>
      <xdr:colOff>10584</xdr:colOff>
      <xdr:row>163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191</xdr:row>
      <xdr:rowOff>190499</xdr:rowOff>
    </xdr:from>
    <xdr:to>
      <xdr:col>25</xdr:col>
      <xdr:colOff>10584</xdr:colOff>
      <xdr:row>234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273</xdr:row>
      <xdr:rowOff>0</xdr:rowOff>
    </xdr:from>
    <xdr:to>
      <xdr:col>25</xdr:col>
      <xdr:colOff>10584</xdr:colOff>
      <xdr:row>284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363</xdr:row>
      <xdr:rowOff>190499</xdr:rowOff>
    </xdr:from>
    <xdr:to>
      <xdr:col>25</xdr:col>
      <xdr:colOff>10584</xdr:colOff>
      <xdr:row>402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0</xdr:rowOff>
    </xdr:from>
    <xdr:to>
      <xdr:col>25</xdr:col>
      <xdr:colOff>10584</xdr:colOff>
      <xdr:row>471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499</xdr:row>
      <xdr:rowOff>0</xdr:rowOff>
    </xdr:from>
    <xdr:to>
      <xdr:col>25</xdr:col>
      <xdr:colOff>10584</xdr:colOff>
      <xdr:row>502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523</xdr:row>
      <xdr:rowOff>0</xdr:rowOff>
    </xdr:from>
    <xdr:to>
      <xdr:col>25</xdr:col>
      <xdr:colOff>10584</xdr:colOff>
      <xdr:row>532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537</xdr:row>
      <xdr:rowOff>190499</xdr:rowOff>
    </xdr:from>
    <xdr:to>
      <xdr:col>25</xdr:col>
      <xdr:colOff>10584</xdr:colOff>
      <xdr:row>556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569"/>
  <sheetViews>
    <sheetView showGridLines="0" tabSelected="1" topLeftCell="A87" zoomScale="85" zoomScaleNormal="85" zoomScalePageLayoutView="70" workbookViewId="0">
      <selection activeCell="AC100" sqref="AC100"/>
    </sheetView>
  </sheetViews>
  <sheetFormatPr defaultColWidth="4.140625" defaultRowHeight="15" x14ac:dyDescent="0.25"/>
  <cols>
    <col min="1" max="13" width="5" style="3" customWidth="1"/>
    <col min="14" max="14" width="6.140625" style="3" customWidth="1"/>
    <col min="15" max="20" width="5" style="3" customWidth="1"/>
    <col min="21" max="21" width="6" style="3" customWidth="1"/>
    <col min="22" max="24" width="5" style="3" customWidth="1"/>
    <col min="25" max="25" width="3.85546875" style="7" customWidth="1"/>
    <col min="26" max="16384" width="4.140625" style="3"/>
  </cols>
  <sheetData>
    <row r="1" spans="1:28" x14ac:dyDescent="0.25">
      <c r="T1" s="4"/>
      <c r="U1" s="4"/>
      <c r="V1" s="4"/>
      <c r="W1" s="4"/>
      <c r="X1" s="4"/>
      <c r="Y1" s="5"/>
      <c r="Z1" s="4"/>
      <c r="AA1" s="4"/>
      <c r="AB1" s="4"/>
    </row>
    <row r="2" spans="1:28" x14ac:dyDescent="0.25">
      <c r="Q2" s="6"/>
      <c r="T2" s="4"/>
      <c r="U2" s="92"/>
      <c r="V2" s="92"/>
      <c r="W2" s="92"/>
      <c r="X2" s="92"/>
      <c r="Y2" s="92"/>
      <c r="Z2" s="92"/>
      <c r="AA2" s="92"/>
      <c r="AB2" s="92"/>
    </row>
    <row r="3" spans="1:28" x14ac:dyDescent="0.25">
      <c r="T3" s="4"/>
      <c r="U3" s="93"/>
      <c r="V3" s="93"/>
      <c r="W3" s="93"/>
      <c r="X3" s="93"/>
      <c r="Y3" s="94"/>
      <c r="Z3" s="94"/>
      <c r="AA3" s="94"/>
      <c r="AB3" s="94"/>
    </row>
    <row r="4" spans="1:28" x14ac:dyDescent="0.25">
      <c r="T4" s="4"/>
      <c r="U4" s="93"/>
      <c r="V4" s="93"/>
      <c r="W4" s="93"/>
      <c r="X4" s="93"/>
      <c r="Y4" s="94"/>
      <c r="Z4" s="94"/>
      <c r="AA4" s="94"/>
      <c r="AB4" s="94"/>
    </row>
    <row r="5" spans="1:28" x14ac:dyDescent="0.25">
      <c r="E5" s="192" t="s">
        <v>65</v>
      </c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T5" s="4"/>
      <c r="U5" s="4"/>
      <c r="V5" s="4"/>
      <c r="W5" s="4"/>
      <c r="X5" s="4"/>
      <c r="Y5" s="5"/>
      <c r="Z5" s="4"/>
      <c r="AA5" s="4"/>
      <c r="AB5" s="4"/>
    </row>
    <row r="6" spans="1:28" x14ac:dyDescent="0.25"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T6" s="4"/>
      <c r="U6" s="61"/>
      <c r="V6" s="61"/>
      <c r="W6" s="61"/>
      <c r="X6" s="61"/>
      <c r="Y6" s="61"/>
      <c r="Z6" s="4"/>
      <c r="AA6" s="4"/>
      <c r="AB6" s="4"/>
    </row>
    <row r="7" spans="1:28" x14ac:dyDescent="0.25"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U7" s="8"/>
      <c r="V7" s="8"/>
      <c r="W7" s="8"/>
      <c r="X7" s="8"/>
      <c r="Y7" s="8"/>
    </row>
    <row r="8" spans="1:28" x14ac:dyDescent="0.25"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</row>
    <row r="9" spans="1:28" ht="19.5" x14ac:dyDescent="0.3">
      <c r="E9" s="233" t="str">
        <f>CONCATENATE("w okresie ",Arkusz18!A2," - ",Arkusz18!B2," r.")</f>
        <v>w okresie 01.10.2017 - 31.10.2017 r.</v>
      </c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</row>
    <row r="14" spans="1:28" ht="18" x14ac:dyDescent="0.25">
      <c r="A14" s="9" t="s">
        <v>66</v>
      </c>
      <c r="F14" s="10"/>
    </row>
    <row r="15" spans="1:28" x14ac:dyDescent="0.25">
      <c r="F15" s="10"/>
    </row>
    <row r="16" spans="1:28" x14ac:dyDescent="0.25">
      <c r="A16" s="195" t="s">
        <v>145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</row>
    <row r="17" spans="1:2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2" ht="15.75" thickBo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2" x14ac:dyDescent="0.25">
      <c r="C19" s="240" t="s">
        <v>0</v>
      </c>
      <c r="D19" s="241"/>
      <c r="E19" s="241"/>
      <c r="F19" s="241"/>
      <c r="G19" s="64" t="str">
        <f>CONCATENATE(Arkusz18!A2," - ",Arkusz18!B2," r.")</f>
        <v>01.10.2017 - 31.10.2017 r.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6"/>
    </row>
    <row r="20" spans="1:22" x14ac:dyDescent="0.25">
      <c r="C20" s="242"/>
      <c r="D20" s="194"/>
      <c r="E20" s="194"/>
      <c r="F20" s="194"/>
      <c r="G20" s="196" t="s">
        <v>30</v>
      </c>
      <c r="H20" s="197"/>
      <c r="I20" s="197"/>
      <c r="J20" s="201"/>
      <c r="K20" s="196" t="s">
        <v>31</v>
      </c>
      <c r="L20" s="197"/>
      <c r="M20" s="197"/>
      <c r="N20" s="201"/>
      <c r="O20" s="196" t="s">
        <v>104</v>
      </c>
      <c r="P20" s="197"/>
      <c r="Q20" s="197"/>
      <c r="R20" s="201"/>
      <c r="S20" s="196" t="s">
        <v>53</v>
      </c>
      <c r="T20" s="197"/>
      <c r="U20" s="197"/>
      <c r="V20" s="198"/>
    </row>
    <row r="21" spans="1:22" ht="15" customHeight="1" x14ac:dyDescent="0.25">
      <c r="C21" s="242"/>
      <c r="D21" s="194"/>
      <c r="E21" s="194"/>
      <c r="F21" s="194"/>
      <c r="G21" s="205" t="s">
        <v>29</v>
      </c>
      <c r="H21" s="206"/>
      <c r="I21" s="196" t="s">
        <v>9</v>
      </c>
      <c r="J21" s="201"/>
      <c r="K21" s="205" t="s">
        <v>32</v>
      </c>
      <c r="L21" s="206"/>
      <c r="M21" s="196" t="s">
        <v>9</v>
      </c>
      <c r="N21" s="201"/>
      <c r="O21" s="205" t="s">
        <v>29</v>
      </c>
      <c r="P21" s="206"/>
      <c r="Q21" s="196" t="s">
        <v>9</v>
      </c>
      <c r="R21" s="201"/>
      <c r="S21" s="205" t="s">
        <v>29</v>
      </c>
      <c r="T21" s="206"/>
      <c r="U21" s="196" t="s">
        <v>9</v>
      </c>
      <c r="V21" s="198"/>
    </row>
    <row r="22" spans="1:22" x14ac:dyDescent="0.25">
      <c r="C22" s="243" t="str">
        <f>Arkusz2!B2</f>
        <v>ROSJA</v>
      </c>
      <c r="D22" s="244"/>
      <c r="E22" s="244"/>
      <c r="F22" s="244"/>
      <c r="G22" s="209">
        <f>Arkusz2!F2</f>
        <v>48</v>
      </c>
      <c r="H22" s="210"/>
      <c r="I22" s="209">
        <f>Arkusz2!F8</f>
        <v>116</v>
      </c>
      <c r="J22" s="210"/>
      <c r="K22" s="209">
        <f>SUM(Arkusz2!F14,-G22)</f>
        <v>24</v>
      </c>
      <c r="L22" s="210"/>
      <c r="M22" s="209">
        <f>SUM(Arkusz2!F20,-I22)</f>
        <v>67</v>
      </c>
      <c r="N22" s="210"/>
      <c r="O22" s="209">
        <f>Arkusz2!F26</f>
        <v>3</v>
      </c>
      <c r="P22" s="210"/>
      <c r="Q22" s="209">
        <f>Arkusz2!F32</f>
        <v>11</v>
      </c>
      <c r="R22" s="210"/>
      <c r="S22" s="209">
        <f>SUM(Arkusz2!F14,O22)</f>
        <v>75</v>
      </c>
      <c r="T22" s="210"/>
      <c r="U22" s="209">
        <f>SUM(Arkusz2!F20,Q22)</f>
        <v>194</v>
      </c>
      <c r="V22" s="301"/>
    </row>
    <row r="23" spans="1:22" x14ac:dyDescent="0.25">
      <c r="C23" s="245" t="str">
        <f>Arkusz2!B3</f>
        <v>UKRAINA</v>
      </c>
      <c r="D23" s="246"/>
      <c r="E23" s="246"/>
      <c r="F23" s="246"/>
      <c r="G23" s="211">
        <f>Arkusz2!F3</f>
        <v>12</v>
      </c>
      <c r="H23" s="213"/>
      <c r="I23" s="211">
        <f>Arkusz2!F9</f>
        <v>15</v>
      </c>
      <c r="J23" s="213"/>
      <c r="K23" s="211">
        <f>SUM(Arkusz2!F15,-G23)</f>
        <v>11</v>
      </c>
      <c r="L23" s="213"/>
      <c r="M23" s="211">
        <f>SUM(Arkusz2!F21,-I23)</f>
        <v>15</v>
      </c>
      <c r="N23" s="213"/>
      <c r="O23" s="211">
        <f>Arkusz2!F27</f>
        <v>4</v>
      </c>
      <c r="P23" s="213"/>
      <c r="Q23" s="211">
        <f>Arkusz2!F33</f>
        <v>9</v>
      </c>
      <c r="R23" s="213"/>
      <c r="S23" s="211">
        <f>SUM(Arkusz2!F15,O23)</f>
        <v>27</v>
      </c>
      <c r="T23" s="213"/>
      <c r="U23" s="211">
        <f>SUM(Arkusz2!F21,Q23)</f>
        <v>39</v>
      </c>
      <c r="V23" s="212"/>
    </row>
    <row r="24" spans="1:22" x14ac:dyDescent="0.25">
      <c r="C24" s="243" t="str">
        <f>Arkusz2!B4</f>
        <v>TADŻYKISTAN</v>
      </c>
      <c r="D24" s="244"/>
      <c r="E24" s="244"/>
      <c r="F24" s="244"/>
      <c r="G24" s="209">
        <f>Arkusz2!F4</f>
        <v>1</v>
      </c>
      <c r="H24" s="210"/>
      <c r="I24" s="209">
        <f>Arkusz2!F10</f>
        <v>1</v>
      </c>
      <c r="J24" s="210"/>
      <c r="K24" s="209">
        <f>SUM(Arkusz2!F16,-G24)</f>
        <v>0</v>
      </c>
      <c r="L24" s="210"/>
      <c r="M24" s="209">
        <f>SUM(Arkusz2!F22,-I24)</f>
        <v>0</v>
      </c>
      <c r="N24" s="210"/>
      <c r="O24" s="209">
        <f>Arkusz2!F28</f>
        <v>1</v>
      </c>
      <c r="P24" s="210"/>
      <c r="Q24" s="209">
        <f>Arkusz2!F34</f>
        <v>1</v>
      </c>
      <c r="R24" s="210"/>
      <c r="S24" s="209">
        <f>SUM(Arkusz2!F16,O24)</f>
        <v>2</v>
      </c>
      <c r="T24" s="210"/>
      <c r="U24" s="209">
        <f>SUM(Arkusz2!F22,Q24)</f>
        <v>2</v>
      </c>
      <c r="V24" s="301"/>
    </row>
    <row r="25" spans="1:22" x14ac:dyDescent="0.25">
      <c r="C25" s="245" t="str">
        <f>Arkusz2!B5</f>
        <v>ARMENIA</v>
      </c>
      <c r="D25" s="246"/>
      <c r="E25" s="246"/>
      <c r="F25" s="246"/>
      <c r="G25" s="211">
        <f>Arkusz2!F5</f>
        <v>2</v>
      </c>
      <c r="H25" s="213"/>
      <c r="I25" s="211">
        <f>Arkusz2!F11</f>
        <v>3</v>
      </c>
      <c r="J25" s="213"/>
      <c r="K25" s="211">
        <f>SUM(Arkusz2!F17,-G25)</f>
        <v>2</v>
      </c>
      <c r="L25" s="213"/>
      <c r="M25" s="211">
        <f>SUM(Arkusz2!F23,-I25)</f>
        <v>5</v>
      </c>
      <c r="N25" s="213"/>
      <c r="O25" s="211">
        <f>Arkusz2!F29</f>
        <v>0</v>
      </c>
      <c r="P25" s="213"/>
      <c r="Q25" s="211">
        <f>Arkusz2!F35</f>
        <v>0</v>
      </c>
      <c r="R25" s="213"/>
      <c r="S25" s="211">
        <f>SUM(Arkusz2!F17,O25)</f>
        <v>4</v>
      </c>
      <c r="T25" s="213"/>
      <c r="U25" s="211">
        <f>SUM(Arkusz2!F23,Q25)</f>
        <v>8</v>
      </c>
      <c r="V25" s="212"/>
    </row>
    <row r="26" spans="1:22" x14ac:dyDescent="0.25">
      <c r="C26" s="243" t="str">
        <f>Arkusz2!B6</f>
        <v>GRUZJA</v>
      </c>
      <c r="D26" s="244"/>
      <c r="E26" s="244"/>
      <c r="F26" s="244"/>
      <c r="G26" s="209">
        <f>Arkusz2!F6</f>
        <v>2</v>
      </c>
      <c r="H26" s="210"/>
      <c r="I26" s="209">
        <f>Arkusz2!F12</f>
        <v>2</v>
      </c>
      <c r="J26" s="210"/>
      <c r="K26" s="209">
        <f>SUM(Arkusz2!F18,-G26)</f>
        <v>1</v>
      </c>
      <c r="L26" s="210"/>
      <c r="M26" s="209">
        <f>SUM(Arkusz2!F24,-I26)</f>
        <v>3</v>
      </c>
      <c r="N26" s="210"/>
      <c r="O26" s="209">
        <f>Arkusz2!F30</f>
        <v>0</v>
      </c>
      <c r="P26" s="210"/>
      <c r="Q26" s="209">
        <f>Arkusz2!F36</f>
        <v>0</v>
      </c>
      <c r="R26" s="210"/>
      <c r="S26" s="209">
        <f>SUM(Arkusz2!F18,O26)</f>
        <v>3</v>
      </c>
      <c r="T26" s="210"/>
      <c r="U26" s="209">
        <f>SUM(Arkusz2!F24,Q26)</f>
        <v>5</v>
      </c>
      <c r="V26" s="301"/>
    </row>
    <row r="27" spans="1:22" ht="15.75" thickBot="1" x14ac:dyDescent="0.3">
      <c r="C27" s="249" t="str">
        <f>Arkusz2!B7</f>
        <v>Pozostałe</v>
      </c>
      <c r="D27" s="250"/>
      <c r="E27" s="250"/>
      <c r="F27" s="250"/>
      <c r="G27" s="207">
        <f>Arkusz2!F7</f>
        <v>16</v>
      </c>
      <c r="H27" s="208"/>
      <c r="I27" s="207">
        <f>Arkusz2!F13</f>
        <v>24</v>
      </c>
      <c r="J27" s="208"/>
      <c r="K27" s="207">
        <f>SUM(Arkusz2!F19,-G27)</f>
        <v>10</v>
      </c>
      <c r="L27" s="208"/>
      <c r="M27" s="207">
        <f>SUM(Arkusz2!F25,-I27)</f>
        <v>11</v>
      </c>
      <c r="N27" s="208"/>
      <c r="O27" s="207">
        <f>Arkusz2!F31</f>
        <v>1</v>
      </c>
      <c r="P27" s="208"/>
      <c r="Q27" s="207">
        <f>Arkusz2!F37</f>
        <v>1</v>
      </c>
      <c r="R27" s="208"/>
      <c r="S27" s="207">
        <f>SUM(Arkusz2!F19,O27)</f>
        <v>27</v>
      </c>
      <c r="T27" s="208"/>
      <c r="U27" s="207">
        <f>SUM(Arkusz2!F25,Q27)</f>
        <v>36</v>
      </c>
      <c r="V27" s="308"/>
    </row>
    <row r="28" spans="1:22" ht="15.75" thickBot="1" x14ac:dyDescent="0.3">
      <c r="C28" s="247" t="s">
        <v>1</v>
      </c>
      <c r="D28" s="248"/>
      <c r="E28" s="248"/>
      <c r="F28" s="248"/>
      <c r="G28" s="202">
        <f>SUM(G22:G27)</f>
        <v>81</v>
      </c>
      <c r="H28" s="203"/>
      <c r="I28" s="202">
        <f>SUM(I22:I27)</f>
        <v>161</v>
      </c>
      <c r="J28" s="203"/>
      <c r="K28" s="202">
        <f>SUM(K22:K27)</f>
        <v>48</v>
      </c>
      <c r="L28" s="203"/>
      <c r="M28" s="202">
        <f>SUM(M22:M27)</f>
        <v>101</v>
      </c>
      <c r="N28" s="203"/>
      <c r="O28" s="202">
        <f>SUM(O22:O27)</f>
        <v>9</v>
      </c>
      <c r="P28" s="203"/>
      <c r="Q28" s="202">
        <f>SUM(Q22:Q27)</f>
        <v>22</v>
      </c>
      <c r="R28" s="203"/>
      <c r="S28" s="202">
        <f>SUM(S22:S27)</f>
        <v>138</v>
      </c>
      <c r="T28" s="203"/>
      <c r="U28" s="202">
        <f>SUM(U22:U27)</f>
        <v>284</v>
      </c>
      <c r="V28" s="204"/>
    </row>
    <row r="32" spans="1:22" x14ac:dyDescent="0.25">
      <c r="M32" s="12"/>
      <c r="N32" s="12"/>
      <c r="O32" s="12"/>
      <c r="P32" s="12"/>
      <c r="Q32" s="12"/>
      <c r="R32" s="12"/>
      <c r="S32" s="12"/>
    </row>
    <row r="33" spans="1:19" x14ac:dyDescent="0.25">
      <c r="M33" s="12"/>
      <c r="N33" s="12"/>
      <c r="O33" s="12"/>
      <c r="P33" s="12"/>
      <c r="Q33" s="12"/>
      <c r="R33" s="12"/>
      <c r="S33" s="12"/>
    </row>
    <row r="34" spans="1:19" x14ac:dyDescent="0.25">
      <c r="M34" s="12"/>
      <c r="N34" s="12"/>
      <c r="O34" s="12"/>
      <c r="P34" s="12"/>
      <c r="Q34" s="12"/>
      <c r="R34" s="12"/>
      <c r="S34" s="12"/>
    </row>
    <row r="35" spans="1:19" x14ac:dyDescent="0.25">
      <c r="M35" s="12"/>
      <c r="N35" s="12"/>
      <c r="O35" s="12"/>
      <c r="P35" s="12"/>
      <c r="Q35" s="12"/>
      <c r="R35" s="12"/>
      <c r="S35" s="12"/>
    </row>
    <row r="36" spans="1:19" x14ac:dyDescent="0.25">
      <c r="M36" s="12"/>
      <c r="N36" s="12"/>
      <c r="O36" s="12"/>
      <c r="P36" s="12"/>
      <c r="Q36" s="12"/>
      <c r="R36" s="12"/>
      <c r="S36" s="12"/>
    </row>
    <row r="37" spans="1:19" x14ac:dyDescent="0.25">
      <c r="M37" s="12"/>
      <c r="N37" s="12"/>
      <c r="O37" s="12"/>
      <c r="P37" s="12"/>
      <c r="Q37" s="12"/>
      <c r="R37" s="12"/>
      <c r="S37" s="12"/>
    </row>
    <row r="38" spans="1:19" x14ac:dyDescent="0.25">
      <c r="M38" s="12"/>
      <c r="N38" s="12"/>
      <c r="O38" s="12"/>
      <c r="P38" s="12"/>
      <c r="Q38" s="12"/>
      <c r="R38" s="12"/>
      <c r="S38" s="12"/>
    </row>
    <row r="39" spans="1:19" x14ac:dyDescent="0.25">
      <c r="M39" s="12"/>
      <c r="N39" s="12"/>
      <c r="O39" s="12"/>
      <c r="P39" s="12"/>
      <c r="Q39" s="12"/>
      <c r="R39" s="12"/>
      <c r="S39" s="12"/>
    </row>
    <row r="40" spans="1:19" x14ac:dyDescent="0.25">
      <c r="D40" s="230"/>
      <c r="E40" s="230"/>
    </row>
    <row r="44" spans="1:1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50" spans="1:26" ht="15.75" thickBot="1" x14ac:dyDescent="0.3"/>
    <row r="51" spans="1:26" x14ac:dyDescent="0.25">
      <c r="C51" s="240" t="s">
        <v>0</v>
      </c>
      <c r="D51" s="241"/>
      <c r="E51" s="241"/>
      <c r="F51" s="241"/>
      <c r="G51" s="64" t="str">
        <f>CONCATENATE(Arkusz18!C2," - ",Arkusz18!B2," r.")</f>
        <v>01.01.2017 - 31.10.2017 r.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6"/>
    </row>
    <row r="52" spans="1:26" x14ac:dyDescent="0.25">
      <c r="C52" s="242"/>
      <c r="D52" s="194"/>
      <c r="E52" s="194"/>
      <c r="F52" s="194"/>
      <c r="G52" s="194" t="s">
        <v>30</v>
      </c>
      <c r="H52" s="194"/>
      <c r="I52" s="194"/>
      <c r="J52" s="194"/>
      <c r="K52" s="194" t="s">
        <v>31</v>
      </c>
      <c r="L52" s="194"/>
      <c r="M52" s="194"/>
      <c r="N52" s="194"/>
      <c r="O52" s="194" t="s">
        <v>142</v>
      </c>
      <c r="P52" s="194"/>
      <c r="Q52" s="194"/>
      <c r="R52" s="194"/>
      <c r="S52" s="196" t="s">
        <v>53</v>
      </c>
      <c r="T52" s="197"/>
      <c r="U52" s="197"/>
      <c r="V52" s="198"/>
    </row>
    <row r="53" spans="1:26" x14ac:dyDescent="0.25">
      <c r="C53" s="242"/>
      <c r="D53" s="194"/>
      <c r="E53" s="194"/>
      <c r="F53" s="194"/>
      <c r="G53" s="199" t="s">
        <v>29</v>
      </c>
      <c r="H53" s="199"/>
      <c r="I53" s="194" t="s">
        <v>9</v>
      </c>
      <c r="J53" s="194"/>
      <c r="K53" s="199" t="s">
        <v>32</v>
      </c>
      <c r="L53" s="199"/>
      <c r="M53" s="194" t="s">
        <v>9</v>
      </c>
      <c r="N53" s="194"/>
      <c r="O53" s="199" t="s">
        <v>29</v>
      </c>
      <c r="P53" s="199"/>
      <c r="Q53" s="194" t="s">
        <v>9</v>
      </c>
      <c r="R53" s="194"/>
      <c r="S53" s="199" t="s">
        <v>29</v>
      </c>
      <c r="T53" s="199"/>
      <c r="U53" s="194" t="s">
        <v>9</v>
      </c>
      <c r="V53" s="200"/>
    </row>
    <row r="54" spans="1:26" x14ac:dyDescent="0.25">
      <c r="C54" s="243" t="str">
        <f>Arkusz3!B2</f>
        <v>ROSJA</v>
      </c>
      <c r="D54" s="244"/>
      <c r="E54" s="244"/>
      <c r="F54" s="244"/>
      <c r="G54" s="184">
        <f>Arkusz3!F2</f>
        <v>602</v>
      </c>
      <c r="H54" s="184"/>
      <c r="I54" s="184">
        <f>Arkusz3!F8</f>
        <v>1845</v>
      </c>
      <c r="J54" s="184"/>
      <c r="K54" s="184">
        <f>SUM(Arkusz3!F14,-G54)</f>
        <v>279</v>
      </c>
      <c r="L54" s="184"/>
      <c r="M54" s="184">
        <f>SUM(Arkusz3!F20,-I54)</f>
        <v>797</v>
      </c>
      <c r="N54" s="184"/>
      <c r="O54" s="184">
        <f>Arkusz3!F26</f>
        <v>159</v>
      </c>
      <c r="P54" s="184"/>
      <c r="Q54" s="184">
        <f>Arkusz3!F32</f>
        <v>477</v>
      </c>
      <c r="R54" s="184"/>
      <c r="S54" s="184">
        <f>SUM(Arkusz3!F14,O54)</f>
        <v>1040</v>
      </c>
      <c r="T54" s="184"/>
      <c r="U54" s="184">
        <f>SUM(Arkusz3!F20,Q54)</f>
        <v>3119</v>
      </c>
      <c r="V54" s="185"/>
    </row>
    <row r="55" spans="1:26" x14ac:dyDescent="0.25">
      <c r="C55" s="245" t="str">
        <f>Arkusz3!B3</f>
        <v>UKRAINA</v>
      </c>
      <c r="D55" s="246"/>
      <c r="E55" s="246"/>
      <c r="F55" s="246"/>
      <c r="G55" s="186">
        <f>Arkusz3!F3</f>
        <v>175</v>
      </c>
      <c r="H55" s="186"/>
      <c r="I55" s="186">
        <f>Arkusz3!F9</f>
        <v>234</v>
      </c>
      <c r="J55" s="186"/>
      <c r="K55" s="186">
        <f>SUM(Arkusz3!F15,-G55)</f>
        <v>206</v>
      </c>
      <c r="L55" s="186"/>
      <c r="M55" s="186">
        <f>SUM(Arkusz3!F21,-I55)</f>
        <v>349</v>
      </c>
      <c r="N55" s="186"/>
      <c r="O55" s="186">
        <f>Arkusz3!F27</f>
        <v>24</v>
      </c>
      <c r="P55" s="186"/>
      <c r="Q55" s="186">
        <f>Arkusz3!F33</f>
        <v>29</v>
      </c>
      <c r="R55" s="186"/>
      <c r="S55" s="186">
        <f>SUM(Arkusz3!F15,O55)</f>
        <v>405</v>
      </c>
      <c r="T55" s="186"/>
      <c r="U55" s="186">
        <f>SUM(Arkusz3!F21,Q55)</f>
        <v>612</v>
      </c>
      <c r="V55" s="187"/>
    </row>
    <row r="56" spans="1:26" x14ac:dyDescent="0.25">
      <c r="C56" s="243" t="str">
        <f>Arkusz3!B4</f>
        <v>TADŻYKISTAN</v>
      </c>
      <c r="D56" s="244"/>
      <c r="E56" s="244"/>
      <c r="F56" s="244"/>
      <c r="G56" s="184">
        <f>Arkusz3!F4</f>
        <v>33</v>
      </c>
      <c r="H56" s="184"/>
      <c r="I56" s="184">
        <f>Arkusz3!F10</f>
        <v>65</v>
      </c>
      <c r="J56" s="184"/>
      <c r="K56" s="184">
        <f>SUM(Arkusz3!F16,-G56)</f>
        <v>12</v>
      </c>
      <c r="L56" s="184"/>
      <c r="M56" s="184">
        <f>SUM(Arkusz3!F22,-I56)</f>
        <v>33</v>
      </c>
      <c r="N56" s="184"/>
      <c r="O56" s="184">
        <f>Arkusz3!F28</f>
        <v>10</v>
      </c>
      <c r="P56" s="184"/>
      <c r="Q56" s="184">
        <f>Arkusz3!F34</f>
        <v>21</v>
      </c>
      <c r="R56" s="184"/>
      <c r="S56" s="184">
        <f>SUM(Arkusz3!F16,O56)</f>
        <v>55</v>
      </c>
      <c r="T56" s="184"/>
      <c r="U56" s="184">
        <f>SUM(Arkusz3!F22,Q56)</f>
        <v>119</v>
      </c>
      <c r="V56" s="185"/>
    </row>
    <row r="57" spans="1:26" x14ac:dyDescent="0.25">
      <c r="C57" s="245" t="str">
        <f>Arkusz3!B5</f>
        <v>ARMENIA</v>
      </c>
      <c r="D57" s="246"/>
      <c r="E57" s="246"/>
      <c r="F57" s="246"/>
      <c r="G57" s="186">
        <f>Arkusz3!F5</f>
        <v>28</v>
      </c>
      <c r="H57" s="186"/>
      <c r="I57" s="186">
        <f>Arkusz3!F11</f>
        <v>59</v>
      </c>
      <c r="J57" s="186"/>
      <c r="K57" s="186">
        <f>SUM(Arkusz3!F17,-G57)</f>
        <v>8</v>
      </c>
      <c r="L57" s="186"/>
      <c r="M57" s="186">
        <f>SUM(Arkusz3!F23,-I57)</f>
        <v>14</v>
      </c>
      <c r="N57" s="186"/>
      <c r="O57" s="186">
        <f>Arkusz3!F29</f>
        <v>3</v>
      </c>
      <c r="P57" s="186"/>
      <c r="Q57" s="186">
        <f>Arkusz3!F35</f>
        <v>6</v>
      </c>
      <c r="R57" s="186"/>
      <c r="S57" s="186">
        <f>SUM(Arkusz3!F17,O57)</f>
        <v>39</v>
      </c>
      <c r="T57" s="186"/>
      <c r="U57" s="186">
        <f>SUM(Arkusz3!F23,Q57)</f>
        <v>79</v>
      </c>
      <c r="V57" s="187"/>
    </row>
    <row r="58" spans="1:26" x14ac:dyDescent="0.25">
      <c r="C58" s="243" t="str">
        <f>Arkusz3!B6</f>
        <v>GRUZJA</v>
      </c>
      <c r="D58" s="244"/>
      <c r="E58" s="244"/>
      <c r="F58" s="244"/>
      <c r="G58" s="184">
        <f>Arkusz3!F6</f>
        <v>13</v>
      </c>
      <c r="H58" s="184"/>
      <c r="I58" s="184">
        <f>Arkusz3!F12</f>
        <v>18</v>
      </c>
      <c r="J58" s="184"/>
      <c r="K58" s="184">
        <f>SUM(Arkusz3!F18,-G58)</f>
        <v>14</v>
      </c>
      <c r="L58" s="184"/>
      <c r="M58" s="184">
        <f>SUM(Arkusz3!F24,-I58)</f>
        <v>36</v>
      </c>
      <c r="N58" s="184"/>
      <c r="O58" s="184">
        <f>Arkusz3!F30</f>
        <v>2</v>
      </c>
      <c r="P58" s="184"/>
      <c r="Q58" s="184">
        <f>Arkusz3!F36</f>
        <v>6</v>
      </c>
      <c r="R58" s="184"/>
      <c r="S58" s="184">
        <f>SUM(Arkusz3!F18,O58)</f>
        <v>29</v>
      </c>
      <c r="T58" s="184"/>
      <c r="U58" s="184">
        <f>SUM(Arkusz3!F24,Q58)</f>
        <v>60</v>
      </c>
      <c r="V58" s="185"/>
    </row>
    <row r="59" spans="1:26" ht="15.75" thickBot="1" x14ac:dyDescent="0.3">
      <c r="C59" s="249" t="str">
        <f>Arkusz3!B7</f>
        <v>Pozostałe</v>
      </c>
      <c r="D59" s="250"/>
      <c r="E59" s="250"/>
      <c r="F59" s="250"/>
      <c r="G59" s="193">
        <f>Arkusz3!F7</f>
        <v>292</v>
      </c>
      <c r="H59" s="193"/>
      <c r="I59" s="193">
        <f>Arkusz3!F13</f>
        <v>364</v>
      </c>
      <c r="J59" s="193"/>
      <c r="K59" s="193">
        <f>SUM(Arkusz3!F19,-G59)</f>
        <v>67</v>
      </c>
      <c r="L59" s="193"/>
      <c r="M59" s="193">
        <f>SUM(Arkusz3!F25,-I59)</f>
        <v>91</v>
      </c>
      <c r="N59" s="193"/>
      <c r="O59" s="193">
        <f>Arkusz3!F31</f>
        <v>15</v>
      </c>
      <c r="P59" s="193"/>
      <c r="Q59" s="193">
        <f>Arkusz3!F37</f>
        <v>22</v>
      </c>
      <c r="R59" s="193"/>
      <c r="S59" s="193">
        <f>SUM(Arkusz3!F19,O59)</f>
        <v>374</v>
      </c>
      <c r="T59" s="193"/>
      <c r="U59" s="193">
        <f>SUM(Arkusz3!F25,Q59)</f>
        <v>477</v>
      </c>
      <c r="V59" s="218"/>
    </row>
    <row r="60" spans="1:26" ht="15.75" thickBot="1" x14ac:dyDescent="0.3">
      <c r="C60" s="335" t="s">
        <v>1</v>
      </c>
      <c r="D60" s="336"/>
      <c r="E60" s="336"/>
      <c r="F60" s="336"/>
      <c r="G60" s="251">
        <f>SUM(G54:G59)</f>
        <v>1143</v>
      </c>
      <c r="H60" s="251"/>
      <c r="I60" s="251">
        <f>SUM(I54:I59)</f>
        <v>2585</v>
      </c>
      <c r="J60" s="251"/>
      <c r="K60" s="251">
        <f>SUM(K54:K59)</f>
        <v>586</v>
      </c>
      <c r="L60" s="251"/>
      <c r="M60" s="251">
        <f>SUM(M54:M59)</f>
        <v>1320</v>
      </c>
      <c r="N60" s="251"/>
      <c r="O60" s="251">
        <f>SUM(O54:O59)</f>
        <v>213</v>
      </c>
      <c r="P60" s="251"/>
      <c r="Q60" s="251">
        <f>SUM(Q54:Q59)</f>
        <v>561</v>
      </c>
      <c r="R60" s="251"/>
      <c r="S60" s="251">
        <f>SUM(S54:S59)</f>
        <v>1942</v>
      </c>
      <c r="T60" s="251"/>
      <c r="U60" s="251">
        <f>SUM(U54:U59)</f>
        <v>4466</v>
      </c>
      <c r="V60" s="252"/>
    </row>
    <row r="61" spans="1:26" x14ac:dyDescent="0.25">
      <c r="A61" s="4"/>
      <c r="B61" s="56"/>
      <c r="C61" s="57"/>
      <c r="D61" s="57"/>
      <c r="E61" s="57"/>
      <c r="F61" s="57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6"/>
    </row>
    <row r="62" spans="1:26" ht="15" customHeight="1" x14ac:dyDescent="0.25">
      <c r="A62" s="302" t="s">
        <v>67</v>
      </c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</row>
    <row r="63" spans="1:26" ht="1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4"/>
      <c r="Z63" s="13"/>
    </row>
    <row r="67" spans="4:26" x14ac:dyDescent="0.25">
      <c r="M67" s="12"/>
      <c r="N67" s="12"/>
      <c r="O67" s="12"/>
      <c r="P67" s="12"/>
      <c r="Q67" s="12"/>
      <c r="R67" s="12"/>
      <c r="S67" s="12"/>
    </row>
    <row r="68" spans="4:26" x14ac:dyDescent="0.25">
      <c r="M68" s="12"/>
      <c r="N68" s="12"/>
      <c r="O68" s="12"/>
      <c r="P68" s="12"/>
      <c r="Q68" s="12"/>
      <c r="R68" s="12"/>
      <c r="S68" s="12"/>
    </row>
    <row r="69" spans="4:26" x14ac:dyDescent="0.25">
      <c r="M69" s="12"/>
      <c r="N69" s="12"/>
      <c r="O69" s="12"/>
      <c r="P69" s="12"/>
      <c r="Q69" s="12"/>
      <c r="R69" s="12"/>
      <c r="S69" s="12"/>
    </row>
    <row r="70" spans="4:26" x14ac:dyDescent="0.25">
      <c r="M70" s="12"/>
      <c r="N70" s="12"/>
      <c r="O70" s="12"/>
      <c r="P70" s="12"/>
      <c r="Q70" s="12"/>
      <c r="R70" s="12"/>
      <c r="S70" s="12"/>
    </row>
    <row r="71" spans="4:26" x14ac:dyDescent="0.25">
      <c r="M71" s="12"/>
      <c r="N71" s="12"/>
      <c r="O71" s="12"/>
      <c r="P71" s="12"/>
      <c r="Q71" s="12"/>
      <c r="R71" s="12"/>
      <c r="S71" s="12"/>
    </row>
    <row r="72" spans="4:26" x14ac:dyDescent="0.25">
      <c r="M72" s="12"/>
      <c r="N72" s="12"/>
      <c r="O72" s="12"/>
      <c r="P72" s="12"/>
      <c r="Q72" s="12"/>
      <c r="R72" s="12"/>
      <c r="S72" s="12"/>
    </row>
    <row r="73" spans="4:26" x14ac:dyDescent="0.25">
      <c r="M73" s="12"/>
      <c r="N73" s="12"/>
      <c r="O73" s="12"/>
      <c r="P73" s="12"/>
      <c r="Q73" s="12"/>
      <c r="R73" s="12"/>
      <c r="S73" s="12"/>
    </row>
    <row r="74" spans="4:26" x14ac:dyDescent="0.25">
      <c r="M74" s="12"/>
      <c r="N74" s="12"/>
      <c r="O74" s="12"/>
      <c r="P74" s="12"/>
      <c r="Q74" s="12"/>
      <c r="R74" s="12"/>
      <c r="S74" s="12"/>
    </row>
    <row r="75" spans="4:26" x14ac:dyDescent="0.25">
      <c r="D75" s="230"/>
      <c r="E75" s="230"/>
    </row>
    <row r="80" spans="4:26" x14ac:dyDescent="0.25">
      <c r="V80" s="15"/>
      <c r="W80" s="15"/>
      <c r="X80" s="15"/>
      <c r="Y80" s="16"/>
      <c r="Z80" s="15"/>
    </row>
    <row r="81" spans="1:26" x14ac:dyDescent="0.25">
      <c r="V81" s="15"/>
      <c r="W81" s="15"/>
      <c r="X81" s="15"/>
      <c r="Y81" s="16"/>
      <c r="Z81" s="15"/>
    </row>
    <row r="82" spans="1:26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5"/>
      <c r="W82" s="15"/>
      <c r="X82" s="15"/>
      <c r="Y82" s="16"/>
      <c r="Z82" s="15"/>
    </row>
    <row r="83" spans="1:26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5"/>
      <c r="W83" s="15"/>
      <c r="X83" s="15"/>
      <c r="Y83" s="16"/>
      <c r="Z83" s="15"/>
    </row>
    <row r="84" spans="1:26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5"/>
      <c r="W84" s="15"/>
      <c r="X84" s="15"/>
      <c r="Y84" s="16"/>
      <c r="Z84" s="15"/>
    </row>
    <row r="85" spans="1:26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5"/>
      <c r="W85" s="15"/>
      <c r="X85" s="15"/>
      <c r="Y85" s="16"/>
      <c r="Z85" s="15"/>
    </row>
    <row r="86" spans="1:26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5"/>
      <c r="W86" s="15"/>
      <c r="X86" s="15"/>
      <c r="Y86" s="16"/>
      <c r="Z86" s="15"/>
    </row>
    <row r="87" spans="1:26" ht="15" customHeight="1" x14ac:dyDescent="0.25">
      <c r="A87" s="97" t="s">
        <v>161</v>
      </c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</row>
    <row r="88" spans="1:26" s="59" customFormat="1" ht="15" customHeight="1" x14ac:dyDescent="0.2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</row>
    <row r="89" spans="1:26" s="59" customFormat="1" ht="15" customHeight="1" x14ac:dyDescent="0.25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</row>
    <row r="90" spans="1:26" s="59" customFormat="1" ht="15" customHeight="1" x14ac:dyDescent="0.25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</row>
    <row r="91" spans="1:26" s="59" customFormat="1" ht="15" customHeight="1" x14ac:dyDescent="0.25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</row>
    <row r="92" spans="1:26" s="59" customFormat="1" ht="15" customHeight="1" x14ac:dyDescent="0.25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</row>
    <row r="93" spans="1:26" s="59" customFormat="1" ht="15" customHeight="1" x14ac:dyDescent="0.25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</row>
    <row r="94" spans="1:26" s="59" customFormat="1" ht="15" customHeight="1" x14ac:dyDescent="0.25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</row>
    <row r="95" spans="1:26" s="59" customFormat="1" ht="15" customHeight="1" x14ac:dyDescent="0.25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</row>
    <row r="96" spans="1:26" s="59" customFormat="1" ht="15" customHeight="1" x14ac:dyDescent="0.25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</row>
    <row r="97" spans="1:25" s="59" customFormat="1" ht="15" customHeight="1" x14ac:dyDescent="0.25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</row>
    <row r="98" spans="1:25" s="59" customFormat="1" ht="15" customHeight="1" x14ac:dyDescent="0.2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</row>
    <row r="99" spans="1:25" s="59" customFormat="1" ht="15" customHeight="1" x14ac:dyDescent="0.2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</row>
    <row r="100" spans="1:25" s="59" customFormat="1" ht="15" customHeight="1" x14ac:dyDescent="0.2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</row>
    <row r="101" spans="1:25" s="59" customFormat="1" ht="15" customHeight="1" x14ac:dyDescent="0.25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</row>
    <row r="102" spans="1:25" s="59" customFormat="1" ht="15" customHeight="1" x14ac:dyDescent="0.25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</row>
    <row r="103" spans="1:25" s="59" customFormat="1" ht="15" customHeight="1" x14ac:dyDescent="0.25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</row>
    <row r="104" spans="1:25" s="59" customFormat="1" ht="15" customHeight="1" x14ac:dyDescent="0.25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</row>
    <row r="105" spans="1:25" s="59" customFormat="1" ht="15" customHeight="1" x14ac:dyDescent="0.25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</row>
    <row r="106" spans="1:25" s="59" customFormat="1" ht="15" customHeight="1" x14ac:dyDescent="0.25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</row>
    <row r="107" spans="1:25" s="59" customFormat="1" ht="15" customHeight="1" x14ac:dyDescent="0.25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</row>
    <row r="108" spans="1:25" s="59" customFormat="1" ht="15" customHeight="1" x14ac:dyDescent="0.25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</row>
    <row r="109" spans="1:25" s="59" customFormat="1" ht="15" customHeight="1" x14ac:dyDescent="0.25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</row>
    <row r="110" spans="1:25" s="59" customFormat="1" ht="15" customHeight="1" x14ac:dyDescent="0.25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</row>
    <row r="111" spans="1:25" s="59" customFormat="1" ht="15" customHeight="1" x14ac:dyDescent="0.25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</row>
    <row r="112" spans="1:25" s="59" customFormat="1" ht="15" customHeight="1" x14ac:dyDescent="0.25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</row>
    <row r="113" spans="1:25" s="59" customFormat="1" ht="15" customHeight="1" x14ac:dyDescent="0.25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</row>
    <row r="114" spans="1:25" s="59" customFormat="1" ht="15" customHeight="1" x14ac:dyDescent="0.25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</row>
    <row r="115" spans="1:25" s="59" customFormat="1" ht="15" customHeight="1" x14ac:dyDescent="0.25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</row>
    <row r="116" spans="1:25" s="59" customFormat="1" ht="15" customHeight="1" x14ac:dyDescent="0.25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</row>
    <row r="117" spans="1:25" s="59" customFormat="1" ht="15" customHeight="1" x14ac:dyDescent="0.25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</row>
    <row r="118" spans="1:25" s="59" customFormat="1" ht="15" customHeigh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</row>
    <row r="119" spans="1:25" s="59" customFormat="1" ht="15" customHeight="1" x14ac:dyDescent="0.25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</row>
    <row r="120" spans="1:25" s="59" customFormat="1" ht="15" customHeigh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</row>
    <row r="121" spans="1:25" s="59" customFormat="1" ht="15" customHeight="1" x14ac:dyDescent="0.25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</row>
    <row r="122" spans="1:25" s="59" customFormat="1" ht="15" customHeight="1" x14ac:dyDescent="0.25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</row>
    <row r="123" spans="1:25" s="59" customFormat="1" ht="15" customHeight="1" x14ac:dyDescent="0.25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</row>
    <row r="124" spans="1:25" s="59" customFormat="1" ht="15" customHeight="1" x14ac:dyDescent="0.25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</row>
    <row r="125" spans="1:25" s="59" customFormat="1" ht="15" customHeight="1" x14ac:dyDescent="0.25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</row>
    <row r="126" spans="1:25" s="59" customFormat="1" ht="15" customHeight="1" x14ac:dyDescent="0.25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</row>
    <row r="127" spans="1:25" s="59" customFormat="1" ht="15" customHeight="1" x14ac:dyDescent="0.25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</row>
    <row r="128" spans="1:25" s="59" customFormat="1" ht="15" customHeight="1" x14ac:dyDescent="0.25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</row>
    <row r="129" spans="1:25" s="59" customFormat="1" ht="15" customHeight="1" x14ac:dyDescent="0.25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</row>
    <row r="130" spans="1:25" s="59" customFormat="1" ht="15" customHeight="1" x14ac:dyDescent="0.25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</row>
    <row r="131" spans="1:25" s="59" customFormat="1" ht="15" customHeight="1" x14ac:dyDescent="0.25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</row>
    <row r="132" spans="1:25" s="59" customFormat="1" ht="15" customHeight="1" x14ac:dyDescent="0.25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</row>
    <row r="133" spans="1:25" s="59" customFormat="1" ht="15" customHeight="1" x14ac:dyDescent="0.25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</row>
    <row r="134" spans="1:25" s="59" customFormat="1" ht="15" customHeight="1" x14ac:dyDescent="0.25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</row>
    <row r="135" spans="1:25" s="59" customFormat="1" ht="15" customHeight="1" x14ac:dyDescent="0.25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</row>
    <row r="139" spans="1:25" ht="15" customHeight="1" x14ac:dyDescent="0.25">
      <c r="A139" s="82" t="s">
        <v>68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</row>
    <row r="140" spans="1:25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</row>
    <row r="142" spans="1:25" ht="15.75" thickBot="1" x14ac:dyDescent="0.3"/>
    <row r="143" spans="1:25" x14ac:dyDescent="0.25">
      <c r="A143" s="227" t="str">
        <f>CONCATENATE(Arkusz18!C2," - ",Arkusz18!B2," r.")</f>
        <v>01.01.2017 - 31.10.2017 r.</v>
      </c>
      <c r="B143" s="228"/>
      <c r="C143" s="228"/>
      <c r="D143" s="228"/>
      <c r="E143" s="228"/>
      <c r="F143" s="228"/>
      <c r="G143" s="228"/>
      <c r="H143" s="228"/>
      <c r="I143" s="229"/>
      <c r="M143" s="219" t="str">
        <f>CONCATENATE(Arkusz18!C2," - ",Arkusz18!B2," r.")</f>
        <v>01.01.2017 - 31.10.2017 r.</v>
      </c>
      <c r="N143" s="220"/>
      <c r="O143" s="220"/>
      <c r="P143" s="220"/>
      <c r="Q143" s="220"/>
      <c r="R143" s="220"/>
      <c r="S143" s="220"/>
      <c r="T143" s="220"/>
      <c r="U143" s="221"/>
    </row>
    <row r="144" spans="1:25" ht="15" customHeight="1" x14ac:dyDescent="0.25">
      <c r="A144" s="234" t="s">
        <v>54</v>
      </c>
      <c r="B144" s="235"/>
      <c r="C144" s="236"/>
      <c r="D144" s="214" t="s">
        <v>55</v>
      </c>
      <c r="E144" s="215"/>
      <c r="F144" s="214" t="s">
        <v>56</v>
      </c>
      <c r="G144" s="215"/>
      <c r="H144" s="214" t="s">
        <v>52</v>
      </c>
      <c r="I144" s="222"/>
      <c r="M144" s="234" t="s">
        <v>54</v>
      </c>
      <c r="N144" s="235"/>
      <c r="O144" s="236"/>
      <c r="P144" s="214" t="s">
        <v>57</v>
      </c>
      <c r="Q144" s="215"/>
      <c r="R144" s="214" t="s">
        <v>56</v>
      </c>
      <c r="S144" s="215"/>
      <c r="T144" s="214" t="s">
        <v>52</v>
      </c>
      <c r="U144" s="222"/>
    </row>
    <row r="145" spans="1:25" ht="46.5" customHeight="1" x14ac:dyDescent="0.25">
      <c r="A145" s="237"/>
      <c r="B145" s="238"/>
      <c r="C145" s="239"/>
      <c r="D145" s="216"/>
      <c r="E145" s="217"/>
      <c r="F145" s="216"/>
      <c r="G145" s="217"/>
      <c r="H145" s="216"/>
      <c r="I145" s="223"/>
      <c r="M145" s="237"/>
      <c r="N145" s="238"/>
      <c r="O145" s="239"/>
      <c r="P145" s="216"/>
      <c r="Q145" s="217"/>
      <c r="R145" s="216"/>
      <c r="S145" s="217"/>
      <c r="T145" s="216"/>
      <c r="U145" s="223"/>
    </row>
    <row r="146" spans="1:25" ht="15" customHeight="1" x14ac:dyDescent="0.25">
      <c r="A146" s="264" t="str">
        <f>Arkusz4!B2</f>
        <v>NIEMCY</v>
      </c>
      <c r="B146" s="265"/>
      <c r="C146" s="265"/>
      <c r="D146" s="225">
        <f>Arkusz4!C2</f>
        <v>2822</v>
      </c>
      <c r="E146" s="225"/>
      <c r="F146" s="225">
        <f>Arkusz4!D2</f>
        <v>2527</v>
      </c>
      <c r="G146" s="225"/>
      <c r="H146" s="225">
        <f>Arkusz4!E2</f>
        <v>875</v>
      </c>
      <c r="I146" s="225"/>
      <c r="M146" s="264" t="str">
        <f>Arkusz5!B2</f>
        <v>NIEMCY</v>
      </c>
      <c r="N146" s="265"/>
      <c r="O146" s="265"/>
      <c r="P146" s="225">
        <f>Arkusz5!C2</f>
        <v>47</v>
      </c>
      <c r="Q146" s="225"/>
      <c r="R146" s="225">
        <f>Arkusz5!D2</f>
        <v>34</v>
      </c>
      <c r="S146" s="225"/>
      <c r="T146" s="271">
        <f>Arkusz5!E2</f>
        <v>7</v>
      </c>
      <c r="U146" s="272"/>
    </row>
    <row r="147" spans="1:25" ht="15" customHeight="1" x14ac:dyDescent="0.25">
      <c r="A147" s="231" t="str">
        <f>Arkusz4!B3</f>
        <v>FRANCJA</v>
      </c>
      <c r="B147" s="232"/>
      <c r="C147" s="232"/>
      <c r="D147" s="224">
        <f>Arkusz4!C3</f>
        <v>1043</v>
      </c>
      <c r="E147" s="224"/>
      <c r="F147" s="224">
        <f>Arkusz4!D3</f>
        <v>811</v>
      </c>
      <c r="G147" s="224"/>
      <c r="H147" s="224">
        <f>Arkusz4!E3</f>
        <v>51</v>
      </c>
      <c r="I147" s="224"/>
      <c r="M147" s="231" t="str">
        <f>Arkusz5!B3</f>
        <v>BUŁGARIA</v>
      </c>
      <c r="N147" s="232"/>
      <c r="O147" s="232"/>
      <c r="P147" s="224">
        <f>Arkusz5!C3</f>
        <v>12</v>
      </c>
      <c r="Q147" s="224"/>
      <c r="R147" s="224">
        <f>Arkusz5!D3</f>
        <v>8</v>
      </c>
      <c r="S147" s="224"/>
      <c r="T147" s="269">
        <f>Arkusz5!E3</f>
        <v>0</v>
      </c>
      <c r="U147" s="270"/>
    </row>
    <row r="148" spans="1:25" ht="15" customHeight="1" x14ac:dyDescent="0.25">
      <c r="A148" s="264" t="str">
        <f>Arkusz4!B4</f>
        <v>AUSTRIA</v>
      </c>
      <c r="B148" s="265"/>
      <c r="C148" s="265"/>
      <c r="D148" s="225">
        <f>Arkusz4!C4</f>
        <v>315</v>
      </c>
      <c r="E148" s="225"/>
      <c r="F148" s="225">
        <f>Arkusz4!D4</f>
        <v>254</v>
      </c>
      <c r="G148" s="225"/>
      <c r="H148" s="225">
        <f>Arkusz4!E4</f>
        <v>181</v>
      </c>
      <c r="I148" s="225"/>
      <c r="M148" s="264" t="str">
        <f>Arkusz5!B4</f>
        <v>LITWA</v>
      </c>
      <c r="N148" s="265"/>
      <c r="O148" s="265"/>
      <c r="P148" s="225">
        <f>Arkusz5!C4</f>
        <v>11</v>
      </c>
      <c r="Q148" s="225"/>
      <c r="R148" s="225">
        <f>Arkusz5!D4</f>
        <v>2</v>
      </c>
      <c r="S148" s="225"/>
      <c r="T148" s="271">
        <f>Arkusz5!E4</f>
        <v>1</v>
      </c>
      <c r="U148" s="272"/>
    </row>
    <row r="149" spans="1:25" ht="15" customHeight="1" x14ac:dyDescent="0.25">
      <c r="A149" s="231" t="str">
        <f>Arkusz4!B5</f>
        <v>NIDERLANDY</v>
      </c>
      <c r="B149" s="232"/>
      <c r="C149" s="232"/>
      <c r="D149" s="224">
        <f>Arkusz4!C5</f>
        <v>206</v>
      </c>
      <c r="E149" s="224"/>
      <c r="F149" s="224">
        <f>Arkusz4!D5</f>
        <v>192</v>
      </c>
      <c r="G149" s="224"/>
      <c r="H149" s="224">
        <f>Arkusz4!E5</f>
        <v>29</v>
      </c>
      <c r="I149" s="224"/>
      <c r="M149" s="231" t="str">
        <f>Arkusz5!B5</f>
        <v>AUSTRIA</v>
      </c>
      <c r="N149" s="232"/>
      <c r="O149" s="232"/>
      <c r="P149" s="224">
        <f>Arkusz5!C5</f>
        <v>9</v>
      </c>
      <c r="Q149" s="224"/>
      <c r="R149" s="224">
        <f>Arkusz5!D5</f>
        <v>3</v>
      </c>
      <c r="S149" s="224"/>
      <c r="T149" s="269">
        <f>Arkusz5!E5</f>
        <v>1</v>
      </c>
      <c r="U149" s="270"/>
    </row>
    <row r="150" spans="1:25" ht="15" customHeight="1" x14ac:dyDescent="0.25">
      <c r="A150" s="264" t="str">
        <f>Arkusz4!B6</f>
        <v>SZWECJA</v>
      </c>
      <c r="B150" s="265"/>
      <c r="C150" s="265"/>
      <c r="D150" s="225">
        <f>Arkusz4!C6</f>
        <v>193</v>
      </c>
      <c r="E150" s="225"/>
      <c r="F150" s="225">
        <f>Arkusz4!D6</f>
        <v>163</v>
      </c>
      <c r="G150" s="225"/>
      <c r="H150" s="225">
        <f>Arkusz4!E6</f>
        <v>66</v>
      </c>
      <c r="I150" s="225"/>
      <c r="M150" s="264" t="str">
        <f>Arkusz5!B6</f>
        <v>BELGIA</v>
      </c>
      <c r="N150" s="265"/>
      <c r="O150" s="265"/>
      <c r="P150" s="225">
        <f>Arkusz5!C6</f>
        <v>9</v>
      </c>
      <c r="Q150" s="225"/>
      <c r="R150" s="225">
        <f>Arkusz5!D6</f>
        <v>4</v>
      </c>
      <c r="S150" s="225"/>
      <c r="T150" s="271">
        <f>Arkusz5!E6</f>
        <v>1</v>
      </c>
      <c r="U150" s="272"/>
    </row>
    <row r="151" spans="1:25" ht="15" customHeight="1" thickBot="1" x14ac:dyDescent="0.3">
      <c r="A151" s="266" t="str">
        <f>Arkusz4!B7</f>
        <v>Pozostałe</v>
      </c>
      <c r="B151" s="267"/>
      <c r="C151" s="267"/>
      <c r="D151" s="226">
        <f>Arkusz4!C7</f>
        <v>427</v>
      </c>
      <c r="E151" s="226"/>
      <c r="F151" s="226">
        <f>Arkusz4!D7</f>
        <v>368</v>
      </c>
      <c r="G151" s="226"/>
      <c r="H151" s="226">
        <f>Arkusz4!E7</f>
        <v>92</v>
      </c>
      <c r="I151" s="226"/>
      <c r="M151" s="266" t="str">
        <f>Arkusz5!B7</f>
        <v>Pozostałe</v>
      </c>
      <c r="N151" s="267"/>
      <c r="O151" s="267"/>
      <c r="P151" s="226">
        <f>Arkusz5!C7</f>
        <v>55</v>
      </c>
      <c r="Q151" s="226"/>
      <c r="R151" s="226">
        <f>Arkusz5!D7</f>
        <v>29</v>
      </c>
      <c r="S151" s="226"/>
      <c r="T151" s="306">
        <f>Arkusz5!E7</f>
        <v>3</v>
      </c>
      <c r="U151" s="307"/>
    </row>
    <row r="152" spans="1:25" ht="15.75" thickBot="1" x14ac:dyDescent="0.3">
      <c r="A152" s="259" t="s">
        <v>70</v>
      </c>
      <c r="B152" s="260"/>
      <c r="C152" s="260"/>
      <c r="D152" s="251">
        <f>SUM(D146:E151)</f>
        <v>5006</v>
      </c>
      <c r="E152" s="251"/>
      <c r="F152" s="251">
        <f>SUM(F146:G151)</f>
        <v>4315</v>
      </c>
      <c r="G152" s="251"/>
      <c r="H152" s="251">
        <f>SUM(H146:I151)</f>
        <v>1294</v>
      </c>
      <c r="I152" s="252"/>
      <c r="M152" s="259" t="s">
        <v>70</v>
      </c>
      <c r="N152" s="260"/>
      <c r="O152" s="260"/>
      <c r="P152" s="251">
        <f>SUM(P146:Q151)</f>
        <v>143</v>
      </c>
      <c r="Q152" s="251"/>
      <c r="R152" s="251">
        <f t="shared" ref="R152" si="0">SUM(R146:S151)</f>
        <v>80</v>
      </c>
      <c r="S152" s="251"/>
      <c r="T152" s="202">
        <f>SUM(T146:U151)</f>
        <v>13</v>
      </c>
      <c r="U152" s="204"/>
    </row>
    <row r="154" spans="1:25" x14ac:dyDescent="0.25">
      <c r="A154" s="112" t="s">
        <v>162</v>
      </c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</row>
    <row r="155" spans="1:25" x14ac:dyDescent="0.25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</row>
    <row r="156" spans="1:25" x14ac:dyDescent="0.25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</row>
    <row r="157" spans="1:25" x14ac:dyDescent="0.25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</row>
    <row r="158" spans="1:25" x14ac:dyDescent="0.25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</row>
    <row r="159" spans="1:25" x14ac:dyDescent="0.25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</row>
    <row r="160" spans="1:25" s="60" customFormat="1" x14ac:dyDescent="0.25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</row>
    <row r="161" spans="1:26" x14ac:dyDescent="0.25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</row>
    <row r="162" spans="1:26" s="60" customFormat="1" x14ac:dyDescent="0.25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</row>
    <row r="163" spans="1:26" x14ac:dyDescent="0.25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</row>
    <row r="165" spans="1:26" ht="15" customHeight="1" x14ac:dyDescent="0.25">
      <c r="A165" s="302" t="s">
        <v>69</v>
      </c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</row>
    <row r="166" spans="1:26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</row>
    <row r="167" spans="1:26" ht="15" customHeight="1" x14ac:dyDescent="0.25">
      <c r="A167" s="82" t="s">
        <v>146</v>
      </c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</row>
    <row r="168" spans="1:26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</row>
    <row r="169" spans="1:26" ht="15.75" thickBot="1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1:26" x14ac:dyDescent="0.25">
      <c r="C170" s="171" t="s">
        <v>0</v>
      </c>
      <c r="D170" s="172"/>
      <c r="E170" s="172"/>
      <c r="F170" s="172"/>
      <c r="G170" s="64" t="str">
        <f>CONCATENATE(Arkusz18!A2," - ",Arkusz18!B2," r.")</f>
        <v>01.10.2017 - 31.10.2017 r.</v>
      </c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6"/>
    </row>
    <row r="171" spans="1:26" ht="72" customHeight="1" x14ac:dyDescent="0.25">
      <c r="C171" s="173"/>
      <c r="D171" s="174"/>
      <c r="E171" s="174"/>
      <c r="F171" s="174"/>
      <c r="G171" s="76" t="s">
        <v>58</v>
      </c>
      <c r="H171" s="77"/>
      <c r="I171" s="261"/>
      <c r="J171" s="76" t="s">
        <v>59</v>
      </c>
      <c r="K171" s="77"/>
      <c r="L171" s="261"/>
      <c r="M171" s="76" t="s">
        <v>60</v>
      </c>
      <c r="N171" s="77"/>
      <c r="O171" s="261"/>
      <c r="P171" s="76" t="s">
        <v>72</v>
      </c>
      <c r="Q171" s="77"/>
      <c r="R171" s="261"/>
      <c r="S171" s="76" t="s">
        <v>61</v>
      </c>
      <c r="T171" s="77"/>
      <c r="U171" s="78"/>
    </row>
    <row r="172" spans="1:26" x14ac:dyDescent="0.25">
      <c r="C172" s="257" t="str">
        <f>Arkusz6!B2</f>
        <v>ROSJA</v>
      </c>
      <c r="D172" s="258"/>
      <c r="E172" s="258"/>
      <c r="F172" s="258"/>
      <c r="G172" s="83">
        <f>Arkusz6!C2</f>
        <v>0</v>
      </c>
      <c r="H172" s="83"/>
      <c r="I172" s="83"/>
      <c r="J172" s="83">
        <f>Arkusz6!D2</f>
        <v>5</v>
      </c>
      <c r="K172" s="83"/>
      <c r="L172" s="83"/>
      <c r="M172" s="83">
        <f>Arkusz6!E2</f>
        <v>0</v>
      </c>
      <c r="N172" s="83"/>
      <c r="O172" s="83"/>
      <c r="P172" s="83">
        <f>Arkusz6!F2</f>
        <v>54</v>
      </c>
      <c r="Q172" s="83"/>
      <c r="R172" s="83"/>
      <c r="S172" s="70">
        <f>Arkusz6!G2</f>
        <v>180</v>
      </c>
      <c r="T172" s="71"/>
      <c r="U172" s="72"/>
    </row>
    <row r="173" spans="1:26" ht="15" customHeight="1" x14ac:dyDescent="0.25">
      <c r="C173" s="262" t="str">
        <f>Arkusz6!B3</f>
        <v>UKRAINA</v>
      </c>
      <c r="D173" s="263"/>
      <c r="E173" s="263"/>
      <c r="F173" s="263"/>
      <c r="G173" s="268">
        <f>Arkusz6!C3</f>
        <v>0</v>
      </c>
      <c r="H173" s="268"/>
      <c r="I173" s="268"/>
      <c r="J173" s="268">
        <f>Arkusz6!D3</f>
        <v>5</v>
      </c>
      <c r="K173" s="268"/>
      <c r="L173" s="268"/>
      <c r="M173" s="268">
        <f>Arkusz6!E3</f>
        <v>0</v>
      </c>
      <c r="N173" s="268"/>
      <c r="O173" s="268"/>
      <c r="P173" s="268">
        <f>Arkusz6!F3</f>
        <v>35</v>
      </c>
      <c r="Q173" s="268"/>
      <c r="R173" s="268"/>
      <c r="S173" s="303">
        <f>Arkusz6!G3</f>
        <v>19</v>
      </c>
      <c r="T173" s="304"/>
      <c r="U173" s="305"/>
    </row>
    <row r="174" spans="1:26" ht="15" customHeight="1" x14ac:dyDescent="0.25">
      <c r="C174" s="257" t="str">
        <f>Arkusz6!B4</f>
        <v>TADŻYKISTAN</v>
      </c>
      <c r="D174" s="258"/>
      <c r="E174" s="258"/>
      <c r="F174" s="258"/>
      <c r="G174" s="83">
        <f>Arkusz6!C4</f>
        <v>3</v>
      </c>
      <c r="H174" s="83"/>
      <c r="I174" s="83"/>
      <c r="J174" s="83">
        <f>Arkusz6!D4</f>
        <v>5</v>
      </c>
      <c r="K174" s="83"/>
      <c r="L174" s="83"/>
      <c r="M174" s="83">
        <f>Arkusz6!E4</f>
        <v>0</v>
      </c>
      <c r="N174" s="83"/>
      <c r="O174" s="83"/>
      <c r="P174" s="83">
        <f>Arkusz6!F4</f>
        <v>20</v>
      </c>
      <c r="Q174" s="83"/>
      <c r="R174" s="83"/>
      <c r="S174" s="70">
        <f>Arkusz6!G4</f>
        <v>1</v>
      </c>
      <c r="T174" s="71"/>
      <c r="U174" s="72"/>
    </row>
    <row r="175" spans="1:26" ht="15" customHeight="1" x14ac:dyDescent="0.25">
      <c r="C175" s="262" t="str">
        <f>Arkusz6!B5</f>
        <v>TURCJA</v>
      </c>
      <c r="D175" s="263"/>
      <c r="E175" s="263"/>
      <c r="F175" s="263"/>
      <c r="G175" s="268">
        <f>Arkusz6!C5</f>
        <v>0</v>
      </c>
      <c r="H175" s="268"/>
      <c r="I175" s="268"/>
      <c r="J175" s="268">
        <f>Arkusz6!D5</f>
        <v>0</v>
      </c>
      <c r="K175" s="268"/>
      <c r="L175" s="268"/>
      <c r="M175" s="268">
        <f>Arkusz6!E5</f>
        <v>0</v>
      </c>
      <c r="N175" s="268"/>
      <c r="O175" s="268"/>
      <c r="P175" s="268">
        <f>Arkusz6!F5</f>
        <v>13</v>
      </c>
      <c r="Q175" s="268"/>
      <c r="R175" s="268"/>
      <c r="S175" s="303">
        <f>Arkusz6!G5</f>
        <v>0</v>
      </c>
      <c r="T175" s="304"/>
      <c r="U175" s="305"/>
    </row>
    <row r="176" spans="1:26" ht="15" customHeight="1" x14ac:dyDescent="0.25">
      <c r="C176" s="257" t="str">
        <f>Arkusz6!B6</f>
        <v>KIRGISTAN</v>
      </c>
      <c r="D176" s="258"/>
      <c r="E176" s="258"/>
      <c r="F176" s="258"/>
      <c r="G176" s="83">
        <f>Arkusz6!C6</f>
        <v>0</v>
      </c>
      <c r="H176" s="83"/>
      <c r="I176" s="83"/>
      <c r="J176" s="83">
        <f>Arkusz6!D6</f>
        <v>0</v>
      </c>
      <c r="K176" s="83"/>
      <c r="L176" s="83"/>
      <c r="M176" s="83">
        <f>Arkusz6!E6</f>
        <v>0</v>
      </c>
      <c r="N176" s="83"/>
      <c r="O176" s="83"/>
      <c r="P176" s="83">
        <f>Arkusz6!F6</f>
        <v>3</v>
      </c>
      <c r="Q176" s="83"/>
      <c r="R176" s="83"/>
      <c r="S176" s="70">
        <f>Arkusz6!G6</f>
        <v>5</v>
      </c>
      <c r="T176" s="71"/>
      <c r="U176" s="72"/>
    </row>
    <row r="177" spans="3:21" ht="15" customHeight="1" thickBot="1" x14ac:dyDescent="0.3">
      <c r="C177" s="167" t="str">
        <f>Arkusz6!B7</f>
        <v>Pozostałe</v>
      </c>
      <c r="D177" s="168"/>
      <c r="E177" s="168"/>
      <c r="F177" s="168"/>
      <c r="G177" s="166">
        <f>Arkusz6!C7</f>
        <v>11</v>
      </c>
      <c r="H177" s="166"/>
      <c r="I177" s="166"/>
      <c r="J177" s="166">
        <f>Arkusz6!D7</f>
        <v>2</v>
      </c>
      <c r="K177" s="166"/>
      <c r="L177" s="166"/>
      <c r="M177" s="166">
        <f>Arkusz6!E7</f>
        <v>1</v>
      </c>
      <c r="N177" s="166"/>
      <c r="O177" s="166"/>
      <c r="P177" s="166">
        <f>Arkusz6!F7</f>
        <v>33</v>
      </c>
      <c r="Q177" s="166"/>
      <c r="R177" s="166"/>
      <c r="S177" s="79">
        <f>Arkusz6!G7</f>
        <v>21</v>
      </c>
      <c r="T177" s="80"/>
      <c r="U177" s="81"/>
    </row>
    <row r="178" spans="3:21" ht="15.75" thickBot="1" x14ac:dyDescent="0.3">
      <c r="C178" s="169" t="s">
        <v>1</v>
      </c>
      <c r="D178" s="170"/>
      <c r="E178" s="170"/>
      <c r="F178" s="170"/>
      <c r="G178" s="151">
        <f>SUM(G172:I177)</f>
        <v>14</v>
      </c>
      <c r="H178" s="151"/>
      <c r="I178" s="151"/>
      <c r="J178" s="151">
        <f t="shared" ref="J178" si="1">SUM(J172:L177)</f>
        <v>17</v>
      </c>
      <c r="K178" s="151"/>
      <c r="L178" s="151"/>
      <c r="M178" s="151">
        <f t="shared" ref="M178" si="2">SUM(M172:O177)</f>
        <v>1</v>
      </c>
      <c r="N178" s="151"/>
      <c r="O178" s="151"/>
      <c r="P178" s="151">
        <f t="shared" ref="P178" si="3">SUM(P172:R177)</f>
        <v>158</v>
      </c>
      <c r="Q178" s="151"/>
      <c r="R178" s="151"/>
      <c r="S178" s="73">
        <f>SUM(S172:U177)</f>
        <v>226</v>
      </c>
      <c r="T178" s="74"/>
      <c r="U178" s="75"/>
    </row>
    <row r="181" spans="3:21" ht="15.75" thickBot="1" x14ac:dyDescent="0.3"/>
    <row r="182" spans="3:21" ht="15" customHeight="1" x14ac:dyDescent="0.25">
      <c r="C182" s="171" t="s">
        <v>0</v>
      </c>
      <c r="D182" s="172"/>
      <c r="E182" s="172"/>
      <c r="F182" s="172"/>
      <c r="G182" s="64" t="str">
        <f>CONCATENATE(Arkusz18!C2," - ",Arkusz18!B2," r.")</f>
        <v>01.01.2017 - 31.10.2017 r.</v>
      </c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6"/>
    </row>
    <row r="183" spans="3:21" ht="70.5" customHeight="1" x14ac:dyDescent="0.25">
      <c r="C183" s="173"/>
      <c r="D183" s="174"/>
      <c r="E183" s="174"/>
      <c r="F183" s="174"/>
      <c r="G183" s="76" t="s">
        <v>58</v>
      </c>
      <c r="H183" s="77"/>
      <c r="I183" s="261"/>
      <c r="J183" s="76" t="s">
        <v>59</v>
      </c>
      <c r="K183" s="77"/>
      <c r="L183" s="261"/>
      <c r="M183" s="76" t="s">
        <v>60</v>
      </c>
      <c r="N183" s="77"/>
      <c r="O183" s="261"/>
      <c r="P183" s="76" t="s">
        <v>72</v>
      </c>
      <c r="Q183" s="77"/>
      <c r="R183" s="261"/>
      <c r="S183" s="76" t="s">
        <v>61</v>
      </c>
      <c r="T183" s="77"/>
      <c r="U183" s="78"/>
    </row>
    <row r="184" spans="3:21" ht="15" customHeight="1" x14ac:dyDescent="0.25">
      <c r="C184" s="257" t="str">
        <f>Arkusz7!B2</f>
        <v>ROSJA</v>
      </c>
      <c r="D184" s="258"/>
      <c r="E184" s="258"/>
      <c r="F184" s="258"/>
      <c r="G184" s="83">
        <f>Arkusz7!C2</f>
        <v>14</v>
      </c>
      <c r="H184" s="83"/>
      <c r="I184" s="83"/>
      <c r="J184" s="83">
        <f>Arkusz7!D2</f>
        <v>55</v>
      </c>
      <c r="K184" s="83"/>
      <c r="L184" s="83"/>
      <c r="M184" s="83">
        <f>Arkusz7!E2</f>
        <v>0</v>
      </c>
      <c r="N184" s="83"/>
      <c r="O184" s="83"/>
      <c r="P184" s="83">
        <f>Arkusz7!F2</f>
        <v>1110</v>
      </c>
      <c r="Q184" s="83"/>
      <c r="R184" s="83"/>
      <c r="S184" s="70">
        <f>Arkusz7!G2</f>
        <v>1911</v>
      </c>
      <c r="T184" s="71"/>
      <c r="U184" s="72"/>
    </row>
    <row r="185" spans="3:21" ht="15" customHeight="1" x14ac:dyDescent="0.25">
      <c r="C185" s="262" t="str">
        <f>Arkusz7!B3</f>
        <v>UKRAINA</v>
      </c>
      <c r="D185" s="263"/>
      <c r="E185" s="263"/>
      <c r="F185" s="263"/>
      <c r="G185" s="268">
        <f>Arkusz7!C3</f>
        <v>56</v>
      </c>
      <c r="H185" s="268"/>
      <c r="I185" s="268"/>
      <c r="J185" s="268">
        <f>Arkusz7!D3</f>
        <v>151</v>
      </c>
      <c r="K185" s="268"/>
      <c r="L185" s="268"/>
      <c r="M185" s="268">
        <f>Arkusz7!E3</f>
        <v>0</v>
      </c>
      <c r="N185" s="268"/>
      <c r="O185" s="268"/>
      <c r="P185" s="268">
        <f>Arkusz7!F3</f>
        <v>285</v>
      </c>
      <c r="Q185" s="268"/>
      <c r="R185" s="268"/>
      <c r="S185" s="303">
        <f>Arkusz7!G3</f>
        <v>215</v>
      </c>
      <c r="T185" s="304"/>
      <c r="U185" s="305"/>
    </row>
    <row r="186" spans="3:21" ht="15" customHeight="1" x14ac:dyDescent="0.25">
      <c r="C186" s="257" t="str">
        <f>Arkusz7!B4</f>
        <v>TADŻYKISTAN</v>
      </c>
      <c r="D186" s="258"/>
      <c r="E186" s="258"/>
      <c r="F186" s="258"/>
      <c r="G186" s="83">
        <f>Arkusz7!C4</f>
        <v>7</v>
      </c>
      <c r="H186" s="83"/>
      <c r="I186" s="83"/>
      <c r="J186" s="83">
        <f>Arkusz7!D4</f>
        <v>17</v>
      </c>
      <c r="K186" s="83"/>
      <c r="L186" s="83"/>
      <c r="M186" s="83">
        <f>Arkusz7!E4</f>
        <v>0</v>
      </c>
      <c r="N186" s="83"/>
      <c r="O186" s="83"/>
      <c r="P186" s="83">
        <f>Arkusz7!F4</f>
        <v>140</v>
      </c>
      <c r="Q186" s="83"/>
      <c r="R186" s="83"/>
      <c r="S186" s="70">
        <f>Arkusz7!G4</f>
        <v>57</v>
      </c>
      <c r="T186" s="71"/>
      <c r="U186" s="72"/>
    </row>
    <row r="187" spans="3:21" ht="15" customHeight="1" x14ac:dyDescent="0.25">
      <c r="C187" s="262" t="str">
        <f>Arkusz7!B5</f>
        <v>ARMENIA</v>
      </c>
      <c r="D187" s="263"/>
      <c r="E187" s="263"/>
      <c r="F187" s="263"/>
      <c r="G187" s="268">
        <f>Arkusz7!C5</f>
        <v>0</v>
      </c>
      <c r="H187" s="268"/>
      <c r="I187" s="268"/>
      <c r="J187" s="268">
        <f>Arkusz7!D5</f>
        <v>0</v>
      </c>
      <c r="K187" s="268"/>
      <c r="L187" s="268"/>
      <c r="M187" s="268">
        <f>Arkusz7!E5</f>
        <v>0</v>
      </c>
      <c r="N187" s="268"/>
      <c r="O187" s="268"/>
      <c r="P187" s="268">
        <f>Arkusz7!F5</f>
        <v>59</v>
      </c>
      <c r="Q187" s="268"/>
      <c r="R187" s="268"/>
      <c r="S187" s="303">
        <f>Arkusz7!G5</f>
        <v>29</v>
      </c>
      <c r="T187" s="304"/>
      <c r="U187" s="305"/>
    </row>
    <row r="188" spans="3:21" ht="15" customHeight="1" x14ac:dyDescent="0.25">
      <c r="C188" s="257" t="str">
        <f>Arkusz7!B6</f>
        <v>GRUZJA</v>
      </c>
      <c r="D188" s="258"/>
      <c r="E188" s="258"/>
      <c r="F188" s="258"/>
      <c r="G188" s="83">
        <f>Arkusz7!C6</f>
        <v>0</v>
      </c>
      <c r="H188" s="83"/>
      <c r="I188" s="83"/>
      <c r="J188" s="83">
        <f>Arkusz7!D6</f>
        <v>1</v>
      </c>
      <c r="K188" s="83"/>
      <c r="L188" s="83"/>
      <c r="M188" s="83">
        <f>Arkusz7!E6</f>
        <v>0</v>
      </c>
      <c r="N188" s="83"/>
      <c r="O188" s="83"/>
      <c r="P188" s="83">
        <f>Arkusz7!F6</f>
        <v>21</v>
      </c>
      <c r="Q188" s="83"/>
      <c r="R188" s="83"/>
      <c r="S188" s="70">
        <f>Arkusz7!G6</f>
        <v>28</v>
      </c>
      <c r="T188" s="71"/>
      <c r="U188" s="72"/>
    </row>
    <row r="189" spans="3:21" ht="15" customHeight="1" thickBot="1" x14ac:dyDescent="0.3">
      <c r="C189" s="167" t="str">
        <f>Arkusz7!B7</f>
        <v>Pozostałe</v>
      </c>
      <c r="D189" s="168"/>
      <c r="E189" s="168"/>
      <c r="F189" s="168"/>
      <c r="G189" s="166">
        <f>Arkusz7!C7</f>
        <v>58</v>
      </c>
      <c r="H189" s="166"/>
      <c r="I189" s="166"/>
      <c r="J189" s="166">
        <f>Arkusz7!D7</f>
        <v>23</v>
      </c>
      <c r="K189" s="166"/>
      <c r="L189" s="166"/>
      <c r="M189" s="166">
        <f>Arkusz7!E7</f>
        <v>4</v>
      </c>
      <c r="N189" s="166"/>
      <c r="O189" s="166"/>
      <c r="P189" s="166">
        <f>Arkusz7!F7</f>
        <v>202</v>
      </c>
      <c r="Q189" s="166"/>
      <c r="R189" s="166"/>
      <c r="S189" s="79">
        <f>Arkusz7!G7</f>
        <v>202</v>
      </c>
      <c r="T189" s="80"/>
      <c r="U189" s="81"/>
    </row>
    <row r="190" spans="3:21" ht="15" customHeight="1" thickBot="1" x14ac:dyDescent="0.3">
      <c r="C190" s="169" t="s">
        <v>1</v>
      </c>
      <c r="D190" s="170"/>
      <c r="E190" s="170"/>
      <c r="F190" s="170"/>
      <c r="G190" s="151">
        <f>SUM(G184:I189)</f>
        <v>135</v>
      </c>
      <c r="H190" s="151"/>
      <c r="I190" s="151"/>
      <c r="J190" s="151">
        <f t="shared" ref="J190" si="4">SUM(J184:L189)</f>
        <v>247</v>
      </c>
      <c r="K190" s="151"/>
      <c r="L190" s="151"/>
      <c r="M190" s="151">
        <f t="shared" ref="M190" si="5">SUM(M184:O189)</f>
        <v>4</v>
      </c>
      <c r="N190" s="151"/>
      <c r="O190" s="151"/>
      <c r="P190" s="151">
        <f t="shared" ref="P190" si="6">SUM(P184:R189)</f>
        <v>1817</v>
      </c>
      <c r="Q190" s="151"/>
      <c r="R190" s="151"/>
      <c r="S190" s="73">
        <f>SUM(S184:U189)</f>
        <v>2442</v>
      </c>
      <c r="T190" s="74"/>
      <c r="U190" s="75"/>
    </row>
    <row r="193" spans="1:25" x14ac:dyDescent="0.25">
      <c r="A193" s="95" t="s">
        <v>163</v>
      </c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</row>
    <row r="194" spans="1:25" x14ac:dyDescent="0.25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</row>
    <row r="195" spans="1:25" s="60" customFormat="1" x14ac:dyDescent="0.25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</row>
    <row r="196" spans="1:25" s="60" customFormat="1" x14ac:dyDescent="0.25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</row>
    <row r="197" spans="1:25" s="60" customFormat="1" x14ac:dyDescent="0.25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</row>
    <row r="198" spans="1:25" s="60" customFormat="1" x14ac:dyDescent="0.25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</row>
    <row r="199" spans="1:25" s="60" customFormat="1" x14ac:dyDescent="0.25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</row>
    <row r="200" spans="1:25" s="60" customFormat="1" x14ac:dyDescent="0.25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</row>
    <row r="201" spans="1:25" s="60" customFormat="1" x14ac:dyDescent="0.25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</row>
    <row r="202" spans="1:25" s="60" customFormat="1" x14ac:dyDescent="0.25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</row>
    <row r="203" spans="1:25" s="60" customFormat="1" x14ac:dyDescent="0.25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</row>
    <row r="204" spans="1:25" s="60" customFormat="1" x14ac:dyDescent="0.25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</row>
    <row r="205" spans="1:25" s="60" customFormat="1" x14ac:dyDescent="0.25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</row>
    <row r="206" spans="1:25" s="60" customFormat="1" x14ac:dyDescent="0.25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</row>
    <row r="207" spans="1:25" s="60" customFormat="1" x14ac:dyDescent="0.25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</row>
    <row r="208" spans="1:25" s="60" customFormat="1" x14ac:dyDescent="0.25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</row>
    <row r="209" spans="1:25" s="60" customFormat="1" x14ac:dyDescent="0.25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</row>
    <row r="210" spans="1:25" s="60" customFormat="1" x14ac:dyDescent="0.25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</row>
    <row r="211" spans="1:25" s="60" customFormat="1" x14ac:dyDescent="0.25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</row>
    <row r="212" spans="1:25" s="60" customFormat="1" x14ac:dyDescent="0.25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</row>
    <row r="213" spans="1:25" s="60" customFormat="1" x14ac:dyDescent="0.25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</row>
    <row r="214" spans="1:25" s="60" customFormat="1" x14ac:dyDescent="0.25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</row>
    <row r="215" spans="1:25" s="60" customFormat="1" x14ac:dyDescent="0.25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</row>
    <row r="216" spans="1:25" s="60" customFormat="1" x14ac:dyDescent="0.25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</row>
    <row r="217" spans="1:25" s="60" customFormat="1" x14ac:dyDescent="0.25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</row>
    <row r="218" spans="1:25" s="60" customFormat="1" x14ac:dyDescent="0.25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</row>
    <row r="219" spans="1:25" s="60" customFormat="1" x14ac:dyDescent="0.25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</row>
    <row r="220" spans="1:25" s="60" customFormat="1" x14ac:dyDescent="0.25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</row>
    <row r="221" spans="1:25" s="60" customFormat="1" x14ac:dyDescent="0.25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</row>
    <row r="222" spans="1:25" s="60" customFormat="1" x14ac:dyDescent="0.25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</row>
    <row r="223" spans="1:25" s="60" customFormat="1" x14ac:dyDescent="0.25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</row>
    <row r="224" spans="1:25" s="60" customFormat="1" x14ac:dyDescent="0.25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</row>
    <row r="225" spans="1:25" s="60" customFormat="1" x14ac:dyDescent="0.25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</row>
    <row r="226" spans="1:25" s="60" customFormat="1" x14ac:dyDescent="0.25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</row>
    <row r="227" spans="1:25" x14ac:dyDescent="0.25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</row>
    <row r="228" spans="1:25" x14ac:dyDescent="0.25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</row>
    <row r="229" spans="1:25" x14ac:dyDescent="0.25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</row>
    <row r="230" spans="1:25" x14ac:dyDescent="0.25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</row>
    <row r="231" spans="1:25" x14ac:dyDescent="0.25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</row>
    <row r="232" spans="1:25" x14ac:dyDescent="0.25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</row>
    <row r="233" spans="1:25" x14ac:dyDescent="0.25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</row>
    <row r="234" spans="1:25" x14ac:dyDescent="0.25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</row>
    <row r="235" spans="1:25" x14ac:dyDescent="0.25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</row>
    <row r="239" spans="1:25" ht="15" customHeight="1" x14ac:dyDescent="0.25">
      <c r="A239" s="82" t="s">
        <v>147</v>
      </c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</row>
    <row r="240" spans="1:25" x14ac:dyDescent="0.25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</row>
    <row r="241" spans="1:25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</row>
    <row r="242" spans="1:25" ht="15.75" thickBot="1" x14ac:dyDescent="0.3"/>
    <row r="243" spans="1:25" ht="27" customHeight="1" x14ac:dyDescent="0.25">
      <c r="B243" s="171" t="s">
        <v>8</v>
      </c>
      <c r="C243" s="172"/>
      <c r="D243" s="172"/>
      <c r="E243" s="172"/>
      <c r="F243" s="172"/>
      <c r="G243" s="172"/>
      <c r="H243" s="172"/>
      <c r="I243" s="172"/>
      <c r="J243" s="90" t="str">
        <f>Arkusz8!C6</f>
        <v>27.09.2017 - 03.10.2017</v>
      </c>
      <c r="K243" s="90"/>
      <c r="L243" s="90"/>
      <c r="M243" s="90" t="str">
        <f>Arkusz8!C10</f>
        <v>04.10.2017 - 10.10.2017</v>
      </c>
      <c r="N243" s="90"/>
      <c r="O243" s="90"/>
      <c r="P243" s="90" t="str">
        <f>Arkusz8!C9</f>
        <v>11.10.2017 - 17.10.2017</v>
      </c>
      <c r="Q243" s="90"/>
      <c r="R243" s="90"/>
      <c r="S243" s="189" t="str">
        <f>Arkusz8!C8</f>
        <v>18.10.2017 - 24.10.2017</v>
      </c>
      <c r="T243" s="190"/>
      <c r="U243" s="191"/>
      <c r="V243" s="90" t="str">
        <f>Arkusz8!C7</f>
        <v>25.10.2017 - 31.10.2017</v>
      </c>
      <c r="W243" s="90"/>
      <c r="X243" s="188"/>
    </row>
    <row r="244" spans="1:25" ht="15" customHeight="1" x14ac:dyDescent="0.25">
      <c r="B244" s="255" t="s">
        <v>28</v>
      </c>
      <c r="C244" s="256"/>
      <c r="D244" s="256"/>
      <c r="E244" s="256"/>
      <c r="F244" s="256"/>
      <c r="G244" s="256"/>
      <c r="H244" s="256"/>
      <c r="I244" s="256"/>
      <c r="J244" s="91">
        <f>Arkusz8!A6</f>
        <v>1524</v>
      </c>
      <c r="K244" s="91"/>
      <c r="L244" s="91"/>
      <c r="M244" s="91">
        <f>Arkusz8!A5</f>
        <v>1566</v>
      </c>
      <c r="N244" s="91"/>
      <c r="O244" s="91"/>
      <c r="P244" s="91">
        <f>Arkusz8!A4</f>
        <v>1490</v>
      </c>
      <c r="Q244" s="91"/>
      <c r="R244" s="91"/>
      <c r="S244" s="86">
        <f>Arkusz8!A3</f>
        <v>1490</v>
      </c>
      <c r="T244" s="87"/>
      <c r="U244" s="88"/>
      <c r="V244" s="91">
        <f>Arkusz8!A2</f>
        <v>1481</v>
      </c>
      <c r="W244" s="91"/>
      <c r="X244" s="91"/>
    </row>
    <row r="245" spans="1:25" x14ac:dyDescent="0.25">
      <c r="B245" s="253" t="s">
        <v>5</v>
      </c>
      <c r="C245" s="254"/>
      <c r="D245" s="254"/>
      <c r="E245" s="254"/>
      <c r="F245" s="254"/>
      <c r="G245" s="254"/>
      <c r="H245" s="254"/>
      <c r="I245" s="254"/>
      <c r="J245" s="83">
        <f>Arkusz8!A11</f>
        <v>2114</v>
      </c>
      <c r="K245" s="83"/>
      <c r="L245" s="83"/>
      <c r="M245" s="83">
        <f>Arkusz8!A10</f>
        <v>2088</v>
      </c>
      <c r="N245" s="83"/>
      <c r="O245" s="83"/>
      <c r="P245" s="83">
        <f>Arkusz8!A9</f>
        <v>2088</v>
      </c>
      <c r="Q245" s="83"/>
      <c r="R245" s="83"/>
      <c r="S245" s="70">
        <f>Arkusz8!A8</f>
        <v>2057</v>
      </c>
      <c r="T245" s="71"/>
      <c r="U245" s="72"/>
      <c r="V245" s="83">
        <f>Arkusz8!A7</f>
        <v>2059</v>
      </c>
      <c r="W245" s="83"/>
      <c r="X245" s="83"/>
    </row>
    <row r="246" spans="1:25" ht="15" customHeight="1" x14ac:dyDescent="0.25">
      <c r="B246" s="255" t="s">
        <v>6</v>
      </c>
      <c r="C246" s="256"/>
      <c r="D246" s="256"/>
      <c r="E246" s="256"/>
      <c r="F246" s="256"/>
      <c r="G246" s="256"/>
      <c r="H246" s="256"/>
      <c r="I246" s="256"/>
      <c r="J246" s="91">
        <f>Arkusz8!A16</f>
        <v>95</v>
      </c>
      <c r="K246" s="91"/>
      <c r="L246" s="91"/>
      <c r="M246" s="91">
        <f>Arkusz8!A15</f>
        <v>62</v>
      </c>
      <c r="N246" s="91"/>
      <c r="O246" s="91"/>
      <c r="P246" s="91">
        <f>Arkusz8!A14</f>
        <v>104</v>
      </c>
      <c r="Q246" s="91"/>
      <c r="R246" s="91"/>
      <c r="S246" s="86">
        <f>Arkusz8!A13</f>
        <v>74</v>
      </c>
      <c r="T246" s="87"/>
      <c r="U246" s="88"/>
      <c r="V246" s="91">
        <f>Arkusz8!A12</f>
        <v>39</v>
      </c>
      <c r="W246" s="91"/>
      <c r="X246" s="91"/>
    </row>
    <row r="247" spans="1:25" ht="15" customHeight="1" x14ac:dyDescent="0.25">
      <c r="B247" s="84" t="s">
        <v>7</v>
      </c>
      <c r="C247" s="85"/>
      <c r="D247" s="85"/>
      <c r="E247" s="85"/>
      <c r="F247" s="85"/>
      <c r="G247" s="85"/>
      <c r="H247" s="85"/>
      <c r="I247" s="85"/>
      <c r="J247" s="83">
        <f>Arkusz8!A21</f>
        <v>47</v>
      </c>
      <c r="K247" s="83"/>
      <c r="L247" s="83"/>
      <c r="M247" s="83">
        <f>Arkusz8!A20</f>
        <v>60</v>
      </c>
      <c r="N247" s="83"/>
      <c r="O247" s="83"/>
      <c r="P247" s="83">
        <f>Arkusz8!A19</f>
        <v>39</v>
      </c>
      <c r="Q247" s="83"/>
      <c r="R247" s="83"/>
      <c r="S247" s="70">
        <f>Arkusz8!A18</f>
        <v>53</v>
      </c>
      <c r="T247" s="71"/>
      <c r="U247" s="72"/>
      <c r="V247" s="83">
        <f>Arkusz8!A17</f>
        <v>38</v>
      </c>
      <c r="W247" s="83"/>
      <c r="X247" s="83"/>
    </row>
    <row r="248" spans="1:25" ht="15" customHeight="1" thickBot="1" x14ac:dyDescent="0.3">
      <c r="B248" s="155" t="s">
        <v>93</v>
      </c>
      <c r="C248" s="156"/>
      <c r="D248" s="156"/>
      <c r="E248" s="156"/>
      <c r="F248" s="156"/>
      <c r="G248" s="156"/>
      <c r="H248" s="156"/>
      <c r="I248" s="156"/>
      <c r="J248" s="89">
        <f>Arkusz8!A26</f>
        <v>1</v>
      </c>
      <c r="K248" s="89"/>
      <c r="L248" s="89"/>
      <c r="M248" s="89">
        <f>Arkusz8!A25</f>
        <v>1</v>
      </c>
      <c r="N248" s="89"/>
      <c r="O248" s="89"/>
      <c r="P248" s="89">
        <f>Arkusz8!A24</f>
        <v>1</v>
      </c>
      <c r="Q248" s="89"/>
      <c r="R248" s="89"/>
      <c r="S248" s="67">
        <f>Arkusz8!A23</f>
        <v>1</v>
      </c>
      <c r="T248" s="68"/>
      <c r="U248" s="69"/>
      <c r="V248" s="89">
        <f>Arkusz8!A22</f>
        <v>1</v>
      </c>
      <c r="W248" s="89"/>
      <c r="X248" s="89"/>
    </row>
    <row r="249" spans="1:25" ht="15" customHeight="1" thickBot="1" x14ac:dyDescent="0.3">
      <c r="B249" s="287" t="s">
        <v>94</v>
      </c>
      <c r="C249" s="288"/>
      <c r="D249" s="288"/>
      <c r="E249" s="288"/>
      <c r="F249" s="288"/>
      <c r="G249" s="288"/>
      <c r="H249" s="288"/>
      <c r="I249" s="288"/>
      <c r="J249" s="181">
        <f>SUM(J244,J245,J248)</f>
        <v>3639</v>
      </c>
      <c r="K249" s="181"/>
      <c r="L249" s="181"/>
      <c r="M249" s="181">
        <f>SUM(M244,M245,M248)</f>
        <v>3655</v>
      </c>
      <c r="N249" s="181"/>
      <c r="O249" s="181"/>
      <c r="P249" s="181">
        <f>SUM(P244,P245,P248)</f>
        <v>3579</v>
      </c>
      <c r="Q249" s="181"/>
      <c r="R249" s="181"/>
      <c r="S249" s="284">
        <f>SUM(S244,S245,S248)</f>
        <v>3548</v>
      </c>
      <c r="T249" s="285"/>
      <c r="U249" s="286"/>
      <c r="V249" s="181">
        <f>SUM(V244,V245,V248)</f>
        <v>3541</v>
      </c>
      <c r="W249" s="181"/>
      <c r="X249" s="182"/>
    </row>
    <row r="250" spans="1:25" s="46" customFormat="1" ht="15" customHeight="1" x14ac:dyDescent="0.25">
      <c r="B250" s="48"/>
      <c r="C250" s="48"/>
      <c r="D250" s="48"/>
      <c r="E250" s="48"/>
      <c r="F250" s="48"/>
      <c r="G250" s="48"/>
      <c r="H250" s="48"/>
      <c r="I250" s="48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7"/>
    </row>
    <row r="251" spans="1:25" s="46" customFormat="1" ht="15" customHeight="1" x14ac:dyDescent="0.25">
      <c r="B251" s="48"/>
      <c r="C251" s="48"/>
      <c r="D251" s="48"/>
      <c r="E251" s="48"/>
      <c r="F251" s="48"/>
      <c r="G251" s="48"/>
      <c r="H251" s="48"/>
      <c r="I251" s="48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7"/>
    </row>
    <row r="252" spans="1:25" s="46" customFormat="1" ht="15" customHeight="1" x14ac:dyDescent="0.25">
      <c r="B252" s="48"/>
      <c r="C252" s="48"/>
      <c r="D252" s="48"/>
      <c r="E252" s="48"/>
      <c r="F252" s="48"/>
      <c r="G252" s="48"/>
      <c r="H252" s="48"/>
      <c r="I252" s="48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7"/>
    </row>
    <row r="253" spans="1:25" s="46" customFormat="1" ht="15" customHeight="1" x14ac:dyDescent="0.25">
      <c r="B253" s="62"/>
      <c r="C253" s="62"/>
      <c r="D253" s="62"/>
      <c r="E253" s="48"/>
      <c r="F253" s="48"/>
      <c r="G253" s="48"/>
      <c r="H253" s="48"/>
      <c r="I253" s="48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7"/>
    </row>
    <row r="254" spans="1:25" s="46" customFormat="1" ht="15" customHeight="1" x14ac:dyDescent="0.25">
      <c r="B254" s="48"/>
      <c r="C254" s="48"/>
      <c r="D254" s="48"/>
      <c r="E254" s="48"/>
      <c r="F254" s="48"/>
      <c r="G254" s="48"/>
      <c r="H254" s="48"/>
      <c r="I254" s="48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7"/>
    </row>
    <row r="255" spans="1:25" s="46" customFormat="1" ht="15" customHeight="1" x14ac:dyDescent="0.25">
      <c r="B255" s="63"/>
      <c r="C255" s="62"/>
      <c r="D255" s="62"/>
      <c r="E255" s="62"/>
      <c r="F255" s="48"/>
      <c r="G255" s="48"/>
      <c r="H255" s="48"/>
      <c r="I255" s="48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7"/>
    </row>
    <row r="270" spans="1:2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9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</row>
    <row r="274" spans="1:29" x14ac:dyDescent="0.25">
      <c r="A274" s="97" t="s">
        <v>164</v>
      </c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</row>
    <row r="275" spans="1:29" x14ac:dyDescent="0.25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</row>
    <row r="276" spans="1:29" x14ac:dyDescent="0.25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AC276" s="44"/>
    </row>
    <row r="277" spans="1:29" x14ac:dyDescent="0.25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</row>
    <row r="278" spans="1:29" x14ac:dyDescent="0.25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</row>
    <row r="279" spans="1:29" x14ac:dyDescent="0.25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</row>
    <row r="280" spans="1:29" x14ac:dyDescent="0.25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</row>
    <row r="281" spans="1:29" x14ac:dyDescent="0.25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</row>
    <row r="282" spans="1:29" x14ac:dyDescent="0.25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</row>
    <row r="283" spans="1:29" x14ac:dyDescent="0.25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</row>
    <row r="284" spans="1:29" s="60" customFormat="1" x14ac:dyDescent="0.25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</row>
    <row r="285" spans="1:29" x14ac:dyDescent="0.25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</row>
    <row r="289" spans="1:21" ht="18" x14ac:dyDescent="0.25">
      <c r="A289" s="9" t="s">
        <v>71</v>
      </c>
    </row>
    <row r="290" spans="1:21" ht="18" x14ac:dyDescent="0.25">
      <c r="A290" s="9"/>
    </row>
    <row r="292" spans="1:21" ht="15" customHeight="1" x14ac:dyDescent="0.25">
      <c r="A292" s="82" t="s">
        <v>64</v>
      </c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</row>
    <row r="293" spans="1:21" x14ac:dyDescent="0.25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</row>
    <row r="294" spans="1:21" x14ac:dyDescent="0.25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</row>
    <row r="295" spans="1:21" ht="15.75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</row>
    <row r="296" spans="1:21" ht="24.95" customHeight="1" x14ac:dyDescent="0.25">
      <c r="G296" s="178" t="s">
        <v>2</v>
      </c>
      <c r="H296" s="113"/>
      <c r="I296" s="113"/>
      <c r="J296" s="113"/>
      <c r="K296" s="113" t="s">
        <v>3</v>
      </c>
      <c r="L296" s="113"/>
      <c r="M296" s="289" t="str">
        <f>CONCATENATE("decyzje ",Arkusz18!A2," - ",Arkusz18!B2," r.")</f>
        <v>decyzje 01.10.2017 - 31.10.2017 r.</v>
      </c>
      <c r="N296" s="289"/>
      <c r="O296" s="289"/>
      <c r="P296" s="289"/>
      <c r="Q296" s="289"/>
      <c r="R296" s="290"/>
    </row>
    <row r="297" spans="1:21" ht="59.25" customHeight="1" x14ac:dyDescent="0.25">
      <c r="G297" s="179"/>
      <c r="H297" s="180"/>
      <c r="I297" s="180"/>
      <c r="J297" s="180"/>
      <c r="K297" s="180"/>
      <c r="L297" s="180"/>
      <c r="M297" s="175" t="s">
        <v>24</v>
      </c>
      <c r="N297" s="175"/>
      <c r="O297" s="175" t="s">
        <v>25</v>
      </c>
      <c r="P297" s="175"/>
      <c r="Q297" s="175" t="s">
        <v>26</v>
      </c>
      <c r="R297" s="183"/>
    </row>
    <row r="298" spans="1:21" ht="15" customHeight="1" x14ac:dyDescent="0.25">
      <c r="G298" s="176" t="s">
        <v>33</v>
      </c>
      <c r="H298" s="177"/>
      <c r="I298" s="177"/>
      <c r="J298" s="177"/>
      <c r="K298" s="110">
        <f>Arkusz9!B5</f>
        <v>17199</v>
      </c>
      <c r="L298" s="110"/>
      <c r="M298" s="101">
        <f>Arkusz9!B3</f>
        <v>8137</v>
      </c>
      <c r="N298" s="101"/>
      <c r="O298" s="101">
        <f>Arkusz9!B2</f>
        <v>1015</v>
      </c>
      <c r="P298" s="101"/>
      <c r="Q298" s="101">
        <f>Arkusz9!B4</f>
        <v>468</v>
      </c>
      <c r="R298" s="104"/>
    </row>
    <row r="299" spans="1:21" ht="15" customHeight="1" x14ac:dyDescent="0.25">
      <c r="G299" s="159" t="s">
        <v>34</v>
      </c>
      <c r="H299" s="160"/>
      <c r="I299" s="160"/>
      <c r="J299" s="160"/>
      <c r="K299" s="161">
        <f>Arkusz9!B13</f>
        <v>1658</v>
      </c>
      <c r="L299" s="161"/>
      <c r="M299" s="105">
        <f>Arkusz9!B11</f>
        <v>1314</v>
      </c>
      <c r="N299" s="105"/>
      <c r="O299" s="105">
        <f>Arkusz9!B10</f>
        <v>87</v>
      </c>
      <c r="P299" s="105"/>
      <c r="Q299" s="105">
        <f>Arkusz9!B12</f>
        <v>63</v>
      </c>
      <c r="R299" s="106"/>
    </row>
    <row r="300" spans="1:21" ht="15.75" thickBot="1" x14ac:dyDescent="0.3">
      <c r="G300" s="162" t="s">
        <v>23</v>
      </c>
      <c r="H300" s="163"/>
      <c r="I300" s="163"/>
      <c r="J300" s="163"/>
      <c r="K300" s="164">
        <f>Arkusz9!B9</f>
        <v>355</v>
      </c>
      <c r="L300" s="164"/>
      <c r="M300" s="107">
        <f>Arkusz9!B7</f>
        <v>206</v>
      </c>
      <c r="N300" s="107"/>
      <c r="O300" s="107">
        <f>Arkusz9!B6</f>
        <v>41</v>
      </c>
      <c r="P300" s="107"/>
      <c r="Q300" s="107">
        <f>Arkusz9!B8</f>
        <v>46</v>
      </c>
      <c r="R300" s="165"/>
    </row>
    <row r="301" spans="1:21" ht="15.75" thickBot="1" x14ac:dyDescent="0.3">
      <c r="G301" s="108" t="s">
        <v>73</v>
      </c>
      <c r="H301" s="109"/>
      <c r="I301" s="109"/>
      <c r="J301" s="109"/>
      <c r="K301" s="157">
        <f>SUM(K298:K300)</f>
        <v>19212</v>
      </c>
      <c r="L301" s="157"/>
      <c r="M301" s="157">
        <f>SUM(M298:M300)</f>
        <v>9657</v>
      </c>
      <c r="N301" s="157"/>
      <c r="O301" s="157">
        <f>SUM(O298:O300)</f>
        <v>1143</v>
      </c>
      <c r="P301" s="157"/>
      <c r="Q301" s="157">
        <f>SUM(Q298:Q300)</f>
        <v>577</v>
      </c>
      <c r="R301" s="158"/>
    </row>
    <row r="305" spans="7:26" x14ac:dyDescent="0.25">
      <c r="V305" s="12"/>
      <c r="W305" s="12"/>
      <c r="Z305" s="12"/>
    </row>
    <row r="311" spans="7:26" x14ac:dyDescent="0.25">
      <c r="V311" s="20"/>
      <c r="W311" s="20"/>
      <c r="X311" s="20"/>
      <c r="Y311" s="21"/>
      <c r="Z311" s="20"/>
    </row>
    <row r="312" spans="7:26" x14ac:dyDescent="0.25">
      <c r="V312" s="20"/>
      <c r="W312" s="20"/>
      <c r="X312" s="20"/>
      <c r="Y312" s="21"/>
      <c r="Z312" s="20"/>
    </row>
    <row r="313" spans="7:26" x14ac:dyDescent="0.25">
      <c r="V313" s="20"/>
      <c r="W313" s="20"/>
      <c r="X313" s="20"/>
      <c r="Y313" s="21"/>
      <c r="Z313" s="20"/>
    </row>
    <row r="314" spans="7:26" x14ac:dyDescent="0.25">
      <c r="V314" s="20"/>
      <c r="W314" s="20"/>
      <c r="X314" s="20"/>
      <c r="Y314" s="21"/>
      <c r="Z314" s="20"/>
    </row>
    <row r="315" spans="7:26" x14ac:dyDescent="0.25">
      <c r="V315" s="20"/>
      <c r="W315" s="20"/>
      <c r="X315" s="20"/>
      <c r="Y315" s="21"/>
      <c r="Z315" s="20"/>
    </row>
    <row r="316" spans="7:26" x14ac:dyDescent="0.25">
      <c r="V316" s="20"/>
      <c r="W316" s="20"/>
      <c r="X316" s="20"/>
      <c r="Y316" s="21"/>
      <c r="Z316" s="20"/>
    </row>
    <row r="317" spans="7:26" x14ac:dyDescent="0.25">
      <c r="V317" s="20"/>
      <c r="W317" s="20"/>
      <c r="X317" s="20"/>
      <c r="Y317" s="21"/>
      <c r="Z317" s="20"/>
    </row>
    <row r="318" spans="7:26" x14ac:dyDescent="0.25">
      <c r="V318" s="20"/>
      <c r="W318" s="20"/>
      <c r="X318" s="20"/>
      <c r="Y318" s="21"/>
      <c r="Z318" s="20"/>
    </row>
    <row r="319" spans="7:26" ht="15.75" thickBot="1" x14ac:dyDescent="0.3">
      <c r="V319" s="20"/>
      <c r="W319" s="20"/>
      <c r="X319" s="20"/>
      <c r="Y319" s="21"/>
      <c r="Z319" s="20"/>
    </row>
    <row r="320" spans="7:26" ht="15" customHeight="1" x14ac:dyDescent="0.25">
      <c r="G320" s="309" t="s">
        <v>2</v>
      </c>
      <c r="H320" s="310"/>
      <c r="I320" s="310"/>
      <c r="J320" s="310"/>
      <c r="K320" s="310"/>
      <c r="L320" s="310"/>
      <c r="M320" s="310"/>
      <c r="N320" s="310"/>
      <c r="O320" s="313" t="s">
        <v>3</v>
      </c>
      <c r="P320" s="313"/>
      <c r="Q320" s="320" t="s">
        <v>78</v>
      </c>
      <c r="R320" s="321"/>
      <c r="U320" s="20"/>
      <c r="V320" s="20"/>
      <c r="W320" s="20"/>
      <c r="X320" s="20"/>
      <c r="Y320" s="21"/>
    </row>
    <row r="321" spans="7:26" ht="46.5" customHeight="1" x14ac:dyDescent="0.25">
      <c r="G321" s="311"/>
      <c r="H321" s="312"/>
      <c r="I321" s="312"/>
      <c r="J321" s="312"/>
      <c r="K321" s="312"/>
      <c r="L321" s="312"/>
      <c r="M321" s="312"/>
      <c r="N321" s="312"/>
      <c r="O321" s="314"/>
      <c r="P321" s="314"/>
      <c r="Q321" s="322"/>
      <c r="R321" s="323"/>
      <c r="U321" s="20"/>
      <c r="V321" s="20"/>
      <c r="W321" s="20"/>
      <c r="X321" s="20"/>
      <c r="Y321" s="21"/>
    </row>
    <row r="322" spans="7:26" x14ac:dyDescent="0.25">
      <c r="G322" s="245" t="s">
        <v>74</v>
      </c>
      <c r="H322" s="246"/>
      <c r="I322" s="246"/>
      <c r="J322" s="246"/>
      <c r="K322" s="246"/>
      <c r="L322" s="246"/>
      <c r="M322" s="246"/>
      <c r="N322" s="246"/>
      <c r="O322" s="318">
        <f>Arkusz10!A2</f>
        <v>995</v>
      </c>
      <c r="P322" s="318"/>
      <c r="Q322" s="324">
        <f>Arkusz10!A3</f>
        <v>1158</v>
      </c>
      <c r="R322" s="325"/>
      <c r="U322" s="20"/>
      <c r="V322" s="20"/>
      <c r="W322" s="20"/>
      <c r="X322" s="20"/>
      <c r="Y322" s="21"/>
    </row>
    <row r="323" spans="7:26" x14ac:dyDescent="0.25">
      <c r="G323" s="316" t="s">
        <v>75</v>
      </c>
      <c r="H323" s="317"/>
      <c r="I323" s="317"/>
      <c r="J323" s="317"/>
      <c r="K323" s="317"/>
      <c r="L323" s="317"/>
      <c r="M323" s="317"/>
      <c r="N323" s="317"/>
      <c r="O323" s="319">
        <f>Arkusz10!A4</f>
        <v>55</v>
      </c>
      <c r="P323" s="319"/>
      <c r="Q323" s="326">
        <f>Arkusz10!A5</f>
        <v>106</v>
      </c>
      <c r="R323" s="327"/>
      <c r="U323" s="20"/>
      <c r="V323" s="20"/>
      <c r="W323" s="20"/>
      <c r="X323" s="20"/>
      <c r="Y323" s="21"/>
    </row>
    <row r="324" spans="7:26" x14ac:dyDescent="0.25">
      <c r="G324" s="245" t="s">
        <v>76</v>
      </c>
      <c r="H324" s="246"/>
      <c r="I324" s="246"/>
      <c r="J324" s="246"/>
      <c r="K324" s="246"/>
      <c r="L324" s="246"/>
      <c r="M324" s="246"/>
      <c r="N324" s="246"/>
      <c r="O324" s="318">
        <f>Arkusz10!A6</f>
        <v>25</v>
      </c>
      <c r="P324" s="318"/>
      <c r="Q324" s="324">
        <f>Arkusz10!A7</f>
        <v>26</v>
      </c>
      <c r="R324" s="325"/>
      <c r="U324" s="20"/>
      <c r="V324" s="20"/>
      <c r="W324" s="20"/>
      <c r="X324" s="20"/>
      <c r="Y324" s="21"/>
    </row>
    <row r="325" spans="7:26" ht="15.75" thickBot="1" x14ac:dyDescent="0.3">
      <c r="G325" s="279" t="s">
        <v>77</v>
      </c>
      <c r="H325" s="280"/>
      <c r="I325" s="280"/>
      <c r="J325" s="280"/>
      <c r="K325" s="280"/>
      <c r="L325" s="280"/>
      <c r="M325" s="280"/>
      <c r="N325" s="280"/>
      <c r="O325" s="281">
        <f>Arkusz10!A8</f>
        <v>0</v>
      </c>
      <c r="P325" s="281"/>
      <c r="Q325" s="329">
        <f>Arkusz10!A9</f>
        <v>3</v>
      </c>
      <c r="R325" s="330"/>
      <c r="U325" s="20"/>
      <c r="V325" s="20"/>
      <c r="W325" s="20"/>
      <c r="X325" s="20"/>
      <c r="Y325" s="21"/>
    </row>
    <row r="326" spans="7:26" ht="15.75" thickBot="1" x14ac:dyDescent="0.3">
      <c r="G326" s="299" t="s">
        <v>73</v>
      </c>
      <c r="H326" s="300"/>
      <c r="I326" s="300"/>
      <c r="J326" s="300"/>
      <c r="K326" s="300"/>
      <c r="L326" s="300"/>
      <c r="M326" s="300"/>
      <c r="N326" s="300"/>
      <c r="O326" s="315">
        <f>SUM(O322:O325)</f>
        <v>1075</v>
      </c>
      <c r="P326" s="315"/>
      <c r="Q326" s="331">
        <f>SUM(Q322:Q325)</f>
        <v>1293</v>
      </c>
      <c r="R326" s="332"/>
      <c r="U326" s="20"/>
      <c r="V326" s="20"/>
      <c r="W326" s="20"/>
      <c r="X326" s="20"/>
      <c r="Y326" s="21"/>
    </row>
    <row r="327" spans="7:26" x14ac:dyDescent="0.25">
      <c r="V327" s="20"/>
      <c r="W327" s="20"/>
      <c r="X327" s="20"/>
      <c r="Y327" s="21"/>
      <c r="Z327" s="20"/>
    </row>
    <row r="328" spans="7:26" x14ac:dyDescent="0.25">
      <c r="V328" s="20"/>
      <c r="W328" s="20"/>
      <c r="X328" s="20"/>
      <c r="Y328" s="21"/>
      <c r="Z328" s="20"/>
    </row>
    <row r="329" spans="7:26" ht="15.75" thickBot="1" x14ac:dyDescent="0.3">
      <c r="V329" s="20"/>
      <c r="W329" s="20"/>
      <c r="X329" s="20"/>
      <c r="Y329" s="21"/>
      <c r="Z329" s="20"/>
    </row>
    <row r="330" spans="7:26" ht="24.95" customHeight="1" x14ac:dyDescent="0.25">
      <c r="G330" s="178" t="s">
        <v>2</v>
      </c>
      <c r="H330" s="113"/>
      <c r="I330" s="113"/>
      <c r="J330" s="113"/>
      <c r="K330" s="113" t="s">
        <v>3</v>
      </c>
      <c r="L330" s="113"/>
      <c r="M330" s="289" t="str">
        <f>CONCATENATE("decyzje ",Arkusz18!C2," - ",Arkusz18!B2," r.")</f>
        <v>decyzje 01.01.2017 - 31.10.2017 r.</v>
      </c>
      <c r="N330" s="289"/>
      <c r="O330" s="289"/>
      <c r="P330" s="289"/>
      <c r="Q330" s="289"/>
      <c r="R330" s="290"/>
      <c r="V330" s="20"/>
      <c r="W330" s="20"/>
      <c r="X330" s="20"/>
      <c r="Y330" s="21"/>
      <c r="Z330" s="20"/>
    </row>
    <row r="331" spans="7:26" ht="60.75" customHeight="1" x14ac:dyDescent="0.25">
      <c r="G331" s="179"/>
      <c r="H331" s="180"/>
      <c r="I331" s="180"/>
      <c r="J331" s="180"/>
      <c r="K331" s="180"/>
      <c r="L331" s="180"/>
      <c r="M331" s="175" t="s">
        <v>24</v>
      </c>
      <c r="N331" s="175"/>
      <c r="O331" s="175" t="s">
        <v>25</v>
      </c>
      <c r="P331" s="175"/>
      <c r="Q331" s="175" t="s">
        <v>26</v>
      </c>
      <c r="R331" s="183"/>
      <c r="V331" s="20"/>
      <c r="W331" s="20"/>
      <c r="X331" s="20"/>
      <c r="Y331" s="21"/>
      <c r="Z331" s="20"/>
    </row>
    <row r="332" spans="7:26" x14ac:dyDescent="0.25">
      <c r="G332" s="176" t="s">
        <v>33</v>
      </c>
      <c r="H332" s="177"/>
      <c r="I332" s="177"/>
      <c r="J332" s="177"/>
      <c r="K332" s="110">
        <f>Arkusz11!B5</f>
        <v>137379</v>
      </c>
      <c r="L332" s="110"/>
      <c r="M332" s="101">
        <f>Arkusz11!B3</f>
        <v>86310</v>
      </c>
      <c r="N332" s="101"/>
      <c r="O332" s="101">
        <f>Arkusz11!B2</f>
        <v>10467</v>
      </c>
      <c r="P332" s="101"/>
      <c r="Q332" s="101">
        <f>Arkusz11!B4</f>
        <v>4335</v>
      </c>
      <c r="R332" s="104"/>
      <c r="V332" s="20"/>
      <c r="W332" s="20"/>
      <c r="X332" s="20"/>
      <c r="Y332" s="21"/>
      <c r="Z332" s="20"/>
    </row>
    <row r="333" spans="7:26" x14ac:dyDescent="0.25">
      <c r="G333" s="159" t="s">
        <v>34</v>
      </c>
      <c r="H333" s="160"/>
      <c r="I333" s="160"/>
      <c r="J333" s="160"/>
      <c r="K333" s="161">
        <f>Arkusz11!B13</f>
        <v>15751</v>
      </c>
      <c r="L333" s="161"/>
      <c r="M333" s="105">
        <f>Arkusz11!B11</f>
        <v>11368</v>
      </c>
      <c r="N333" s="105"/>
      <c r="O333" s="105">
        <f>Arkusz11!B10</f>
        <v>1174</v>
      </c>
      <c r="P333" s="105"/>
      <c r="Q333" s="105">
        <f>Arkusz11!B12</f>
        <v>603</v>
      </c>
      <c r="R333" s="106"/>
      <c r="V333" s="20"/>
      <c r="W333" s="20"/>
      <c r="X333" s="20"/>
      <c r="Y333" s="21"/>
      <c r="Z333" s="20"/>
    </row>
    <row r="334" spans="7:26" ht="15.75" thickBot="1" x14ac:dyDescent="0.3">
      <c r="G334" s="162" t="s">
        <v>23</v>
      </c>
      <c r="H334" s="163"/>
      <c r="I334" s="163"/>
      <c r="J334" s="163"/>
      <c r="K334" s="164">
        <f>Arkusz11!B9</f>
        <v>2994</v>
      </c>
      <c r="L334" s="164"/>
      <c r="M334" s="107">
        <f>Arkusz11!B7</f>
        <v>1571</v>
      </c>
      <c r="N334" s="107"/>
      <c r="O334" s="107">
        <f>Arkusz11!B6</f>
        <v>270</v>
      </c>
      <c r="P334" s="107"/>
      <c r="Q334" s="107">
        <f>Arkusz11!B8</f>
        <v>275</v>
      </c>
      <c r="R334" s="165"/>
      <c r="V334" s="20"/>
      <c r="W334" s="20"/>
      <c r="X334" s="20"/>
      <c r="Y334" s="21"/>
      <c r="Z334" s="20"/>
    </row>
    <row r="335" spans="7:26" ht="15.75" thickBot="1" x14ac:dyDescent="0.3">
      <c r="G335" s="108" t="s">
        <v>73</v>
      </c>
      <c r="H335" s="109"/>
      <c r="I335" s="109"/>
      <c r="J335" s="109"/>
      <c r="K335" s="157">
        <f>SUM(K332:L334)</f>
        <v>156124</v>
      </c>
      <c r="L335" s="157"/>
      <c r="M335" s="157">
        <f t="shared" ref="M335" si="7">SUM(M332:N334)</f>
        <v>99249</v>
      </c>
      <c r="N335" s="157"/>
      <c r="O335" s="157">
        <f t="shared" ref="O335" si="8">SUM(O332:P334)</f>
        <v>11911</v>
      </c>
      <c r="P335" s="157"/>
      <c r="Q335" s="157">
        <f t="shared" ref="Q335" si="9">SUM(Q332:R334)</f>
        <v>5213</v>
      </c>
      <c r="R335" s="158"/>
      <c r="V335" s="20"/>
      <c r="W335" s="20"/>
      <c r="X335" s="20"/>
      <c r="Y335" s="21"/>
      <c r="Z335" s="20"/>
    </row>
    <row r="336" spans="7:26" x14ac:dyDescent="0.25">
      <c r="V336" s="20"/>
      <c r="W336" s="20"/>
      <c r="X336" s="20"/>
      <c r="Y336" s="21"/>
      <c r="Z336" s="20"/>
    </row>
    <row r="337" spans="14:26" x14ac:dyDescent="0.25">
      <c r="V337" s="20"/>
      <c r="W337" s="20"/>
      <c r="X337" s="20"/>
      <c r="Y337" s="21"/>
      <c r="Z337" s="20"/>
    </row>
    <row r="338" spans="14:26" x14ac:dyDescent="0.25">
      <c r="V338" s="20"/>
      <c r="W338" s="20"/>
      <c r="X338" s="20"/>
      <c r="Y338" s="21"/>
      <c r="Z338" s="20"/>
    </row>
    <row r="339" spans="14:26" ht="15" customHeight="1" x14ac:dyDescent="0.25"/>
    <row r="340" spans="14:26" x14ac:dyDescent="0.25">
      <c r="N340" s="22"/>
      <c r="O340" s="22"/>
      <c r="P340" s="22"/>
      <c r="Q340" s="22"/>
      <c r="R340" s="22"/>
      <c r="S340" s="22"/>
      <c r="T340" s="22"/>
      <c r="U340" s="22"/>
      <c r="V340" s="23"/>
      <c r="W340" s="22"/>
      <c r="X340" s="24"/>
      <c r="Y340" s="25"/>
      <c r="Z340" s="24"/>
    </row>
    <row r="355" spans="1:25" ht="15.75" thickBot="1" x14ac:dyDescent="0.3"/>
    <row r="356" spans="1:25" x14ac:dyDescent="0.25">
      <c r="G356" s="309" t="s">
        <v>2</v>
      </c>
      <c r="H356" s="310"/>
      <c r="I356" s="310"/>
      <c r="J356" s="310"/>
      <c r="K356" s="310"/>
      <c r="L356" s="310"/>
      <c r="M356" s="310"/>
      <c r="N356" s="310"/>
      <c r="O356" s="313" t="s">
        <v>3</v>
      </c>
      <c r="P356" s="313"/>
      <c r="Q356" s="320" t="s">
        <v>78</v>
      </c>
      <c r="R356" s="321"/>
    </row>
    <row r="357" spans="1:25" ht="45.75" customHeight="1" x14ac:dyDescent="0.25">
      <c r="G357" s="311"/>
      <c r="H357" s="312"/>
      <c r="I357" s="312"/>
      <c r="J357" s="312"/>
      <c r="K357" s="312"/>
      <c r="L357" s="312"/>
      <c r="M357" s="312"/>
      <c r="N357" s="312"/>
      <c r="O357" s="314"/>
      <c r="P357" s="314"/>
      <c r="Q357" s="322"/>
      <c r="R357" s="323"/>
    </row>
    <row r="358" spans="1:25" x14ac:dyDescent="0.25">
      <c r="G358" s="245" t="s">
        <v>74</v>
      </c>
      <c r="H358" s="246"/>
      <c r="I358" s="246"/>
      <c r="J358" s="246"/>
      <c r="K358" s="246"/>
      <c r="L358" s="246"/>
      <c r="M358" s="246"/>
      <c r="N358" s="246"/>
      <c r="O358" s="318">
        <f>Arkusz12!A2</f>
        <v>7638</v>
      </c>
      <c r="P358" s="318"/>
      <c r="Q358" s="324">
        <f>Arkusz12!A3</f>
        <v>7701</v>
      </c>
      <c r="R358" s="325"/>
    </row>
    <row r="359" spans="1:25" x14ac:dyDescent="0.25">
      <c r="G359" s="316" t="s">
        <v>75</v>
      </c>
      <c r="H359" s="317"/>
      <c r="I359" s="317"/>
      <c r="J359" s="317"/>
      <c r="K359" s="317"/>
      <c r="L359" s="317"/>
      <c r="M359" s="317"/>
      <c r="N359" s="317"/>
      <c r="O359" s="319">
        <f>Arkusz12!A4</f>
        <v>579</v>
      </c>
      <c r="P359" s="319"/>
      <c r="Q359" s="326">
        <f>Arkusz12!A5</f>
        <v>821</v>
      </c>
      <c r="R359" s="327"/>
    </row>
    <row r="360" spans="1:25" x14ac:dyDescent="0.25">
      <c r="G360" s="245" t="s">
        <v>76</v>
      </c>
      <c r="H360" s="246"/>
      <c r="I360" s="246"/>
      <c r="J360" s="246"/>
      <c r="K360" s="246"/>
      <c r="L360" s="246"/>
      <c r="M360" s="246"/>
      <c r="N360" s="246"/>
      <c r="O360" s="318">
        <f>Arkusz12!A6</f>
        <v>198</v>
      </c>
      <c r="P360" s="318"/>
      <c r="Q360" s="324">
        <f>Arkusz12!A7</f>
        <v>228</v>
      </c>
      <c r="R360" s="325"/>
    </row>
    <row r="361" spans="1:25" ht="15.75" thickBot="1" x14ac:dyDescent="0.3">
      <c r="G361" s="279" t="s">
        <v>77</v>
      </c>
      <c r="H361" s="280"/>
      <c r="I361" s="280"/>
      <c r="J361" s="280"/>
      <c r="K361" s="280"/>
      <c r="L361" s="280"/>
      <c r="M361" s="280"/>
      <c r="N361" s="280"/>
      <c r="O361" s="281">
        <f>Arkusz12!A8</f>
        <v>12</v>
      </c>
      <c r="P361" s="281"/>
      <c r="Q361" s="329">
        <f>Arkusz12!A9</f>
        <v>17</v>
      </c>
      <c r="R361" s="330"/>
    </row>
    <row r="362" spans="1:25" ht="15.75" thickBot="1" x14ac:dyDescent="0.3">
      <c r="G362" s="299" t="s">
        <v>73</v>
      </c>
      <c r="H362" s="300"/>
      <c r="I362" s="300"/>
      <c r="J362" s="300"/>
      <c r="K362" s="300"/>
      <c r="L362" s="300"/>
      <c r="M362" s="300"/>
      <c r="N362" s="300"/>
      <c r="O362" s="315">
        <f>SUM(O358:P361)</f>
        <v>8427</v>
      </c>
      <c r="P362" s="315"/>
      <c r="Q362" s="315">
        <f>SUM(Q358:R361)</f>
        <v>8767</v>
      </c>
      <c r="R362" s="333"/>
    </row>
    <row r="365" spans="1:25" x14ac:dyDescent="0.25">
      <c r="A365" s="97" t="s">
        <v>165</v>
      </c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</row>
    <row r="366" spans="1:25" s="60" customFormat="1" x14ac:dyDescent="0.25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</row>
    <row r="367" spans="1:25" s="60" customFormat="1" x14ac:dyDescent="0.25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</row>
    <row r="368" spans="1:25" s="60" customFormat="1" x14ac:dyDescent="0.25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</row>
    <row r="369" spans="1:25" s="60" customFormat="1" x14ac:dyDescent="0.25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</row>
    <row r="370" spans="1:25" s="60" customFormat="1" x14ac:dyDescent="0.25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</row>
    <row r="371" spans="1:25" s="60" customFormat="1" x14ac:dyDescent="0.25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</row>
    <row r="372" spans="1:25" s="60" customFormat="1" x14ac:dyDescent="0.25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</row>
    <row r="373" spans="1:25" s="60" customFormat="1" x14ac:dyDescent="0.25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</row>
    <row r="374" spans="1:25" s="60" customFormat="1" x14ac:dyDescent="0.25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</row>
    <row r="375" spans="1:25" s="60" customFormat="1" x14ac:dyDescent="0.25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</row>
    <row r="376" spans="1:25" s="60" customFormat="1" x14ac:dyDescent="0.25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</row>
    <row r="377" spans="1:25" s="60" customFormat="1" x14ac:dyDescent="0.25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</row>
    <row r="378" spans="1:25" s="60" customFormat="1" x14ac:dyDescent="0.25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</row>
    <row r="379" spans="1:25" s="60" customFormat="1" x14ac:dyDescent="0.25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</row>
    <row r="380" spans="1:25" s="60" customFormat="1" x14ac:dyDescent="0.25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</row>
    <row r="381" spans="1:25" s="60" customFormat="1" x14ac:dyDescent="0.25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</row>
    <row r="382" spans="1:25" s="60" customFormat="1" x14ac:dyDescent="0.25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</row>
    <row r="383" spans="1:25" s="60" customFormat="1" x14ac:dyDescent="0.25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</row>
    <row r="384" spans="1:25" s="60" customFormat="1" x14ac:dyDescent="0.25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</row>
    <row r="385" spans="1:25" s="60" customFormat="1" x14ac:dyDescent="0.25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</row>
    <row r="386" spans="1:25" s="60" customFormat="1" x14ac:dyDescent="0.25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</row>
    <row r="387" spans="1:25" s="60" customFormat="1" x14ac:dyDescent="0.25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</row>
    <row r="388" spans="1:25" s="60" customFormat="1" x14ac:dyDescent="0.25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</row>
    <row r="389" spans="1:25" s="60" customFormat="1" x14ac:dyDescent="0.25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</row>
    <row r="390" spans="1:25" s="60" customFormat="1" x14ac:dyDescent="0.25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</row>
    <row r="391" spans="1:25" s="60" customFormat="1" x14ac:dyDescent="0.25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</row>
    <row r="392" spans="1:25" s="60" customFormat="1" x14ac:dyDescent="0.25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</row>
    <row r="393" spans="1:25" s="60" customFormat="1" x14ac:dyDescent="0.25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</row>
    <row r="394" spans="1:25" x14ac:dyDescent="0.25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</row>
    <row r="395" spans="1:25" x14ac:dyDescent="0.25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</row>
    <row r="396" spans="1:25" x14ac:dyDescent="0.25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</row>
    <row r="397" spans="1:25" x14ac:dyDescent="0.25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</row>
    <row r="398" spans="1:25" x14ac:dyDescent="0.25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</row>
    <row r="399" spans="1:25" x14ac:dyDescent="0.25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</row>
    <row r="400" spans="1:25" s="60" customFormat="1" x14ac:dyDescent="0.25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</row>
    <row r="401" spans="1:26" x14ac:dyDescent="0.25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</row>
    <row r="402" spans="1:26" x14ac:dyDescent="0.25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</row>
    <row r="407" spans="1:26" ht="15" customHeight="1" x14ac:dyDescent="0.25">
      <c r="A407" s="82" t="s">
        <v>92</v>
      </c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</row>
    <row r="408" spans="1:26" ht="25.5" customHeight="1" x14ac:dyDescent="0.25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</row>
    <row r="409" spans="1:26" ht="25.5" customHeight="1" thickBot="1" x14ac:dyDescent="0.3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334" t="str">
        <f>CONCATENATE(Arkusz18!C2," - ",Arkusz18!B2," r.")</f>
        <v>01.01.2017 - 31.10.2017 r.</v>
      </c>
      <c r="M409" s="334"/>
      <c r="N409" s="334"/>
      <c r="O409" s="334"/>
      <c r="P409" s="334"/>
      <c r="Q409" s="334"/>
      <c r="R409" s="334"/>
      <c r="S409" s="334"/>
      <c r="T409" s="334"/>
      <c r="U409" s="334"/>
      <c r="V409" s="334"/>
    </row>
    <row r="410" spans="1:26" ht="121.5" customHeight="1" x14ac:dyDescent="0.25">
      <c r="C410" s="282" t="s">
        <v>2</v>
      </c>
      <c r="D410" s="283"/>
      <c r="E410" s="283"/>
      <c r="F410" s="283"/>
      <c r="G410" s="283"/>
      <c r="H410" s="283"/>
      <c r="I410" s="283"/>
      <c r="J410" s="283"/>
      <c r="K410" s="283"/>
      <c r="L410" s="102" t="s">
        <v>80</v>
      </c>
      <c r="M410" s="102"/>
      <c r="N410" s="26" t="s">
        <v>11</v>
      </c>
      <c r="O410" s="26" t="s">
        <v>95</v>
      </c>
      <c r="P410" s="26" t="s">
        <v>85</v>
      </c>
      <c r="Q410" s="26" t="s">
        <v>51</v>
      </c>
      <c r="R410" s="26" t="s">
        <v>38</v>
      </c>
      <c r="S410" s="26" t="s">
        <v>4</v>
      </c>
      <c r="T410" s="52" t="s">
        <v>41</v>
      </c>
      <c r="U410" s="26" t="s">
        <v>84</v>
      </c>
      <c r="V410" s="102" t="s">
        <v>79</v>
      </c>
      <c r="W410" s="103"/>
      <c r="Y410" s="3"/>
      <c r="Z410" s="7"/>
    </row>
    <row r="411" spans="1:26" x14ac:dyDescent="0.25">
      <c r="C411" s="119" t="s">
        <v>33</v>
      </c>
      <c r="D411" s="120"/>
      <c r="E411" s="120"/>
      <c r="F411" s="120"/>
      <c r="G411" s="120"/>
      <c r="H411" s="120"/>
      <c r="I411" s="120"/>
      <c r="J411" s="120"/>
      <c r="K411" s="120"/>
      <c r="L411" s="101">
        <f>Arkusz13!C2</f>
        <v>4170</v>
      </c>
      <c r="M411" s="101"/>
      <c r="N411" s="42">
        <f>Arkusz13!C18</f>
        <v>777</v>
      </c>
      <c r="O411" s="42">
        <f>Arkusz13!C34</f>
        <v>647</v>
      </c>
      <c r="P411" s="42">
        <f>Arkusz13!C50</f>
        <v>535</v>
      </c>
      <c r="Q411" s="42">
        <f>Arkusz13!C66</f>
        <v>55</v>
      </c>
      <c r="R411" s="42">
        <f>Arkusz13!C82</f>
        <v>0</v>
      </c>
      <c r="S411" s="42">
        <f>Arkusz13!C98</f>
        <v>0</v>
      </c>
      <c r="T411" s="53">
        <f>Arkusz13!C114</f>
        <v>0</v>
      </c>
      <c r="U411" s="42">
        <f>Arkusz13!C130-SUM(N411:T411)</f>
        <v>1243</v>
      </c>
      <c r="V411" s="110">
        <f t="shared" ref="V411:V425" si="10">SUM(N411:U411)</f>
        <v>3257</v>
      </c>
      <c r="W411" s="111"/>
      <c r="Y411" s="3"/>
      <c r="Z411" s="7"/>
    </row>
    <row r="412" spans="1:26" x14ac:dyDescent="0.25">
      <c r="C412" s="273" t="s">
        <v>34</v>
      </c>
      <c r="D412" s="274"/>
      <c r="E412" s="274"/>
      <c r="F412" s="274"/>
      <c r="G412" s="274"/>
      <c r="H412" s="274"/>
      <c r="I412" s="274"/>
      <c r="J412" s="274"/>
      <c r="K412" s="274"/>
      <c r="L412" s="101">
        <f>Arkusz13!C3</f>
        <v>544</v>
      </c>
      <c r="M412" s="101"/>
      <c r="N412" s="45">
        <f>Arkusz13!C19</f>
        <v>124</v>
      </c>
      <c r="O412" s="45">
        <f>Arkusz13!C35</f>
        <v>59</v>
      </c>
      <c r="P412" s="45">
        <f>Arkusz13!C51</f>
        <v>46</v>
      </c>
      <c r="Q412" s="45">
        <f>Arkusz13!C67</f>
        <v>5</v>
      </c>
      <c r="R412" s="45">
        <f>Arkusz13!C83</f>
        <v>0</v>
      </c>
      <c r="S412" s="45">
        <f>Arkusz13!C99</f>
        <v>0</v>
      </c>
      <c r="T412" s="53">
        <f>Arkusz13!C115</f>
        <v>0</v>
      </c>
      <c r="U412" s="45">
        <f>Arkusz13!C131-SUM(N412:T412)</f>
        <v>83</v>
      </c>
      <c r="V412" s="110">
        <f t="shared" si="10"/>
        <v>317</v>
      </c>
      <c r="W412" s="111"/>
      <c r="Y412" s="3"/>
      <c r="Z412" s="7"/>
    </row>
    <row r="413" spans="1:26" x14ac:dyDescent="0.25">
      <c r="C413" s="119" t="s">
        <v>35</v>
      </c>
      <c r="D413" s="120"/>
      <c r="E413" s="120"/>
      <c r="F413" s="120"/>
      <c r="G413" s="120"/>
      <c r="H413" s="120"/>
      <c r="I413" s="120"/>
      <c r="J413" s="120"/>
      <c r="K413" s="120"/>
      <c r="L413" s="101">
        <f>Arkusz13!C4</f>
        <v>100</v>
      </c>
      <c r="M413" s="101"/>
      <c r="N413" s="45">
        <f>Arkusz13!C20</f>
        <v>33</v>
      </c>
      <c r="O413" s="45">
        <f>Arkusz13!C36</f>
        <v>9</v>
      </c>
      <c r="P413" s="45">
        <f>Arkusz13!C52</f>
        <v>11</v>
      </c>
      <c r="Q413" s="45">
        <f>Arkusz13!C68</f>
        <v>1</v>
      </c>
      <c r="R413" s="45">
        <f>Arkusz13!C84</f>
        <v>0</v>
      </c>
      <c r="S413" s="45">
        <f>Arkusz13!C100</f>
        <v>0</v>
      </c>
      <c r="T413" s="53">
        <f>Arkusz13!C116</f>
        <v>0</v>
      </c>
      <c r="U413" s="45">
        <f>Arkusz13!C132-SUM(N413:T413)</f>
        <v>14</v>
      </c>
      <c r="V413" s="110">
        <f t="shared" si="10"/>
        <v>68</v>
      </c>
      <c r="W413" s="111"/>
      <c r="Y413" s="3"/>
      <c r="Z413" s="7"/>
    </row>
    <row r="414" spans="1:26" x14ac:dyDescent="0.25">
      <c r="C414" s="273" t="s">
        <v>36</v>
      </c>
      <c r="D414" s="274"/>
      <c r="E414" s="274"/>
      <c r="F414" s="274"/>
      <c r="G414" s="274"/>
      <c r="H414" s="274"/>
      <c r="I414" s="274"/>
      <c r="J414" s="274"/>
      <c r="K414" s="274"/>
      <c r="L414" s="101">
        <f>Arkusz13!C5</f>
        <v>9</v>
      </c>
      <c r="M414" s="101"/>
      <c r="N414" s="45">
        <f>Arkusz13!C21</f>
        <v>0</v>
      </c>
      <c r="O414" s="45">
        <f>Arkusz13!C37</f>
        <v>1</v>
      </c>
      <c r="P414" s="45">
        <f>Arkusz13!C53</f>
        <v>0</v>
      </c>
      <c r="Q414" s="45">
        <f>Arkusz13!C69</f>
        <v>0</v>
      </c>
      <c r="R414" s="45">
        <f>Arkusz13!C85</f>
        <v>0</v>
      </c>
      <c r="S414" s="45">
        <f>Arkusz13!C101</f>
        <v>0</v>
      </c>
      <c r="T414" s="53">
        <f>Arkusz13!C117</f>
        <v>0</v>
      </c>
      <c r="U414" s="45">
        <f>Arkusz13!C133-SUM(N414:T414)</f>
        <v>3</v>
      </c>
      <c r="V414" s="110">
        <f t="shared" si="10"/>
        <v>4</v>
      </c>
      <c r="W414" s="111"/>
      <c r="Y414" s="3"/>
      <c r="Z414" s="7"/>
    </row>
    <row r="415" spans="1:26" x14ac:dyDescent="0.25">
      <c r="C415" s="119" t="s">
        <v>37</v>
      </c>
      <c r="D415" s="120"/>
      <c r="E415" s="120"/>
      <c r="F415" s="120"/>
      <c r="G415" s="120"/>
      <c r="H415" s="120"/>
      <c r="I415" s="120"/>
      <c r="J415" s="120"/>
      <c r="K415" s="120"/>
      <c r="L415" s="101">
        <f>Arkusz13!C6</f>
        <v>0</v>
      </c>
      <c r="M415" s="101"/>
      <c r="N415" s="45">
        <f>Arkusz13!C22</f>
        <v>1</v>
      </c>
      <c r="O415" s="45">
        <f>Arkusz13!C38</f>
        <v>0</v>
      </c>
      <c r="P415" s="45">
        <f>Arkusz13!C54</f>
        <v>0</v>
      </c>
      <c r="Q415" s="45">
        <f>Arkusz13!C70</f>
        <v>0</v>
      </c>
      <c r="R415" s="45">
        <f>Arkusz13!C86</f>
        <v>0</v>
      </c>
      <c r="S415" s="45">
        <f>Arkusz13!C102</f>
        <v>0</v>
      </c>
      <c r="T415" s="53">
        <f>Arkusz13!C118</f>
        <v>0</v>
      </c>
      <c r="U415" s="45">
        <f>Arkusz13!C134-SUM(N415:T415)</f>
        <v>0</v>
      </c>
      <c r="V415" s="110">
        <f t="shared" si="10"/>
        <v>1</v>
      </c>
      <c r="W415" s="111"/>
      <c r="Y415" s="3"/>
      <c r="Z415" s="7"/>
    </row>
    <row r="416" spans="1:26" x14ac:dyDescent="0.25">
      <c r="C416" s="273" t="s">
        <v>45</v>
      </c>
      <c r="D416" s="274"/>
      <c r="E416" s="274"/>
      <c r="F416" s="274"/>
      <c r="G416" s="274"/>
      <c r="H416" s="274"/>
      <c r="I416" s="274"/>
      <c r="J416" s="274"/>
      <c r="K416" s="274"/>
      <c r="L416" s="101">
        <f>Arkusz13!C7</f>
        <v>2</v>
      </c>
      <c r="M416" s="101"/>
      <c r="N416" s="45">
        <f>Arkusz13!C23</f>
        <v>0</v>
      </c>
      <c r="O416" s="45">
        <f>Arkusz13!C39</f>
        <v>0</v>
      </c>
      <c r="P416" s="45">
        <f>Arkusz13!C55</f>
        <v>0</v>
      </c>
      <c r="Q416" s="45">
        <f>Arkusz13!C71</f>
        <v>0</v>
      </c>
      <c r="R416" s="45">
        <f>Arkusz13!C87</f>
        <v>0</v>
      </c>
      <c r="S416" s="45">
        <f>Arkusz13!C103</f>
        <v>0</v>
      </c>
      <c r="T416" s="53">
        <f>Arkusz13!C119</f>
        <v>0</v>
      </c>
      <c r="U416" s="45">
        <f>Arkusz13!C135-SUM(N416:T416)</f>
        <v>1</v>
      </c>
      <c r="V416" s="110">
        <f t="shared" si="10"/>
        <v>1</v>
      </c>
      <c r="W416" s="111"/>
      <c r="Y416" s="3"/>
      <c r="Z416" s="7"/>
    </row>
    <row r="417" spans="1:26" x14ac:dyDescent="0.25">
      <c r="C417" s="119" t="s">
        <v>46</v>
      </c>
      <c r="D417" s="120"/>
      <c r="E417" s="120"/>
      <c r="F417" s="120"/>
      <c r="G417" s="120"/>
      <c r="H417" s="120"/>
      <c r="I417" s="120"/>
      <c r="J417" s="120"/>
      <c r="K417" s="120"/>
      <c r="L417" s="101">
        <f>Arkusz13!C8</f>
        <v>0</v>
      </c>
      <c r="M417" s="101"/>
      <c r="N417" s="45">
        <f>Arkusz13!C24</f>
        <v>0</v>
      </c>
      <c r="O417" s="45">
        <f>Arkusz13!C40</f>
        <v>0</v>
      </c>
      <c r="P417" s="45">
        <f>Arkusz13!C56</f>
        <v>0</v>
      </c>
      <c r="Q417" s="45">
        <f>Arkusz13!C72</f>
        <v>0</v>
      </c>
      <c r="R417" s="45">
        <f>Arkusz13!C88</f>
        <v>0</v>
      </c>
      <c r="S417" s="45">
        <f>Arkusz13!C104</f>
        <v>0</v>
      </c>
      <c r="T417" s="53">
        <f>Arkusz13!C120</f>
        <v>0</v>
      </c>
      <c r="U417" s="45">
        <f>Arkusz13!C136-SUM(N417:T417)</f>
        <v>0</v>
      </c>
      <c r="V417" s="110">
        <f t="shared" si="10"/>
        <v>0</v>
      </c>
      <c r="W417" s="111"/>
      <c r="Y417" s="3"/>
      <c r="Z417" s="7"/>
    </row>
    <row r="418" spans="1:26" x14ac:dyDescent="0.25">
      <c r="C418" s="273" t="s">
        <v>4</v>
      </c>
      <c r="D418" s="274"/>
      <c r="E418" s="274"/>
      <c r="F418" s="274"/>
      <c r="G418" s="274"/>
      <c r="H418" s="274"/>
      <c r="I418" s="274"/>
      <c r="J418" s="274"/>
      <c r="K418" s="274"/>
      <c r="L418" s="101">
        <f>Arkusz13!C9</f>
        <v>0</v>
      </c>
      <c r="M418" s="101"/>
      <c r="N418" s="45">
        <f>Arkusz13!C25</f>
        <v>0</v>
      </c>
      <c r="O418" s="45">
        <f>Arkusz13!C41</f>
        <v>0</v>
      </c>
      <c r="P418" s="45">
        <f>Arkusz13!C57</f>
        <v>0</v>
      </c>
      <c r="Q418" s="45">
        <f>Arkusz13!C73</f>
        <v>0</v>
      </c>
      <c r="R418" s="45">
        <f>Arkusz13!C89</f>
        <v>0</v>
      </c>
      <c r="S418" s="45">
        <f>Arkusz13!C105</f>
        <v>0</v>
      </c>
      <c r="T418" s="53">
        <f>Arkusz13!C121</f>
        <v>0</v>
      </c>
      <c r="U418" s="45">
        <f>Arkusz13!C137-SUM(N418:T418)</f>
        <v>0</v>
      </c>
      <c r="V418" s="110">
        <f t="shared" si="10"/>
        <v>0</v>
      </c>
      <c r="W418" s="111"/>
      <c r="Y418" s="3"/>
      <c r="Z418" s="7"/>
    </row>
    <row r="419" spans="1:26" x14ac:dyDescent="0.25">
      <c r="C419" s="119" t="s">
        <v>38</v>
      </c>
      <c r="D419" s="120"/>
      <c r="E419" s="120"/>
      <c r="F419" s="120"/>
      <c r="G419" s="120"/>
      <c r="H419" s="120"/>
      <c r="I419" s="120"/>
      <c r="J419" s="120"/>
      <c r="K419" s="120"/>
      <c r="L419" s="101">
        <f>Arkusz13!C10</f>
        <v>4</v>
      </c>
      <c r="M419" s="101"/>
      <c r="N419" s="45">
        <f>Arkusz13!C26</f>
        <v>2</v>
      </c>
      <c r="O419" s="45">
        <f>Arkusz13!C42</f>
        <v>0</v>
      </c>
      <c r="P419" s="45">
        <f>Arkusz13!C58</f>
        <v>0</v>
      </c>
      <c r="Q419" s="45">
        <f>Arkusz13!C74</f>
        <v>0</v>
      </c>
      <c r="R419" s="45">
        <f>Arkusz13!C90</f>
        <v>0</v>
      </c>
      <c r="S419" s="45">
        <f>Arkusz13!C106</f>
        <v>0</v>
      </c>
      <c r="T419" s="53">
        <f>Arkusz13!C122</f>
        <v>0</v>
      </c>
      <c r="U419" s="45">
        <f>Arkusz13!C138-SUM(N419:T419)</f>
        <v>0</v>
      </c>
      <c r="V419" s="110">
        <f t="shared" si="10"/>
        <v>2</v>
      </c>
      <c r="W419" s="111"/>
      <c r="Y419" s="3"/>
      <c r="Z419" s="7"/>
    </row>
    <row r="420" spans="1:26" x14ac:dyDescent="0.25">
      <c r="C420" s="273" t="s">
        <v>39</v>
      </c>
      <c r="D420" s="274"/>
      <c r="E420" s="274"/>
      <c r="F420" s="274"/>
      <c r="G420" s="274"/>
      <c r="H420" s="274"/>
      <c r="I420" s="274"/>
      <c r="J420" s="274"/>
      <c r="K420" s="274"/>
      <c r="L420" s="101">
        <f>Arkusz13!C11</f>
        <v>5</v>
      </c>
      <c r="M420" s="101"/>
      <c r="N420" s="45">
        <f>Arkusz13!C27</f>
        <v>1</v>
      </c>
      <c r="O420" s="45">
        <f>Arkusz13!C43</f>
        <v>0</v>
      </c>
      <c r="P420" s="45">
        <f>Arkusz13!C59</f>
        <v>1</v>
      </c>
      <c r="Q420" s="45">
        <f>Arkusz13!C75</f>
        <v>1</v>
      </c>
      <c r="R420" s="45">
        <f>Arkusz13!C91</f>
        <v>0</v>
      </c>
      <c r="S420" s="45">
        <f>Arkusz13!C107</f>
        <v>0</v>
      </c>
      <c r="T420" s="53">
        <f>Arkusz13!C123</f>
        <v>0</v>
      </c>
      <c r="U420" s="45">
        <f>Arkusz13!C139-SUM(N420:T420)</f>
        <v>0</v>
      </c>
      <c r="V420" s="110">
        <f t="shared" si="10"/>
        <v>3</v>
      </c>
      <c r="W420" s="111"/>
      <c r="Y420" s="3"/>
      <c r="Z420" s="7"/>
    </row>
    <row r="421" spans="1:26" x14ac:dyDescent="0.25">
      <c r="C421" s="119" t="s">
        <v>40</v>
      </c>
      <c r="D421" s="120"/>
      <c r="E421" s="120"/>
      <c r="F421" s="120"/>
      <c r="G421" s="120"/>
      <c r="H421" s="120"/>
      <c r="I421" s="120"/>
      <c r="J421" s="120"/>
      <c r="K421" s="120"/>
      <c r="L421" s="101">
        <f>Arkusz13!C12</f>
        <v>1063</v>
      </c>
      <c r="M421" s="101"/>
      <c r="N421" s="45">
        <f>Arkusz13!C28</f>
        <v>294</v>
      </c>
      <c r="O421" s="45">
        <f>Arkusz13!C44</f>
        <v>55</v>
      </c>
      <c r="P421" s="45">
        <f>Arkusz13!C60</f>
        <v>83</v>
      </c>
      <c r="Q421" s="45">
        <f>Arkusz13!C76</f>
        <v>128</v>
      </c>
      <c r="R421" s="45">
        <f>Arkusz13!C92</f>
        <v>33</v>
      </c>
      <c r="S421" s="45">
        <f>Arkusz13!C108</f>
        <v>0</v>
      </c>
      <c r="T421" s="53">
        <f>Arkusz13!C124</f>
        <v>155</v>
      </c>
      <c r="U421" s="45">
        <f>Arkusz13!C140-SUM(N421:T421)</f>
        <v>186</v>
      </c>
      <c r="V421" s="110">
        <f t="shared" si="10"/>
        <v>934</v>
      </c>
      <c r="W421" s="111"/>
      <c r="Y421" s="3"/>
      <c r="Z421" s="7"/>
    </row>
    <row r="422" spans="1:26" x14ac:dyDescent="0.25">
      <c r="C422" s="119" t="s">
        <v>10</v>
      </c>
      <c r="D422" s="120"/>
      <c r="E422" s="120"/>
      <c r="F422" s="120"/>
      <c r="G422" s="120"/>
      <c r="H422" s="120"/>
      <c r="I422" s="120"/>
      <c r="J422" s="120"/>
      <c r="K422" s="120"/>
      <c r="L422" s="101">
        <f>Arkusz13!C14</f>
        <v>5</v>
      </c>
      <c r="M422" s="101"/>
      <c r="N422" s="45">
        <f>Arkusz13!C30</f>
        <v>0</v>
      </c>
      <c r="O422" s="45">
        <f>Arkusz13!C46</f>
        <v>0</v>
      </c>
      <c r="P422" s="45">
        <f>Arkusz13!C62</f>
        <v>0</v>
      </c>
      <c r="Q422" s="45">
        <f>Arkusz13!C78</f>
        <v>0</v>
      </c>
      <c r="R422" s="45">
        <f>Arkusz13!C94</f>
        <v>0</v>
      </c>
      <c r="S422" s="45">
        <f>Arkusz13!C110</f>
        <v>0</v>
      </c>
      <c r="T422" s="53">
        <f>Arkusz13!C126</f>
        <v>0</v>
      </c>
      <c r="U422" s="45">
        <f>Arkusz13!C142-SUM(N422:T422)</f>
        <v>4</v>
      </c>
      <c r="V422" s="110">
        <f t="shared" si="10"/>
        <v>4</v>
      </c>
      <c r="W422" s="111"/>
      <c r="Y422" s="3"/>
      <c r="Z422" s="7"/>
    </row>
    <row r="423" spans="1:26" x14ac:dyDescent="0.25">
      <c r="C423" s="273" t="s">
        <v>42</v>
      </c>
      <c r="D423" s="274"/>
      <c r="E423" s="274"/>
      <c r="F423" s="274"/>
      <c r="G423" s="274"/>
      <c r="H423" s="274"/>
      <c r="I423" s="274"/>
      <c r="J423" s="274"/>
      <c r="K423" s="274"/>
      <c r="L423" s="101">
        <f>Arkusz13!C15</f>
        <v>11</v>
      </c>
      <c r="M423" s="101"/>
      <c r="N423" s="45">
        <f>Arkusz13!C31</f>
        <v>10</v>
      </c>
      <c r="O423" s="45">
        <f>Arkusz13!C47</f>
        <v>0</v>
      </c>
      <c r="P423" s="45">
        <f>Arkusz13!C63</f>
        <v>2</v>
      </c>
      <c r="Q423" s="45">
        <f>Arkusz13!C79</f>
        <v>0</v>
      </c>
      <c r="R423" s="45">
        <f>Arkusz13!C95</f>
        <v>0</v>
      </c>
      <c r="S423" s="45">
        <f>Arkusz13!C111</f>
        <v>0</v>
      </c>
      <c r="T423" s="53">
        <f>Arkusz13!C127</f>
        <v>0</v>
      </c>
      <c r="U423" s="45">
        <f>Arkusz13!C143-SUM(N423:T423)</f>
        <v>0</v>
      </c>
      <c r="V423" s="110">
        <f t="shared" si="10"/>
        <v>12</v>
      </c>
      <c r="W423" s="111"/>
      <c r="Y423" s="3"/>
      <c r="Z423" s="7"/>
    </row>
    <row r="424" spans="1:26" x14ac:dyDescent="0.25">
      <c r="C424" s="119" t="s">
        <v>43</v>
      </c>
      <c r="D424" s="120"/>
      <c r="E424" s="120"/>
      <c r="F424" s="120"/>
      <c r="G424" s="120"/>
      <c r="H424" s="120"/>
      <c r="I424" s="120"/>
      <c r="J424" s="120"/>
      <c r="K424" s="120"/>
      <c r="L424" s="101">
        <f>Arkusz13!C16</f>
        <v>0</v>
      </c>
      <c r="M424" s="101"/>
      <c r="N424" s="45">
        <f>Arkusz13!C32</f>
        <v>0</v>
      </c>
      <c r="O424" s="45">
        <f>Arkusz13!C48</f>
        <v>0</v>
      </c>
      <c r="P424" s="45">
        <f>Arkusz13!C64</f>
        <v>0</v>
      </c>
      <c r="Q424" s="45">
        <f>Arkusz13!C80</f>
        <v>0</v>
      </c>
      <c r="R424" s="45">
        <f>Arkusz13!C96</f>
        <v>0</v>
      </c>
      <c r="S424" s="45">
        <f>Arkusz13!C112</f>
        <v>0</v>
      </c>
      <c r="T424" s="53">
        <f>Arkusz13!C128</f>
        <v>0</v>
      </c>
      <c r="U424" s="45">
        <f>Arkusz13!C144-SUM(N424:T424)</f>
        <v>0</v>
      </c>
      <c r="V424" s="110">
        <f t="shared" si="10"/>
        <v>0</v>
      </c>
      <c r="W424" s="111"/>
      <c r="Y424" s="3"/>
      <c r="Z424" s="7"/>
    </row>
    <row r="425" spans="1:26" ht="15.75" thickBot="1" x14ac:dyDescent="0.3">
      <c r="C425" s="99" t="s">
        <v>44</v>
      </c>
      <c r="D425" s="100"/>
      <c r="E425" s="100"/>
      <c r="F425" s="100"/>
      <c r="G425" s="100"/>
      <c r="H425" s="100"/>
      <c r="I425" s="100"/>
      <c r="J425" s="100"/>
      <c r="K425" s="100"/>
      <c r="L425" s="101">
        <f>Arkusz13!C17</f>
        <v>2</v>
      </c>
      <c r="M425" s="101"/>
      <c r="N425" s="45">
        <f>Arkusz13!C33</f>
        <v>2</v>
      </c>
      <c r="O425" s="45">
        <f>Arkusz13!C49</f>
        <v>0</v>
      </c>
      <c r="P425" s="45">
        <f>Arkusz13!C65</f>
        <v>0</v>
      </c>
      <c r="Q425" s="45">
        <f>Arkusz13!C81</f>
        <v>0</v>
      </c>
      <c r="R425" s="45">
        <f>Arkusz13!C97</f>
        <v>0</v>
      </c>
      <c r="S425" s="45">
        <f>Arkusz13!C113</f>
        <v>0</v>
      </c>
      <c r="T425" s="53">
        <f>Arkusz13!C129</f>
        <v>0</v>
      </c>
      <c r="U425" s="45">
        <f>Arkusz13!C145-SUM(N425:T425)</f>
        <v>3</v>
      </c>
      <c r="V425" s="110">
        <f t="shared" si="10"/>
        <v>5</v>
      </c>
      <c r="W425" s="111"/>
      <c r="Y425" s="3"/>
      <c r="Z425" s="7"/>
    </row>
    <row r="426" spans="1:26" ht="15.75" thickBot="1" x14ac:dyDescent="0.3">
      <c r="C426" s="114" t="s">
        <v>1</v>
      </c>
      <c r="D426" s="115"/>
      <c r="E426" s="115"/>
      <c r="F426" s="115"/>
      <c r="G426" s="115"/>
      <c r="H426" s="115"/>
      <c r="I426" s="115"/>
      <c r="J426" s="115"/>
      <c r="K426" s="115"/>
      <c r="L426" s="117">
        <f>SUM(L411:L425)</f>
        <v>5915</v>
      </c>
      <c r="M426" s="117"/>
      <c r="N426" s="43">
        <f t="shared" ref="N426:V426" si="11">SUM(N411:N425)</f>
        <v>1244</v>
      </c>
      <c r="O426" s="43">
        <f t="shared" si="11"/>
        <v>771</v>
      </c>
      <c r="P426" s="43">
        <f t="shared" si="11"/>
        <v>678</v>
      </c>
      <c r="Q426" s="43">
        <f t="shared" si="11"/>
        <v>190</v>
      </c>
      <c r="R426" s="43">
        <f t="shared" si="11"/>
        <v>33</v>
      </c>
      <c r="S426" s="43">
        <f t="shared" si="11"/>
        <v>0</v>
      </c>
      <c r="T426" s="54">
        <f t="shared" si="11"/>
        <v>155</v>
      </c>
      <c r="U426" s="55">
        <f t="shared" si="11"/>
        <v>1537</v>
      </c>
      <c r="V426" s="117">
        <f t="shared" si="11"/>
        <v>4608</v>
      </c>
      <c r="W426" s="118"/>
      <c r="Y426" s="3"/>
      <c r="Z426" s="7"/>
    </row>
    <row r="427" spans="1:26" x14ac:dyDescent="0.25">
      <c r="A427" s="27"/>
      <c r="B427" s="27"/>
      <c r="C427" s="27"/>
      <c r="D427" s="27"/>
      <c r="E427" s="27"/>
      <c r="F427" s="27"/>
      <c r="G427" s="27"/>
      <c r="H427" s="27"/>
      <c r="I427" s="27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</row>
    <row r="430" spans="1:26" ht="15" customHeight="1" x14ac:dyDescent="0.25"/>
    <row r="451" spans="1:25" ht="20.25" customHeight="1" thickBot="1" x14ac:dyDescent="0.3"/>
    <row r="452" spans="1:25" ht="21.75" customHeight="1" x14ac:dyDescent="0.25">
      <c r="D452" s="278" t="s">
        <v>2</v>
      </c>
      <c r="E452" s="116"/>
      <c r="F452" s="116"/>
      <c r="G452" s="116"/>
      <c r="H452" s="116"/>
      <c r="I452" s="116"/>
      <c r="J452" s="116"/>
      <c r="K452" s="116"/>
      <c r="L452" s="116" t="s">
        <v>3</v>
      </c>
      <c r="M452" s="116"/>
      <c r="N452" s="172" t="s">
        <v>87</v>
      </c>
      <c r="O452" s="172"/>
      <c r="P452" s="172"/>
      <c r="Q452" s="121" t="s">
        <v>88</v>
      </c>
      <c r="R452" s="122"/>
      <c r="S452" s="123"/>
    </row>
    <row r="453" spans="1:25" ht="15.75" thickBot="1" x14ac:dyDescent="0.3">
      <c r="D453" s="276" t="s">
        <v>86</v>
      </c>
      <c r="E453" s="277"/>
      <c r="F453" s="277"/>
      <c r="G453" s="277"/>
      <c r="H453" s="277"/>
      <c r="I453" s="277"/>
      <c r="J453" s="277"/>
      <c r="K453" s="277"/>
      <c r="L453" s="275">
        <f>Arkusz14!B2</f>
        <v>132</v>
      </c>
      <c r="M453" s="275"/>
      <c r="N453" s="275">
        <f>Arkusz14!B3</f>
        <v>78</v>
      </c>
      <c r="O453" s="275"/>
      <c r="P453" s="275"/>
      <c r="Q453" s="124">
        <f>Arkusz14!B4</f>
        <v>3</v>
      </c>
      <c r="R453" s="125"/>
      <c r="S453" s="126"/>
    </row>
    <row r="454" spans="1:25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</row>
    <row r="455" spans="1:25" x14ac:dyDescent="0.25">
      <c r="A455" s="97" t="s">
        <v>166</v>
      </c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</row>
    <row r="456" spans="1:25" s="60" customFormat="1" x14ac:dyDescent="0.25">
      <c r="A456" s="97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</row>
    <row r="457" spans="1:25" s="60" customFormat="1" x14ac:dyDescent="0.25">
      <c r="A457" s="97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</row>
    <row r="458" spans="1:25" s="60" customFormat="1" x14ac:dyDescent="0.25">
      <c r="A458" s="97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</row>
    <row r="459" spans="1:25" s="60" customFormat="1" x14ac:dyDescent="0.25">
      <c r="A459" s="97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</row>
    <row r="460" spans="1:25" s="60" customFormat="1" x14ac:dyDescent="0.25">
      <c r="A460" s="97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</row>
    <row r="461" spans="1:25" s="60" customFormat="1" x14ac:dyDescent="0.25">
      <c r="A461" s="97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</row>
    <row r="462" spans="1:25" s="60" customFormat="1" x14ac:dyDescent="0.25">
      <c r="A462" s="97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</row>
    <row r="463" spans="1:25" s="60" customFormat="1" x14ac:dyDescent="0.25">
      <c r="A463" s="97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</row>
    <row r="464" spans="1:25" s="60" customFormat="1" x14ac:dyDescent="0.25">
      <c r="A464" s="97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</row>
    <row r="465" spans="1:25" s="60" customFormat="1" x14ac:dyDescent="0.25">
      <c r="A465" s="97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</row>
    <row r="466" spans="1:25" s="60" customFormat="1" x14ac:dyDescent="0.25">
      <c r="A466" s="97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</row>
    <row r="467" spans="1:25" s="60" customFormat="1" x14ac:dyDescent="0.25">
      <c r="A467" s="97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</row>
    <row r="468" spans="1:25" x14ac:dyDescent="0.25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</row>
    <row r="469" spans="1:25" x14ac:dyDescent="0.25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</row>
    <row r="470" spans="1:25" x14ac:dyDescent="0.25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</row>
    <row r="471" spans="1:25" x14ac:dyDescent="0.25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</row>
    <row r="472" spans="1:25" x14ac:dyDescent="0.25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</row>
    <row r="475" spans="1:25" x14ac:dyDescent="0.25">
      <c r="A475" s="11" t="s">
        <v>173</v>
      </c>
      <c r="B475" s="11"/>
      <c r="C475" s="11"/>
      <c r="D475" s="11"/>
      <c r="E475" s="11"/>
      <c r="F475" s="11"/>
    </row>
    <row r="476" spans="1:25" ht="15.75" thickBot="1" x14ac:dyDescent="0.3"/>
    <row r="477" spans="1:25" x14ac:dyDescent="0.25">
      <c r="D477" s="178" t="s">
        <v>27</v>
      </c>
      <c r="E477" s="113"/>
      <c r="F477" s="113"/>
      <c r="G477" s="113"/>
      <c r="H477" s="113" t="s">
        <v>3</v>
      </c>
      <c r="I477" s="113"/>
      <c r="J477" s="113"/>
      <c r="K477" s="113" t="s">
        <v>22</v>
      </c>
      <c r="L477" s="113"/>
      <c r="M477" s="294"/>
    </row>
    <row r="478" spans="1:25" x14ac:dyDescent="0.25">
      <c r="D478" s="295" t="s">
        <v>19</v>
      </c>
      <c r="E478" s="296"/>
      <c r="F478" s="296"/>
      <c r="G478" s="296"/>
      <c r="H478" s="110">
        <v>64878</v>
      </c>
      <c r="I478" s="110"/>
      <c r="J478" s="110"/>
      <c r="K478" s="110">
        <v>66116</v>
      </c>
      <c r="L478" s="110"/>
      <c r="M478" s="111"/>
    </row>
    <row r="479" spans="1:25" x14ac:dyDescent="0.25">
      <c r="D479" s="297" t="s">
        <v>20</v>
      </c>
      <c r="E479" s="298"/>
      <c r="F479" s="298"/>
      <c r="G479" s="298"/>
      <c r="H479" s="110">
        <v>2311</v>
      </c>
      <c r="I479" s="110"/>
      <c r="J479" s="110"/>
      <c r="K479" s="110">
        <v>2374</v>
      </c>
      <c r="L479" s="110"/>
      <c r="M479" s="111"/>
    </row>
    <row r="480" spans="1:25" ht="15.75" thickBot="1" x14ac:dyDescent="0.3">
      <c r="D480" s="153" t="s">
        <v>21</v>
      </c>
      <c r="E480" s="154"/>
      <c r="F480" s="154"/>
      <c r="G480" s="154"/>
      <c r="H480" s="110">
        <v>2002</v>
      </c>
      <c r="I480" s="110"/>
      <c r="J480" s="110"/>
      <c r="K480" s="110">
        <v>2232</v>
      </c>
      <c r="L480" s="110"/>
      <c r="M480" s="111"/>
    </row>
    <row r="481" spans="4:25" ht="15.75" thickBot="1" x14ac:dyDescent="0.3">
      <c r="D481" s="149" t="s">
        <v>1</v>
      </c>
      <c r="E481" s="150"/>
      <c r="F481" s="150"/>
      <c r="G481" s="150"/>
      <c r="H481" s="151">
        <f>SUM(H478:J480)</f>
        <v>69191</v>
      </c>
      <c r="I481" s="151"/>
      <c r="J481" s="151"/>
      <c r="K481" s="151">
        <f>SUM(K478:M480)</f>
        <v>70722</v>
      </c>
      <c r="L481" s="151"/>
      <c r="M481" s="152"/>
    </row>
    <row r="482" spans="4:25" s="47" customFormat="1" x14ac:dyDescent="0.25">
      <c r="D482" s="50"/>
      <c r="E482" s="50"/>
      <c r="F482" s="50"/>
      <c r="G482" s="50"/>
      <c r="H482" s="51"/>
      <c r="I482" s="51"/>
      <c r="J482" s="51"/>
      <c r="K482" s="51"/>
      <c r="L482" s="51"/>
      <c r="M482" s="51"/>
      <c r="Y482" s="7"/>
    </row>
    <row r="483" spans="4:25" s="47" customFormat="1" x14ac:dyDescent="0.25">
      <c r="D483" s="50"/>
      <c r="E483" s="50"/>
      <c r="F483" s="50"/>
      <c r="G483" s="50"/>
      <c r="H483" s="51"/>
      <c r="I483" s="51"/>
      <c r="J483" s="51"/>
      <c r="K483" s="51"/>
      <c r="L483" s="51"/>
      <c r="M483" s="51"/>
      <c r="Y483" s="7"/>
    </row>
    <row r="484" spans="4:25" s="47" customFormat="1" x14ac:dyDescent="0.25">
      <c r="D484" s="50"/>
      <c r="E484" s="50"/>
      <c r="F484" s="50"/>
      <c r="G484" s="50"/>
      <c r="H484" s="51"/>
      <c r="I484" s="51"/>
      <c r="J484" s="51"/>
      <c r="K484" s="51"/>
      <c r="L484" s="51"/>
      <c r="M484" s="51"/>
      <c r="Y484" s="7"/>
    </row>
    <row r="485" spans="4:25" x14ac:dyDescent="0.25">
      <c r="D485" s="29"/>
      <c r="E485" s="29"/>
      <c r="F485" s="29"/>
      <c r="G485" s="29"/>
      <c r="H485" s="29"/>
      <c r="I485" s="29"/>
      <c r="J485" s="29"/>
      <c r="K485" s="29"/>
      <c r="L485" s="29"/>
      <c r="M485" s="29"/>
    </row>
    <row r="486" spans="4:25" s="47" customFormat="1" x14ac:dyDescent="0.25"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Y486" s="7"/>
    </row>
    <row r="487" spans="4:25" s="47" customFormat="1" x14ac:dyDescent="0.25"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Y487" s="7"/>
    </row>
    <row r="488" spans="4:25" s="47" customFormat="1" x14ac:dyDescent="0.25"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Y488" s="7"/>
    </row>
    <row r="489" spans="4:25" s="47" customFormat="1" x14ac:dyDescent="0.25"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Y489" s="7"/>
    </row>
    <row r="490" spans="4:25" s="47" customFormat="1" x14ac:dyDescent="0.25"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Y490" s="7"/>
    </row>
    <row r="491" spans="4:25" s="47" customFormat="1" x14ac:dyDescent="0.25"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Y491" s="7"/>
    </row>
    <row r="492" spans="4:25" s="47" customFormat="1" x14ac:dyDescent="0.25"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Y492" s="7"/>
    </row>
    <row r="493" spans="4:25" s="47" customFormat="1" x14ac:dyDescent="0.25"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Y493" s="7"/>
    </row>
    <row r="494" spans="4:25" s="47" customFormat="1" x14ac:dyDescent="0.25"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Y494" s="7"/>
    </row>
    <row r="495" spans="4:25" s="47" customFormat="1" x14ac:dyDescent="0.25"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Y495" s="7"/>
    </row>
    <row r="496" spans="4:25" s="47" customFormat="1" x14ac:dyDescent="0.25"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Y496" s="7"/>
    </row>
    <row r="497" spans="1:25" s="47" customFormat="1" x14ac:dyDescent="0.25"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Y497" s="7"/>
    </row>
    <row r="499" spans="1:25" s="47" customFormat="1" x14ac:dyDescent="0.25">
      <c r="Y499" s="7"/>
    </row>
    <row r="500" spans="1:25" x14ac:dyDescent="0.25">
      <c r="A500" s="97" t="s">
        <v>167</v>
      </c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</row>
    <row r="501" spans="1:25" x14ac:dyDescent="0.25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</row>
    <row r="502" spans="1:25" x14ac:dyDescent="0.25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</row>
    <row r="504" spans="1:25" x14ac:dyDescent="0.25">
      <c r="A504" s="11" t="s">
        <v>172</v>
      </c>
      <c r="B504" s="11"/>
      <c r="C504" s="11"/>
      <c r="D504" s="11"/>
      <c r="E504" s="11"/>
      <c r="F504" s="11"/>
      <c r="G504" s="11"/>
      <c r="H504" s="11"/>
      <c r="I504" s="11"/>
      <c r="J504" s="11"/>
    </row>
    <row r="505" spans="1:25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</row>
    <row r="506" spans="1:25" ht="15.75" thickBo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</row>
    <row r="507" spans="1:25" x14ac:dyDescent="0.25">
      <c r="D507" s="141" t="s">
        <v>47</v>
      </c>
      <c r="E507" s="142"/>
      <c r="F507" s="142"/>
      <c r="G507" s="131" t="str">
        <f>CONCATENATE(Arkusz18!A2," - ",Arkusz18!B2," r.")</f>
        <v>01.10.2017 - 31.10.2017 r.</v>
      </c>
      <c r="H507" s="131"/>
      <c r="I507" s="131"/>
      <c r="J507" s="131"/>
      <c r="K507" s="131"/>
      <c r="L507" s="131"/>
      <c r="M507" s="131"/>
      <c r="N507" s="131"/>
      <c r="O507" s="131"/>
      <c r="P507" s="131"/>
      <c r="Q507" s="131"/>
      <c r="R507" s="132"/>
    </row>
    <row r="508" spans="1:25" ht="24" customHeight="1" x14ac:dyDescent="0.25">
      <c r="D508" s="143"/>
      <c r="E508" s="144"/>
      <c r="F508" s="144"/>
      <c r="G508" s="136" t="s">
        <v>63</v>
      </c>
      <c r="H508" s="136"/>
      <c r="I508" s="136"/>
      <c r="J508" s="136" t="s">
        <v>91</v>
      </c>
      <c r="K508" s="136"/>
      <c r="L508" s="136"/>
      <c r="M508" s="136" t="s">
        <v>62</v>
      </c>
      <c r="N508" s="136"/>
      <c r="O508" s="136"/>
      <c r="P508" s="136" t="s">
        <v>90</v>
      </c>
      <c r="Q508" s="136"/>
      <c r="R508" s="145"/>
    </row>
    <row r="509" spans="1:25" ht="15" customHeight="1" x14ac:dyDescent="0.25">
      <c r="D509" s="133" t="s">
        <v>89</v>
      </c>
      <c r="E509" s="134"/>
      <c r="F509" s="134"/>
      <c r="G509" s="135">
        <f>Arkusz16!A2</f>
        <v>0</v>
      </c>
      <c r="H509" s="135"/>
      <c r="I509" s="135"/>
      <c r="J509" s="135">
        <f>Arkusz16!A3</f>
        <v>0</v>
      </c>
      <c r="K509" s="135"/>
      <c r="L509" s="135"/>
      <c r="M509" s="135">
        <f>Arkusz16!A4</f>
        <v>0</v>
      </c>
      <c r="N509" s="135"/>
      <c r="O509" s="135"/>
      <c r="P509" s="135">
        <f>Arkusz16!A5</f>
        <v>0</v>
      </c>
      <c r="Q509" s="135"/>
      <c r="R509" s="135"/>
    </row>
    <row r="510" spans="1:25" x14ac:dyDescent="0.25">
      <c r="D510" s="146" t="s">
        <v>49</v>
      </c>
      <c r="E510" s="147"/>
      <c r="F510" s="147"/>
      <c r="G510" s="148">
        <f>Arkusz16!A6</f>
        <v>820</v>
      </c>
      <c r="H510" s="148"/>
      <c r="I510" s="148"/>
      <c r="J510" s="291">
        <f>Arkusz16!A7</f>
        <v>6</v>
      </c>
      <c r="K510" s="292"/>
      <c r="L510" s="293"/>
      <c r="M510" s="291">
        <f>Arkusz16!A8</f>
        <v>12</v>
      </c>
      <c r="N510" s="292"/>
      <c r="O510" s="293"/>
      <c r="P510" s="291">
        <f>Arkusz16!A9</f>
        <v>12</v>
      </c>
      <c r="Q510" s="292"/>
      <c r="R510" s="293"/>
    </row>
    <row r="511" spans="1:25" ht="15.75" thickBot="1" x14ac:dyDescent="0.3">
      <c r="D511" s="128" t="s">
        <v>50</v>
      </c>
      <c r="E511" s="129"/>
      <c r="F511" s="129"/>
      <c r="G511" s="130">
        <f>Arkusz16!A10</f>
        <v>594</v>
      </c>
      <c r="H511" s="130"/>
      <c r="I511" s="130"/>
      <c r="J511" s="130">
        <f>Arkusz16!A11</f>
        <v>1</v>
      </c>
      <c r="K511" s="130"/>
      <c r="L511" s="130"/>
      <c r="M511" s="130">
        <f>Arkusz16!A12</f>
        <v>17</v>
      </c>
      <c r="N511" s="130"/>
      <c r="O511" s="130"/>
      <c r="P511" s="130">
        <f>Arkusz16!A13</f>
        <v>12</v>
      </c>
      <c r="Q511" s="130"/>
      <c r="R511" s="130"/>
    </row>
    <row r="512" spans="1:25" ht="15.75" thickBot="1" x14ac:dyDescent="0.3">
      <c r="D512" s="137" t="s">
        <v>48</v>
      </c>
      <c r="E512" s="138"/>
      <c r="F512" s="138"/>
      <c r="G512" s="139">
        <f>SUM(G509:I511)</f>
        <v>1414</v>
      </c>
      <c r="H512" s="139"/>
      <c r="I512" s="139"/>
      <c r="J512" s="139">
        <f t="shared" ref="J512" si="12">SUM(J509:L511)</f>
        <v>7</v>
      </c>
      <c r="K512" s="139"/>
      <c r="L512" s="139"/>
      <c r="M512" s="139">
        <f t="shared" ref="M512" si="13">SUM(M509:O511)</f>
        <v>29</v>
      </c>
      <c r="N512" s="139"/>
      <c r="O512" s="139"/>
      <c r="P512" s="139">
        <f t="shared" ref="P512" si="14">SUM(P509:R511)</f>
        <v>24</v>
      </c>
      <c r="Q512" s="139"/>
      <c r="R512" s="140"/>
    </row>
    <row r="513" spans="1:25" x14ac:dyDescent="0.25">
      <c r="A513" s="30"/>
      <c r="B513" s="30"/>
      <c r="C513" s="30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</row>
    <row r="515" spans="1:25" ht="15.75" thickBot="1" x14ac:dyDescent="0.3"/>
    <row r="516" spans="1:25" x14ac:dyDescent="0.25">
      <c r="D516" s="141" t="s">
        <v>47</v>
      </c>
      <c r="E516" s="142"/>
      <c r="F516" s="142"/>
      <c r="G516" s="131" t="str">
        <f>CONCATENATE(Arkusz18!C2," - ",Arkusz18!B2," r.")</f>
        <v>01.01.2017 - 31.10.2017 r.</v>
      </c>
      <c r="H516" s="131"/>
      <c r="I516" s="131"/>
      <c r="J516" s="131"/>
      <c r="K516" s="131"/>
      <c r="L516" s="131"/>
      <c r="M516" s="131"/>
      <c r="N516" s="131"/>
      <c r="O516" s="131"/>
      <c r="P516" s="131"/>
      <c r="Q516" s="131"/>
      <c r="R516" s="132"/>
    </row>
    <row r="517" spans="1:25" ht="23.25" customHeight="1" x14ac:dyDescent="0.25">
      <c r="D517" s="143"/>
      <c r="E517" s="144"/>
      <c r="F517" s="144"/>
      <c r="G517" s="136" t="s">
        <v>63</v>
      </c>
      <c r="H517" s="136"/>
      <c r="I517" s="136"/>
      <c r="J517" s="136" t="s">
        <v>91</v>
      </c>
      <c r="K517" s="136"/>
      <c r="L517" s="136"/>
      <c r="M517" s="136" t="s">
        <v>62</v>
      </c>
      <c r="N517" s="136"/>
      <c r="O517" s="136"/>
      <c r="P517" s="136" t="s">
        <v>90</v>
      </c>
      <c r="Q517" s="136"/>
      <c r="R517" s="145"/>
    </row>
    <row r="518" spans="1:25" x14ac:dyDescent="0.25">
      <c r="D518" s="133" t="s">
        <v>89</v>
      </c>
      <c r="E518" s="134"/>
      <c r="F518" s="134"/>
      <c r="G518" s="135">
        <f>Arkusz17!A2</f>
        <v>1</v>
      </c>
      <c r="H518" s="135"/>
      <c r="I518" s="135"/>
      <c r="J518" s="135">
        <f>Arkusz17!A3</f>
        <v>0</v>
      </c>
      <c r="K518" s="135"/>
      <c r="L518" s="135"/>
      <c r="M518" s="135">
        <f>Arkusz17!A4</f>
        <v>23</v>
      </c>
      <c r="N518" s="135"/>
      <c r="O518" s="135"/>
      <c r="P518" s="135">
        <f>Arkusz17!A5</f>
        <v>1</v>
      </c>
      <c r="Q518" s="135"/>
      <c r="R518" s="135"/>
    </row>
    <row r="519" spans="1:25" x14ac:dyDescent="0.25">
      <c r="D519" s="146" t="s">
        <v>49</v>
      </c>
      <c r="E519" s="147"/>
      <c r="F519" s="147"/>
      <c r="G519" s="148">
        <f>Arkusz17!A6</f>
        <v>24598</v>
      </c>
      <c r="H519" s="148"/>
      <c r="I519" s="148"/>
      <c r="J519" s="148">
        <f>Arkusz17!A7</f>
        <v>117</v>
      </c>
      <c r="K519" s="148"/>
      <c r="L519" s="148"/>
      <c r="M519" s="148">
        <f>Arkusz17!A8</f>
        <v>103</v>
      </c>
      <c r="N519" s="148"/>
      <c r="O519" s="148"/>
      <c r="P519" s="148">
        <f>Arkusz17!A9</f>
        <v>97</v>
      </c>
      <c r="Q519" s="148"/>
      <c r="R519" s="148"/>
    </row>
    <row r="520" spans="1:25" ht="15.75" thickBot="1" x14ac:dyDescent="0.3">
      <c r="D520" s="128" t="s">
        <v>50</v>
      </c>
      <c r="E520" s="129"/>
      <c r="F520" s="129"/>
      <c r="G520" s="130">
        <f>Arkusz17!A10</f>
        <v>8344</v>
      </c>
      <c r="H520" s="130"/>
      <c r="I520" s="130"/>
      <c r="J520" s="130">
        <f>Arkusz17!A11</f>
        <v>54</v>
      </c>
      <c r="K520" s="130"/>
      <c r="L520" s="130"/>
      <c r="M520" s="130">
        <f>Arkusz17!A12</f>
        <v>269</v>
      </c>
      <c r="N520" s="130"/>
      <c r="O520" s="130"/>
      <c r="P520" s="130">
        <f>Arkusz17!A13</f>
        <v>99</v>
      </c>
      <c r="Q520" s="130"/>
      <c r="R520" s="130"/>
    </row>
    <row r="521" spans="1:25" ht="15.75" thickBot="1" x14ac:dyDescent="0.3">
      <c r="D521" s="137" t="s">
        <v>48</v>
      </c>
      <c r="E521" s="138"/>
      <c r="F521" s="138"/>
      <c r="G521" s="139">
        <f>SUM(G518:I520)</f>
        <v>32943</v>
      </c>
      <c r="H521" s="139"/>
      <c r="I521" s="139"/>
      <c r="J521" s="139">
        <f t="shared" ref="J521" si="15">SUM(J518:L520)</f>
        <v>171</v>
      </c>
      <c r="K521" s="139"/>
      <c r="L521" s="139"/>
      <c r="M521" s="139">
        <f t="shared" ref="M521" si="16">SUM(M518:O520)</f>
        <v>395</v>
      </c>
      <c r="N521" s="139"/>
      <c r="O521" s="139"/>
      <c r="P521" s="139">
        <f t="shared" ref="P521" si="17">SUM(P518:R520)</f>
        <v>197</v>
      </c>
      <c r="Q521" s="139"/>
      <c r="R521" s="140"/>
    </row>
    <row r="524" spans="1:25" x14ac:dyDescent="0.25">
      <c r="A524" s="112" t="s">
        <v>168</v>
      </c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</row>
    <row r="525" spans="1:25" x14ac:dyDescent="0.25">
      <c r="A525" s="96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</row>
    <row r="526" spans="1:25" x14ac:dyDescent="0.25">
      <c r="A526" s="96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</row>
    <row r="527" spans="1:25" x14ac:dyDescent="0.25">
      <c r="A527" s="96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</row>
    <row r="528" spans="1:25" x14ac:dyDescent="0.25">
      <c r="A528" s="96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</row>
    <row r="529" spans="1:25" x14ac:dyDescent="0.25">
      <c r="A529" s="96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</row>
    <row r="530" spans="1:25" x14ac:dyDescent="0.25">
      <c r="A530" s="96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</row>
    <row r="531" spans="1:25" x14ac:dyDescent="0.25">
      <c r="A531" s="96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</row>
    <row r="532" spans="1:25" x14ac:dyDescent="0.25">
      <c r="A532" s="96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</row>
    <row r="536" spans="1:25" x14ac:dyDescent="0.25">
      <c r="A536" s="31" t="s">
        <v>170</v>
      </c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R536" s="32"/>
      <c r="S536" s="32"/>
      <c r="T536" s="32"/>
    </row>
    <row r="537" spans="1:25" ht="15" customHeight="1" x14ac:dyDescent="0.25">
      <c r="P537" s="33"/>
      <c r="Q537" s="33"/>
      <c r="R537" s="32"/>
      <c r="S537" s="32"/>
      <c r="T537" s="32"/>
      <c r="U537" s="33"/>
    </row>
    <row r="538" spans="1:25" ht="15" customHeight="1" x14ac:dyDescent="0.25"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5" ht="15" customHeight="1" x14ac:dyDescent="0.25">
      <c r="A539" s="97" t="s">
        <v>169</v>
      </c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</row>
    <row r="540" spans="1:25" ht="15" customHeight="1" x14ac:dyDescent="0.25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</row>
    <row r="541" spans="1:25" ht="15" customHeight="1" x14ac:dyDescent="0.25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</row>
    <row r="542" spans="1:25" ht="15" customHeight="1" x14ac:dyDescent="0.25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</row>
    <row r="543" spans="1:25" ht="15" customHeight="1" x14ac:dyDescent="0.25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</row>
    <row r="544" spans="1:25" ht="15" customHeight="1" x14ac:dyDescent="0.25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</row>
    <row r="545" spans="1:25" ht="15" customHeight="1" x14ac:dyDescent="0.25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</row>
    <row r="546" spans="1:25" ht="15" customHeight="1" x14ac:dyDescent="0.25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</row>
    <row r="547" spans="1:25" ht="15" customHeight="1" x14ac:dyDescent="0.25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</row>
    <row r="548" spans="1:25" ht="15" customHeight="1" x14ac:dyDescent="0.25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</row>
    <row r="549" spans="1:25" ht="15" customHeight="1" x14ac:dyDescent="0.25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</row>
    <row r="550" spans="1:25" x14ac:dyDescent="0.25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</row>
    <row r="551" spans="1:25" x14ac:dyDescent="0.25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</row>
    <row r="552" spans="1:25" x14ac:dyDescent="0.25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</row>
    <row r="553" spans="1:25" ht="15" customHeight="1" x14ac:dyDescent="0.25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</row>
    <row r="554" spans="1:25" x14ac:dyDescent="0.25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</row>
    <row r="555" spans="1:25" x14ac:dyDescent="0.25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</row>
    <row r="556" spans="1:25" ht="15" customHeight="1" x14ac:dyDescent="0.25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</row>
    <row r="557" spans="1:25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</row>
    <row r="558" spans="1:25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</row>
    <row r="559" spans="1:25" x14ac:dyDescent="0.25">
      <c r="R559" s="34"/>
      <c r="S559" s="34"/>
      <c r="T559" s="34"/>
    </row>
    <row r="560" spans="1:25" x14ac:dyDescent="0.25">
      <c r="A560" s="36" t="s">
        <v>174</v>
      </c>
      <c r="P560" s="35"/>
      <c r="Q560" s="35"/>
      <c r="R560" s="34"/>
      <c r="S560" s="34"/>
      <c r="T560" s="34"/>
      <c r="U560" s="35"/>
    </row>
    <row r="561" spans="1:21" x14ac:dyDescent="0.25">
      <c r="A561" s="36" t="s">
        <v>171</v>
      </c>
      <c r="B561" s="36"/>
      <c r="C561" s="36"/>
      <c r="D561" s="36"/>
      <c r="E561" s="36"/>
      <c r="F561" s="36"/>
      <c r="G561" s="36"/>
      <c r="H561" s="36"/>
      <c r="I561" s="36"/>
      <c r="N561" s="35"/>
      <c r="O561" s="35"/>
      <c r="P561" s="37"/>
      <c r="Q561" s="37"/>
      <c r="R561" s="34"/>
      <c r="S561" s="34"/>
      <c r="T561" s="34"/>
    </row>
    <row r="562" spans="1:21" ht="15" customHeight="1" x14ac:dyDescent="0.25">
      <c r="M562" s="38"/>
      <c r="N562" s="38"/>
      <c r="R562" s="34"/>
      <c r="S562" s="34"/>
      <c r="T562" s="34"/>
    </row>
    <row r="563" spans="1:21" x14ac:dyDescent="0.25">
      <c r="R563" s="34"/>
      <c r="S563" s="34"/>
      <c r="T563" s="34"/>
    </row>
    <row r="564" spans="1:21" x14ac:dyDescent="0.25">
      <c r="D564" s="8"/>
      <c r="E564" s="8"/>
      <c r="P564" s="38"/>
      <c r="Q564" s="38"/>
      <c r="R564" s="34"/>
      <c r="S564" s="34"/>
      <c r="T564" s="34"/>
      <c r="U564" s="38"/>
    </row>
    <row r="565" spans="1:21" x14ac:dyDescent="0.25">
      <c r="A565" s="39"/>
      <c r="B565" s="39"/>
      <c r="C565" s="39"/>
      <c r="D565" s="40"/>
      <c r="E565" s="40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U565" s="38"/>
    </row>
    <row r="566" spans="1:21" x14ac:dyDescent="0.25">
      <c r="A566" s="127"/>
      <c r="B566" s="127"/>
      <c r="C566" s="127"/>
      <c r="D566" s="40"/>
      <c r="E566" s="40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4"/>
      <c r="Q566" s="34"/>
      <c r="R566" s="41"/>
      <c r="U566" s="34"/>
    </row>
    <row r="567" spans="1:21" x14ac:dyDescent="0.25">
      <c r="A567" s="328"/>
      <c r="B567" s="328"/>
      <c r="C567" s="328"/>
      <c r="D567" s="328"/>
      <c r="E567" s="328"/>
      <c r="F567" s="328"/>
      <c r="G567" s="328"/>
      <c r="H567" s="328"/>
      <c r="I567" s="328"/>
      <c r="J567" s="328"/>
      <c r="K567" s="328"/>
      <c r="L567" s="328"/>
      <c r="M567" s="328"/>
      <c r="N567" s="328"/>
      <c r="O567" s="328"/>
      <c r="P567" s="328"/>
      <c r="Q567" s="328"/>
      <c r="R567" s="328"/>
      <c r="S567" s="328"/>
      <c r="T567" s="328"/>
      <c r="U567" s="328"/>
    </row>
    <row r="568" spans="1:21" x14ac:dyDescent="0.2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U568" s="34"/>
    </row>
    <row r="569" spans="1:21" x14ac:dyDescent="0.2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U569" s="34"/>
    </row>
  </sheetData>
  <sheetProtection formatCells="0" insertColumns="0" insertRows="0" deleteColumns="0" deleteRows="0"/>
  <mergeCells count="603">
    <mergeCell ref="P187:R187"/>
    <mergeCell ref="G187:I187"/>
    <mergeCell ref="A567:U567"/>
    <mergeCell ref="Q324:R324"/>
    <mergeCell ref="Q325:R325"/>
    <mergeCell ref="Q326:R326"/>
    <mergeCell ref="Q359:R359"/>
    <mergeCell ref="Q360:R360"/>
    <mergeCell ref="Q361:R361"/>
    <mergeCell ref="Q362:R362"/>
    <mergeCell ref="Q356:R357"/>
    <mergeCell ref="Q358:R358"/>
    <mergeCell ref="L409:V409"/>
    <mergeCell ref="O362:P362"/>
    <mergeCell ref="G356:N357"/>
    <mergeCell ref="O356:P357"/>
    <mergeCell ref="G358:N358"/>
    <mergeCell ref="O358:P358"/>
    <mergeCell ref="G359:N359"/>
    <mergeCell ref="O359:P359"/>
    <mergeCell ref="G360:N360"/>
    <mergeCell ref="O360:P360"/>
    <mergeCell ref="G330:J331"/>
    <mergeCell ref="K330:L331"/>
    <mergeCell ref="S187:U187"/>
    <mergeCell ref="P189:R189"/>
    <mergeCell ref="M188:O188"/>
    <mergeCell ref="M332:N332"/>
    <mergeCell ref="O332:P332"/>
    <mergeCell ref="Q332:R332"/>
    <mergeCell ref="P171:R171"/>
    <mergeCell ref="G300:J300"/>
    <mergeCell ref="O325:P325"/>
    <mergeCell ref="O326:P326"/>
    <mergeCell ref="G324:N324"/>
    <mergeCell ref="G325:N325"/>
    <mergeCell ref="G323:N323"/>
    <mergeCell ref="G326:N326"/>
    <mergeCell ref="O322:P322"/>
    <mergeCell ref="O323:P323"/>
    <mergeCell ref="O324:P324"/>
    <mergeCell ref="G322:N322"/>
    <mergeCell ref="Q320:R321"/>
    <mergeCell ref="Q322:R322"/>
    <mergeCell ref="Q323:R323"/>
    <mergeCell ref="M190:O190"/>
    <mergeCell ref="J248:L248"/>
    <mergeCell ref="G186:I186"/>
    <mergeCell ref="P177:R177"/>
    <mergeCell ref="P176:R176"/>
    <mergeCell ref="P175:R175"/>
    <mergeCell ref="J171:L171"/>
    <mergeCell ref="G185:I185"/>
    <mergeCell ref="J185:L185"/>
    <mergeCell ref="M185:O185"/>
    <mergeCell ref="P185:R185"/>
    <mergeCell ref="S185:U185"/>
    <mergeCell ref="U27:V27"/>
    <mergeCell ref="S27:T27"/>
    <mergeCell ref="G27:H27"/>
    <mergeCell ref="C51:F5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G22:H22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P151:Q151"/>
    <mergeCell ref="R151:S151"/>
    <mergeCell ref="A154:Y163"/>
    <mergeCell ref="S175:U175"/>
    <mergeCell ref="A148:C148"/>
    <mergeCell ref="A167:U167"/>
    <mergeCell ref="T151:U151"/>
    <mergeCell ref="M147:O147"/>
    <mergeCell ref="P147:Q147"/>
    <mergeCell ref="C173:F173"/>
    <mergeCell ref="J175:L175"/>
    <mergeCell ref="R147:S147"/>
    <mergeCell ref="M148:O148"/>
    <mergeCell ref="P148:Q148"/>
    <mergeCell ref="R148:S148"/>
    <mergeCell ref="T148:U148"/>
    <mergeCell ref="T149:U149"/>
    <mergeCell ref="T150:U150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D510:F510"/>
    <mergeCell ref="G510:I510"/>
    <mergeCell ref="J510:L510"/>
    <mergeCell ref="M510:O510"/>
    <mergeCell ref="P510:R510"/>
    <mergeCell ref="D509:F509"/>
    <mergeCell ref="C416:K416"/>
    <mergeCell ref="C417:K417"/>
    <mergeCell ref="C418:K418"/>
    <mergeCell ref="C419:K419"/>
    <mergeCell ref="C420:K420"/>
    <mergeCell ref="C421:K421"/>
    <mergeCell ref="C422:K422"/>
    <mergeCell ref="D477:G477"/>
    <mergeCell ref="K477:M477"/>
    <mergeCell ref="D478:G478"/>
    <mergeCell ref="K478:M478"/>
    <mergeCell ref="D479:G479"/>
    <mergeCell ref="K479:M479"/>
    <mergeCell ref="G361:N361"/>
    <mergeCell ref="O361:P361"/>
    <mergeCell ref="C410:K410"/>
    <mergeCell ref="K332:L332"/>
    <mergeCell ref="C187:F187"/>
    <mergeCell ref="P188:R188"/>
    <mergeCell ref="M186:O186"/>
    <mergeCell ref="P186:R186"/>
    <mergeCell ref="J244:L244"/>
    <mergeCell ref="O300:P300"/>
    <mergeCell ref="Q300:R300"/>
    <mergeCell ref="K300:L300"/>
    <mergeCell ref="A292:U294"/>
    <mergeCell ref="J249:L249"/>
    <mergeCell ref="M249:O249"/>
    <mergeCell ref="S249:U249"/>
    <mergeCell ref="B249:I249"/>
    <mergeCell ref="M296:R296"/>
    <mergeCell ref="G362:N362"/>
    <mergeCell ref="B244:I244"/>
    <mergeCell ref="B243:I243"/>
    <mergeCell ref="O331:P331"/>
    <mergeCell ref="Q331:R331"/>
    <mergeCell ref="G320:N321"/>
    <mergeCell ref="C411:K411"/>
    <mergeCell ref="C412:K412"/>
    <mergeCell ref="C413:K413"/>
    <mergeCell ref="C423:K423"/>
    <mergeCell ref="C414:K414"/>
    <mergeCell ref="C415:K415"/>
    <mergeCell ref="N452:P452"/>
    <mergeCell ref="L453:M453"/>
    <mergeCell ref="N453:P453"/>
    <mergeCell ref="D453:K453"/>
    <mergeCell ref="D452:K452"/>
    <mergeCell ref="L415:M415"/>
    <mergeCell ref="L416:M416"/>
    <mergeCell ref="L417:M417"/>
    <mergeCell ref="L426:M426"/>
    <mergeCell ref="C176:F176"/>
    <mergeCell ref="C177:F177"/>
    <mergeCell ref="G177:I177"/>
    <mergeCell ref="G173:I173"/>
    <mergeCell ref="M175:O175"/>
    <mergeCell ref="M173:O173"/>
    <mergeCell ref="J176:L176"/>
    <mergeCell ref="M176:O176"/>
    <mergeCell ref="C184:F184"/>
    <mergeCell ref="G182:U182"/>
    <mergeCell ref="G183:I183"/>
    <mergeCell ref="J183:L183"/>
    <mergeCell ref="M183:O183"/>
    <mergeCell ref="P178:R178"/>
    <mergeCell ref="P173:R173"/>
    <mergeCell ref="M184:O184"/>
    <mergeCell ref="J184:L184"/>
    <mergeCell ref="C174:F174"/>
    <mergeCell ref="G174:I174"/>
    <mergeCell ref="J174:L174"/>
    <mergeCell ref="C175:F175"/>
    <mergeCell ref="S176:U176"/>
    <mergeCell ref="S173:U173"/>
    <mergeCell ref="P184:R184"/>
    <mergeCell ref="C172:F172"/>
    <mergeCell ref="F149:G149"/>
    <mergeCell ref="A146:C146"/>
    <mergeCell ref="T147:U147"/>
    <mergeCell ref="S171:U171"/>
    <mergeCell ref="S174:U174"/>
    <mergeCell ref="J172:L172"/>
    <mergeCell ref="P174:R174"/>
    <mergeCell ref="P150:Q150"/>
    <mergeCell ref="P146:Q146"/>
    <mergeCell ref="M146:O146"/>
    <mergeCell ref="T146:U146"/>
    <mergeCell ref="P152:Q152"/>
    <mergeCell ref="R152:S152"/>
    <mergeCell ref="T152:U152"/>
    <mergeCell ref="R146:S146"/>
    <mergeCell ref="G170:U170"/>
    <mergeCell ref="M172:O172"/>
    <mergeCell ref="P172:R172"/>
    <mergeCell ref="S172:U172"/>
    <mergeCell ref="C170:F171"/>
    <mergeCell ref="G171:I171"/>
    <mergeCell ref="A165:Z165"/>
    <mergeCell ref="R150:S150"/>
    <mergeCell ref="A144:C145"/>
    <mergeCell ref="D144:E145"/>
    <mergeCell ref="P190:R190"/>
    <mergeCell ref="M189:O189"/>
    <mergeCell ref="G184:I184"/>
    <mergeCell ref="M171:O171"/>
    <mergeCell ref="C185:F185"/>
    <mergeCell ref="M150:O150"/>
    <mergeCell ref="M149:O149"/>
    <mergeCell ref="A151:C151"/>
    <mergeCell ref="A150:C150"/>
    <mergeCell ref="A149:C149"/>
    <mergeCell ref="A152:C152"/>
    <mergeCell ref="G172:I172"/>
    <mergeCell ref="G176:I176"/>
    <mergeCell ref="J173:L173"/>
    <mergeCell ref="M174:O174"/>
    <mergeCell ref="G178:I178"/>
    <mergeCell ref="J178:L178"/>
    <mergeCell ref="M178:O178"/>
    <mergeCell ref="G175:I175"/>
    <mergeCell ref="P149:Q149"/>
    <mergeCell ref="R149:S149"/>
    <mergeCell ref="M151:O151"/>
    <mergeCell ref="C54:F54"/>
    <mergeCell ref="C55:F55"/>
    <mergeCell ref="C56:F56"/>
    <mergeCell ref="C57:F57"/>
    <mergeCell ref="D152:E152"/>
    <mergeCell ref="F152:G152"/>
    <mergeCell ref="H152:I152"/>
    <mergeCell ref="G332:J332"/>
    <mergeCell ref="B245:I245"/>
    <mergeCell ref="B246:I246"/>
    <mergeCell ref="C188:F188"/>
    <mergeCell ref="G188:I188"/>
    <mergeCell ref="J188:L188"/>
    <mergeCell ref="A239:Y240"/>
    <mergeCell ref="J190:L190"/>
    <mergeCell ref="J189:L189"/>
    <mergeCell ref="A87:Y135"/>
    <mergeCell ref="H144:I145"/>
    <mergeCell ref="H146:I146"/>
    <mergeCell ref="S54:T54"/>
    <mergeCell ref="U54:V54"/>
    <mergeCell ref="S55:T55"/>
    <mergeCell ref="U55:V55"/>
    <mergeCell ref="S56:T56"/>
    <mergeCell ref="K27:L27"/>
    <mergeCell ref="D75:E75"/>
    <mergeCell ref="F144:G145"/>
    <mergeCell ref="A147:C147"/>
    <mergeCell ref="K28:L28"/>
    <mergeCell ref="E9:Q9"/>
    <mergeCell ref="M144:O145"/>
    <mergeCell ref="C19:F21"/>
    <mergeCell ref="C22:F22"/>
    <mergeCell ref="C23:F23"/>
    <mergeCell ref="C24:F24"/>
    <mergeCell ref="C26:F26"/>
    <mergeCell ref="C28:F28"/>
    <mergeCell ref="C25:F25"/>
    <mergeCell ref="C27:F27"/>
    <mergeCell ref="C58:F58"/>
    <mergeCell ref="C59:F59"/>
    <mergeCell ref="C60:F60"/>
    <mergeCell ref="I54:J54"/>
    <mergeCell ref="I56:J56"/>
    <mergeCell ref="I57:J57"/>
    <mergeCell ref="G53:H53"/>
    <mergeCell ref="G54:H54"/>
    <mergeCell ref="D40:E40"/>
    <mergeCell ref="U21:V21"/>
    <mergeCell ref="S21:T21"/>
    <mergeCell ref="S20:V20"/>
    <mergeCell ref="H147:I147"/>
    <mergeCell ref="H148:I148"/>
    <mergeCell ref="H149:I149"/>
    <mergeCell ref="H150:I150"/>
    <mergeCell ref="H151:I151"/>
    <mergeCell ref="A143:I143"/>
    <mergeCell ref="D149:E149"/>
    <mergeCell ref="D147:E147"/>
    <mergeCell ref="F147:G147"/>
    <mergeCell ref="D150:E150"/>
    <mergeCell ref="F150:G150"/>
    <mergeCell ref="F148:G148"/>
    <mergeCell ref="D151:E151"/>
    <mergeCell ref="F151:G151"/>
    <mergeCell ref="D148:E148"/>
    <mergeCell ref="D146:E146"/>
    <mergeCell ref="F146:G146"/>
    <mergeCell ref="O53:P53"/>
    <mergeCell ref="Q53:R53"/>
    <mergeCell ref="G58:H58"/>
    <mergeCell ref="I58:J58"/>
    <mergeCell ref="G28:H28"/>
    <mergeCell ref="M27:N27"/>
    <mergeCell ref="P144:Q145"/>
    <mergeCell ref="R144:S145"/>
    <mergeCell ref="K58:L58"/>
    <mergeCell ref="S60:T60"/>
    <mergeCell ref="U59:V59"/>
    <mergeCell ref="S59:T59"/>
    <mergeCell ref="Q60:R60"/>
    <mergeCell ref="G60:H60"/>
    <mergeCell ref="M143:U143"/>
    <mergeCell ref="T144:U145"/>
    <mergeCell ref="O27:P27"/>
    <mergeCell ref="Q27:R27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M56:N56"/>
    <mergeCell ref="M57:N57"/>
    <mergeCell ref="M58:N58"/>
    <mergeCell ref="O28:P28"/>
    <mergeCell ref="Q28:R28"/>
    <mergeCell ref="U28:V28"/>
    <mergeCell ref="O20:R20"/>
    <mergeCell ref="G21:H21"/>
    <mergeCell ref="I21:J21"/>
    <mergeCell ref="K21:L21"/>
    <mergeCell ref="M21:N21"/>
    <mergeCell ref="O21:P21"/>
    <mergeCell ref="Q21:R21"/>
    <mergeCell ref="S28:T28"/>
    <mergeCell ref="M28:N28"/>
    <mergeCell ref="I27:J27"/>
    <mergeCell ref="G26:H26"/>
    <mergeCell ref="I26:J26"/>
    <mergeCell ref="K26:L26"/>
    <mergeCell ref="I28:J28"/>
    <mergeCell ref="G20:J20"/>
    <mergeCell ref="U23:V23"/>
    <mergeCell ref="S23:T23"/>
    <mergeCell ref="Q23:R23"/>
    <mergeCell ref="O23:P23"/>
    <mergeCell ref="M23:N23"/>
    <mergeCell ref="K23:L23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U56:V56"/>
    <mergeCell ref="U58:V58"/>
    <mergeCell ref="S58:T58"/>
    <mergeCell ref="U57:V57"/>
    <mergeCell ref="S57:T57"/>
    <mergeCell ref="M243:O243"/>
    <mergeCell ref="P245:R245"/>
    <mergeCell ref="M246:O246"/>
    <mergeCell ref="P246:R246"/>
    <mergeCell ref="V246:X246"/>
    <mergeCell ref="V243:X243"/>
    <mergeCell ref="S243:U243"/>
    <mergeCell ref="V244:X244"/>
    <mergeCell ref="M244:O244"/>
    <mergeCell ref="P244:R244"/>
    <mergeCell ref="P243:R243"/>
    <mergeCell ref="M152:O152"/>
    <mergeCell ref="P183:R183"/>
    <mergeCell ref="M187:O187"/>
    <mergeCell ref="S188:U188"/>
    <mergeCell ref="S189:U189"/>
    <mergeCell ref="A62:Z62"/>
    <mergeCell ref="O58:P58"/>
    <mergeCell ref="U60:V60"/>
    <mergeCell ref="V249:X249"/>
    <mergeCell ref="K301:L301"/>
    <mergeCell ref="M301:N301"/>
    <mergeCell ref="O301:P301"/>
    <mergeCell ref="Q301:R301"/>
    <mergeCell ref="Q297:R297"/>
    <mergeCell ref="K296:L297"/>
    <mergeCell ref="G301:J301"/>
    <mergeCell ref="K298:L298"/>
    <mergeCell ref="P249:R249"/>
    <mergeCell ref="O297:P297"/>
    <mergeCell ref="J245:L245"/>
    <mergeCell ref="M245:O245"/>
    <mergeCell ref="J177:L177"/>
    <mergeCell ref="M177:O177"/>
    <mergeCell ref="C189:F189"/>
    <mergeCell ref="G189:I189"/>
    <mergeCell ref="G190:I190"/>
    <mergeCell ref="C178:F178"/>
    <mergeCell ref="C182:F183"/>
    <mergeCell ref="J187:L187"/>
    <mergeCell ref="C190:F190"/>
    <mergeCell ref="C186:F186"/>
    <mergeCell ref="J186:L186"/>
    <mergeCell ref="B248:I248"/>
    <mergeCell ref="K335:L335"/>
    <mergeCell ref="O335:P335"/>
    <mergeCell ref="Q335:R335"/>
    <mergeCell ref="M335:N335"/>
    <mergeCell ref="G333:J333"/>
    <mergeCell ref="K333:L333"/>
    <mergeCell ref="M333:N333"/>
    <mergeCell ref="O333:P333"/>
    <mergeCell ref="Q333:R333"/>
    <mergeCell ref="G334:J334"/>
    <mergeCell ref="K334:L334"/>
    <mergeCell ref="M334:N334"/>
    <mergeCell ref="Q334:R334"/>
    <mergeCell ref="O334:P334"/>
    <mergeCell ref="M297:N297"/>
    <mergeCell ref="K299:L299"/>
    <mergeCell ref="G299:J299"/>
    <mergeCell ref="G298:J298"/>
    <mergeCell ref="G296:J297"/>
    <mergeCell ref="O320:P321"/>
    <mergeCell ref="M330:R330"/>
    <mergeCell ref="M331:N331"/>
    <mergeCell ref="H479:J479"/>
    <mergeCell ref="H478:J478"/>
    <mergeCell ref="P509:R509"/>
    <mergeCell ref="G509:I509"/>
    <mergeCell ref="J509:L509"/>
    <mergeCell ref="M509:O509"/>
    <mergeCell ref="D481:G481"/>
    <mergeCell ref="K481:M481"/>
    <mergeCell ref="H480:J480"/>
    <mergeCell ref="H481:J481"/>
    <mergeCell ref="D507:F508"/>
    <mergeCell ref="G507:R507"/>
    <mergeCell ref="G508:I508"/>
    <mergeCell ref="J508:L508"/>
    <mergeCell ref="M508:O508"/>
    <mergeCell ref="P508:R508"/>
    <mergeCell ref="D480:G480"/>
    <mergeCell ref="K480:M480"/>
    <mergeCell ref="A500:Y502"/>
    <mergeCell ref="P521:R521"/>
    <mergeCell ref="D519:F519"/>
    <mergeCell ref="G519:I519"/>
    <mergeCell ref="J519:L519"/>
    <mergeCell ref="M521:O521"/>
    <mergeCell ref="M519:O519"/>
    <mergeCell ref="M520:O520"/>
    <mergeCell ref="P519:R519"/>
    <mergeCell ref="P520:R520"/>
    <mergeCell ref="D521:F521"/>
    <mergeCell ref="G521:I521"/>
    <mergeCell ref="J521:L521"/>
    <mergeCell ref="A566:C566"/>
    <mergeCell ref="D520:F520"/>
    <mergeCell ref="G520:I520"/>
    <mergeCell ref="J520:L520"/>
    <mergeCell ref="D511:F511"/>
    <mergeCell ref="G511:I511"/>
    <mergeCell ref="J511:L511"/>
    <mergeCell ref="M511:O511"/>
    <mergeCell ref="P511:R511"/>
    <mergeCell ref="G516:R516"/>
    <mergeCell ref="D518:F518"/>
    <mergeCell ref="G518:I518"/>
    <mergeCell ref="J518:L518"/>
    <mergeCell ref="M518:O518"/>
    <mergeCell ref="P518:R518"/>
    <mergeCell ref="M517:O517"/>
    <mergeCell ref="D512:F512"/>
    <mergeCell ref="G512:I512"/>
    <mergeCell ref="J512:L512"/>
    <mergeCell ref="M512:O512"/>
    <mergeCell ref="P512:R512"/>
    <mergeCell ref="D516:F517"/>
    <mergeCell ref="G517:I517"/>
    <mergeCell ref="J517:L517"/>
    <mergeCell ref="A524:Y532"/>
    <mergeCell ref="A539:Y556"/>
    <mergeCell ref="H477:J477"/>
    <mergeCell ref="L419:M419"/>
    <mergeCell ref="L420:M420"/>
    <mergeCell ref="L421:M421"/>
    <mergeCell ref="L422:M422"/>
    <mergeCell ref="L423:M423"/>
    <mergeCell ref="L424:M424"/>
    <mergeCell ref="L425:M425"/>
    <mergeCell ref="C426:K426"/>
    <mergeCell ref="L452:M452"/>
    <mergeCell ref="V426:W426"/>
    <mergeCell ref="V423:W423"/>
    <mergeCell ref="V424:W424"/>
    <mergeCell ref="V425:W425"/>
    <mergeCell ref="V419:W419"/>
    <mergeCell ref="V420:W420"/>
    <mergeCell ref="V421:W421"/>
    <mergeCell ref="V422:W422"/>
    <mergeCell ref="C424:K424"/>
    <mergeCell ref="Q452:S452"/>
    <mergeCell ref="Q453:S453"/>
    <mergeCell ref="P517:R517"/>
    <mergeCell ref="V418:W418"/>
    <mergeCell ref="V411:W411"/>
    <mergeCell ref="V412:W412"/>
    <mergeCell ref="V413:W413"/>
    <mergeCell ref="V414:W414"/>
    <mergeCell ref="V415:W415"/>
    <mergeCell ref="V416:W416"/>
    <mergeCell ref="V417:W417"/>
    <mergeCell ref="L418:M418"/>
    <mergeCell ref="L412:M412"/>
    <mergeCell ref="U2:AB2"/>
    <mergeCell ref="U3:X3"/>
    <mergeCell ref="U4:X4"/>
    <mergeCell ref="Y3:AB3"/>
    <mergeCell ref="Y4:AB4"/>
    <mergeCell ref="A193:Y235"/>
    <mergeCell ref="A274:Y285"/>
    <mergeCell ref="A365:Y402"/>
    <mergeCell ref="A455:Y472"/>
    <mergeCell ref="C425:K425"/>
    <mergeCell ref="L413:M413"/>
    <mergeCell ref="L414:M414"/>
    <mergeCell ref="V410:W410"/>
    <mergeCell ref="L410:M410"/>
    <mergeCell ref="L411:M411"/>
    <mergeCell ref="M298:N298"/>
    <mergeCell ref="O298:P298"/>
    <mergeCell ref="Q298:R298"/>
    <mergeCell ref="Q299:R299"/>
    <mergeCell ref="M300:N300"/>
    <mergeCell ref="M299:N299"/>
    <mergeCell ref="O299:P299"/>
    <mergeCell ref="A407:U408"/>
    <mergeCell ref="G335:J335"/>
    <mergeCell ref="G19:V19"/>
    <mergeCell ref="S248:U248"/>
    <mergeCell ref="S245:U245"/>
    <mergeCell ref="S190:U190"/>
    <mergeCell ref="S186:U186"/>
    <mergeCell ref="S184:U184"/>
    <mergeCell ref="S183:U183"/>
    <mergeCell ref="S178:U178"/>
    <mergeCell ref="S177:U177"/>
    <mergeCell ref="A139:U139"/>
    <mergeCell ref="V247:X247"/>
    <mergeCell ref="B247:I247"/>
    <mergeCell ref="S244:U244"/>
    <mergeCell ref="M248:O248"/>
    <mergeCell ref="P248:R248"/>
    <mergeCell ref="J243:L243"/>
    <mergeCell ref="V245:X245"/>
    <mergeCell ref="J246:L246"/>
    <mergeCell ref="S246:U246"/>
    <mergeCell ref="V248:X248"/>
    <mergeCell ref="J247:L247"/>
    <mergeCell ref="M247:O247"/>
    <mergeCell ref="P247:R247"/>
    <mergeCell ref="S247:U24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1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23</v>
      </c>
      <c r="B4" t="s">
        <v>89</v>
      </c>
      <c r="C4" t="s">
        <v>62</v>
      </c>
      <c r="D4">
        <v>3</v>
      </c>
    </row>
    <row r="5" spans="1:4" x14ac:dyDescent="0.25">
      <c r="A5">
        <v>1</v>
      </c>
      <c r="B5" t="s">
        <v>89</v>
      </c>
      <c r="C5" t="s">
        <v>90</v>
      </c>
      <c r="D5">
        <v>4</v>
      </c>
    </row>
    <row r="6" spans="1:4" x14ac:dyDescent="0.25">
      <c r="A6">
        <v>24598</v>
      </c>
      <c r="B6" t="s">
        <v>49</v>
      </c>
      <c r="C6" t="s">
        <v>63</v>
      </c>
      <c r="D6">
        <v>1</v>
      </c>
    </row>
    <row r="7" spans="1:4" x14ac:dyDescent="0.25">
      <c r="A7">
        <v>117</v>
      </c>
      <c r="B7" t="s">
        <v>49</v>
      </c>
      <c r="C7" t="s">
        <v>91</v>
      </c>
      <c r="D7">
        <v>2</v>
      </c>
    </row>
    <row r="8" spans="1:4" x14ac:dyDescent="0.25">
      <c r="A8">
        <v>103</v>
      </c>
      <c r="B8" t="s">
        <v>49</v>
      </c>
      <c r="C8" t="s">
        <v>62</v>
      </c>
      <c r="D8">
        <v>3</v>
      </c>
    </row>
    <row r="9" spans="1:4" x14ac:dyDescent="0.25">
      <c r="A9">
        <v>97</v>
      </c>
      <c r="B9" t="s">
        <v>49</v>
      </c>
      <c r="C9" t="s">
        <v>90</v>
      </c>
      <c r="D9">
        <v>4</v>
      </c>
    </row>
    <row r="10" spans="1:4" x14ac:dyDescent="0.25">
      <c r="A10">
        <v>8344</v>
      </c>
      <c r="B10" t="s">
        <v>50</v>
      </c>
      <c r="C10" t="s">
        <v>63</v>
      </c>
      <c r="D10">
        <v>1</v>
      </c>
    </row>
    <row r="11" spans="1:4" x14ac:dyDescent="0.25">
      <c r="A11">
        <v>54</v>
      </c>
      <c r="B11" t="s">
        <v>50</v>
      </c>
      <c r="C11" t="s">
        <v>91</v>
      </c>
      <c r="D11">
        <v>2</v>
      </c>
    </row>
    <row r="12" spans="1:4" x14ac:dyDescent="0.25">
      <c r="A12">
        <v>269</v>
      </c>
      <c r="B12" t="s">
        <v>50</v>
      </c>
      <c r="C12" t="s">
        <v>62</v>
      </c>
      <c r="D12">
        <v>3</v>
      </c>
    </row>
    <row r="13" spans="1:4" x14ac:dyDescent="0.25">
      <c r="A13">
        <v>99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0</v>
      </c>
      <c r="D2">
        <v>5</v>
      </c>
      <c r="E2">
        <v>0</v>
      </c>
      <c r="F2">
        <v>54</v>
      </c>
      <c r="G2">
        <v>180</v>
      </c>
    </row>
    <row r="3" spans="1:7" x14ac:dyDescent="0.25">
      <c r="A3">
        <v>2</v>
      </c>
      <c r="B3" t="s">
        <v>123</v>
      </c>
      <c r="C3">
        <v>0</v>
      </c>
      <c r="D3">
        <v>5</v>
      </c>
      <c r="E3">
        <v>0</v>
      </c>
      <c r="F3">
        <v>35</v>
      </c>
      <c r="G3">
        <v>19</v>
      </c>
    </row>
    <row r="4" spans="1:7" x14ac:dyDescent="0.25">
      <c r="A4">
        <v>3</v>
      </c>
      <c r="B4" t="s">
        <v>141</v>
      </c>
      <c r="C4">
        <v>3</v>
      </c>
      <c r="D4">
        <v>5</v>
      </c>
      <c r="E4">
        <v>0</v>
      </c>
      <c r="F4">
        <v>20</v>
      </c>
      <c r="G4">
        <v>1</v>
      </c>
    </row>
    <row r="5" spans="1:7" x14ac:dyDescent="0.25">
      <c r="A5">
        <v>4</v>
      </c>
      <c r="B5" t="s">
        <v>155</v>
      </c>
      <c r="C5">
        <v>0</v>
      </c>
      <c r="D5">
        <v>0</v>
      </c>
      <c r="E5">
        <v>0</v>
      </c>
      <c r="F5">
        <v>13</v>
      </c>
      <c r="G5">
        <v>0</v>
      </c>
    </row>
    <row r="6" spans="1:7" x14ac:dyDescent="0.25">
      <c r="A6">
        <v>5</v>
      </c>
      <c r="B6" t="s">
        <v>139</v>
      </c>
      <c r="C6">
        <v>0</v>
      </c>
      <c r="D6">
        <v>0</v>
      </c>
      <c r="E6">
        <v>0</v>
      </c>
      <c r="F6">
        <v>3</v>
      </c>
      <c r="G6">
        <v>5</v>
      </c>
    </row>
    <row r="7" spans="1:7" x14ac:dyDescent="0.25">
      <c r="A7">
        <v>6</v>
      </c>
      <c r="B7" t="s">
        <v>103</v>
      </c>
      <c r="C7">
        <v>11</v>
      </c>
      <c r="D7">
        <v>2</v>
      </c>
      <c r="E7">
        <v>1</v>
      </c>
      <c r="F7">
        <v>33</v>
      </c>
      <c r="G7">
        <v>21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14</v>
      </c>
      <c r="D2">
        <v>55</v>
      </c>
      <c r="E2">
        <v>0</v>
      </c>
      <c r="F2">
        <v>1110</v>
      </c>
      <c r="G2">
        <v>1911</v>
      </c>
    </row>
    <row r="3" spans="1:7" x14ac:dyDescent="0.25">
      <c r="A3">
        <v>2</v>
      </c>
      <c r="B3" t="s">
        <v>123</v>
      </c>
      <c r="C3">
        <v>56</v>
      </c>
      <c r="D3">
        <v>151</v>
      </c>
      <c r="E3">
        <v>0</v>
      </c>
      <c r="F3">
        <v>285</v>
      </c>
      <c r="G3">
        <v>215</v>
      </c>
    </row>
    <row r="4" spans="1:7" x14ac:dyDescent="0.25">
      <c r="A4">
        <v>3</v>
      </c>
      <c r="B4" t="s">
        <v>141</v>
      </c>
      <c r="C4">
        <v>7</v>
      </c>
      <c r="D4">
        <v>17</v>
      </c>
      <c r="E4">
        <v>0</v>
      </c>
      <c r="F4">
        <v>140</v>
      </c>
      <c r="G4">
        <v>57</v>
      </c>
    </row>
    <row r="5" spans="1:7" x14ac:dyDescent="0.25">
      <c r="A5">
        <v>4</v>
      </c>
      <c r="B5" t="s">
        <v>151</v>
      </c>
      <c r="C5">
        <v>0</v>
      </c>
      <c r="D5">
        <v>0</v>
      </c>
      <c r="E5">
        <v>0</v>
      </c>
      <c r="F5">
        <v>59</v>
      </c>
      <c r="G5">
        <v>29</v>
      </c>
    </row>
    <row r="6" spans="1:7" x14ac:dyDescent="0.25">
      <c r="A6">
        <v>5</v>
      </c>
      <c r="B6" t="s">
        <v>140</v>
      </c>
      <c r="C6">
        <v>0</v>
      </c>
      <c r="D6">
        <v>1</v>
      </c>
      <c r="E6">
        <v>0</v>
      </c>
      <c r="F6">
        <v>21</v>
      </c>
      <c r="G6">
        <v>28</v>
      </c>
    </row>
    <row r="7" spans="1:7" x14ac:dyDescent="0.25">
      <c r="A7">
        <v>6</v>
      </c>
      <c r="B7" t="s">
        <v>103</v>
      </c>
      <c r="C7">
        <v>58</v>
      </c>
      <c r="D7">
        <v>23</v>
      </c>
      <c r="E7">
        <v>4</v>
      </c>
      <c r="F7">
        <v>202</v>
      </c>
      <c r="G7">
        <v>202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107</v>
      </c>
      <c r="B1" t="s">
        <v>8</v>
      </c>
      <c r="C1" t="s">
        <v>108</v>
      </c>
    </row>
    <row r="2" spans="1:3" x14ac:dyDescent="0.25">
      <c r="A2">
        <v>1481</v>
      </c>
      <c r="B2" t="s">
        <v>109</v>
      </c>
      <c r="C2" t="s">
        <v>156</v>
      </c>
    </row>
    <row r="3" spans="1:3" x14ac:dyDescent="0.25">
      <c r="A3">
        <v>1490</v>
      </c>
      <c r="B3" t="s">
        <v>109</v>
      </c>
      <c r="C3" t="s">
        <v>157</v>
      </c>
    </row>
    <row r="4" spans="1:3" x14ac:dyDescent="0.25">
      <c r="A4">
        <v>1490</v>
      </c>
      <c r="B4" t="s">
        <v>109</v>
      </c>
      <c r="C4" t="s">
        <v>158</v>
      </c>
    </row>
    <row r="5" spans="1:3" x14ac:dyDescent="0.25">
      <c r="A5">
        <v>1566</v>
      </c>
      <c r="B5" t="s">
        <v>109</v>
      </c>
      <c r="C5" t="s">
        <v>159</v>
      </c>
    </row>
    <row r="6" spans="1:3" x14ac:dyDescent="0.25">
      <c r="A6">
        <v>1524</v>
      </c>
      <c r="B6" t="s">
        <v>109</v>
      </c>
      <c r="C6" t="s">
        <v>160</v>
      </c>
    </row>
    <row r="7" spans="1:3" x14ac:dyDescent="0.25">
      <c r="A7">
        <v>2059</v>
      </c>
      <c r="B7" t="s">
        <v>5</v>
      </c>
      <c r="C7" t="s">
        <v>156</v>
      </c>
    </row>
    <row r="8" spans="1:3" x14ac:dyDescent="0.25">
      <c r="A8">
        <v>2057</v>
      </c>
      <c r="B8" t="s">
        <v>5</v>
      </c>
      <c r="C8" t="s">
        <v>157</v>
      </c>
    </row>
    <row r="9" spans="1:3" x14ac:dyDescent="0.25">
      <c r="A9">
        <v>2088</v>
      </c>
      <c r="B9" t="s">
        <v>5</v>
      </c>
      <c r="C9" t="s">
        <v>158</v>
      </c>
    </row>
    <row r="10" spans="1:3" x14ac:dyDescent="0.25">
      <c r="A10">
        <v>2088</v>
      </c>
      <c r="B10" t="s">
        <v>5</v>
      </c>
      <c r="C10" t="s">
        <v>159</v>
      </c>
    </row>
    <row r="11" spans="1:3" x14ac:dyDescent="0.25">
      <c r="A11">
        <v>2114</v>
      </c>
      <c r="B11" t="s">
        <v>5</v>
      </c>
      <c r="C11" t="s">
        <v>160</v>
      </c>
    </row>
    <row r="12" spans="1:3" x14ac:dyDescent="0.25">
      <c r="A12">
        <v>39</v>
      </c>
      <c r="B12" t="s">
        <v>6</v>
      </c>
      <c r="C12" t="s">
        <v>156</v>
      </c>
    </row>
    <row r="13" spans="1:3" x14ac:dyDescent="0.25">
      <c r="A13">
        <v>74</v>
      </c>
      <c r="B13" t="s">
        <v>6</v>
      </c>
      <c r="C13" t="s">
        <v>157</v>
      </c>
    </row>
    <row r="14" spans="1:3" x14ac:dyDescent="0.25">
      <c r="A14">
        <v>104</v>
      </c>
      <c r="B14" t="s">
        <v>6</v>
      </c>
      <c r="C14" t="s">
        <v>158</v>
      </c>
    </row>
    <row r="15" spans="1:3" x14ac:dyDescent="0.25">
      <c r="A15">
        <v>62</v>
      </c>
      <c r="B15" t="s">
        <v>6</v>
      </c>
      <c r="C15" t="s">
        <v>159</v>
      </c>
    </row>
    <row r="16" spans="1:3" x14ac:dyDescent="0.25">
      <c r="A16">
        <v>95</v>
      </c>
      <c r="B16" t="s">
        <v>6</v>
      </c>
      <c r="C16" t="s">
        <v>160</v>
      </c>
    </row>
    <row r="17" spans="1:3" x14ac:dyDescent="0.25">
      <c r="A17">
        <v>38</v>
      </c>
      <c r="B17" t="s">
        <v>7</v>
      </c>
      <c r="C17" t="s">
        <v>156</v>
      </c>
    </row>
    <row r="18" spans="1:3" x14ac:dyDescent="0.25">
      <c r="A18">
        <v>53</v>
      </c>
      <c r="B18" t="s">
        <v>7</v>
      </c>
      <c r="C18" t="s">
        <v>157</v>
      </c>
    </row>
    <row r="19" spans="1:3" x14ac:dyDescent="0.25">
      <c r="A19">
        <v>39</v>
      </c>
      <c r="B19" t="s">
        <v>7</v>
      </c>
      <c r="C19" t="s">
        <v>158</v>
      </c>
    </row>
    <row r="20" spans="1:3" x14ac:dyDescent="0.25">
      <c r="A20">
        <v>60</v>
      </c>
      <c r="B20" t="s">
        <v>7</v>
      </c>
      <c r="C20" t="s">
        <v>159</v>
      </c>
    </row>
    <row r="21" spans="1:3" x14ac:dyDescent="0.25">
      <c r="A21" s="2">
        <v>47</v>
      </c>
      <c r="B21" s="2" t="s">
        <v>7</v>
      </c>
      <c r="C21" s="2" t="s">
        <v>160</v>
      </c>
    </row>
    <row r="22" spans="1:3" x14ac:dyDescent="0.25">
      <c r="A22" s="2">
        <v>1</v>
      </c>
      <c r="B22" s="2" t="s">
        <v>134</v>
      </c>
      <c r="C22" s="2" t="s">
        <v>156</v>
      </c>
    </row>
    <row r="23" spans="1:3" x14ac:dyDescent="0.25">
      <c r="A23" s="2">
        <v>1</v>
      </c>
      <c r="B23" s="2" t="s">
        <v>134</v>
      </c>
      <c r="C23" s="2" t="s">
        <v>157</v>
      </c>
    </row>
    <row r="24" spans="1:3" x14ac:dyDescent="0.25">
      <c r="A24" s="2">
        <v>1</v>
      </c>
      <c r="B24" s="2" t="s">
        <v>134</v>
      </c>
      <c r="C24" s="2" t="s">
        <v>158</v>
      </c>
    </row>
    <row r="25" spans="1:3" x14ac:dyDescent="0.25">
      <c r="A25" s="2">
        <v>1</v>
      </c>
      <c r="B25" s="2" t="s">
        <v>134</v>
      </c>
      <c r="C25" s="2" t="s">
        <v>159</v>
      </c>
    </row>
    <row r="26" spans="1:3" x14ac:dyDescent="0.25">
      <c r="A26" s="2">
        <v>1</v>
      </c>
      <c r="B26" s="2" t="s">
        <v>134</v>
      </c>
      <c r="C26" s="2" t="s">
        <v>160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1015</v>
      </c>
      <c r="C2" t="s">
        <v>33</v>
      </c>
    </row>
    <row r="3" spans="1:3" x14ac:dyDescent="0.25">
      <c r="A3" t="s">
        <v>113</v>
      </c>
      <c r="B3">
        <v>8137</v>
      </c>
      <c r="C3" t="s">
        <v>33</v>
      </c>
    </row>
    <row r="4" spans="1:3" x14ac:dyDescent="0.25">
      <c r="A4" t="s">
        <v>114</v>
      </c>
      <c r="B4">
        <v>468</v>
      </c>
      <c r="C4" t="s">
        <v>33</v>
      </c>
    </row>
    <row r="5" spans="1:3" x14ac:dyDescent="0.25">
      <c r="A5" t="s">
        <v>29</v>
      </c>
      <c r="B5">
        <v>17199</v>
      </c>
      <c r="C5" t="s">
        <v>33</v>
      </c>
    </row>
    <row r="6" spans="1:3" x14ac:dyDescent="0.25">
      <c r="A6" t="s">
        <v>112</v>
      </c>
      <c r="B6">
        <v>41</v>
      </c>
      <c r="C6" t="s">
        <v>23</v>
      </c>
    </row>
    <row r="7" spans="1:3" x14ac:dyDescent="0.25">
      <c r="A7" t="s">
        <v>113</v>
      </c>
      <c r="B7">
        <v>206</v>
      </c>
      <c r="C7" t="s">
        <v>23</v>
      </c>
    </row>
    <row r="8" spans="1:3" x14ac:dyDescent="0.25">
      <c r="A8" t="s">
        <v>114</v>
      </c>
      <c r="B8">
        <v>46</v>
      </c>
      <c r="C8" t="s">
        <v>23</v>
      </c>
    </row>
    <row r="9" spans="1:3" x14ac:dyDescent="0.25">
      <c r="A9" t="s">
        <v>29</v>
      </c>
      <c r="B9">
        <v>355</v>
      </c>
      <c r="C9" t="s">
        <v>23</v>
      </c>
    </row>
    <row r="10" spans="1:3" x14ac:dyDescent="0.25">
      <c r="A10" t="s">
        <v>112</v>
      </c>
      <c r="B10">
        <v>87</v>
      </c>
      <c r="C10" t="s">
        <v>34</v>
      </c>
    </row>
    <row r="11" spans="1:3" x14ac:dyDescent="0.25">
      <c r="A11" t="s">
        <v>113</v>
      </c>
      <c r="B11">
        <v>1314</v>
      </c>
      <c r="C11" t="s">
        <v>34</v>
      </c>
    </row>
    <row r="12" spans="1:3" x14ac:dyDescent="0.25">
      <c r="A12" t="s">
        <v>114</v>
      </c>
      <c r="B12">
        <v>63</v>
      </c>
      <c r="C12" t="s">
        <v>34</v>
      </c>
    </row>
    <row r="13" spans="1:3" x14ac:dyDescent="0.25">
      <c r="A13" t="s">
        <v>29</v>
      </c>
      <c r="B13">
        <v>1658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995</v>
      </c>
      <c r="B2" t="s">
        <v>135</v>
      </c>
      <c r="C2" t="s">
        <v>78</v>
      </c>
      <c r="D2">
        <v>1</v>
      </c>
    </row>
    <row r="3" spans="1:4" x14ac:dyDescent="0.25">
      <c r="A3">
        <v>1158</v>
      </c>
      <c r="B3" t="s">
        <v>135</v>
      </c>
      <c r="C3" t="s">
        <v>3</v>
      </c>
      <c r="D3">
        <v>1</v>
      </c>
    </row>
    <row r="4" spans="1:4" x14ac:dyDescent="0.25">
      <c r="A4">
        <v>55</v>
      </c>
      <c r="B4" t="s">
        <v>136</v>
      </c>
      <c r="C4" t="s">
        <v>3</v>
      </c>
      <c r="D4">
        <v>2</v>
      </c>
    </row>
    <row r="5" spans="1:4" x14ac:dyDescent="0.25">
      <c r="A5">
        <v>106</v>
      </c>
      <c r="B5" t="s">
        <v>136</v>
      </c>
      <c r="C5" t="s">
        <v>78</v>
      </c>
      <c r="D5">
        <v>2</v>
      </c>
    </row>
    <row r="6" spans="1:4" x14ac:dyDescent="0.25">
      <c r="A6">
        <v>25</v>
      </c>
      <c r="B6" t="s">
        <v>137</v>
      </c>
      <c r="C6" t="s">
        <v>78</v>
      </c>
      <c r="D6">
        <v>3</v>
      </c>
    </row>
    <row r="7" spans="1:4" x14ac:dyDescent="0.25">
      <c r="A7">
        <v>26</v>
      </c>
      <c r="B7" t="s">
        <v>137</v>
      </c>
      <c r="C7" t="s">
        <v>3</v>
      </c>
      <c r="D7">
        <v>3</v>
      </c>
    </row>
    <row r="8" spans="1:4" x14ac:dyDescent="0.25">
      <c r="A8">
        <v>0</v>
      </c>
      <c r="B8" t="s">
        <v>138</v>
      </c>
      <c r="C8" t="s">
        <v>78</v>
      </c>
      <c r="D8">
        <v>4</v>
      </c>
    </row>
    <row r="9" spans="1:4" x14ac:dyDescent="0.25">
      <c r="A9">
        <v>3</v>
      </c>
      <c r="B9" t="s">
        <v>138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10467</v>
      </c>
      <c r="C2" t="s">
        <v>33</v>
      </c>
    </row>
    <row r="3" spans="1:3" x14ac:dyDescent="0.25">
      <c r="A3" t="s">
        <v>113</v>
      </c>
      <c r="B3">
        <v>86310</v>
      </c>
      <c r="C3" t="s">
        <v>33</v>
      </c>
    </row>
    <row r="4" spans="1:3" x14ac:dyDescent="0.25">
      <c r="A4" t="s">
        <v>114</v>
      </c>
      <c r="B4">
        <v>4335</v>
      </c>
      <c r="C4" t="s">
        <v>33</v>
      </c>
    </row>
    <row r="5" spans="1:3" x14ac:dyDescent="0.25">
      <c r="A5" t="s">
        <v>29</v>
      </c>
      <c r="B5">
        <v>137379</v>
      </c>
      <c r="C5" t="s">
        <v>33</v>
      </c>
    </row>
    <row r="6" spans="1:3" x14ac:dyDescent="0.25">
      <c r="A6" t="s">
        <v>112</v>
      </c>
      <c r="B6">
        <v>270</v>
      </c>
      <c r="C6" t="s">
        <v>23</v>
      </c>
    </row>
    <row r="7" spans="1:3" x14ac:dyDescent="0.25">
      <c r="A7" t="s">
        <v>113</v>
      </c>
      <c r="B7">
        <v>1571</v>
      </c>
      <c r="C7" t="s">
        <v>23</v>
      </c>
    </row>
    <row r="8" spans="1:3" x14ac:dyDescent="0.25">
      <c r="A8" t="s">
        <v>114</v>
      </c>
      <c r="B8">
        <v>275</v>
      </c>
      <c r="C8" t="s">
        <v>23</v>
      </c>
    </row>
    <row r="9" spans="1:3" x14ac:dyDescent="0.25">
      <c r="A9" t="s">
        <v>29</v>
      </c>
      <c r="B9">
        <v>2994</v>
      </c>
      <c r="C9" t="s">
        <v>23</v>
      </c>
    </row>
    <row r="10" spans="1:3" x14ac:dyDescent="0.25">
      <c r="A10" t="s">
        <v>112</v>
      </c>
      <c r="B10">
        <v>1174</v>
      </c>
      <c r="C10" t="s">
        <v>34</v>
      </c>
    </row>
    <row r="11" spans="1:3" x14ac:dyDescent="0.25">
      <c r="A11" t="s">
        <v>113</v>
      </c>
      <c r="B11">
        <v>11368</v>
      </c>
      <c r="C11" t="s">
        <v>34</v>
      </c>
    </row>
    <row r="12" spans="1:3" x14ac:dyDescent="0.25">
      <c r="A12" t="s">
        <v>114</v>
      </c>
      <c r="B12">
        <v>603</v>
      </c>
      <c r="C12" t="s">
        <v>34</v>
      </c>
    </row>
    <row r="13" spans="1:3" x14ac:dyDescent="0.25">
      <c r="A13" t="s">
        <v>29</v>
      </c>
      <c r="B13">
        <v>15751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7638</v>
      </c>
      <c r="B2" t="s">
        <v>135</v>
      </c>
      <c r="C2" t="s">
        <v>3</v>
      </c>
      <c r="D2">
        <v>1</v>
      </c>
    </row>
    <row r="3" spans="1:4" x14ac:dyDescent="0.25">
      <c r="A3">
        <v>7701</v>
      </c>
      <c r="B3" t="s">
        <v>135</v>
      </c>
      <c r="C3" t="s">
        <v>78</v>
      </c>
      <c r="D3">
        <v>1</v>
      </c>
    </row>
    <row r="4" spans="1:4" x14ac:dyDescent="0.25">
      <c r="A4">
        <v>579</v>
      </c>
      <c r="B4" t="s">
        <v>136</v>
      </c>
      <c r="C4" t="s">
        <v>3</v>
      </c>
      <c r="D4">
        <v>2</v>
      </c>
    </row>
    <row r="5" spans="1:4" x14ac:dyDescent="0.25">
      <c r="A5">
        <v>821</v>
      </c>
      <c r="B5" t="s">
        <v>136</v>
      </c>
      <c r="C5" t="s">
        <v>78</v>
      </c>
      <c r="D5">
        <v>2</v>
      </c>
    </row>
    <row r="6" spans="1:4" x14ac:dyDescent="0.25">
      <c r="A6">
        <v>198</v>
      </c>
      <c r="B6" t="s">
        <v>137</v>
      </c>
      <c r="C6" t="s">
        <v>3</v>
      </c>
      <c r="D6">
        <v>3</v>
      </c>
    </row>
    <row r="7" spans="1:4" x14ac:dyDescent="0.25">
      <c r="A7">
        <v>228</v>
      </c>
      <c r="B7" t="s">
        <v>137</v>
      </c>
      <c r="C7" t="s">
        <v>78</v>
      </c>
      <c r="D7">
        <v>3</v>
      </c>
    </row>
    <row r="8" spans="1:4" x14ac:dyDescent="0.25">
      <c r="A8">
        <v>12</v>
      </c>
      <c r="B8" t="s">
        <v>138</v>
      </c>
      <c r="C8" t="s">
        <v>3</v>
      </c>
      <c r="D8">
        <v>4</v>
      </c>
    </row>
    <row r="9" spans="1:4" x14ac:dyDescent="0.25">
      <c r="A9">
        <v>17</v>
      </c>
      <c r="B9" t="s">
        <v>138</v>
      </c>
      <c r="C9" t="s">
        <v>78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96</v>
      </c>
      <c r="B1" t="s">
        <v>2</v>
      </c>
      <c r="C1" t="s">
        <v>101</v>
      </c>
      <c r="D1" t="s">
        <v>111</v>
      </c>
      <c r="E1" t="s">
        <v>115</v>
      </c>
    </row>
    <row r="2" spans="1:5" x14ac:dyDescent="0.25">
      <c r="A2">
        <v>1</v>
      </c>
      <c r="B2" t="s">
        <v>33</v>
      </c>
      <c r="C2">
        <v>4170</v>
      </c>
      <c r="D2" t="s">
        <v>116</v>
      </c>
      <c r="E2">
        <v>1</v>
      </c>
    </row>
    <row r="3" spans="1:5" x14ac:dyDescent="0.25">
      <c r="A3">
        <v>2</v>
      </c>
      <c r="B3" t="s">
        <v>34</v>
      </c>
      <c r="C3">
        <v>544</v>
      </c>
      <c r="D3" t="s">
        <v>116</v>
      </c>
      <c r="E3">
        <v>1</v>
      </c>
    </row>
    <row r="4" spans="1:5" x14ac:dyDescent="0.25">
      <c r="A4">
        <v>3</v>
      </c>
      <c r="B4" t="s">
        <v>35</v>
      </c>
      <c r="C4">
        <v>100</v>
      </c>
      <c r="D4" t="s">
        <v>116</v>
      </c>
      <c r="E4">
        <v>1</v>
      </c>
    </row>
    <row r="5" spans="1:5" x14ac:dyDescent="0.25">
      <c r="A5">
        <v>4</v>
      </c>
      <c r="B5" t="s">
        <v>36</v>
      </c>
      <c r="C5">
        <v>9</v>
      </c>
      <c r="D5" t="s">
        <v>116</v>
      </c>
      <c r="E5">
        <v>1</v>
      </c>
    </row>
    <row r="6" spans="1:5" x14ac:dyDescent="0.25">
      <c r="A6">
        <v>5</v>
      </c>
      <c r="B6" t="s">
        <v>37</v>
      </c>
      <c r="C6">
        <v>0</v>
      </c>
      <c r="D6" t="s">
        <v>116</v>
      </c>
      <c r="E6">
        <v>1</v>
      </c>
    </row>
    <row r="7" spans="1:5" x14ac:dyDescent="0.25">
      <c r="A7">
        <v>6</v>
      </c>
      <c r="B7" t="s">
        <v>45</v>
      </c>
      <c r="C7">
        <v>2</v>
      </c>
      <c r="D7" t="s">
        <v>116</v>
      </c>
      <c r="E7">
        <v>1</v>
      </c>
    </row>
    <row r="8" spans="1:5" x14ac:dyDescent="0.25">
      <c r="A8">
        <v>7</v>
      </c>
      <c r="B8" t="s">
        <v>117</v>
      </c>
      <c r="C8">
        <v>0</v>
      </c>
      <c r="D8" t="s">
        <v>116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116</v>
      </c>
      <c r="E9">
        <v>1</v>
      </c>
    </row>
    <row r="10" spans="1:5" x14ac:dyDescent="0.25">
      <c r="A10">
        <v>9</v>
      </c>
      <c r="B10" t="s">
        <v>38</v>
      </c>
      <c r="C10">
        <v>4</v>
      </c>
      <c r="D10" t="s">
        <v>116</v>
      </c>
      <c r="E10">
        <v>1</v>
      </c>
    </row>
    <row r="11" spans="1:5" x14ac:dyDescent="0.25">
      <c r="A11">
        <v>10</v>
      </c>
      <c r="B11" t="s">
        <v>39</v>
      </c>
      <c r="C11">
        <v>5</v>
      </c>
      <c r="D11" t="s">
        <v>116</v>
      </c>
      <c r="E11">
        <v>1</v>
      </c>
    </row>
    <row r="12" spans="1:5" x14ac:dyDescent="0.25">
      <c r="A12">
        <v>11</v>
      </c>
      <c r="B12" t="s">
        <v>40</v>
      </c>
      <c r="C12">
        <v>1063</v>
      </c>
      <c r="D12" t="s">
        <v>116</v>
      </c>
      <c r="E12">
        <v>1</v>
      </c>
    </row>
    <row r="13" spans="1:5" x14ac:dyDescent="0.25">
      <c r="A13">
        <v>12</v>
      </c>
      <c r="B13" t="s">
        <v>41</v>
      </c>
      <c r="C13">
        <v>0</v>
      </c>
      <c r="D13" t="s">
        <v>116</v>
      </c>
      <c r="E13">
        <v>1</v>
      </c>
    </row>
    <row r="14" spans="1:5" x14ac:dyDescent="0.25">
      <c r="A14">
        <v>13</v>
      </c>
      <c r="B14" t="s">
        <v>10</v>
      </c>
      <c r="C14">
        <v>5</v>
      </c>
      <c r="D14" t="s">
        <v>116</v>
      </c>
      <c r="E14">
        <v>1</v>
      </c>
    </row>
    <row r="15" spans="1:5" x14ac:dyDescent="0.25">
      <c r="A15">
        <v>14</v>
      </c>
      <c r="B15" t="s">
        <v>42</v>
      </c>
      <c r="C15">
        <v>11</v>
      </c>
      <c r="D15" t="s">
        <v>116</v>
      </c>
      <c r="E15">
        <v>1</v>
      </c>
    </row>
    <row r="16" spans="1:5" x14ac:dyDescent="0.25">
      <c r="A16">
        <v>15</v>
      </c>
      <c r="B16" t="s">
        <v>43</v>
      </c>
      <c r="C16">
        <v>0</v>
      </c>
      <c r="D16" t="s">
        <v>116</v>
      </c>
      <c r="E16">
        <v>1</v>
      </c>
    </row>
    <row r="17" spans="1:5" x14ac:dyDescent="0.25">
      <c r="A17">
        <v>16</v>
      </c>
      <c r="B17" t="s">
        <v>44</v>
      </c>
      <c r="C17">
        <v>2</v>
      </c>
      <c r="D17" t="s">
        <v>116</v>
      </c>
      <c r="E17">
        <v>1</v>
      </c>
    </row>
    <row r="18" spans="1:5" x14ac:dyDescent="0.25">
      <c r="A18">
        <v>1</v>
      </c>
      <c r="B18" t="s">
        <v>33</v>
      </c>
      <c r="C18">
        <v>777</v>
      </c>
      <c r="D18" t="s">
        <v>11</v>
      </c>
      <c r="E18">
        <v>2</v>
      </c>
    </row>
    <row r="19" spans="1:5" x14ac:dyDescent="0.25">
      <c r="A19">
        <v>2</v>
      </c>
      <c r="B19" t="s">
        <v>34</v>
      </c>
      <c r="C19">
        <v>124</v>
      </c>
      <c r="D19" t="s">
        <v>11</v>
      </c>
      <c r="E19">
        <v>2</v>
      </c>
    </row>
    <row r="20" spans="1:5" x14ac:dyDescent="0.25">
      <c r="A20">
        <v>3</v>
      </c>
      <c r="B20" t="s">
        <v>35</v>
      </c>
      <c r="C20">
        <v>33</v>
      </c>
      <c r="D20" t="s">
        <v>11</v>
      </c>
      <c r="E20">
        <v>2</v>
      </c>
    </row>
    <row r="21" spans="1:5" x14ac:dyDescent="0.25">
      <c r="A21">
        <v>4</v>
      </c>
      <c r="B21" t="s">
        <v>36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37</v>
      </c>
      <c r="C22">
        <v>1</v>
      </c>
      <c r="D22" t="s">
        <v>11</v>
      </c>
      <c r="E22">
        <v>2</v>
      </c>
    </row>
    <row r="23" spans="1:5" x14ac:dyDescent="0.25">
      <c r="A23">
        <v>6</v>
      </c>
      <c r="B23" t="s">
        <v>45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117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38</v>
      </c>
      <c r="C26">
        <v>2</v>
      </c>
      <c r="D26" t="s">
        <v>11</v>
      </c>
      <c r="E26">
        <v>2</v>
      </c>
    </row>
    <row r="27" spans="1:5" x14ac:dyDescent="0.25">
      <c r="A27">
        <v>10</v>
      </c>
      <c r="B27" t="s">
        <v>39</v>
      </c>
      <c r="C27">
        <v>1</v>
      </c>
      <c r="D27" t="s">
        <v>11</v>
      </c>
      <c r="E27">
        <v>2</v>
      </c>
    </row>
    <row r="28" spans="1:5" x14ac:dyDescent="0.25">
      <c r="A28">
        <v>11</v>
      </c>
      <c r="B28" t="s">
        <v>40</v>
      </c>
      <c r="C28">
        <v>294</v>
      </c>
      <c r="D28" t="s">
        <v>11</v>
      </c>
      <c r="E28">
        <v>2</v>
      </c>
    </row>
    <row r="29" spans="1:5" x14ac:dyDescent="0.25">
      <c r="A29">
        <v>12</v>
      </c>
      <c r="B29" t="s">
        <v>41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42</v>
      </c>
      <c r="C31">
        <v>10</v>
      </c>
      <c r="D31" t="s">
        <v>11</v>
      </c>
      <c r="E31">
        <v>2</v>
      </c>
    </row>
    <row r="32" spans="1:5" x14ac:dyDescent="0.25">
      <c r="A32">
        <v>15</v>
      </c>
      <c r="B32" t="s">
        <v>43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44</v>
      </c>
      <c r="C33">
        <v>2</v>
      </c>
      <c r="D33" t="s">
        <v>11</v>
      </c>
      <c r="E33">
        <v>2</v>
      </c>
    </row>
    <row r="34" spans="1:5" x14ac:dyDescent="0.25">
      <c r="A34">
        <v>1</v>
      </c>
      <c r="B34" t="s">
        <v>33</v>
      </c>
      <c r="C34">
        <v>647</v>
      </c>
      <c r="D34" t="s">
        <v>95</v>
      </c>
      <c r="E34">
        <v>3</v>
      </c>
    </row>
    <row r="35" spans="1:5" x14ac:dyDescent="0.25">
      <c r="A35">
        <v>2</v>
      </c>
      <c r="B35" t="s">
        <v>34</v>
      </c>
      <c r="C35">
        <v>59</v>
      </c>
      <c r="D35" t="s">
        <v>95</v>
      </c>
      <c r="E35">
        <v>3</v>
      </c>
    </row>
    <row r="36" spans="1:5" x14ac:dyDescent="0.25">
      <c r="A36">
        <v>3</v>
      </c>
      <c r="B36" t="s">
        <v>35</v>
      </c>
      <c r="C36">
        <v>9</v>
      </c>
      <c r="D36" t="s">
        <v>95</v>
      </c>
      <c r="E36">
        <v>3</v>
      </c>
    </row>
    <row r="37" spans="1:5" x14ac:dyDescent="0.25">
      <c r="A37">
        <v>4</v>
      </c>
      <c r="B37" t="s">
        <v>36</v>
      </c>
      <c r="C37">
        <v>1</v>
      </c>
      <c r="D37" t="s">
        <v>95</v>
      </c>
      <c r="E37">
        <v>3</v>
      </c>
    </row>
    <row r="38" spans="1:5" x14ac:dyDescent="0.25">
      <c r="A38">
        <v>5</v>
      </c>
      <c r="B38" t="s">
        <v>37</v>
      </c>
      <c r="C38">
        <v>0</v>
      </c>
      <c r="D38" t="s">
        <v>95</v>
      </c>
      <c r="E38">
        <v>3</v>
      </c>
    </row>
    <row r="39" spans="1:5" x14ac:dyDescent="0.25">
      <c r="A39">
        <v>6</v>
      </c>
      <c r="B39" t="s">
        <v>45</v>
      </c>
      <c r="C39">
        <v>0</v>
      </c>
      <c r="D39" t="s">
        <v>95</v>
      </c>
      <c r="E39">
        <v>3</v>
      </c>
    </row>
    <row r="40" spans="1:5" x14ac:dyDescent="0.25">
      <c r="A40">
        <v>7</v>
      </c>
      <c r="B40" t="s">
        <v>117</v>
      </c>
      <c r="C40">
        <v>0</v>
      </c>
      <c r="D40" t="s">
        <v>95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95</v>
      </c>
      <c r="E41">
        <v>3</v>
      </c>
    </row>
    <row r="42" spans="1:5" x14ac:dyDescent="0.25">
      <c r="A42">
        <v>9</v>
      </c>
      <c r="B42" t="s">
        <v>38</v>
      </c>
      <c r="C42">
        <v>0</v>
      </c>
      <c r="D42" t="s">
        <v>95</v>
      </c>
      <c r="E42">
        <v>3</v>
      </c>
    </row>
    <row r="43" spans="1:5" x14ac:dyDescent="0.25">
      <c r="A43">
        <v>10</v>
      </c>
      <c r="B43" t="s">
        <v>39</v>
      </c>
      <c r="C43">
        <v>0</v>
      </c>
      <c r="D43" t="s">
        <v>95</v>
      </c>
      <c r="E43">
        <v>3</v>
      </c>
    </row>
    <row r="44" spans="1:5" x14ac:dyDescent="0.25">
      <c r="A44">
        <v>11</v>
      </c>
      <c r="B44" t="s">
        <v>40</v>
      </c>
      <c r="C44">
        <v>55</v>
      </c>
      <c r="D44" t="s">
        <v>95</v>
      </c>
      <c r="E44">
        <v>3</v>
      </c>
    </row>
    <row r="45" spans="1:5" x14ac:dyDescent="0.25">
      <c r="A45">
        <v>12</v>
      </c>
      <c r="B45" t="s">
        <v>41</v>
      </c>
      <c r="C45">
        <v>0</v>
      </c>
      <c r="D45" t="s">
        <v>95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95</v>
      </c>
      <c r="E46">
        <v>3</v>
      </c>
    </row>
    <row r="47" spans="1:5" x14ac:dyDescent="0.25">
      <c r="A47">
        <v>14</v>
      </c>
      <c r="B47" t="s">
        <v>42</v>
      </c>
      <c r="C47">
        <v>0</v>
      </c>
      <c r="D47" t="s">
        <v>95</v>
      </c>
      <c r="E47">
        <v>3</v>
      </c>
    </row>
    <row r="48" spans="1:5" x14ac:dyDescent="0.25">
      <c r="A48">
        <v>15</v>
      </c>
      <c r="B48" t="s">
        <v>43</v>
      </c>
      <c r="C48">
        <v>0</v>
      </c>
      <c r="D48" t="s">
        <v>95</v>
      </c>
      <c r="E48">
        <v>3</v>
      </c>
    </row>
    <row r="49" spans="1:5" x14ac:dyDescent="0.25">
      <c r="A49">
        <v>16</v>
      </c>
      <c r="B49" t="s">
        <v>44</v>
      </c>
      <c r="C49">
        <v>0</v>
      </c>
      <c r="D49" t="s">
        <v>95</v>
      </c>
      <c r="E49">
        <v>3</v>
      </c>
    </row>
    <row r="50" spans="1:5" x14ac:dyDescent="0.25">
      <c r="A50">
        <v>1</v>
      </c>
      <c r="B50" t="s">
        <v>33</v>
      </c>
      <c r="C50">
        <v>535</v>
      </c>
      <c r="D50" t="s">
        <v>85</v>
      </c>
      <c r="E50">
        <v>4</v>
      </c>
    </row>
    <row r="51" spans="1:5" x14ac:dyDescent="0.25">
      <c r="A51">
        <v>2</v>
      </c>
      <c r="B51" t="s">
        <v>34</v>
      </c>
      <c r="C51">
        <v>46</v>
      </c>
      <c r="D51" t="s">
        <v>85</v>
      </c>
      <c r="E51">
        <v>4</v>
      </c>
    </row>
    <row r="52" spans="1:5" x14ac:dyDescent="0.25">
      <c r="A52">
        <v>3</v>
      </c>
      <c r="B52" t="s">
        <v>35</v>
      </c>
      <c r="C52">
        <v>11</v>
      </c>
      <c r="D52" t="s">
        <v>85</v>
      </c>
      <c r="E52">
        <v>4</v>
      </c>
    </row>
    <row r="53" spans="1:5" x14ac:dyDescent="0.25">
      <c r="A53">
        <v>4</v>
      </c>
      <c r="B53" t="s">
        <v>36</v>
      </c>
      <c r="C53">
        <v>0</v>
      </c>
      <c r="D53" t="s">
        <v>85</v>
      </c>
      <c r="E53">
        <v>4</v>
      </c>
    </row>
    <row r="54" spans="1:5" x14ac:dyDescent="0.25">
      <c r="A54">
        <v>5</v>
      </c>
      <c r="B54" t="s">
        <v>37</v>
      </c>
      <c r="C54">
        <v>0</v>
      </c>
      <c r="D54" t="s">
        <v>85</v>
      </c>
      <c r="E54">
        <v>4</v>
      </c>
    </row>
    <row r="55" spans="1:5" x14ac:dyDescent="0.25">
      <c r="A55">
        <v>6</v>
      </c>
      <c r="B55" t="s">
        <v>45</v>
      </c>
      <c r="C55">
        <v>0</v>
      </c>
      <c r="D55" t="s">
        <v>85</v>
      </c>
      <c r="E55">
        <v>4</v>
      </c>
    </row>
    <row r="56" spans="1:5" x14ac:dyDescent="0.25">
      <c r="A56">
        <v>7</v>
      </c>
      <c r="B56" t="s">
        <v>117</v>
      </c>
      <c r="C56">
        <v>0</v>
      </c>
      <c r="D56" t="s">
        <v>85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85</v>
      </c>
      <c r="E57">
        <v>4</v>
      </c>
    </row>
    <row r="58" spans="1:5" x14ac:dyDescent="0.25">
      <c r="A58">
        <v>9</v>
      </c>
      <c r="B58" t="s">
        <v>38</v>
      </c>
      <c r="C58">
        <v>0</v>
      </c>
      <c r="D58" t="s">
        <v>85</v>
      </c>
      <c r="E58">
        <v>4</v>
      </c>
    </row>
    <row r="59" spans="1:5" x14ac:dyDescent="0.25">
      <c r="A59">
        <v>10</v>
      </c>
      <c r="B59" t="s">
        <v>39</v>
      </c>
      <c r="C59">
        <v>1</v>
      </c>
      <c r="D59" t="s">
        <v>85</v>
      </c>
      <c r="E59">
        <v>4</v>
      </c>
    </row>
    <row r="60" spans="1:5" x14ac:dyDescent="0.25">
      <c r="A60">
        <v>11</v>
      </c>
      <c r="B60" t="s">
        <v>40</v>
      </c>
      <c r="C60">
        <v>83</v>
      </c>
      <c r="D60" t="s">
        <v>85</v>
      </c>
      <c r="E60">
        <v>4</v>
      </c>
    </row>
    <row r="61" spans="1:5" x14ac:dyDescent="0.25">
      <c r="A61">
        <v>12</v>
      </c>
      <c r="B61" t="s">
        <v>41</v>
      </c>
      <c r="C61">
        <v>0</v>
      </c>
      <c r="D61" t="s">
        <v>85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85</v>
      </c>
      <c r="E62">
        <v>4</v>
      </c>
    </row>
    <row r="63" spans="1:5" x14ac:dyDescent="0.25">
      <c r="A63">
        <v>14</v>
      </c>
      <c r="B63" t="s">
        <v>42</v>
      </c>
      <c r="C63">
        <v>2</v>
      </c>
      <c r="D63" t="s">
        <v>85</v>
      </c>
      <c r="E63">
        <v>4</v>
      </c>
    </row>
    <row r="64" spans="1:5" x14ac:dyDescent="0.25">
      <c r="A64">
        <v>15</v>
      </c>
      <c r="B64" t="s">
        <v>43</v>
      </c>
      <c r="C64">
        <v>0</v>
      </c>
      <c r="D64" t="s">
        <v>85</v>
      </c>
      <c r="E64">
        <v>4</v>
      </c>
    </row>
    <row r="65" spans="1:5" x14ac:dyDescent="0.25">
      <c r="A65">
        <v>16</v>
      </c>
      <c r="B65" t="s">
        <v>44</v>
      </c>
      <c r="C65">
        <v>0</v>
      </c>
      <c r="D65" t="s">
        <v>85</v>
      </c>
      <c r="E65">
        <v>4</v>
      </c>
    </row>
    <row r="66" spans="1:5" x14ac:dyDescent="0.25">
      <c r="A66">
        <v>1</v>
      </c>
      <c r="B66" t="s">
        <v>33</v>
      </c>
      <c r="C66">
        <v>55</v>
      </c>
      <c r="D66" t="s">
        <v>118</v>
      </c>
      <c r="E66">
        <v>5</v>
      </c>
    </row>
    <row r="67" spans="1:5" x14ac:dyDescent="0.25">
      <c r="A67">
        <v>2</v>
      </c>
      <c r="B67" t="s">
        <v>34</v>
      </c>
      <c r="C67">
        <v>5</v>
      </c>
      <c r="D67" t="s">
        <v>118</v>
      </c>
      <c r="E67">
        <v>5</v>
      </c>
    </row>
    <row r="68" spans="1:5" x14ac:dyDescent="0.25">
      <c r="A68">
        <v>3</v>
      </c>
      <c r="B68" t="s">
        <v>35</v>
      </c>
      <c r="C68">
        <v>1</v>
      </c>
      <c r="D68" t="s">
        <v>118</v>
      </c>
      <c r="E68">
        <v>5</v>
      </c>
    </row>
    <row r="69" spans="1:5" x14ac:dyDescent="0.25">
      <c r="A69">
        <v>4</v>
      </c>
      <c r="B69" t="s">
        <v>36</v>
      </c>
      <c r="C69">
        <v>0</v>
      </c>
      <c r="D69" t="s">
        <v>118</v>
      </c>
      <c r="E69">
        <v>5</v>
      </c>
    </row>
    <row r="70" spans="1:5" x14ac:dyDescent="0.25">
      <c r="A70">
        <v>5</v>
      </c>
      <c r="B70" t="s">
        <v>37</v>
      </c>
      <c r="C70">
        <v>0</v>
      </c>
      <c r="D70" t="s">
        <v>118</v>
      </c>
      <c r="E70">
        <v>5</v>
      </c>
    </row>
    <row r="71" spans="1:5" x14ac:dyDescent="0.25">
      <c r="A71">
        <v>6</v>
      </c>
      <c r="B71" t="s">
        <v>45</v>
      </c>
      <c r="C71">
        <v>0</v>
      </c>
      <c r="D71" t="s">
        <v>118</v>
      </c>
      <c r="E71">
        <v>5</v>
      </c>
    </row>
    <row r="72" spans="1:5" x14ac:dyDescent="0.25">
      <c r="A72">
        <v>7</v>
      </c>
      <c r="B72" t="s">
        <v>117</v>
      </c>
      <c r="C72">
        <v>0</v>
      </c>
      <c r="D72" t="s">
        <v>118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118</v>
      </c>
      <c r="E73">
        <v>5</v>
      </c>
    </row>
    <row r="74" spans="1:5" x14ac:dyDescent="0.25">
      <c r="A74">
        <v>9</v>
      </c>
      <c r="B74" t="s">
        <v>38</v>
      </c>
      <c r="C74">
        <v>0</v>
      </c>
      <c r="D74" t="s">
        <v>118</v>
      </c>
      <c r="E74">
        <v>5</v>
      </c>
    </row>
    <row r="75" spans="1:5" x14ac:dyDescent="0.25">
      <c r="A75">
        <v>10</v>
      </c>
      <c r="B75" t="s">
        <v>39</v>
      </c>
      <c r="C75">
        <v>1</v>
      </c>
      <c r="D75" t="s">
        <v>118</v>
      </c>
      <c r="E75">
        <v>5</v>
      </c>
    </row>
    <row r="76" spans="1:5" x14ac:dyDescent="0.25">
      <c r="A76">
        <v>11</v>
      </c>
      <c r="B76" t="s">
        <v>40</v>
      </c>
      <c r="C76">
        <v>128</v>
      </c>
      <c r="D76" t="s">
        <v>118</v>
      </c>
      <c r="E76">
        <v>5</v>
      </c>
    </row>
    <row r="77" spans="1:5" x14ac:dyDescent="0.25">
      <c r="A77">
        <v>12</v>
      </c>
      <c r="B77" t="s">
        <v>41</v>
      </c>
      <c r="C77">
        <v>0</v>
      </c>
      <c r="D77" t="s">
        <v>118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118</v>
      </c>
      <c r="E78">
        <v>5</v>
      </c>
    </row>
    <row r="79" spans="1:5" x14ac:dyDescent="0.25">
      <c r="A79">
        <v>14</v>
      </c>
      <c r="B79" t="s">
        <v>42</v>
      </c>
      <c r="C79">
        <v>0</v>
      </c>
      <c r="D79" t="s">
        <v>118</v>
      </c>
      <c r="E79">
        <v>5</v>
      </c>
    </row>
    <row r="80" spans="1:5" x14ac:dyDescent="0.25">
      <c r="A80">
        <v>15</v>
      </c>
      <c r="B80" t="s">
        <v>43</v>
      </c>
      <c r="C80">
        <v>0</v>
      </c>
      <c r="D80" t="s">
        <v>118</v>
      </c>
      <c r="E80">
        <v>5</v>
      </c>
    </row>
    <row r="81" spans="1:5" x14ac:dyDescent="0.25">
      <c r="A81">
        <v>16</v>
      </c>
      <c r="B81" t="s">
        <v>44</v>
      </c>
      <c r="C81">
        <v>0</v>
      </c>
      <c r="D81" t="s">
        <v>118</v>
      </c>
      <c r="E81">
        <v>5</v>
      </c>
    </row>
    <row r="82" spans="1:5" x14ac:dyDescent="0.25">
      <c r="A82">
        <v>1</v>
      </c>
      <c r="B82" t="s">
        <v>33</v>
      </c>
      <c r="C82">
        <v>0</v>
      </c>
      <c r="D82" t="s">
        <v>38</v>
      </c>
      <c r="E82">
        <v>6</v>
      </c>
    </row>
    <row r="83" spans="1:5" x14ac:dyDescent="0.25">
      <c r="A83">
        <v>2</v>
      </c>
      <c r="B83" t="s">
        <v>34</v>
      </c>
      <c r="C83">
        <v>0</v>
      </c>
      <c r="D83" t="s">
        <v>38</v>
      </c>
      <c r="E83">
        <v>6</v>
      </c>
    </row>
    <row r="84" spans="1:5" x14ac:dyDescent="0.25">
      <c r="A84">
        <v>3</v>
      </c>
      <c r="B84" t="s">
        <v>35</v>
      </c>
      <c r="C84">
        <v>0</v>
      </c>
      <c r="D84" t="s">
        <v>38</v>
      </c>
      <c r="E84">
        <v>6</v>
      </c>
    </row>
    <row r="85" spans="1:5" x14ac:dyDescent="0.25">
      <c r="A85">
        <v>4</v>
      </c>
      <c r="B85" t="s">
        <v>36</v>
      </c>
      <c r="C85">
        <v>0</v>
      </c>
      <c r="D85" t="s">
        <v>38</v>
      </c>
      <c r="E85">
        <v>6</v>
      </c>
    </row>
    <row r="86" spans="1:5" x14ac:dyDescent="0.25">
      <c r="A86">
        <v>5</v>
      </c>
      <c r="B86" t="s">
        <v>37</v>
      </c>
      <c r="C86">
        <v>0</v>
      </c>
      <c r="D86" t="s">
        <v>38</v>
      </c>
      <c r="E86">
        <v>6</v>
      </c>
    </row>
    <row r="87" spans="1:5" x14ac:dyDescent="0.25">
      <c r="A87">
        <v>6</v>
      </c>
      <c r="B87" t="s">
        <v>45</v>
      </c>
      <c r="C87">
        <v>0</v>
      </c>
      <c r="D87" t="s">
        <v>38</v>
      </c>
      <c r="E87">
        <v>6</v>
      </c>
    </row>
    <row r="88" spans="1:5" x14ac:dyDescent="0.25">
      <c r="A88">
        <v>7</v>
      </c>
      <c r="B88" t="s">
        <v>117</v>
      </c>
      <c r="C88">
        <v>0</v>
      </c>
      <c r="D88" t="s">
        <v>38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38</v>
      </c>
      <c r="E89">
        <v>6</v>
      </c>
    </row>
    <row r="90" spans="1:5" x14ac:dyDescent="0.25">
      <c r="A90">
        <v>9</v>
      </c>
      <c r="B90" t="s">
        <v>38</v>
      </c>
      <c r="C90">
        <v>0</v>
      </c>
      <c r="D90" t="s">
        <v>38</v>
      </c>
      <c r="E90">
        <v>6</v>
      </c>
    </row>
    <row r="91" spans="1:5" x14ac:dyDescent="0.25">
      <c r="A91">
        <v>10</v>
      </c>
      <c r="B91" t="s">
        <v>39</v>
      </c>
      <c r="C91">
        <v>0</v>
      </c>
      <c r="D91" t="s">
        <v>38</v>
      </c>
      <c r="E91">
        <v>6</v>
      </c>
    </row>
    <row r="92" spans="1:5" x14ac:dyDescent="0.25">
      <c r="A92">
        <v>11</v>
      </c>
      <c r="B92" t="s">
        <v>40</v>
      </c>
      <c r="C92">
        <v>33</v>
      </c>
      <c r="D92" t="s">
        <v>38</v>
      </c>
      <c r="E92">
        <v>6</v>
      </c>
    </row>
    <row r="93" spans="1:5" x14ac:dyDescent="0.25">
      <c r="A93">
        <v>12</v>
      </c>
      <c r="B93" t="s">
        <v>41</v>
      </c>
      <c r="C93">
        <v>0</v>
      </c>
      <c r="D93" t="s">
        <v>38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38</v>
      </c>
      <c r="E94">
        <v>6</v>
      </c>
    </row>
    <row r="95" spans="1:5" x14ac:dyDescent="0.25">
      <c r="A95">
        <v>14</v>
      </c>
      <c r="B95" t="s">
        <v>42</v>
      </c>
      <c r="C95">
        <v>0</v>
      </c>
      <c r="D95" t="s">
        <v>38</v>
      </c>
      <c r="E95">
        <v>6</v>
      </c>
    </row>
    <row r="96" spans="1:5" x14ac:dyDescent="0.25">
      <c r="A96">
        <v>15</v>
      </c>
      <c r="B96" t="s">
        <v>43</v>
      </c>
      <c r="C96">
        <v>0</v>
      </c>
      <c r="D96" t="s">
        <v>38</v>
      </c>
      <c r="E96">
        <v>6</v>
      </c>
    </row>
    <row r="97" spans="1:5" x14ac:dyDescent="0.25">
      <c r="A97">
        <v>16</v>
      </c>
      <c r="B97" t="s">
        <v>44</v>
      </c>
      <c r="C97">
        <v>0</v>
      </c>
      <c r="D97" t="s">
        <v>38</v>
      </c>
      <c r="E97">
        <v>6</v>
      </c>
    </row>
    <row r="98" spans="1:5" x14ac:dyDescent="0.25">
      <c r="A98">
        <v>1</v>
      </c>
      <c r="B98" t="s">
        <v>33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34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35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36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37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45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117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38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39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40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41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42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43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44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33</v>
      </c>
      <c r="C114" s="2">
        <v>0</v>
      </c>
      <c r="D114" t="s">
        <v>41</v>
      </c>
      <c r="E114">
        <v>8</v>
      </c>
    </row>
    <row r="115" spans="1:5" x14ac:dyDescent="0.25">
      <c r="A115">
        <v>2</v>
      </c>
      <c r="B115" t="s">
        <v>34</v>
      </c>
      <c r="C115" s="2">
        <v>0</v>
      </c>
      <c r="D115" s="2" t="s">
        <v>41</v>
      </c>
      <c r="E115">
        <v>8</v>
      </c>
    </row>
    <row r="116" spans="1:5" x14ac:dyDescent="0.25">
      <c r="A116">
        <v>3</v>
      </c>
      <c r="B116" t="s">
        <v>35</v>
      </c>
      <c r="C116" s="2">
        <v>0</v>
      </c>
      <c r="D116" s="2" t="s">
        <v>41</v>
      </c>
      <c r="E116">
        <v>8</v>
      </c>
    </row>
    <row r="117" spans="1:5" x14ac:dyDescent="0.25">
      <c r="A117">
        <v>4</v>
      </c>
      <c r="B117" t="s">
        <v>36</v>
      </c>
      <c r="C117" s="2">
        <v>0</v>
      </c>
      <c r="D117" s="2" t="s">
        <v>41</v>
      </c>
      <c r="E117">
        <v>8</v>
      </c>
    </row>
    <row r="118" spans="1:5" x14ac:dyDescent="0.25">
      <c r="A118">
        <v>5</v>
      </c>
      <c r="B118" t="s">
        <v>37</v>
      </c>
      <c r="C118" s="2">
        <v>0</v>
      </c>
      <c r="D118" s="2" t="s">
        <v>41</v>
      </c>
      <c r="E118">
        <v>8</v>
      </c>
    </row>
    <row r="119" spans="1:5" x14ac:dyDescent="0.25">
      <c r="A119">
        <v>6</v>
      </c>
      <c r="B119" t="s">
        <v>45</v>
      </c>
      <c r="C119" s="2">
        <v>0</v>
      </c>
      <c r="D119" s="2" t="s">
        <v>41</v>
      </c>
      <c r="E119">
        <v>8</v>
      </c>
    </row>
    <row r="120" spans="1:5" x14ac:dyDescent="0.25">
      <c r="A120">
        <v>7</v>
      </c>
      <c r="B120" t="s">
        <v>117</v>
      </c>
      <c r="C120" s="2">
        <v>0</v>
      </c>
      <c r="D120" s="2" t="s">
        <v>41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41</v>
      </c>
      <c r="E121" s="2">
        <v>8</v>
      </c>
    </row>
    <row r="122" spans="1:5" x14ac:dyDescent="0.25">
      <c r="A122" s="2">
        <v>9</v>
      </c>
      <c r="B122" s="2" t="s">
        <v>38</v>
      </c>
      <c r="C122" s="2">
        <v>0</v>
      </c>
      <c r="D122" s="2" t="s">
        <v>41</v>
      </c>
      <c r="E122" s="2">
        <v>8</v>
      </c>
    </row>
    <row r="123" spans="1:5" x14ac:dyDescent="0.25">
      <c r="A123" s="2">
        <v>10</v>
      </c>
      <c r="B123" s="2" t="s">
        <v>39</v>
      </c>
      <c r="C123" s="2">
        <v>0</v>
      </c>
      <c r="D123" s="2" t="s">
        <v>41</v>
      </c>
      <c r="E123" s="2">
        <v>8</v>
      </c>
    </row>
    <row r="124" spans="1:5" x14ac:dyDescent="0.25">
      <c r="A124" s="2">
        <v>11</v>
      </c>
      <c r="B124" s="2" t="s">
        <v>40</v>
      </c>
      <c r="C124" s="2">
        <v>155</v>
      </c>
      <c r="D124" s="2" t="s">
        <v>41</v>
      </c>
      <c r="E124" s="2">
        <v>8</v>
      </c>
    </row>
    <row r="125" spans="1:5" x14ac:dyDescent="0.25">
      <c r="A125" s="2">
        <v>12</v>
      </c>
      <c r="B125" s="2" t="s">
        <v>41</v>
      </c>
      <c r="C125" s="2">
        <v>0</v>
      </c>
      <c r="D125" s="2" t="s">
        <v>41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41</v>
      </c>
      <c r="E126" s="2">
        <v>8</v>
      </c>
    </row>
    <row r="127" spans="1:5" x14ac:dyDescent="0.25">
      <c r="A127" s="2">
        <v>14</v>
      </c>
      <c r="B127" s="2" t="s">
        <v>42</v>
      </c>
      <c r="C127" s="2">
        <v>0</v>
      </c>
      <c r="D127" s="2" t="s">
        <v>41</v>
      </c>
      <c r="E127" s="2">
        <v>8</v>
      </c>
    </row>
    <row r="128" spans="1:5" x14ac:dyDescent="0.25">
      <c r="A128" s="2">
        <v>15</v>
      </c>
      <c r="B128" s="2" t="s">
        <v>43</v>
      </c>
      <c r="C128" s="2">
        <v>0</v>
      </c>
      <c r="D128" s="2" t="s">
        <v>41</v>
      </c>
      <c r="E128" s="2">
        <v>8</v>
      </c>
    </row>
    <row r="129" spans="1:5" x14ac:dyDescent="0.25">
      <c r="A129" s="2">
        <v>16</v>
      </c>
      <c r="B129" s="2" t="s">
        <v>44</v>
      </c>
      <c r="C129" s="2">
        <v>0</v>
      </c>
      <c r="D129" s="2" t="s">
        <v>41</v>
      </c>
      <c r="E129" s="2">
        <v>8</v>
      </c>
    </row>
    <row r="130" spans="1:5" x14ac:dyDescent="0.25">
      <c r="A130" s="2">
        <v>1</v>
      </c>
      <c r="B130" s="2" t="s">
        <v>33</v>
      </c>
      <c r="C130" s="2">
        <v>3257</v>
      </c>
      <c r="D130" s="2" t="s">
        <v>84</v>
      </c>
      <c r="E130" s="2">
        <v>9</v>
      </c>
    </row>
    <row r="131" spans="1:5" x14ac:dyDescent="0.25">
      <c r="A131" s="2">
        <v>2</v>
      </c>
      <c r="B131" s="2" t="s">
        <v>34</v>
      </c>
      <c r="C131" s="2">
        <v>317</v>
      </c>
      <c r="D131" s="2" t="s">
        <v>84</v>
      </c>
      <c r="E131" s="2">
        <v>9</v>
      </c>
    </row>
    <row r="132" spans="1:5" x14ac:dyDescent="0.25">
      <c r="A132" s="2">
        <v>3</v>
      </c>
      <c r="B132" s="2" t="s">
        <v>35</v>
      </c>
      <c r="C132" s="2">
        <v>68</v>
      </c>
      <c r="D132" s="2" t="s">
        <v>84</v>
      </c>
      <c r="E132" s="2">
        <v>9</v>
      </c>
    </row>
    <row r="133" spans="1:5" x14ac:dyDescent="0.25">
      <c r="A133" s="2">
        <v>4</v>
      </c>
      <c r="B133" s="2" t="s">
        <v>36</v>
      </c>
      <c r="C133" s="2">
        <v>4</v>
      </c>
      <c r="D133" s="2" t="s">
        <v>84</v>
      </c>
      <c r="E133" s="2">
        <v>9</v>
      </c>
    </row>
    <row r="134" spans="1:5" x14ac:dyDescent="0.25">
      <c r="A134" s="2">
        <v>5</v>
      </c>
      <c r="B134" s="2" t="s">
        <v>37</v>
      </c>
      <c r="C134" s="2">
        <v>1</v>
      </c>
      <c r="D134" s="2" t="s">
        <v>84</v>
      </c>
      <c r="E134" s="2">
        <v>9</v>
      </c>
    </row>
    <row r="135" spans="1:5" x14ac:dyDescent="0.25">
      <c r="A135" s="2">
        <v>6</v>
      </c>
      <c r="B135" s="2" t="s">
        <v>45</v>
      </c>
      <c r="C135" s="2">
        <v>1</v>
      </c>
      <c r="D135" s="2" t="s">
        <v>84</v>
      </c>
      <c r="E135" s="2">
        <v>9</v>
      </c>
    </row>
    <row r="136" spans="1:5" x14ac:dyDescent="0.25">
      <c r="A136" s="2">
        <v>7</v>
      </c>
      <c r="B136" s="2" t="s">
        <v>117</v>
      </c>
      <c r="C136" s="2">
        <v>0</v>
      </c>
      <c r="D136" s="2" t="s">
        <v>84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84</v>
      </c>
      <c r="E137" s="2">
        <v>9</v>
      </c>
    </row>
    <row r="138" spans="1:5" x14ac:dyDescent="0.25">
      <c r="A138" s="2">
        <v>9</v>
      </c>
      <c r="B138" s="2" t="s">
        <v>38</v>
      </c>
      <c r="C138" s="2">
        <v>2</v>
      </c>
      <c r="D138" s="2" t="s">
        <v>84</v>
      </c>
      <c r="E138" s="2">
        <v>9</v>
      </c>
    </row>
    <row r="139" spans="1:5" x14ac:dyDescent="0.25">
      <c r="A139" s="2">
        <v>10</v>
      </c>
      <c r="B139" s="2" t="s">
        <v>39</v>
      </c>
      <c r="C139" s="2">
        <v>3</v>
      </c>
      <c r="D139" s="2" t="s">
        <v>84</v>
      </c>
      <c r="E139" s="2">
        <v>9</v>
      </c>
    </row>
    <row r="140" spans="1:5" x14ac:dyDescent="0.25">
      <c r="A140" s="2">
        <v>11</v>
      </c>
      <c r="B140" s="2" t="s">
        <v>40</v>
      </c>
      <c r="C140" s="2">
        <v>934</v>
      </c>
      <c r="D140" s="2" t="s">
        <v>84</v>
      </c>
      <c r="E140" s="2">
        <v>9</v>
      </c>
    </row>
    <row r="141" spans="1:5" x14ac:dyDescent="0.25">
      <c r="A141" s="2">
        <v>12</v>
      </c>
      <c r="B141" s="2" t="s">
        <v>41</v>
      </c>
      <c r="C141" s="2">
        <v>0</v>
      </c>
      <c r="D141" s="2" t="s">
        <v>84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4</v>
      </c>
      <c r="D142" s="2" t="s">
        <v>84</v>
      </c>
      <c r="E142" s="2">
        <v>9</v>
      </c>
    </row>
    <row r="143" spans="1:5" x14ac:dyDescent="0.25">
      <c r="A143" s="2">
        <v>14</v>
      </c>
      <c r="B143" s="2" t="s">
        <v>42</v>
      </c>
      <c r="C143" s="2">
        <v>12</v>
      </c>
      <c r="D143" s="2" t="s">
        <v>84</v>
      </c>
      <c r="E143" s="2">
        <v>9</v>
      </c>
    </row>
    <row r="144" spans="1:5" x14ac:dyDescent="0.25">
      <c r="A144" s="2">
        <v>15</v>
      </c>
      <c r="B144" s="2" t="s">
        <v>43</v>
      </c>
      <c r="C144" s="2">
        <v>0</v>
      </c>
      <c r="D144" s="2" t="s">
        <v>84</v>
      </c>
      <c r="E144" s="2">
        <v>9</v>
      </c>
    </row>
    <row r="145" spans="1:5" x14ac:dyDescent="0.25">
      <c r="A145" s="2">
        <v>16</v>
      </c>
      <c r="B145" s="2" t="s">
        <v>44</v>
      </c>
      <c r="C145" s="2">
        <v>5</v>
      </c>
      <c r="D145" s="2" t="s">
        <v>84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96</v>
      </c>
      <c r="B1" t="s">
        <v>101</v>
      </c>
      <c r="C1" t="s">
        <v>2</v>
      </c>
      <c r="D1" t="s">
        <v>111</v>
      </c>
    </row>
    <row r="2" spans="1:4" x14ac:dyDescent="0.25">
      <c r="A2">
        <v>1</v>
      </c>
      <c r="B2">
        <v>132</v>
      </c>
      <c r="C2" t="s">
        <v>86</v>
      </c>
      <c r="D2" t="s">
        <v>3</v>
      </c>
    </row>
    <row r="3" spans="1:4" x14ac:dyDescent="0.25">
      <c r="A3">
        <v>2</v>
      </c>
      <c r="B3">
        <v>78</v>
      </c>
      <c r="C3" t="s">
        <v>86</v>
      </c>
      <c r="D3" t="s">
        <v>87</v>
      </c>
    </row>
    <row r="4" spans="1:4" x14ac:dyDescent="0.25">
      <c r="A4">
        <v>3</v>
      </c>
      <c r="B4">
        <v>3</v>
      </c>
      <c r="C4" t="s">
        <v>86</v>
      </c>
      <c r="D4" t="s">
        <v>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96</v>
      </c>
      <c r="B1" t="s">
        <v>132</v>
      </c>
      <c r="C1" t="s">
        <v>101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81</v>
      </c>
      <c r="C5">
        <v>97</v>
      </c>
    </row>
    <row r="6" spans="1:3" x14ac:dyDescent="0.25">
      <c r="A6">
        <v>5</v>
      </c>
      <c r="B6" t="s">
        <v>82</v>
      </c>
      <c r="C6">
        <v>0</v>
      </c>
    </row>
    <row r="7" spans="1:3" x14ac:dyDescent="0.25">
      <c r="A7">
        <v>6</v>
      </c>
      <c r="B7" t="s">
        <v>133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83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96</v>
      </c>
      <c r="B1" t="s">
        <v>128</v>
      </c>
      <c r="C1" t="s">
        <v>29</v>
      </c>
      <c r="D1" t="s">
        <v>129</v>
      </c>
    </row>
    <row r="2" spans="1:4" x14ac:dyDescent="0.25">
      <c r="A2">
        <v>1</v>
      </c>
      <c r="B2" t="s">
        <v>130</v>
      </c>
      <c r="C2">
        <v>0</v>
      </c>
      <c r="D2">
        <v>0</v>
      </c>
    </row>
    <row r="3" spans="1:4" x14ac:dyDescent="0.25">
      <c r="A3">
        <v>2</v>
      </c>
      <c r="B3" t="s">
        <v>131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48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12</v>
      </c>
      <c r="G3">
        <v>1</v>
      </c>
    </row>
    <row r="4" spans="1:7" x14ac:dyDescent="0.25">
      <c r="A4">
        <v>3</v>
      </c>
      <c r="B4" t="s">
        <v>141</v>
      </c>
      <c r="C4" t="s">
        <v>30</v>
      </c>
      <c r="D4" t="s">
        <v>29</v>
      </c>
      <c r="E4">
        <v>1</v>
      </c>
      <c r="F4">
        <v>1</v>
      </c>
      <c r="G4">
        <v>1</v>
      </c>
    </row>
    <row r="5" spans="1:7" x14ac:dyDescent="0.25">
      <c r="A5">
        <v>4</v>
      </c>
      <c r="B5" t="s">
        <v>151</v>
      </c>
      <c r="C5" t="s">
        <v>30</v>
      </c>
      <c r="D5" t="s">
        <v>29</v>
      </c>
      <c r="E5">
        <v>1</v>
      </c>
      <c r="F5">
        <v>2</v>
      </c>
      <c r="G5">
        <v>1</v>
      </c>
    </row>
    <row r="6" spans="1:7" x14ac:dyDescent="0.25">
      <c r="A6">
        <v>5</v>
      </c>
      <c r="B6" t="s">
        <v>140</v>
      </c>
      <c r="C6" t="s">
        <v>30</v>
      </c>
      <c r="D6" t="s">
        <v>29</v>
      </c>
      <c r="E6">
        <v>1</v>
      </c>
      <c r="F6">
        <v>2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16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116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15</v>
      </c>
      <c r="G9">
        <v>1</v>
      </c>
    </row>
    <row r="10" spans="1:7" x14ac:dyDescent="0.25">
      <c r="A10">
        <v>3</v>
      </c>
      <c r="B10" t="s">
        <v>141</v>
      </c>
      <c r="C10" t="s">
        <v>30</v>
      </c>
      <c r="D10" t="s">
        <v>9</v>
      </c>
      <c r="E10">
        <v>2</v>
      </c>
      <c r="F10">
        <v>1</v>
      </c>
      <c r="G10">
        <v>1</v>
      </c>
    </row>
    <row r="11" spans="1:7" x14ac:dyDescent="0.25">
      <c r="A11">
        <v>4</v>
      </c>
      <c r="B11" t="s">
        <v>151</v>
      </c>
      <c r="C11" t="s">
        <v>30</v>
      </c>
      <c r="D11" t="s">
        <v>9</v>
      </c>
      <c r="E11">
        <v>2</v>
      </c>
      <c r="F11">
        <v>3</v>
      </c>
      <c r="G11">
        <v>1</v>
      </c>
    </row>
    <row r="12" spans="1:7" x14ac:dyDescent="0.25">
      <c r="A12">
        <v>5</v>
      </c>
      <c r="B12" t="s">
        <v>140</v>
      </c>
      <c r="C12" t="s">
        <v>30</v>
      </c>
      <c r="D12" t="s">
        <v>9</v>
      </c>
      <c r="E12">
        <v>2</v>
      </c>
      <c r="F12">
        <v>2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24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72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23</v>
      </c>
      <c r="G15">
        <v>2</v>
      </c>
    </row>
    <row r="16" spans="1:7" x14ac:dyDescent="0.25">
      <c r="A16">
        <v>3</v>
      </c>
      <c r="B16" t="s">
        <v>141</v>
      </c>
      <c r="C16" s="2" t="s">
        <v>53</v>
      </c>
      <c r="D16" t="s">
        <v>29</v>
      </c>
      <c r="E16">
        <v>1</v>
      </c>
      <c r="F16" s="2">
        <v>1</v>
      </c>
      <c r="G16">
        <v>2</v>
      </c>
    </row>
    <row r="17" spans="1:7" x14ac:dyDescent="0.25">
      <c r="A17">
        <v>4</v>
      </c>
      <c r="B17" t="s">
        <v>151</v>
      </c>
      <c r="C17" s="2" t="s">
        <v>53</v>
      </c>
      <c r="D17" t="s">
        <v>29</v>
      </c>
      <c r="E17">
        <v>1</v>
      </c>
      <c r="F17" s="2">
        <v>4</v>
      </c>
      <c r="G17">
        <v>2</v>
      </c>
    </row>
    <row r="18" spans="1:7" x14ac:dyDescent="0.25">
      <c r="A18">
        <v>5</v>
      </c>
      <c r="B18" t="s">
        <v>140</v>
      </c>
      <c r="C18" s="2" t="s">
        <v>53</v>
      </c>
      <c r="D18" t="s">
        <v>29</v>
      </c>
      <c r="E18">
        <v>1</v>
      </c>
      <c r="F18" s="2">
        <v>3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26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183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30</v>
      </c>
      <c r="G21">
        <v>2</v>
      </c>
    </row>
    <row r="22" spans="1:7" x14ac:dyDescent="0.25">
      <c r="A22">
        <v>3</v>
      </c>
      <c r="B22" t="s">
        <v>141</v>
      </c>
      <c r="C22" s="2" t="s">
        <v>53</v>
      </c>
      <c r="D22" t="s">
        <v>9</v>
      </c>
      <c r="E22">
        <v>2</v>
      </c>
      <c r="F22" s="2">
        <v>1</v>
      </c>
      <c r="G22">
        <v>2</v>
      </c>
    </row>
    <row r="23" spans="1:7" x14ac:dyDescent="0.25">
      <c r="A23">
        <v>4</v>
      </c>
      <c r="B23" t="s">
        <v>151</v>
      </c>
      <c r="C23" s="2" t="s">
        <v>53</v>
      </c>
      <c r="D23" t="s">
        <v>9</v>
      </c>
      <c r="E23">
        <v>2</v>
      </c>
      <c r="F23" s="2">
        <v>8</v>
      </c>
      <c r="G23">
        <v>2</v>
      </c>
    </row>
    <row r="24" spans="1:7" x14ac:dyDescent="0.25">
      <c r="A24">
        <v>5</v>
      </c>
      <c r="B24" t="s">
        <v>140</v>
      </c>
      <c r="C24" s="2" t="s">
        <v>53</v>
      </c>
      <c r="D24" t="s">
        <v>9</v>
      </c>
      <c r="E24">
        <v>2</v>
      </c>
      <c r="F24" s="2">
        <v>5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35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3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141</v>
      </c>
      <c r="C28" t="s">
        <v>104</v>
      </c>
      <c r="D28" t="s">
        <v>29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151</v>
      </c>
      <c r="C29" t="s">
        <v>104</v>
      </c>
      <c r="D29" t="s">
        <v>29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140</v>
      </c>
      <c r="C30" t="s">
        <v>104</v>
      </c>
      <c r="D30" t="s">
        <v>29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11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9</v>
      </c>
      <c r="G33">
        <v>3</v>
      </c>
    </row>
    <row r="34" spans="1:7" x14ac:dyDescent="0.25">
      <c r="A34">
        <v>3</v>
      </c>
      <c r="B34" t="s">
        <v>141</v>
      </c>
      <c r="C34" t="s">
        <v>104</v>
      </c>
      <c r="D34" t="s">
        <v>9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151</v>
      </c>
      <c r="C35" t="s">
        <v>104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140</v>
      </c>
      <c r="C36" t="s">
        <v>104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602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175</v>
      </c>
      <c r="G3">
        <v>1</v>
      </c>
    </row>
    <row r="4" spans="1:7" x14ac:dyDescent="0.25">
      <c r="A4">
        <v>3</v>
      </c>
      <c r="B4" t="s">
        <v>141</v>
      </c>
      <c r="C4" t="s">
        <v>30</v>
      </c>
      <c r="D4" t="s">
        <v>29</v>
      </c>
      <c r="E4">
        <v>1</v>
      </c>
      <c r="F4">
        <v>33</v>
      </c>
      <c r="G4">
        <v>1</v>
      </c>
    </row>
    <row r="5" spans="1:7" x14ac:dyDescent="0.25">
      <c r="A5">
        <v>4</v>
      </c>
      <c r="B5" t="s">
        <v>151</v>
      </c>
      <c r="C5" t="s">
        <v>30</v>
      </c>
      <c r="D5" t="s">
        <v>29</v>
      </c>
      <c r="E5">
        <v>1</v>
      </c>
      <c r="F5">
        <v>28</v>
      </c>
      <c r="G5">
        <v>1</v>
      </c>
    </row>
    <row r="6" spans="1:7" x14ac:dyDescent="0.25">
      <c r="A6">
        <v>5</v>
      </c>
      <c r="B6" t="s">
        <v>140</v>
      </c>
      <c r="C6" t="s">
        <v>30</v>
      </c>
      <c r="D6" t="s">
        <v>29</v>
      </c>
      <c r="E6">
        <v>1</v>
      </c>
      <c r="F6">
        <v>13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292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1845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234</v>
      </c>
      <c r="G9">
        <v>1</v>
      </c>
    </row>
    <row r="10" spans="1:7" x14ac:dyDescent="0.25">
      <c r="A10">
        <v>3</v>
      </c>
      <c r="B10" t="s">
        <v>141</v>
      </c>
      <c r="C10" t="s">
        <v>30</v>
      </c>
      <c r="D10" t="s">
        <v>9</v>
      </c>
      <c r="E10">
        <v>2</v>
      </c>
      <c r="F10">
        <v>65</v>
      </c>
      <c r="G10">
        <v>1</v>
      </c>
    </row>
    <row r="11" spans="1:7" x14ac:dyDescent="0.25">
      <c r="A11">
        <v>4</v>
      </c>
      <c r="B11" t="s">
        <v>151</v>
      </c>
      <c r="C11" t="s">
        <v>30</v>
      </c>
      <c r="D11" t="s">
        <v>9</v>
      </c>
      <c r="E11">
        <v>2</v>
      </c>
      <c r="F11">
        <v>59</v>
      </c>
      <c r="G11">
        <v>1</v>
      </c>
    </row>
    <row r="12" spans="1:7" x14ac:dyDescent="0.25">
      <c r="A12">
        <v>5</v>
      </c>
      <c r="B12" t="s">
        <v>140</v>
      </c>
      <c r="C12" t="s">
        <v>30</v>
      </c>
      <c r="D12" t="s">
        <v>9</v>
      </c>
      <c r="E12">
        <v>2</v>
      </c>
      <c r="F12">
        <v>18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364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881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381</v>
      </c>
      <c r="G15">
        <v>2</v>
      </c>
    </row>
    <row r="16" spans="1:7" x14ac:dyDescent="0.25">
      <c r="A16">
        <v>3</v>
      </c>
      <c r="B16" t="s">
        <v>141</v>
      </c>
      <c r="C16" s="2" t="s">
        <v>53</v>
      </c>
      <c r="D16" t="s">
        <v>29</v>
      </c>
      <c r="E16">
        <v>1</v>
      </c>
      <c r="F16" s="2">
        <v>45</v>
      </c>
      <c r="G16">
        <v>2</v>
      </c>
    </row>
    <row r="17" spans="1:7" x14ac:dyDescent="0.25">
      <c r="A17">
        <v>4</v>
      </c>
      <c r="B17" t="s">
        <v>151</v>
      </c>
      <c r="C17" s="2" t="s">
        <v>53</v>
      </c>
      <c r="D17" t="s">
        <v>29</v>
      </c>
      <c r="E17">
        <v>1</v>
      </c>
      <c r="F17" s="2">
        <v>36</v>
      </c>
      <c r="G17">
        <v>2</v>
      </c>
    </row>
    <row r="18" spans="1:7" x14ac:dyDescent="0.25">
      <c r="A18">
        <v>5</v>
      </c>
      <c r="B18" t="s">
        <v>140</v>
      </c>
      <c r="C18" s="2" t="s">
        <v>53</v>
      </c>
      <c r="D18" t="s">
        <v>29</v>
      </c>
      <c r="E18">
        <v>1</v>
      </c>
      <c r="F18" s="2">
        <v>27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359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2642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583</v>
      </c>
      <c r="G21">
        <v>2</v>
      </c>
    </row>
    <row r="22" spans="1:7" x14ac:dyDescent="0.25">
      <c r="A22">
        <v>3</v>
      </c>
      <c r="B22" t="s">
        <v>141</v>
      </c>
      <c r="C22" s="2" t="s">
        <v>53</v>
      </c>
      <c r="D22" t="s">
        <v>9</v>
      </c>
      <c r="E22">
        <v>2</v>
      </c>
      <c r="F22" s="2">
        <v>98</v>
      </c>
      <c r="G22">
        <v>2</v>
      </c>
    </row>
    <row r="23" spans="1:7" x14ac:dyDescent="0.25">
      <c r="A23">
        <v>4</v>
      </c>
      <c r="B23" t="s">
        <v>151</v>
      </c>
      <c r="C23" s="2" t="s">
        <v>53</v>
      </c>
      <c r="D23" t="s">
        <v>9</v>
      </c>
      <c r="E23">
        <v>2</v>
      </c>
      <c r="F23" s="2">
        <v>73</v>
      </c>
      <c r="G23">
        <v>2</v>
      </c>
    </row>
    <row r="24" spans="1:7" x14ac:dyDescent="0.25">
      <c r="A24">
        <v>5</v>
      </c>
      <c r="B24" t="s">
        <v>140</v>
      </c>
      <c r="C24" s="2" t="s">
        <v>53</v>
      </c>
      <c r="D24" t="s">
        <v>9</v>
      </c>
      <c r="E24">
        <v>2</v>
      </c>
      <c r="F24" s="2">
        <v>54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455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159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24</v>
      </c>
      <c r="G27">
        <v>3</v>
      </c>
    </row>
    <row r="28" spans="1:7" x14ac:dyDescent="0.25">
      <c r="A28">
        <v>3</v>
      </c>
      <c r="B28" t="s">
        <v>141</v>
      </c>
      <c r="C28" t="s">
        <v>104</v>
      </c>
      <c r="D28" t="s">
        <v>29</v>
      </c>
      <c r="E28">
        <v>1</v>
      </c>
      <c r="F28">
        <v>10</v>
      </c>
      <c r="G28">
        <v>3</v>
      </c>
    </row>
    <row r="29" spans="1:7" x14ac:dyDescent="0.25">
      <c r="A29">
        <v>4</v>
      </c>
      <c r="B29" t="s">
        <v>151</v>
      </c>
      <c r="C29" t="s">
        <v>104</v>
      </c>
      <c r="D29" t="s">
        <v>29</v>
      </c>
      <c r="E29">
        <v>1</v>
      </c>
      <c r="F29">
        <v>3</v>
      </c>
      <c r="G29">
        <v>3</v>
      </c>
    </row>
    <row r="30" spans="1:7" x14ac:dyDescent="0.25">
      <c r="A30">
        <v>5</v>
      </c>
      <c r="B30" t="s">
        <v>140</v>
      </c>
      <c r="C30" t="s">
        <v>104</v>
      </c>
      <c r="D30" t="s">
        <v>29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15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477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29</v>
      </c>
      <c r="G33">
        <v>3</v>
      </c>
    </row>
    <row r="34" spans="1:7" x14ac:dyDescent="0.25">
      <c r="A34">
        <v>3</v>
      </c>
      <c r="B34" t="s">
        <v>141</v>
      </c>
      <c r="C34" t="s">
        <v>104</v>
      </c>
      <c r="D34" t="s">
        <v>9</v>
      </c>
      <c r="E34">
        <v>2</v>
      </c>
      <c r="F34">
        <v>21</v>
      </c>
      <c r="G34">
        <v>3</v>
      </c>
    </row>
    <row r="35" spans="1:7" x14ac:dyDescent="0.25">
      <c r="A35">
        <v>4</v>
      </c>
      <c r="B35" t="s">
        <v>151</v>
      </c>
      <c r="C35" t="s">
        <v>104</v>
      </c>
      <c r="D35" t="s">
        <v>9</v>
      </c>
      <c r="E35">
        <v>2</v>
      </c>
      <c r="F35">
        <v>6</v>
      </c>
      <c r="G35">
        <v>3</v>
      </c>
    </row>
    <row r="36" spans="1:7" x14ac:dyDescent="0.25">
      <c r="A36">
        <v>5</v>
      </c>
      <c r="B36" t="s">
        <v>140</v>
      </c>
      <c r="C36" t="s">
        <v>104</v>
      </c>
      <c r="D36" t="s">
        <v>9</v>
      </c>
      <c r="E36">
        <v>2</v>
      </c>
      <c r="F36">
        <v>6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22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55</v>
      </c>
      <c r="D1" t="s">
        <v>105</v>
      </c>
      <c r="E1" t="s">
        <v>52</v>
      </c>
    </row>
    <row r="2" spans="1:5" x14ac:dyDescent="0.25">
      <c r="A2">
        <v>1</v>
      </c>
      <c r="B2" t="s">
        <v>125</v>
      </c>
      <c r="C2">
        <v>2822</v>
      </c>
      <c r="D2">
        <v>2527</v>
      </c>
      <c r="E2">
        <v>875</v>
      </c>
    </row>
    <row r="3" spans="1:5" x14ac:dyDescent="0.25">
      <c r="A3">
        <v>2</v>
      </c>
      <c r="B3" t="s">
        <v>126</v>
      </c>
      <c r="C3">
        <v>1043</v>
      </c>
      <c r="D3">
        <v>811</v>
      </c>
      <c r="E3">
        <v>51</v>
      </c>
    </row>
    <row r="4" spans="1:5" x14ac:dyDescent="0.25">
      <c r="A4">
        <v>3</v>
      </c>
      <c r="B4" t="s">
        <v>127</v>
      </c>
      <c r="C4">
        <v>315</v>
      </c>
      <c r="D4">
        <v>254</v>
      </c>
      <c r="E4">
        <v>181</v>
      </c>
    </row>
    <row r="5" spans="1:5" x14ac:dyDescent="0.25">
      <c r="A5" s="2">
        <v>4</v>
      </c>
      <c r="B5" s="2" t="s">
        <v>152</v>
      </c>
      <c r="C5" s="2">
        <v>206</v>
      </c>
      <c r="D5" s="2">
        <v>192</v>
      </c>
      <c r="E5" s="2">
        <v>29</v>
      </c>
    </row>
    <row r="6" spans="1:5" x14ac:dyDescent="0.25">
      <c r="A6" s="2">
        <v>5</v>
      </c>
      <c r="B6" s="2" t="s">
        <v>144</v>
      </c>
      <c r="C6" s="2">
        <v>193</v>
      </c>
      <c r="D6" s="2">
        <v>163</v>
      </c>
      <c r="E6" s="2">
        <v>66</v>
      </c>
    </row>
    <row r="7" spans="1:5" x14ac:dyDescent="0.25">
      <c r="A7" s="2">
        <v>6</v>
      </c>
      <c r="B7" s="2" t="s">
        <v>103</v>
      </c>
      <c r="C7" s="2">
        <v>427</v>
      </c>
      <c r="D7" s="2">
        <v>368</v>
      </c>
      <c r="E7" s="2">
        <v>92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57</v>
      </c>
      <c r="D1" t="s">
        <v>105</v>
      </c>
      <c r="E1" t="s">
        <v>52</v>
      </c>
    </row>
    <row r="2" spans="1:5" x14ac:dyDescent="0.25">
      <c r="A2" s="2">
        <v>1</v>
      </c>
      <c r="B2" s="2" t="s">
        <v>125</v>
      </c>
      <c r="C2" s="2">
        <v>47</v>
      </c>
      <c r="D2" s="2">
        <v>34</v>
      </c>
      <c r="E2" s="2">
        <v>7</v>
      </c>
    </row>
    <row r="3" spans="1:5" x14ac:dyDescent="0.25">
      <c r="A3" s="2">
        <v>2</v>
      </c>
      <c r="B3" s="2" t="s">
        <v>153</v>
      </c>
      <c r="C3" s="2">
        <v>12</v>
      </c>
      <c r="D3" s="2">
        <v>8</v>
      </c>
      <c r="E3" s="2">
        <v>0</v>
      </c>
    </row>
    <row r="4" spans="1:5" x14ac:dyDescent="0.25">
      <c r="A4" s="2">
        <v>3</v>
      </c>
      <c r="B4" s="2" t="s">
        <v>154</v>
      </c>
      <c r="C4" s="2">
        <v>11</v>
      </c>
      <c r="D4" s="2">
        <v>2</v>
      </c>
      <c r="E4" s="2">
        <v>1</v>
      </c>
    </row>
    <row r="5" spans="1:5" x14ac:dyDescent="0.25">
      <c r="A5" s="2">
        <v>4</v>
      </c>
      <c r="B5" s="2" t="s">
        <v>127</v>
      </c>
      <c r="C5" s="2">
        <v>9</v>
      </c>
      <c r="D5" s="2">
        <v>3</v>
      </c>
      <c r="E5" s="2">
        <v>1</v>
      </c>
    </row>
    <row r="6" spans="1:5" x14ac:dyDescent="0.25">
      <c r="A6" s="2">
        <v>5</v>
      </c>
      <c r="B6" s="2" t="s">
        <v>143</v>
      </c>
      <c r="C6" s="2">
        <v>9</v>
      </c>
      <c r="D6" s="2">
        <v>4</v>
      </c>
      <c r="E6" s="2">
        <v>1</v>
      </c>
    </row>
    <row r="7" spans="1:5" x14ac:dyDescent="0.25">
      <c r="A7" s="2">
        <v>6</v>
      </c>
      <c r="B7" s="2" t="s">
        <v>103</v>
      </c>
      <c r="C7" s="2">
        <v>55</v>
      </c>
      <c r="D7" s="2">
        <v>29</v>
      </c>
      <c r="E7" s="2">
        <v>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120</v>
      </c>
      <c r="B1" t="s">
        <v>121</v>
      </c>
      <c r="C1" t="s">
        <v>122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0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820</v>
      </c>
      <c r="B6" t="s">
        <v>49</v>
      </c>
      <c r="C6" t="s">
        <v>63</v>
      </c>
      <c r="D6">
        <v>1</v>
      </c>
    </row>
    <row r="7" spans="1:4" x14ac:dyDescent="0.25">
      <c r="A7">
        <v>6</v>
      </c>
      <c r="B7" t="s">
        <v>49</v>
      </c>
      <c r="C7" t="s">
        <v>91</v>
      </c>
      <c r="D7">
        <v>2</v>
      </c>
    </row>
    <row r="8" spans="1:4" x14ac:dyDescent="0.25">
      <c r="A8">
        <v>12</v>
      </c>
      <c r="B8" t="s">
        <v>49</v>
      </c>
      <c r="C8" t="s">
        <v>62</v>
      </c>
      <c r="D8">
        <v>3</v>
      </c>
    </row>
    <row r="9" spans="1:4" x14ac:dyDescent="0.25">
      <c r="A9">
        <v>12</v>
      </c>
      <c r="B9" t="s">
        <v>49</v>
      </c>
      <c r="C9" t="s">
        <v>90</v>
      </c>
      <c r="D9">
        <v>4</v>
      </c>
    </row>
    <row r="10" spans="1:4" x14ac:dyDescent="0.25">
      <c r="A10">
        <v>594</v>
      </c>
      <c r="B10" t="s">
        <v>50</v>
      </c>
      <c r="C10" t="s">
        <v>63</v>
      </c>
      <c r="D10">
        <v>1</v>
      </c>
    </row>
    <row r="11" spans="1:4" x14ac:dyDescent="0.25">
      <c r="A11">
        <v>1</v>
      </c>
      <c r="B11" t="s">
        <v>50</v>
      </c>
      <c r="C11" t="s">
        <v>91</v>
      </c>
      <c r="D11">
        <v>2</v>
      </c>
    </row>
    <row r="12" spans="1:4" x14ac:dyDescent="0.25">
      <c r="A12">
        <v>17</v>
      </c>
      <c r="B12" t="s">
        <v>50</v>
      </c>
      <c r="C12" t="s">
        <v>62</v>
      </c>
      <c r="D12">
        <v>3</v>
      </c>
    </row>
    <row r="13" spans="1:4" x14ac:dyDescent="0.25">
      <c r="A13">
        <v>12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v.2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2017-12-19T15:22:40Z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