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/>
  <mc:AlternateContent xmlns:mc="http://schemas.openxmlformats.org/markup-compatibility/2006">
    <mc:Choice Requires="x15">
      <x15ac:absPath xmlns:x15ac="http://schemas.microsoft.com/office/spreadsheetml/2010/11/ac" url="V:\sekcje\DS-SP\_Pisma_2024_NCBR\3_Dokumentacja konkursowa\3_KPO GOZ\15_AKTUAL.wydł. nab._akt.mod. finans_31_10_2024\3_Notatka do DC\wersje nowe\"/>
    </mc:Choice>
  </mc:AlternateContent>
  <xr:revisionPtr revIDLastSave="0" documentId="8_{7E8AF3D8-2A3C-4D9A-AFEC-F4861FBDDA84}" xr6:coauthVersionLast="47" xr6:coauthVersionMax="47" xr10:uidLastSave="{00000000-0000-0000-0000-000000000000}"/>
  <workbookProtection workbookAlgorithmName="SHA-512" workbookHashValue="O26jVk/zr0Z2UrxDlWogP4ddot2A8PKOrMOocYArps3EIowUdItQxdeKye/BJn83zU0hAotoTwHeKKcluF/CYQ==" workbookSaltValue="VFdt6uhtGivWOL5G+/tVOg==" workbookSpinCount="100000" lockStructure="1"/>
  <bookViews>
    <workbookView xWindow="-110" yWindow="-110" windowWidth="19420" windowHeight="10420" activeTab="2" xr2:uid="{DB21195D-0C48-4423-858B-5519543139C7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Budżet konsorcjum" sheetId="13" r:id="rId5"/>
    <sheet name="Kopiowanie" sheetId="14" r:id="rId6"/>
    <sheet name="Engine" sheetId="2" state="veryHidden" r:id="rId7"/>
  </sheets>
  <definedNames>
    <definedName name="CIT">Engine!$C$30</definedName>
    <definedName name="InterestRate">Engine!$C$32</definedName>
    <definedName name="Lider">Engine!$D$5</definedName>
    <definedName name="Lista_KategorieWydatkow" localSheetId="2">OFFSET(Engine!$B$45,1,MATCH(Projekt!XFC1,Lista_RodzajeWydatkow,0)-1,COUNTA(OFFSET(Engine!$B$45,1,MATCH(Projekt!XFC1,Lista_RodzajeWydatkow,0)-1,10,1)),1)</definedName>
    <definedName name="Lista_KOpRodzajowe">Engine!$C$67:$C$73</definedName>
    <definedName name="Lista_RodzajePrac" localSheetId="2">OFFSET(Engine!$B$59,1,MATCH(Projekt!XFD1,Lista_RodzajeWydatkow,0)-1,COUNTA(OFFSET(Engine!$B$59,1,MATCH(Projekt!XFD1,Lista_RodzajeWydatkow,0)-1,4,1)),1)</definedName>
    <definedName name="Lista_RodzajeWydatkow">Engine!$B$45:$E$45</definedName>
    <definedName name="Lista_RodzajeWydatkowKO">Engine!$B$45:$D$45</definedName>
    <definedName name="Lista_RodzajeWydatkowST">Engine!$D$45:$E$45</definedName>
    <definedName name="Lista_ST">Engine!$D$67:$D$72</definedName>
    <definedName name="Lista_TN">Engine!$B$67:$B$68</definedName>
    <definedName name="_xlnm.Print_Area" localSheetId="1">'Bieżąca działalność'!$B$2:$S$127</definedName>
    <definedName name="_xlnm.Print_Area" localSheetId="4">'Budżet konsorcjum'!$B$2:$O$73</definedName>
    <definedName name="_xlnm.Print_Area" localSheetId="5">Kopiowanie!$B$2:$O$20</definedName>
    <definedName name="_xlnm.Print_Area" localSheetId="2">Projekt!$B$2:$W$385</definedName>
    <definedName name="_xlnm.Print_Area" localSheetId="3">'Sytuacja finansowa'!$B$2:$S$128</definedName>
    <definedName name="Prognoza_Min">Engine!$C$15</definedName>
    <definedName name="Prognoza_Start">Engine!$C$21</definedName>
    <definedName name="Prognoza_Stop">Engine!$D$18</definedName>
    <definedName name="Projekt_Info">Engine!$C$35</definedName>
    <definedName name="Projekt_Start">Engine!$C$22</definedName>
    <definedName name="Projekt_Stop">Engine!$C$23</definedName>
    <definedName name="Projekt_Tytul">Engine!$F$7</definedName>
    <definedName name="Projekt_Tytul_Caly">Engine!$C$7</definedName>
    <definedName name="Rodzaj_Podmiotu">Engine!$D$4</definedName>
    <definedName name="Rotacja_Naleznosci">Engine!$C$27</definedName>
    <definedName name="Rotacja_Zapasy">Engine!$C$26</definedName>
    <definedName name="Rotacja_Zobowiazania">Engine!$C$28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9" i="3" l="1"/>
  <c r="R69" i="3"/>
  <c r="Q69" i="3"/>
  <c r="P69" i="3"/>
  <c r="O69" i="3"/>
  <c r="D18" i="1"/>
  <c r="D6" i="1"/>
  <c r="D13" i="2"/>
  <c r="D12" i="2"/>
  <c r="S109" i="3"/>
  <c r="R109" i="3"/>
  <c r="Q109" i="3"/>
  <c r="C109" i="3"/>
  <c r="D13" i="1"/>
  <c r="D8" i="1"/>
  <c r="D27" i="1"/>
  <c r="D26" i="1"/>
  <c r="D25" i="1"/>
  <c r="D24" i="1"/>
  <c r="D23" i="1"/>
  <c r="D15" i="1"/>
  <c r="D14" i="1"/>
  <c r="D12" i="1"/>
  <c r="D19" i="1"/>
  <c r="C13" i="2"/>
  <c r="C7" i="2"/>
  <c r="C4" i="2"/>
  <c r="E4" i="2" s="1"/>
  <c r="C3" i="2"/>
  <c r="U448" i="2" l="1"/>
  <c r="V446" i="2"/>
  <c r="W446" i="2" s="1"/>
  <c r="X446" i="2" s="1"/>
  <c r="Y446" i="2" s="1"/>
  <c r="Z446" i="2" s="1"/>
  <c r="AA446" i="2" s="1"/>
  <c r="AB446" i="2" s="1"/>
  <c r="AC446" i="2" s="1"/>
  <c r="AD446" i="2" s="1"/>
  <c r="AE446" i="2" s="1"/>
  <c r="AF446" i="2" s="1"/>
  <c r="AG446" i="2" s="1"/>
  <c r="AG448" i="2" s="1"/>
  <c r="C96" i="12"/>
  <c r="C95" i="12"/>
  <c r="C94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C86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C82" i="12"/>
  <c r="C80" i="12"/>
  <c r="C79" i="12"/>
  <c r="C78" i="12"/>
  <c r="C77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W333" i="7"/>
  <c r="V333" i="7"/>
  <c r="U333" i="7"/>
  <c r="T333" i="7"/>
  <c r="S333" i="7"/>
  <c r="R333" i="7"/>
  <c r="Q333" i="7"/>
  <c r="P333" i="7"/>
  <c r="O333" i="7"/>
  <c r="N333" i="7"/>
  <c r="M333" i="7"/>
  <c r="L333" i="7"/>
  <c r="K333" i="7"/>
  <c r="W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W327" i="7"/>
  <c r="V327" i="7"/>
  <c r="U327" i="7"/>
  <c r="T327" i="7"/>
  <c r="S327" i="7"/>
  <c r="R327" i="7"/>
  <c r="Q327" i="7"/>
  <c r="P327" i="7"/>
  <c r="O327" i="7"/>
  <c r="N327" i="7"/>
  <c r="M327" i="7"/>
  <c r="L327" i="7"/>
  <c r="K327" i="7"/>
  <c r="W324" i="7"/>
  <c r="V324" i="7"/>
  <c r="U324" i="7"/>
  <c r="T324" i="7"/>
  <c r="S324" i="7"/>
  <c r="R324" i="7"/>
  <c r="Q324" i="7"/>
  <c r="P324" i="7"/>
  <c r="O324" i="7"/>
  <c r="N324" i="7"/>
  <c r="M324" i="7"/>
  <c r="L324" i="7"/>
  <c r="K324" i="7"/>
  <c r="W321" i="7"/>
  <c r="V321" i="7"/>
  <c r="U321" i="7"/>
  <c r="T321" i="7"/>
  <c r="S321" i="7"/>
  <c r="R321" i="7"/>
  <c r="Q321" i="7"/>
  <c r="P321" i="7"/>
  <c r="O321" i="7"/>
  <c r="N321" i="7"/>
  <c r="M321" i="7"/>
  <c r="L321" i="7"/>
  <c r="K321" i="7"/>
  <c r="W318" i="7"/>
  <c r="V318" i="7"/>
  <c r="U318" i="7"/>
  <c r="T318" i="7"/>
  <c r="S318" i="7"/>
  <c r="R318" i="7"/>
  <c r="Q318" i="7"/>
  <c r="P318" i="7"/>
  <c r="O318" i="7"/>
  <c r="N318" i="7"/>
  <c r="M318" i="7"/>
  <c r="L318" i="7"/>
  <c r="K318" i="7"/>
  <c r="W315" i="7"/>
  <c r="V315" i="7"/>
  <c r="U315" i="7"/>
  <c r="T315" i="7"/>
  <c r="S315" i="7"/>
  <c r="R315" i="7"/>
  <c r="Q315" i="7"/>
  <c r="P315" i="7"/>
  <c r="O315" i="7"/>
  <c r="N315" i="7"/>
  <c r="M315" i="7"/>
  <c r="L315" i="7"/>
  <c r="K315" i="7"/>
  <c r="W312" i="7"/>
  <c r="V312" i="7"/>
  <c r="U312" i="7"/>
  <c r="T312" i="7"/>
  <c r="S312" i="7"/>
  <c r="R312" i="7"/>
  <c r="Q312" i="7"/>
  <c r="P312" i="7"/>
  <c r="O312" i="7"/>
  <c r="N312" i="7"/>
  <c r="M312" i="7"/>
  <c r="L312" i="7"/>
  <c r="K312" i="7"/>
  <c r="W309" i="7"/>
  <c r="V309" i="7"/>
  <c r="U309" i="7"/>
  <c r="T309" i="7"/>
  <c r="S309" i="7"/>
  <c r="R309" i="7"/>
  <c r="Q309" i="7"/>
  <c r="P309" i="7"/>
  <c r="O309" i="7"/>
  <c r="N309" i="7"/>
  <c r="M309" i="7"/>
  <c r="L309" i="7"/>
  <c r="K309" i="7"/>
  <c r="W306" i="7"/>
  <c r="V306" i="7"/>
  <c r="U306" i="7"/>
  <c r="T306" i="7"/>
  <c r="S306" i="7"/>
  <c r="R306" i="7"/>
  <c r="Q306" i="7"/>
  <c r="P306" i="7"/>
  <c r="O306" i="7"/>
  <c r="N306" i="7"/>
  <c r="M306" i="7"/>
  <c r="L306" i="7"/>
  <c r="K306" i="7"/>
  <c r="W303" i="7"/>
  <c r="V303" i="7"/>
  <c r="U303" i="7"/>
  <c r="T303" i="7"/>
  <c r="S303" i="7"/>
  <c r="R303" i="7"/>
  <c r="Q303" i="7"/>
  <c r="P303" i="7"/>
  <c r="O303" i="7"/>
  <c r="N303" i="7"/>
  <c r="M303" i="7"/>
  <c r="L303" i="7"/>
  <c r="K303" i="7"/>
  <c r="W300" i="7"/>
  <c r="V300" i="7"/>
  <c r="U300" i="7"/>
  <c r="T300" i="7"/>
  <c r="S300" i="7"/>
  <c r="R300" i="7"/>
  <c r="Q300" i="7"/>
  <c r="P300" i="7"/>
  <c r="O300" i="7"/>
  <c r="N300" i="7"/>
  <c r="M300" i="7"/>
  <c r="L300" i="7"/>
  <c r="K300" i="7"/>
  <c r="W297" i="7"/>
  <c r="V297" i="7"/>
  <c r="U297" i="7"/>
  <c r="T297" i="7"/>
  <c r="S297" i="7"/>
  <c r="R297" i="7"/>
  <c r="Q297" i="7"/>
  <c r="P297" i="7"/>
  <c r="O297" i="7"/>
  <c r="N297" i="7"/>
  <c r="M297" i="7"/>
  <c r="L297" i="7"/>
  <c r="K297" i="7"/>
  <c r="W294" i="7"/>
  <c r="V294" i="7"/>
  <c r="U294" i="7"/>
  <c r="T294" i="7"/>
  <c r="S294" i="7"/>
  <c r="R294" i="7"/>
  <c r="Q294" i="7"/>
  <c r="P294" i="7"/>
  <c r="O294" i="7"/>
  <c r="N294" i="7"/>
  <c r="M294" i="7"/>
  <c r="L294" i="7"/>
  <c r="K294" i="7"/>
  <c r="W291" i="7"/>
  <c r="V291" i="7"/>
  <c r="U291" i="7"/>
  <c r="T291" i="7"/>
  <c r="S291" i="7"/>
  <c r="R291" i="7"/>
  <c r="Q291" i="7"/>
  <c r="P291" i="7"/>
  <c r="O291" i="7"/>
  <c r="N291" i="7"/>
  <c r="M291" i="7"/>
  <c r="L291" i="7"/>
  <c r="K291" i="7"/>
  <c r="W288" i="7"/>
  <c r="V288" i="7"/>
  <c r="U288" i="7"/>
  <c r="T288" i="7"/>
  <c r="S288" i="7"/>
  <c r="R288" i="7"/>
  <c r="Q288" i="7"/>
  <c r="P288" i="7"/>
  <c r="O288" i="7"/>
  <c r="N288" i="7"/>
  <c r="M288" i="7"/>
  <c r="L288" i="7"/>
  <c r="K288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W282" i="7"/>
  <c r="V282" i="7"/>
  <c r="U282" i="7"/>
  <c r="T282" i="7"/>
  <c r="S282" i="7"/>
  <c r="R282" i="7"/>
  <c r="Q282" i="7"/>
  <c r="P282" i="7"/>
  <c r="O282" i="7"/>
  <c r="N282" i="7"/>
  <c r="M282" i="7"/>
  <c r="L282" i="7"/>
  <c r="K282" i="7"/>
  <c r="W276" i="7"/>
  <c r="V276" i="7"/>
  <c r="U276" i="7"/>
  <c r="T276" i="7"/>
  <c r="S276" i="7"/>
  <c r="R276" i="7"/>
  <c r="Q276" i="7"/>
  <c r="P276" i="7"/>
  <c r="O276" i="7"/>
  <c r="N276" i="7"/>
  <c r="M276" i="7"/>
  <c r="L276" i="7"/>
  <c r="K276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L178" i="7"/>
  <c r="B256" i="2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A256" i="2"/>
  <c r="A257" i="2" s="1"/>
  <c r="E255" i="2"/>
  <c r="D255" i="2"/>
  <c r="C255" i="2"/>
  <c r="B301" i="2" s="1"/>
  <c r="F448" i="2"/>
  <c r="C448" i="2"/>
  <c r="D448" i="2"/>
  <c r="E448" i="2"/>
  <c r="B448" i="2"/>
  <c r="A449" i="2"/>
  <c r="B449" i="2" s="1"/>
  <c r="D439" i="2"/>
  <c r="D647" i="2" s="1"/>
  <c r="E439" i="2"/>
  <c r="E647" i="2" s="1"/>
  <c r="F439" i="2"/>
  <c r="F647" i="2" s="1"/>
  <c r="G439" i="2"/>
  <c r="G647" i="2" s="1"/>
  <c r="H439" i="2"/>
  <c r="H647" i="2" s="1"/>
  <c r="I439" i="2"/>
  <c r="I647" i="2" s="1"/>
  <c r="J439" i="2"/>
  <c r="J647" i="2" s="1"/>
  <c r="K439" i="2"/>
  <c r="K647" i="2" s="1"/>
  <c r="L439" i="2"/>
  <c r="L647" i="2" s="1"/>
  <c r="M439" i="2"/>
  <c r="M647" i="2" s="1"/>
  <c r="N439" i="2"/>
  <c r="N647" i="2" s="1"/>
  <c r="O439" i="2"/>
  <c r="O647" i="2" s="1"/>
  <c r="C439" i="2"/>
  <c r="C647" i="2" s="1"/>
  <c r="H124" i="2"/>
  <c r="R124" i="2" s="1"/>
  <c r="J124" i="2"/>
  <c r="J256" i="2" s="1"/>
  <c r="L256" i="2" s="1"/>
  <c r="M256" i="2" s="1"/>
  <c r="H125" i="2"/>
  <c r="R125" i="2" s="1"/>
  <c r="J125" i="2"/>
  <c r="J257" i="2" s="1"/>
  <c r="H126" i="2"/>
  <c r="R126" i="2" s="1"/>
  <c r="J126" i="2"/>
  <c r="H127" i="2"/>
  <c r="R127" i="2" s="1"/>
  <c r="J127" i="2"/>
  <c r="L127" i="2" s="1"/>
  <c r="M127" i="2" s="1"/>
  <c r="H128" i="2"/>
  <c r="R128" i="2" s="1"/>
  <c r="J128" i="2"/>
  <c r="J260" i="2" s="1"/>
  <c r="H129" i="2"/>
  <c r="R129" i="2" s="1"/>
  <c r="J129" i="2"/>
  <c r="H130" i="2"/>
  <c r="R130" i="2" s="1"/>
  <c r="J130" i="2"/>
  <c r="L130" i="2" s="1"/>
  <c r="M130" i="2" s="1"/>
  <c r="H131" i="2"/>
  <c r="E180" i="2" s="1"/>
  <c r="J131" i="2"/>
  <c r="L131" i="2" s="1"/>
  <c r="M131" i="2" s="1"/>
  <c r="H132" i="2"/>
  <c r="E181" i="2" s="1"/>
  <c r="J132" i="2"/>
  <c r="J264" i="2" s="1"/>
  <c r="H133" i="2"/>
  <c r="R133" i="2" s="1"/>
  <c r="J133" i="2"/>
  <c r="J265" i="2" s="1"/>
  <c r="H134" i="2"/>
  <c r="E183" i="2" s="1"/>
  <c r="J134" i="2"/>
  <c r="L134" i="2" s="1"/>
  <c r="M134" i="2" s="1"/>
  <c r="H135" i="2"/>
  <c r="E184" i="2" s="1"/>
  <c r="J135" i="2"/>
  <c r="L135" i="2" s="1"/>
  <c r="M135" i="2" s="1"/>
  <c r="H136" i="2"/>
  <c r="E185" i="2" s="1"/>
  <c r="J136" i="2"/>
  <c r="J268" i="2" s="1"/>
  <c r="H137" i="2"/>
  <c r="E186" i="2" s="1"/>
  <c r="J137" i="2"/>
  <c r="H138" i="2"/>
  <c r="E187" i="2" s="1"/>
  <c r="J138" i="2"/>
  <c r="L138" i="2" s="1"/>
  <c r="M138" i="2" s="1"/>
  <c r="H139" i="2"/>
  <c r="E188" i="2" s="1"/>
  <c r="J139" i="2"/>
  <c r="L139" i="2" s="1"/>
  <c r="M139" i="2" s="1"/>
  <c r="H140" i="2"/>
  <c r="E189" i="2" s="1"/>
  <c r="J140" i="2"/>
  <c r="J272" i="2" s="1"/>
  <c r="H141" i="2"/>
  <c r="E190" i="2" s="1"/>
  <c r="J141" i="2"/>
  <c r="J273" i="2" s="1"/>
  <c r="H142" i="2"/>
  <c r="E191" i="2" s="1"/>
  <c r="J142" i="2"/>
  <c r="L142" i="2" s="1"/>
  <c r="M142" i="2" s="1"/>
  <c r="H143" i="2"/>
  <c r="E192" i="2" s="1"/>
  <c r="J143" i="2"/>
  <c r="L143" i="2" s="1"/>
  <c r="M143" i="2" s="1"/>
  <c r="H144" i="2"/>
  <c r="E193" i="2" s="1"/>
  <c r="J144" i="2"/>
  <c r="J276" i="2" s="1"/>
  <c r="H145" i="2"/>
  <c r="E194" i="2" s="1"/>
  <c r="J145" i="2"/>
  <c r="H146" i="2"/>
  <c r="E195" i="2" s="1"/>
  <c r="J146" i="2"/>
  <c r="L146" i="2" s="1"/>
  <c r="M146" i="2" s="1"/>
  <c r="H147" i="2"/>
  <c r="E196" i="2" s="1"/>
  <c r="J147" i="2"/>
  <c r="L147" i="2" s="1"/>
  <c r="M147" i="2" s="1"/>
  <c r="H148" i="2"/>
  <c r="E197" i="2" s="1"/>
  <c r="J148" i="2"/>
  <c r="L148" i="2" s="1"/>
  <c r="M148" i="2" s="1"/>
  <c r="H149" i="2"/>
  <c r="E198" i="2" s="1"/>
  <c r="J149" i="2"/>
  <c r="J281" i="2" s="1"/>
  <c r="H150" i="2"/>
  <c r="E199" i="2" s="1"/>
  <c r="J150" i="2"/>
  <c r="L150" i="2" s="1"/>
  <c r="M150" i="2" s="1"/>
  <c r="H151" i="2"/>
  <c r="E200" i="2" s="1"/>
  <c r="J151" i="2"/>
  <c r="L151" i="2" s="1"/>
  <c r="M151" i="2" s="1"/>
  <c r="H152" i="2"/>
  <c r="E201" i="2" s="1"/>
  <c r="J152" i="2"/>
  <c r="J123" i="2"/>
  <c r="L123" i="2" s="1"/>
  <c r="M123" i="2" s="1"/>
  <c r="AF448" i="2" l="1"/>
  <c r="AE448" i="2"/>
  <c r="Z448" i="2"/>
  <c r="X448" i="2"/>
  <c r="AA449" i="2"/>
  <c r="Y449" i="2"/>
  <c r="AC448" i="2"/>
  <c r="W448" i="2"/>
  <c r="AG449" i="2"/>
  <c r="AB449" i="2"/>
  <c r="AD448" i="2"/>
  <c r="V448" i="2"/>
  <c r="Z449" i="2"/>
  <c r="AB448" i="2"/>
  <c r="AF449" i="2"/>
  <c r="X449" i="2"/>
  <c r="AA448" i="2"/>
  <c r="AE449" i="2"/>
  <c r="W449" i="2"/>
  <c r="AD449" i="2"/>
  <c r="V449" i="2"/>
  <c r="Y448" i="2"/>
  <c r="AC449" i="2"/>
  <c r="U449" i="2"/>
  <c r="C301" i="2"/>
  <c r="J282" i="2"/>
  <c r="H268" i="2"/>
  <c r="R268" i="2" s="1"/>
  <c r="J266" i="2"/>
  <c r="J283" i="2"/>
  <c r="J267" i="2"/>
  <c r="L267" i="2" s="1"/>
  <c r="M267" i="2" s="1"/>
  <c r="H277" i="2"/>
  <c r="R277" i="2" s="1"/>
  <c r="H261" i="2"/>
  <c r="E307" i="2" s="1"/>
  <c r="Q307" i="2" s="1"/>
  <c r="H276" i="2"/>
  <c r="R276" i="2" s="1"/>
  <c r="H260" i="2"/>
  <c r="E306" i="2" s="1"/>
  <c r="Q306" i="2" s="1"/>
  <c r="J275" i="2"/>
  <c r="J274" i="2"/>
  <c r="H257" i="2"/>
  <c r="H269" i="2"/>
  <c r="R269" i="2" s="1"/>
  <c r="H284" i="2"/>
  <c r="E330" i="2" s="1"/>
  <c r="Q330" i="2" s="1"/>
  <c r="L276" i="2"/>
  <c r="M276" i="2" s="1"/>
  <c r="L272" i="2"/>
  <c r="M272" i="2" s="1"/>
  <c r="L268" i="2"/>
  <c r="M268" i="2" s="1"/>
  <c r="L264" i="2"/>
  <c r="M264" i="2" s="1"/>
  <c r="L260" i="2"/>
  <c r="M260" i="2" s="1"/>
  <c r="L265" i="2"/>
  <c r="M265" i="2" s="1"/>
  <c r="L281" i="2"/>
  <c r="M281" i="2" s="1"/>
  <c r="L273" i="2"/>
  <c r="M273" i="2" s="1"/>
  <c r="J259" i="2"/>
  <c r="H279" i="2"/>
  <c r="J277" i="2"/>
  <c r="H271" i="2"/>
  <c r="J269" i="2"/>
  <c r="H263" i="2"/>
  <c r="J261" i="2"/>
  <c r="E323" i="2"/>
  <c r="H282" i="2"/>
  <c r="J280" i="2"/>
  <c r="H274" i="2"/>
  <c r="H266" i="2"/>
  <c r="H280" i="2"/>
  <c r="J278" i="2"/>
  <c r="H272" i="2"/>
  <c r="J270" i="2"/>
  <c r="H264" i="2"/>
  <c r="J262" i="2"/>
  <c r="H259" i="2"/>
  <c r="J258" i="2"/>
  <c r="H283" i="2"/>
  <c r="H275" i="2"/>
  <c r="H267" i="2"/>
  <c r="J284" i="2"/>
  <c r="H278" i="2"/>
  <c r="H270" i="2"/>
  <c r="H262" i="2"/>
  <c r="H258" i="2"/>
  <c r="H281" i="2"/>
  <c r="J279" i="2"/>
  <c r="H273" i="2"/>
  <c r="J271" i="2"/>
  <c r="H265" i="2"/>
  <c r="J263" i="2"/>
  <c r="L257" i="2"/>
  <c r="M257" i="2" s="1"/>
  <c r="H256" i="2"/>
  <c r="J255" i="2"/>
  <c r="C256" i="2"/>
  <c r="B302" i="2" s="1"/>
  <c r="D256" i="2"/>
  <c r="E257" i="2"/>
  <c r="C303" i="2" s="1"/>
  <c r="D257" i="2"/>
  <c r="C257" i="2"/>
  <c r="B303" i="2" s="1"/>
  <c r="A258" i="2"/>
  <c r="E256" i="2"/>
  <c r="F449" i="2"/>
  <c r="E449" i="2"/>
  <c r="C449" i="2"/>
  <c r="D449" i="2"/>
  <c r="A450" i="2"/>
  <c r="I132" i="2"/>
  <c r="I264" i="2" s="1"/>
  <c r="N264" i="2" s="1"/>
  <c r="I126" i="2"/>
  <c r="E178" i="2"/>
  <c r="R178" i="2" s="1"/>
  <c r="I149" i="2"/>
  <c r="I281" i="2" s="1"/>
  <c r="N281" i="2" s="1"/>
  <c r="I145" i="2"/>
  <c r="I277" i="2" s="1"/>
  <c r="I141" i="2"/>
  <c r="I273" i="2" s="1"/>
  <c r="N273" i="2" s="1"/>
  <c r="I137" i="2"/>
  <c r="I269" i="2" s="1"/>
  <c r="I133" i="2"/>
  <c r="I265" i="2" s="1"/>
  <c r="N265" i="2" s="1"/>
  <c r="I129" i="2"/>
  <c r="I261" i="2" s="1"/>
  <c r="I125" i="2"/>
  <c r="I148" i="2"/>
  <c r="I280" i="2" s="1"/>
  <c r="I140" i="2"/>
  <c r="I272" i="2" s="1"/>
  <c r="N272" i="2" s="1"/>
  <c r="I152" i="2"/>
  <c r="I284" i="2" s="1"/>
  <c r="I144" i="2"/>
  <c r="I276" i="2" s="1"/>
  <c r="N276" i="2" s="1"/>
  <c r="I136" i="2"/>
  <c r="I268" i="2" s="1"/>
  <c r="N268" i="2" s="1"/>
  <c r="I128" i="2"/>
  <c r="I260" i="2" s="1"/>
  <c r="N260" i="2" s="1"/>
  <c r="I124" i="2"/>
  <c r="I256" i="2" s="1"/>
  <c r="N256" i="2" s="1"/>
  <c r="E179" i="2"/>
  <c r="R179" i="2" s="1"/>
  <c r="I147" i="2"/>
  <c r="I139" i="2"/>
  <c r="I131" i="2"/>
  <c r="I146" i="2"/>
  <c r="I278" i="2" s="1"/>
  <c r="I138" i="2"/>
  <c r="I270" i="2" s="1"/>
  <c r="I130" i="2"/>
  <c r="I262" i="2" s="1"/>
  <c r="I151" i="2"/>
  <c r="I143" i="2"/>
  <c r="I135" i="2"/>
  <c r="I127" i="2"/>
  <c r="I150" i="2"/>
  <c r="I282" i="2" s="1"/>
  <c r="I142" i="2"/>
  <c r="I274" i="2" s="1"/>
  <c r="I134" i="2"/>
  <c r="I266" i="2" s="1"/>
  <c r="R199" i="2"/>
  <c r="R191" i="2"/>
  <c r="R200" i="2"/>
  <c r="R196" i="2"/>
  <c r="R192" i="2"/>
  <c r="R188" i="2"/>
  <c r="R184" i="2"/>
  <c r="R180" i="2"/>
  <c r="R183" i="2"/>
  <c r="R198" i="2"/>
  <c r="R190" i="2"/>
  <c r="R201" i="2"/>
  <c r="R197" i="2"/>
  <c r="R193" i="2"/>
  <c r="R189" i="2"/>
  <c r="R185" i="2"/>
  <c r="R181" i="2"/>
  <c r="R187" i="2"/>
  <c r="E177" i="2"/>
  <c r="R194" i="2"/>
  <c r="E176" i="2"/>
  <c r="E175" i="2"/>
  <c r="R195" i="2"/>
  <c r="E182" i="2"/>
  <c r="E174" i="2"/>
  <c r="R186" i="2"/>
  <c r="E173" i="2"/>
  <c r="R149" i="2"/>
  <c r="R145" i="2"/>
  <c r="R141" i="2"/>
  <c r="R137" i="2"/>
  <c r="R152" i="2"/>
  <c r="R148" i="2"/>
  <c r="R144" i="2"/>
  <c r="R140" i="2"/>
  <c r="R136" i="2"/>
  <c r="R132" i="2"/>
  <c r="R151" i="2"/>
  <c r="R147" i="2"/>
  <c r="R143" i="2"/>
  <c r="R139" i="2"/>
  <c r="R135" i="2"/>
  <c r="R131" i="2"/>
  <c r="R150" i="2"/>
  <c r="R146" i="2"/>
  <c r="R142" i="2"/>
  <c r="R138" i="2"/>
  <c r="R134" i="2"/>
  <c r="L126" i="2"/>
  <c r="M126" i="2" s="1"/>
  <c r="L152" i="2"/>
  <c r="M152" i="2" s="1"/>
  <c r="L144" i="2"/>
  <c r="M144" i="2" s="1"/>
  <c r="L140" i="2"/>
  <c r="M140" i="2" s="1"/>
  <c r="L136" i="2"/>
  <c r="M136" i="2" s="1"/>
  <c r="L132" i="2"/>
  <c r="M132" i="2" s="1"/>
  <c r="L128" i="2"/>
  <c r="M128" i="2" s="1"/>
  <c r="L124" i="2"/>
  <c r="M124" i="2" s="1"/>
  <c r="L149" i="2"/>
  <c r="M149" i="2" s="1"/>
  <c r="L145" i="2"/>
  <c r="M145" i="2" s="1"/>
  <c r="L141" i="2"/>
  <c r="M141" i="2" s="1"/>
  <c r="L137" i="2"/>
  <c r="M137" i="2" s="1"/>
  <c r="L133" i="2"/>
  <c r="M133" i="2" s="1"/>
  <c r="L129" i="2"/>
  <c r="M129" i="2" s="1"/>
  <c r="L125" i="2"/>
  <c r="M125" i="2" s="1"/>
  <c r="N124" i="2" l="1"/>
  <c r="X450" i="2"/>
  <c r="AF450" i="2"/>
  <c r="Y450" i="2"/>
  <c r="AG450" i="2"/>
  <c r="Z450" i="2"/>
  <c r="AA450" i="2"/>
  <c r="AB450" i="2"/>
  <c r="U450" i="2"/>
  <c r="AC450" i="2"/>
  <c r="V450" i="2"/>
  <c r="AD450" i="2"/>
  <c r="W450" i="2"/>
  <c r="AE450" i="2"/>
  <c r="N148" i="2"/>
  <c r="N138" i="2"/>
  <c r="N142" i="2"/>
  <c r="N146" i="2"/>
  <c r="N128" i="2"/>
  <c r="N133" i="2"/>
  <c r="N150" i="2"/>
  <c r="I283" i="2"/>
  <c r="N283" i="2" s="1"/>
  <c r="N151" i="2"/>
  <c r="N132" i="2"/>
  <c r="N141" i="2"/>
  <c r="N152" i="2"/>
  <c r="I257" i="2"/>
  <c r="N257" i="2" s="1"/>
  <c r="N125" i="2"/>
  <c r="I263" i="2"/>
  <c r="N263" i="2" s="1"/>
  <c r="N131" i="2"/>
  <c r="N136" i="2"/>
  <c r="N149" i="2"/>
  <c r="N129" i="2"/>
  <c r="I275" i="2"/>
  <c r="N275" i="2" s="1"/>
  <c r="N143" i="2"/>
  <c r="I259" i="2"/>
  <c r="N259" i="2" s="1"/>
  <c r="N127" i="2"/>
  <c r="I271" i="2"/>
  <c r="N271" i="2" s="1"/>
  <c r="N139" i="2"/>
  <c r="N140" i="2"/>
  <c r="N130" i="2"/>
  <c r="N137" i="2"/>
  <c r="I267" i="2"/>
  <c r="N267" i="2" s="1"/>
  <c r="N135" i="2"/>
  <c r="I279" i="2"/>
  <c r="N279" i="2" s="1"/>
  <c r="N147" i="2"/>
  <c r="N144" i="2"/>
  <c r="N134" i="2"/>
  <c r="N145" i="2"/>
  <c r="I258" i="2"/>
  <c r="N258" i="2" s="1"/>
  <c r="N126" i="2"/>
  <c r="C302" i="2"/>
  <c r="E322" i="2"/>
  <c r="Q322" i="2" s="1"/>
  <c r="N269" i="2"/>
  <c r="N274" i="2"/>
  <c r="N266" i="2"/>
  <c r="N262" i="2"/>
  <c r="E314" i="2"/>
  <c r="Q314" i="2" s="1"/>
  <c r="N261" i="2"/>
  <c r="L283" i="2"/>
  <c r="M283" i="2" s="1"/>
  <c r="N284" i="2"/>
  <c r="N270" i="2"/>
  <c r="N277" i="2"/>
  <c r="N282" i="2"/>
  <c r="N280" i="2"/>
  <c r="N278" i="2"/>
  <c r="E315" i="2"/>
  <c r="L255" i="2"/>
  <c r="M255" i="2" s="1"/>
  <c r="L274" i="2"/>
  <c r="M274" i="2" s="1"/>
  <c r="L266" i="2"/>
  <c r="M266" i="2" s="1"/>
  <c r="L275" i="2"/>
  <c r="M275" i="2" s="1"/>
  <c r="R261" i="2"/>
  <c r="L258" i="2"/>
  <c r="M258" i="2" s="1"/>
  <c r="R284" i="2"/>
  <c r="L282" i="2"/>
  <c r="M282" i="2" s="1"/>
  <c r="L259" i="2"/>
  <c r="M259" i="2" s="1"/>
  <c r="R260" i="2"/>
  <c r="E303" i="2"/>
  <c r="Q303" i="2" s="1"/>
  <c r="R257" i="2"/>
  <c r="E313" i="2"/>
  <c r="R267" i="2"/>
  <c r="R274" i="2"/>
  <c r="E320" i="2"/>
  <c r="Q320" i="2" s="1"/>
  <c r="E325" i="2"/>
  <c r="R279" i="2"/>
  <c r="E304" i="2"/>
  <c r="Q304" i="2" s="1"/>
  <c r="R258" i="2"/>
  <c r="E308" i="2"/>
  <c r="Q308" i="2" s="1"/>
  <c r="R262" i="2"/>
  <c r="E321" i="2"/>
  <c r="R275" i="2"/>
  <c r="L262" i="2"/>
  <c r="M262" i="2" s="1"/>
  <c r="L277" i="2"/>
  <c r="M277" i="2" s="1"/>
  <c r="L263" i="2"/>
  <c r="M263" i="2" s="1"/>
  <c r="R270" i="2"/>
  <c r="E316" i="2"/>
  <c r="Q316" i="2" s="1"/>
  <c r="E329" i="2"/>
  <c r="R283" i="2"/>
  <c r="E310" i="2"/>
  <c r="Q310" i="2" s="1"/>
  <c r="R264" i="2"/>
  <c r="L280" i="2"/>
  <c r="M280" i="2" s="1"/>
  <c r="R256" i="2"/>
  <c r="E302" i="2"/>
  <c r="E311" i="2"/>
  <c r="R265" i="2"/>
  <c r="R278" i="2"/>
  <c r="E324" i="2"/>
  <c r="Q324" i="2" s="1"/>
  <c r="L270" i="2"/>
  <c r="M270" i="2" s="1"/>
  <c r="E328" i="2"/>
  <c r="Q328" i="2" s="1"/>
  <c r="R282" i="2"/>
  <c r="L261" i="2"/>
  <c r="M261" i="2" s="1"/>
  <c r="L271" i="2"/>
  <c r="M271" i="2" s="1"/>
  <c r="L284" i="2"/>
  <c r="M284" i="2" s="1"/>
  <c r="E305" i="2"/>
  <c r="R259" i="2"/>
  <c r="E318" i="2"/>
  <c r="Q318" i="2" s="1"/>
  <c r="R272" i="2"/>
  <c r="E309" i="2"/>
  <c r="R263" i="2"/>
  <c r="R273" i="2"/>
  <c r="E319" i="2"/>
  <c r="L278" i="2"/>
  <c r="M278" i="2" s="1"/>
  <c r="Q315" i="2"/>
  <c r="L269" i="2"/>
  <c r="M269" i="2" s="1"/>
  <c r="E327" i="2"/>
  <c r="R281" i="2"/>
  <c r="L279" i="2"/>
  <c r="M279" i="2" s="1"/>
  <c r="E326" i="2"/>
  <c r="Q326" i="2" s="1"/>
  <c r="R280" i="2"/>
  <c r="E312" i="2"/>
  <c r="Q312" i="2" s="1"/>
  <c r="R266" i="2"/>
  <c r="Q323" i="2"/>
  <c r="E317" i="2"/>
  <c r="R271" i="2"/>
  <c r="A259" i="2"/>
  <c r="E258" i="2"/>
  <c r="D258" i="2"/>
  <c r="C258" i="2"/>
  <c r="B304" i="2" s="1"/>
  <c r="C450" i="2"/>
  <c r="D450" i="2"/>
  <c r="E450" i="2"/>
  <c r="F450" i="2"/>
  <c r="A451" i="2"/>
  <c r="B450" i="2"/>
  <c r="R175" i="2"/>
  <c r="R174" i="2"/>
  <c r="R173" i="2"/>
  <c r="R182" i="2"/>
  <c r="R176" i="2"/>
  <c r="R177" i="2"/>
  <c r="AA451" i="2" l="1"/>
  <c r="AB451" i="2"/>
  <c r="U451" i="2"/>
  <c r="AC451" i="2"/>
  <c r="AE451" i="2"/>
  <c r="V451" i="2"/>
  <c r="AD451" i="2"/>
  <c r="X451" i="2"/>
  <c r="AF451" i="2"/>
  <c r="Y451" i="2"/>
  <c r="AG451" i="2"/>
  <c r="W451" i="2"/>
  <c r="Z451" i="2"/>
  <c r="C304" i="2"/>
  <c r="Q311" i="2"/>
  <c r="Q329" i="2"/>
  <c r="Q327" i="2"/>
  <c r="Q305" i="2"/>
  <c r="Q302" i="2"/>
  <c r="Q325" i="2"/>
  <c r="Q319" i="2"/>
  <c r="Q321" i="2"/>
  <c r="Q317" i="2"/>
  <c r="Q309" i="2"/>
  <c r="Q313" i="2"/>
  <c r="C259" i="2"/>
  <c r="B305" i="2" s="1"/>
  <c r="E259" i="2"/>
  <c r="D259" i="2"/>
  <c r="A260" i="2"/>
  <c r="C451" i="2"/>
  <c r="D451" i="2"/>
  <c r="E451" i="2"/>
  <c r="F451" i="2"/>
  <c r="A452" i="2"/>
  <c r="B451" i="2"/>
  <c r="V452" i="2" l="1"/>
  <c r="AD452" i="2"/>
  <c r="Z452" i="2"/>
  <c r="W452" i="2"/>
  <c r="AE452" i="2"/>
  <c r="X452" i="2"/>
  <c r="AF452" i="2"/>
  <c r="Y452" i="2"/>
  <c r="AG452" i="2"/>
  <c r="AA452" i="2"/>
  <c r="U452" i="2"/>
  <c r="AB452" i="2"/>
  <c r="AC452" i="2"/>
  <c r="C305" i="2"/>
  <c r="E260" i="2"/>
  <c r="A261" i="2"/>
  <c r="D260" i="2"/>
  <c r="C260" i="2"/>
  <c r="B306" i="2" s="1"/>
  <c r="C452" i="2"/>
  <c r="D452" i="2"/>
  <c r="E452" i="2"/>
  <c r="F452" i="2"/>
  <c r="A453" i="2"/>
  <c r="B452" i="2"/>
  <c r="Y453" i="2" l="1"/>
  <c r="AG453" i="2"/>
  <c r="AC453" i="2"/>
  <c r="Z453" i="2"/>
  <c r="AA453" i="2"/>
  <c r="U453" i="2"/>
  <c r="AB453" i="2"/>
  <c r="V453" i="2"/>
  <c r="AD453" i="2"/>
  <c r="AF453" i="2"/>
  <c r="W453" i="2"/>
  <c r="X453" i="2"/>
  <c r="AE453" i="2"/>
  <c r="C306" i="2"/>
  <c r="C261" i="2"/>
  <c r="B307" i="2" s="1"/>
  <c r="A262" i="2"/>
  <c r="E261" i="2"/>
  <c r="D261" i="2"/>
  <c r="C453" i="2"/>
  <c r="D453" i="2"/>
  <c r="F453" i="2"/>
  <c r="E453" i="2"/>
  <c r="A454" i="2"/>
  <c r="B453" i="2"/>
  <c r="AB454" i="2" l="1"/>
  <c r="AF454" i="2"/>
  <c r="U454" i="2"/>
  <c r="AC454" i="2"/>
  <c r="V454" i="2"/>
  <c r="AD454" i="2"/>
  <c r="X454" i="2"/>
  <c r="W454" i="2"/>
  <c r="AE454" i="2"/>
  <c r="Y454" i="2"/>
  <c r="AG454" i="2"/>
  <c r="AA454" i="2"/>
  <c r="Z454" i="2"/>
  <c r="C307" i="2"/>
  <c r="D262" i="2"/>
  <c r="E262" i="2"/>
  <c r="C262" i="2"/>
  <c r="B308" i="2" s="1"/>
  <c r="A263" i="2"/>
  <c r="C454" i="2"/>
  <c r="D454" i="2"/>
  <c r="E454" i="2"/>
  <c r="F454" i="2"/>
  <c r="A455" i="2"/>
  <c r="B454" i="2"/>
  <c r="W455" i="2" l="1"/>
  <c r="AE455" i="2"/>
  <c r="X455" i="2"/>
  <c r="AF455" i="2"/>
  <c r="Y455" i="2"/>
  <c r="AG455" i="2"/>
  <c r="AA455" i="2"/>
  <c r="Z455" i="2"/>
  <c r="AB455" i="2"/>
  <c r="U455" i="2"/>
  <c r="V455" i="2"/>
  <c r="AC455" i="2"/>
  <c r="AD455" i="2"/>
  <c r="C308" i="2"/>
  <c r="A264" i="2"/>
  <c r="E263" i="2"/>
  <c r="D263" i="2"/>
  <c r="C263" i="2"/>
  <c r="B309" i="2" s="1"/>
  <c r="C455" i="2"/>
  <c r="D455" i="2"/>
  <c r="F455" i="2"/>
  <c r="E455" i="2"/>
  <c r="A456" i="2"/>
  <c r="B455" i="2"/>
  <c r="Z456" i="2" l="1"/>
  <c r="AA456" i="2"/>
  <c r="AB456" i="2"/>
  <c r="U456" i="2"/>
  <c r="AC456" i="2"/>
  <c r="W456" i="2"/>
  <c r="AE456" i="2"/>
  <c r="AD456" i="2"/>
  <c r="AF456" i="2"/>
  <c r="AG456" i="2"/>
  <c r="X456" i="2"/>
  <c r="V456" i="2"/>
  <c r="Y456" i="2"/>
  <c r="C309" i="2"/>
  <c r="A265" i="2"/>
  <c r="D264" i="2"/>
  <c r="C264" i="2"/>
  <c r="B310" i="2" s="1"/>
  <c r="E264" i="2"/>
  <c r="C456" i="2"/>
  <c r="D456" i="2"/>
  <c r="E456" i="2"/>
  <c r="F456" i="2"/>
  <c r="A457" i="2"/>
  <c r="B456" i="2"/>
  <c r="U457" i="2" l="1"/>
  <c r="AC457" i="2"/>
  <c r="V457" i="2"/>
  <c r="AD457" i="2"/>
  <c r="W457" i="2"/>
  <c r="AE457" i="2"/>
  <c r="X457" i="2"/>
  <c r="AF457" i="2"/>
  <c r="Z457" i="2"/>
  <c r="AG457" i="2"/>
  <c r="Y457" i="2"/>
  <c r="AA457" i="2"/>
  <c r="AB457" i="2"/>
  <c r="C310" i="2"/>
  <c r="E265" i="2"/>
  <c r="C311" i="2" s="1"/>
  <c r="D265" i="2"/>
  <c r="A266" i="2"/>
  <c r="C265" i="2"/>
  <c r="B311" i="2" s="1"/>
  <c r="C457" i="2"/>
  <c r="D457" i="2"/>
  <c r="F457" i="2"/>
  <c r="E457" i="2"/>
  <c r="A458" i="2"/>
  <c r="B457" i="2"/>
  <c r="X458" i="2" l="1"/>
  <c r="AF458" i="2"/>
  <c r="Y458" i="2"/>
  <c r="AG458" i="2"/>
  <c r="Z458" i="2"/>
  <c r="AA458" i="2"/>
  <c r="U458" i="2"/>
  <c r="AC458" i="2"/>
  <c r="W458" i="2"/>
  <c r="AB458" i="2"/>
  <c r="AD458" i="2"/>
  <c r="AE458" i="2"/>
  <c r="V458" i="2"/>
  <c r="A267" i="2"/>
  <c r="E266" i="2"/>
  <c r="C312" i="2" s="1"/>
  <c r="D266" i="2"/>
  <c r="C266" i="2"/>
  <c r="B312" i="2" s="1"/>
  <c r="C458" i="2"/>
  <c r="D458" i="2"/>
  <c r="E458" i="2"/>
  <c r="F458" i="2"/>
  <c r="A459" i="2"/>
  <c r="B458" i="2"/>
  <c r="AA459" i="2" l="1"/>
  <c r="AB459" i="2"/>
  <c r="U459" i="2"/>
  <c r="AC459" i="2"/>
  <c r="V459" i="2"/>
  <c r="AD459" i="2"/>
  <c r="X459" i="2"/>
  <c r="AF459" i="2"/>
  <c r="AG459" i="2"/>
  <c r="Z459" i="2"/>
  <c r="W459" i="2"/>
  <c r="Y459" i="2"/>
  <c r="AE459" i="2"/>
  <c r="C267" i="2"/>
  <c r="B313" i="2" s="1"/>
  <c r="E267" i="2"/>
  <c r="C313" i="2" s="1"/>
  <c r="D267" i="2"/>
  <c r="A268" i="2"/>
  <c r="C459" i="2"/>
  <c r="D459" i="2"/>
  <c r="F459" i="2"/>
  <c r="E459" i="2"/>
  <c r="A460" i="2"/>
  <c r="B459" i="2"/>
  <c r="V460" i="2" l="1"/>
  <c r="AD460" i="2"/>
  <c r="W460" i="2"/>
  <c r="AE460" i="2"/>
  <c r="X460" i="2"/>
  <c r="AF460" i="2"/>
  <c r="Y460" i="2"/>
  <c r="AG460" i="2"/>
  <c r="AA460" i="2"/>
  <c r="U460" i="2"/>
  <c r="Z460" i="2"/>
  <c r="AB460" i="2"/>
  <c r="AC460" i="2"/>
  <c r="E268" i="2"/>
  <c r="C314" i="2" s="1"/>
  <c r="A269" i="2"/>
  <c r="D268" i="2"/>
  <c r="C268" i="2"/>
  <c r="B314" i="2" s="1"/>
  <c r="C460" i="2"/>
  <c r="D460" i="2"/>
  <c r="E460" i="2"/>
  <c r="F460" i="2"/>
  <c r="A461" i="2"/>
  <c r="B460" i="2"/>
  <c r="Y461" i="2" l="1"/>
  <c r="AG461" i="2"/>
  <c r="Z461" i="2"/>
  <c r="AA461" i="2"/>
  <c r="AB461" i="2"/>
  <c r="V461" i="2"/>
  <c r="AD461" i="2"/>
  <c r="AC461" i="2"/>
  <c r="AE461" i="2"/>
  <c r="AF461" i="2"/>
  <c r="W461" i="2"/>
  <c r="U461" i="2"/>
  <c r="X461" i="2"/>
  <c r="A270" i="2"/>
  <c r="C269" i="2"/>
  <c r="B315" i="2" s="1"/>
  <c r="E269" i="2"/>
  <c r="C315" i="2" s="1"/>
  <c r="D269" i="2"/>
  <c r="C461" i="2"/>
  <c r="D461" i="2"/>
  <c r="F461" i="2"/>
  <c r="E461" i="2"/>
  <c r="A462" i="2"/>
  <c r="B461" i="2"/>
  <c r="AB462" i="2" l="1"/>
  <c r="U462" i="2"/>
  <c r="AC462" i="2"/>
  <c r="V462" i="2"/>
  <c r="AD462" i="2"/>
  <c r="W462" i="2"/>
  <c r="AE462" i="2"/>
  <c r="Y462" i="2"/>
  <c r="AG462" i="2"/>
  <c r="AF462" i="2"/>
  <c r="X462" i="2"/>
  <c r="Z462" i="2"/>
  <c r="AA462" i="2"/>
  <c r="D270" i="2"/>
  <c r="E270" i="2"/>
  <c r="C316" i="2" s="1"/>
  <c r="C270" i="2"/>
  <c r="B316" i="2" s="1"/>
  <c r="A271" i="2"/>
  <c r="C462" i="2"/>
  <c r="D462" i="2"/>
  <c r="E462" i="2"/>
  <c r="F462" i="2"/>
  <c r="A463" i="2"/>
  <c r="B462" i="2"/>
  <c r="W463" i="2" l="1"/>
  <c r="AE463" i="2"/>
  <c r="X463" i="2"/>
  <c r="AF463" i="2"/>
  <c r="Y463" i="2"/>
  <c r="AG463" i="2"/>
  <c r="Z463" i="2"/>
  <c r="AB463" i="2"/>
  <c r="V463" i="2"/>
  <c r="AA463" i="2"/>
  <c r="AC463" i="2"/>
  <c r="AD463" i="2"/>
  <c r="U463" i="2"/>
  <c r="A272" i="2"/>
  <c r="E271" i="2"/>
  <c r="C317" i="2" s="1"/>
  <c r="D271" i="2"/>
  <c r="C271" i="2"/>
  <c r="B317" i="2" s="1"/>
  <c r="C463" i="2"/>
  <c r="D463" i="2"/>
  <c r="F463" i="2"/>
  <c r="E463" i="2"/>
  <c r="A464" i="2"/>
  <c r="B463" i="2"/>
  <c r="Z464" i="2" l="1"/>
  <c r="AA464" i="2"/>
  <c r="AB464" i="2"/>
  <c r="U464" i="2"/>
  <c r="AC464" i="2"/>
  <c r="W464" i="2"/>
  <c r="AE464" i="2"/>
  <c r="AF464" i="2"/>
  <c r="AG464" i="2"/>
  <c r="Y464" i="2"/>
  <c r="V464" i="2"/>
  <c r="X464" i="2"/>
  <c r="AD464" i="2"/>
  <c r="D272" i="2"/>
  <c r="C272" i="2"/>
  <c r="B318" i="2" s="1"/>
  <c r="A273" i="2"/>
  <c r="E272" i="2"/>
  <c r="C318" i="2" s="1"/>
  <c r="C464" i="2"/>
  <c r="D464" i="2"/>
  <c r="E464" i="2"/>
  <c r="F464" i="2"/>
  <c r="A465" i="2"/>
  <c r="B464" i="2"/>
  <c r="U465" i="2" l="1"/>
  <c r="AC465" i="2"/>
  <c r="V465" i="2"/>
  <c r="AD465" i="2"/>
  <c r="W465" i="2"/>
  <c r="AE465" i="2"/>
  <c r="X465" i="2"/>
  <c r="AF465" i="2"/>
  <c r="Z465" i="2"/>
  <c r="Y465" i="2"/>
  <c r="AA465" i="2"/>
  <c r="AB465" i="2"/>
  <c r="AG465" i="2"/>
  <c r="E273" i="2"/>
  <c r="C319" i="2" s="1"/>
  <c r="A274" i="2"/>
  <c r="D273" i="2"/>
  <c r="C273" i="2"/>
  <c r="B319" i="2" s="1"/>
  <c r="C465" i="2"/>
  <c r="D465" i="2"/>
  <c r="F465" i="2"/>
  <c r="E465" i="2"/>
  <c r="A466" i="2"/>
  <c r="B465" i="2"/>
  <c r="X466" i="2" l="1"/>
  <c r="AF466" i="2"/>
  <c r="Y466" i="2"/>
  <c r="AG466" i="2"/>
  <c r="Z466" i="2"/>
  <c r="AA466" i="2"/>
  <c r="U466" i="2"/>
  <c r="AC466" i="2"/>
  <c r="AB466" i="2"/>
  <c r="V466" i="2"/>
  <c r="AD466" i="2"/>
  <c r="AE466" i="2"/>
  <c r="W466" i="2"/>
  <c r="A275" i="2"/>
  <c r="E274" i="2"/>
  <c r="C320" i="2" s="1"/>
  <c r="D274" i="2"/>
  <c r="C274" i="2"/>
  <c r="B320" i="2" s="1"/>
  <c r="C466" i="2"/>
  <c r="D466" i="2"/>
  <c r="E466" i="2"/>
  <c r="F466" i="2"/>
  <c r="A467" i="2"/>
  <c r="B466" i="2"/>
  <c r="AA467" i="2" l="1"/>
  <c r="AB467" i="2"/>
  <c r="U467" i="2"/>
  <c r="AC467" i="2"/>
  <c r="V467" i="2"/>
  <c r="AD467" i="2"/>
  <c r="X467" i="2"/>
  <c r="AF467" i="2"/>
  <c r="AE467" i="2"/>
  <c r="W467" i="2"/>
  <c r="Y467" i="2"/>
  <c r="Z467" i="2"/>
  <c r="AG467" i="2"/>
  <c r="C275" i="2"/>
  <c r="B321" i="2" s="1"/>
  <c r="E275" i="2"/>
  <c r="C321" i="2" s="1"/>
  <c r="D275" i="2"/>
  <c r="A276" i="2"/>
  <c r="C467" i="2"/>
  <c r="D467" i="2"/>
  <c r="F467" i="2"/>
  <c r="E467" i="2"/>
  <c r="A468" i="2"/>
  <c r="B467" i="2"/>
  <c r="V468" i="2" l="1"/>
  <c r="AD468" i="2"/>
  <c r="W468" i="2"/>
  <c r="AE468" i="2"/>
  <c r="X468" i="2"/>
  <c r="AF468" i="2"/>
  <c r="Y468" i="2"/>
  <c r="AG468" i="2"/>
  <c r="AA468" i="2"/>
  <c r="U468" i="2"/>
  <c r="Z468" i="2"/>
  <c r="AB468" i="2"/>
  <c r="AC468" i="2"/>
  <c r="E276" i="2"/>
  <c r="C322" i="2" s="1"/>
  <c r="D276" i="2"/>
  <c r="C276" i="2"/>
  <c r="B322" i="2" s="1"/>
  <c r="A277" i="2"/>
  <c r="C468" i="2"/>
  <c r="D468" i="2"/>
  <c r="E468" i="2"/>
  <c r="F468" i="2"/>
  <c r="A469" i="2"/>
  <c r="B468" i="2"/>
  <c r="Y469" i="2" l="1"/>
  <c r="AG469" i="2"/>
  <c r="Z469" i="2"/>
  <c r="AA469" i="2"/>
  <c r="AB469" i="2"/>
  <c r="V469" i="2"/>
  <c r="AD469" i="2"/>
  <c r="AE469" i="2"/>
  <c r="AF469" i="2"/>
  <c r="X469" i="2"/>
  <c r="U469" i="2"/>
  <c r="W469" i="2"/>
  <c r="AC469" i="2"/>
  <c r="C277" i="2"/>
  <c r="B323" i="2" s="1"/>
  <c r="A278" i="2"/>
  <c r="E277" i="2"/>
  <c r="C323" i="2" s="1"/>
  <c r="D277" i="2"/>
  <c r="C469" i="2"/>
  <c r="D469" i="2"/>
  <c r="F469" i="2"/>
  <c r="E469" i="2"/>
  <c r="A470" i="2"/>
  <c r="B469" i="2"/>
  <c r="AB470" i="2" l="1"/>
  <c r="U470" i="2"/>
  <c r="AC470" i="2"/>
  <c r="V470" i="2"/>
  <c r="AD470" i="2"/>
  <c r="W470" i="2"/>
  <c r="AE470" i="2"/>
  <c r="Y470" i="2"/>
  <c r="AG470" i="2"/>
  <c r="X470" i="2"/>
  <c r="Z470" i="2"/>
  <c r="AA470" i="2"/>
  <c r="AF470" i="2"/>
  <c r="D278" i="2"/>
  <c r="C278" i="2"/>
  <c r="B324" i="2" s="1"/>
  <c r="A279" i="2"/>
  <c r="E278" i="2"/>
  <c r="C324" i="2" s="1"/>
  <c r="C470" i="2"/>
  <c r="D470" i="2"/>
  <c r="E470" i="2"/>
  <c r="F470" i="2"/>
  <c r="A471" i="2"/>
  <c r="B470" i="2"/>
  <c r="W471" i="2" l="1"/>
  <c r="AE471" i="2"/>
  <c r="X471" i="2"/>
  <c r="AF471" i="2"/>
  <c r="Y471" i="2"/>
  <c r="AG471" i="2"/>
  <c r="Z471" i="2"/>
  <c r="AB471" i="2"/>
  <c r="AA471" i="2"/>
  <c r="U471" i="2"/>
  <c r="AC471" i="2"/>
  <c r="AD471" i="2"/>
  <c r="V471" i="2"/>
  <c r="A280" i="2"/>
  <c r="E279" i="2"/>
  <c r="C325" i="2" s="1"/>
  <c r="D279" i="2"/>
  <c r="C279" i="2"/>
  <c r="B325" i="2" s="1"/>
  <c r="C471" i="2"/>
  <c r="D471" i="2"/>
  <c r="F471" i="2"/>
  <c r="E471" i="2"/>
  <c r="A472" i="2"/>
  <c r="B471" i="2"/>
  <c r="Z472" i="2" l="1"/>
  <c r="AA472" i="2"/>
  <c r="AB472" i="2"/>
  <c r="U472" i="2"/>
  <c r="AC472" i="2"/>
  <c r="W472" i="2"/>
  <c r="AE472" i="2"/>
  <c r="AG472" i="2"/>
  <c r="V472" i="2"/>
  <c r="X472" i="2"/>
  <c r="Y472" i="2"/>
  <c r="AD472" i="2"/>
  <c r="AF472" i="2"/>
  <c r="C280" i="2"/>
  <c r="B326" i="2" s="1"/>
  <c r="A281" i="2"/>
  <c r="D280" i="2"/>
  <c r="E280" i="2"/>
  <c r="C326" i="2" s="1"/>
  <c r="C472" i="2"/>
  <c r="D472" i="2"/>
  <c r="E472" i="2"/>
  <c r="F472" i="2"/>
  <c r="A473" i="2"/>
  <c r="B472" i="2"/>
  <c r="U473" i="2" l="1"/>
  <c r="AC473" i="2"/>
  <c r="V473" i="2"/>
  <c r="AD473" i="2"/>
  <c r="W473" i="2"/>
  <c r="AE473" i="2"/>
  <c r="X473" i="2"/>
  <c r="AF473" i="2"/>
  <c r="Z473" i="2"/>
  <c r="Y473" i="2"/>
  <c r="AA473" i="2"/>
  <c r="AB473" i="2"/>
  <c r="AG473" i="2"/>
  <c r="E281" i="2"/>
  <c r="C327" i="2" s="1"/>
  <c r="D281" i="2"/>
  <c r="C281" i="2"/>
  <c r="B327" i="2" s="1"/>
  <c r="A282" i="2"/>
  <c r="C473" i="2"/>
  <c r="D473" i="2"/>
  <c r="F473" i="2"/>
  <c r="E473" i="2"/>
  <c r="A474" i="2"/>
  <c r="B473" i="2"/>
  <c r="X474" i="2" l="1"/>
  <c r="AF474" i="2"/>
  <c r="Y474" i="2"/>
  <c r="AG474" i="2"/>
  <c r="Z474" i="2"/>
  <c r="AA474" i="2"/>
  <c r="U474" i="2"/>
  <c r="AC474" i="2"/>
  <c r="AD474" i="2"/>
  <c r="W474" i="2"/>
  <c r="AE474" i="2"/>
  <c r="V474" i="2"/>
  <c r="AB474" i="2"/>
  <c r="A283" i="2"/>
  <c r="E282" i="2"/>
  <c r="C328" i="2" s="1"/>
  <c r="D282" i="2"/>
  <c r="C282" i="2"/>
  <c r="B328" i="2" s="1"/>
  <c r="C474" i="2"/>
  <c r="D474" i="2"/>
  <c r="E474" i="2"/>
  <c r="F474" i="2"/>
  <c r="A475" i="2"/>
  <c r="B474" i="2"/>
  <c r="AA475" i="2" l="1"/>
  <c r="AB475" i="2"/>
  <c r="U475" i="2"/>
  <c r="AC475" i="2"/>
  <c r="V475" i="2"/>
  <c r="AD475" i="2"/>
  <c r="X475" i="2"/>
  <c r="AF475" i="2"/>
  <c r="W475" i="2"/>
  <c r="Y475" i="2"/>
  <c r="AG475" i="2"/>
  <c r="Z475" i="2"/>
  <c r="AE475" i="2"/>
  <c r="C283" i="2"/>
  <c r="B329" i="2" s="1"/>
  <c r="D283" i="2"/>
  <c r="A284" i="2"/>
  <c r="E283" i="2"/>
  <c r="C329" i="2" s="1"/>
  <c r="C475" i="2"/>
  <c r="D475" i="2"/>
  <c r="F475" i="2"/>
  <c r="E475" i="2"/>
  <c r="A476" i="2"/>
  <c r="B475" i="2"/>
  <c r="V476" i="2" l="1"/>
  <c r="AD476" i="2"/>
  <c r="W476" i="2"/>
  <c r="AE476" i="2"/>
  <c r="X476" i="2"/>
  <c r="AF476" i="2"/>
  <c r="Y476" i="2"/>
  <c r="AG476" i="2"/>
  <c r="AA476" i="2"/>
  <c r="Z476" i="2"/>
  <c r="AB476" i="2"/>
  <c r="AC476" i="2"/>
  <c r="U476" i="2"/>
  <c r="E284" i="2"/>
  <c r="D284" i="2"/>
  <c r="C284" i="2"/>
  <c r="B330" i="2" s="1"/>
  <c r="C476" i="2"/>
  <c r="D476" i="2"/>
  <c r="E476" i="2"/>
  <c r="F476" i="2"/>
  <c r="A477" i="2"/>
  <c r="B476" i="2"/>
  <c r="Y477" i="2" l="1"/>
  <c r="AG477" i="2"/>
  <c r="Z477" i="2"/>
  <c r="AA477" i="2"/>
  <c r="AB477" i="2"/>
  <c r="V477" i="2"/>
  <c r="AD477" i="2"/>
  <c r="AF477" i="2"/>
  <c r="AC477" i="2"/>
  <c r="U477" i="2"/>
  <c r="W477" i="2"/>
  <c r="X477" i="2"/>
  <c r="AE477" i="2"/>
  <c r="Y162" i="2"/>
  <c r="U162" i="2"/>
  <c r="AF161" i="2"/>
  <c r="N232" i="2" s="1"/>
  <c r="AG162" i="2"/>
  <c r="X157" i="2"/>
  <c r="F228" i="2" s="1"/>
  <c r="AC161" i="2"/>
  <c r="K232" i="2" s="1"/>
  <c r="U157" i="2"/>
  <c r="C228" i="2" s="1"/>
  <c r="AG161" i="2"/>
  <c r="O232" i="2" s="1"/>
  <c r="V157" i="2"/>
  <c r="D228" i="2" s="1"/>
  <c r="AF160" i="2"/>
  <c r="N231" i="2" s="1"/>
  <c r="AD161" i="2"/>
  <c r="L232" i="2" s="1"/>
  <c r="Y157" i="2"/>
  <c r="G228" i="2" s="1"/>
  <c r="AG160" i="2"/>
  <c r="O231" i="2" s="1"/>
  <c r="AE160" i="2"/>
  <c r="M231" i="2" s="1"/>
  <c r="W160" i="2"/>
  <c r="E231" i="2" s="1"/>
  <c r="AA161" i="2"/>
  <c r="I232" i="2" s="1"/>
  <c r="Y160" i="2"/>
  <c r="G231" i="2" s="1"/>
  <c r="AF162" i="2"/>
  <c r="W162" i="2"/>
  <c r="Z157" i="2"/>
  <c r="H228" i="2" s="1"/>
  <c r="V162" i="2"/>
  <c r="V160" i="2"/>
  <c r="D231" i="2" s="1"/>
  <c r="AD157" i="2"/>
  <c r="L228" i="2" s="1"/>
  <c r="W157" i="2"/>
  <c r="E228" i="2" s="1"/>
  <c r="Z161" i="2"/>
  <c r="H232" i="2" s="1"/>
  <c r="X162" i="2"/>
  <c r="AE157" i="2"/>
  <c r="M228" i="2" s="1"/>
  <c r="X160" i="2"/>
  <c r="F231" i="2" s="1"/>
  <c r="AD160" i="2"/>
  <c r="L231" i="2" s="1"/>
  <c r="AB161" i="2"/>
  <c r="J232" i="2" s="1"/>
  <c r="Z160" i="2"/>
  <c r="H231" i="2" s="1"/>
  <c r="V161" i="2"/>
  <c r="D232" i="2" s="1"/>
  <c r="U161" i="2"/>
  <c r="C232" i="2" s="1"/>
  <c r="AA160" i="2"/>
  <c r="I231" i="2" s="1"/>
  <c r="AE162" i="2"/>
  <c r="AD162" i="2"/>
  <c r="Y161" i="2"/>
  <c r="G232" i="2" s="1"/>
  <c r="AB162" i="2"/>
  <c r="AC162" i="2"/>
  <c r="AC157" i="2"/>
  <c r="K228" i="2" s="1"/>
  <c r="AG157" i="2"/>
  <c r="O228" i="2" s="1"/>
  <c r="AF157" i="2"/>
  <c r="N228" i="2" s="1"/>
  <c r="AB157" i="2"/>
  <c r="J228" i="2" s="1"/>
  <c r="X161" i="2"/>
  <c r="F232" i="2" s="1"/>
  <c r="AB160" i="2"/>
  <c r="J231" i="2" s="1"/>
  <c r="AA162" i="2"/>
  <c r="U160" i="2"/>
  <c r="C231" i="2" s="1"/>
  <c r="W161" i="2"/>
  <c r="E232" i="2" s="1"/>
  <c r="AC160" i="2"/>
  <c r="K231" i="2" s="1"/>
  <c r="Z162" i="2"/>
  <c r="AE161" i="2"/>
  <c r="M232" i="2" s="1"/>
  <c r="AA157" i="2"/>
  <c r="I228" i="2" s="1"/>
  <c r="U156" i="2"/>
  <c r="C227" i="2" s="1"/>
  <c r="Z156" i="2"/>
  <c r="H227" i="2" s="1"/>
  <c r="X156" i="2"/>
  <c r="F227" i="2" s="1"/>
  <c r="AA156" i="2"/>
  <c r="I227" i="2" s="1"/>
  <c r="AF156" i="2"/>
  <c r="N227" i="2" s="1"/>
  <c r="AG156" i="2"/>
  <c r="O227" i="2" s="1"/>
  <c r="Y156" i="2"/>
  <c r="G227" i="2" s="1"/>
  <c r="AC156" i="2"/>
  <c r="K227" i="2" s="1"/>
  <c r="AB156" i="2"/>
  <c r="J227" i="2" s="1"/>
  <c r="V156" i="2"/>
  <c r="D227" i="2" s="1"/>
  <c r="W156" i="2"/>
  <c r="E227" i="2" s="1"/>
  <c r="AD156" i="2"/>
  <c r="L227" i="2" s="1"/>
  <c r="AE156" i="2"/>
  <c r="M227" i="2" s="1"/>
  <c r="C330" i="2"/>
  <c r="AE294" i="2"/>
  <c r="AG289" i="2"/>
  <c r="O357" i="2" s="1"/>
  <c r="W294" i="2"/>
  <c r="Y293" i="2"/>
  <c r="G361" i="2" s="1"/>
  <c r="X288" i="2"/>
  <c r="Z292" i="2"/>
  <c r="H360" i="2" s="1"/>
  <c r="AD294" i="2"/>
  <c r="W289" i="2"/>
  <c r="E357" i="2" s="1"/>
  <c r="Z289" i="2"/>
  <c r="H357" i="2" s="1"/>
  <c r="Z293" i="2"/>
  <c r="H361" i="2" s="1"/>
  <c r="V288" i="2"/>
  <c r="AB288" i="2"/>
  <c r="AC292" i="2"/>
  <c r="K360" i="2" s="1"/>
  <c r="V293" i="2"/>
  <c r="D361" i="2" s="1"/>
  <c r="V289" i="2"/>
  <c r="D357" i="2" s="1"/>
  <c r="AF292" i="2"/>
  <c r="N360" i="2" s="1"/>
  <c r="AA292" i="2"/>
  <c r="I360" i="2" s="1"/>
  <c r="AA294" i="2"/>
  <c r="AE289" i="2"/>
  <c r="M357" i="2" s="1"/>
  <c r="AF289" i="2"/>
  <c r="N357" i="2" s="1"/>
  <c r="W292" i="2"/>
  <c r="E360" i="2" s="1"/>
  <c r="AD293" i="2"/>
  <c r="L361" i="2" s="1"/>
  <c r="AG288" i="2"/>
  <c r="X292" i="2"/>
  <c r="F360" i="2" s="1"/>
  <c r="AB292" i="2"/>
  <c r="J360" i="2" s="1"/>
  <c r="X289" i="2"/>
  <c r="F357" i="2" s="1"/>
  <c r="AC294" i="2"/>
  <c r="AD289" i="2"/>
  <c r="L357" i="2" s="1"/>
  <c r="AD292" i="2"/>
  <c r="L360" i="2" s="1"/>
  <c r="X294" i="2"/>
  <c r="Z288" i="2"/>
  <c r="Z294" i="2"/>
  <c r="V294" i="2"/>
  <c r="X293" i="2"/>
  <c r="F361" i="2" s="1"/>
  <c r="W293" i="2"/>
  <c r="E361" i="2" s="1"/>
  <c r="AE292" i="2"/>
  <c r="M360" i="2" s="1"/>
  <c r="V292" i="2"/>
  <c r="D360" i="2" s="1"/>
  <c r="AA288" i="2"/>
  <c r="AE288" i="2"/>
  <c r="AB293" i="2"/>
  <c r="J361" i="2" s="1"/>
  <c r="AF294" i="2"/>
  <c r="AC289" i="2"/>
  <c r="K357" i="2" s="1"/>
  <c r="AA289" i="2"/>
  <c r="I357" i="2" s="1"/>
  <c r="Y289" i="2"/>
  <c r="G357" i="2" s="1"/>
  <c r="AC288" i="2"/>
  <c r="Y294" i="2"/>
  <c r="W288" i="2"/>
  <c r="AG292" i="2"/>
  <c r="O360" i="2" s="1"/>
  <c r="Y292" i="2"/>
  <c r="G360" i="2" s="1"/>
  <c r="AC293" i="2"/>
  <c r="K361" i="2" s="1"/>
  <c r="AG294" i="2"/>
  <c r="AF288" i="2"/>
  <c r="Y288" i="2"/>
  <c r="AA293" i="2"/>
  <c r="I361" i="2" s="1"/>
  <c r="AE293" i="2"/>
  <c r="M361" i="2" s="1"/>
  <c r="AB294" i="2"/>
  <c r="AB289" i="2"/>
  <c r="J357" i="2" s="1"/>
  <c r="AD288" i="2"/>
  <c r="AG293" i="2"/>
  <c r="O361" i="2" s="1"/>
  <c r="AF293" i="2"/>
  <c r="N361" i="2" s="1"/>
  <c r="U288" i="2"/>
  <c r="U289" i="2"/>
  <c r="C357" i="2" s="1"/>
  <c r="U293" i="2"/>
  <c r="C361" i="2" s="1"/>
  <c r="U292" i="2"/>
  <c r="C360" i="2" s="1"/>
  <c r="U294" i="2"/>
  <c r="C477" i="2"/>
  <c r="D477" i="2"/>
  <c r="F477" i="2"/>
  <c r="E477" i="2"/>
  <c r="A478" i="2"/>
  <c r="B477" i="2"/>
  <c r="AB478" i="2" l="1"/>
  <c r="U478" i="2"/>
  <c r="AC478" i="2"/>
  <c r="V478" i="2"/>
  <c r="AD478" i="2"/>
  <c r="W478" i="2"/>
  <c r="AE478" i="2"/>
  <c r="Y478" i="2"/>
  <c r="AG478" i="2"/>
  <c r="X478" i="2"/>
  <c r="Z478" i="2"/>
  <c r="AA478" i="2"/>
  <c r="AF478" i="2"/>
  <c r="I356" i="2"/>
  <c r="N356" i="2"/>
  <c r="J356" i="2"/>
  <c r="K356" i="2"/>
  <c r="F356" i="2"/>
  <c r="D356" i="2"/>
  <c r="L356" i="2"/>
  <c r="G356" i="2"/>
  <c r="E356" i="2"/>
  <c r="M356" i="2"/>
  <c r="H356" i="2"/>
  <c r="O356" i="2"/>
  <c r="C356" i="2"/>
  <c r="AJ339" i="2"/>
  <c r="AJ334" i="2"/>
  <c r="AP335" i="2"/>
  <c r="AN338" i="2"/>
  <c r="AT335" i="2"/>
  <c r="AU339" i="2"/>
  <c r="AI334" i="2"/>
  <c r="AL335" i="2"/>
  <c r="AN334" i="2"/>
  <c r="AL339" i="2"/>
  <c r="AT334" i="2"/>
  <c r="AQ339" i="2"/>
  <c r="AR334" i="2"/>
  <c r="AI335" i="2"/>
  <c r="AP334" i="2"/>
  <c r="AS338" i="2"/>
  <c r="AR335" i="2"/>
  <c r="AU335" i="2"/>
  <c r="AP338" i="2"/>
  <c r="AQ338" i="2"/>
  <c r="AM334" i="2"/>
  <c r="AQ335" i="2"/>
  <c r="AL338" i="2"/>
  <c r="AM339" i="2"/>
  <c r="AI338" i="2"/>
  <c r="AO339" i="2"/>
  <c r="AT338" i="2"/>
  <c r="AR338" i="2"/>
  <c r="AK334" i="2"/>
  <c r="AK338" i="2"/>
  <c r="AS334" i="2"/>
  <c r="AK339" i="2"/>
  <c r="AI339" i="2"/>
  <c r="AK335" i="2"/>
  <c r="AT339" i="2"/>
  <c r="AN339" i="2"/>
  <c r="AM338" i="2"/>
  <c r="AP339" i="2"/>
  <c r="AO338" i="2"/>
  <c r="AO335" i="2"/>
  <c r="AJ338" i="2"/>
  <c r="AR339" i="2"/>
  <c r="AJ335" i="2"/>
  <c r="AM335" i="2"/>
  <c r="AL334" i="2"/>
  <c r="AQ334" i="2"/>
  <c r="AN335" i="2"/>
  <c r="AO334" i="2"/>
  <c r="AU338" i="2"/>
  <c r="AS339" i="2"/>
  <c r="AS335" i="2"/>
  <c r="AU334" i="2"/>
  <c r="AB338" i="2"/>
  <c r="J350" i="2" s="1"/>
  <c r="V334" i="2"/>
  <c r="D346" i="2" s="1"/>
  <c r="AC338" i="2"/>
  <c r="K350" i="2" s="1"/>
  <c r="AE335" i="2"/>
  <c r="M347" i="2" s="1"/>
  <c r="Y334" i="2"/>
  <c r="G346" i="2" s="1"/>
  <c r="AD335" i="2"/>
  <c r="L347" i="2" s="1"/>
  <c r="AG335" i="2"/>
  <c r="O347" i="2" s="1"/>
  <c r="W334" i="2"/>
  <c r="E346" i="2" s="1"/>
  <c r="AC334" i="2"/>
  <c r="K346" i="2" s="1"/>
  <c r="Y335" i="2"/>
  <c r="G347" i="2" s="1"/>
  <c r="V335" i="2"/>
  <c r="D347" i="2" s="1"/>
  <c r="AC339" i="2"/>
  <c r="K351" i="2" s="1"/>
  <c r="X335" i="2"/>
  <c r="F347" i="2" s="1"/>
  <c r="AG339" i="2"/>
  <c r="O351" i="2" s="1"/>
  <c r="AC335" i="2"/>
  <c r="K347" i="2" s="1"/>
  <c r="AB335" i="2"/>
  <c r="J347" i="2" s="1"/>
  <c r="W339" i="2"/>
  <c r="E351" i="2" s="1"/>
  <c r="AA339" i="2"/>
  <c r="I351" i="2" s="1"/>
  <c r="Z334" i="2"/>
  <c r="H346" i="2" s="1"/>
  <c r="AG338" i="2"/>
  <c r="O350" i="2" s="1"/>
  <c r="AD339" i="2"/>
  <c r="L351" i="2" s="1"/>
  <c r="AD334" i="2"/>
  <c r="L346" i="2" s="1"/>
  <c r="Z339" i="2"/>
  <c r="H351" i="2" s="1"/>
  <c r="AF334" i="2"/>
  <c r="N346" i="2" s="1"/>
  <c r="AB339" i="2"/>
  <c r="J351" i="2" s="1"/>
  <c r="AE339" i="2"/>
  <c r="M351" i="2" s="1"/>
  <c r="AE334" i="2"/>
  <c r="M346" i="2" s="1"/>
  <c r="V338" i="2"/>
  <c r="D350" i="2" s="1"/>
  <c r="AG334" i="2"/>
  <c r="O346" i="2" s="1"/>
  <c r="AF339" i="2"/>
  <c r="N351" i="2" s="1"/>
  <c r="X339" i="2"/>
  <c r="F351" i="2" s="1"/>
  <c r="W335" i="2"/>
  <c r="E347" i="2" s="1"/>
  <c r="AB334" i="2"/>
  <c r="J346" i="2" s="1"/>
  <c r="AA334" i="2"/>
  <c r="I346" i="2" s="1"/>
  <c r="AA338" i="2"/>
  <c r="I350" i="2" s="1"/>
  <c r="X334" i="2"/>
  <c r="F346" i="2" s="1"/>
  <c r="X338" i="2"/>
  <c r="F350" i="2" s="1"/>
  <c r="AF338" i="2"/>
  <c r="N350" i="2" s="1"/>
  <c r="W338" i="2"/>
  <c r="E350" i="2" s="1"/>
  <c r="Z335" i="2"/>
  <c r="H347" i="2" s="1"/>
  <c r="Z338" i="2"/>
  <c r="H350" i="2" s="1"/>
  <c r="AD338" i="2"/>
  <c r="L350" i="2" s="1"/>
  <c r="AE338" i="2"/>
  <c r="M350" i="2" s="1"/>
  <c r="Y339" i="2"/>
  <c r="G351" i="2" s="1"/>
  <c r="AF335" i="2"/>
  <c r="N347" i="2" s="1"/>
  <c r="AA335" i="2"/>
  <c r="I347" i="2" s="1"/>
  <c r="V339" i="2"/>
  <c r="D351" i="2" s="1"/>
  <c r="Y338" i="2"/>
  <c r="G350" i="2" s="1"/>
  <c r="U334" i="2"/>
  <c r="C346" i="2" s="1"/>
  <c r="U339" i="2"/>
  <c r="C351" i="2" s="1"/>
  <c r="U335" i="2"/>
  <c r="U338" i="2"/>
  <c r="C478" i="2"/>
  <c r="D478" i="2"/>
  <c r="E478" i="2"/>
  <c r="F478" i="2"/>
  <c r="A479" i="2"/>
  <c r="B478" i="2"/>
  <c r="W479" i="2" l="1"/>
  <c r="AE479" i="2"/>
  <c r="X479" i="2"/>
  <c r="AF479" i="2"/>
  <c r="Y479" i="2"/>
  <c r="AG479" i="2"/>
  <c r="Z479" i="2"/>
  <c r="AB479" i="2"/>
  <c r="AC479" i="2"/>
  <c r="V479" i="2"/>
  <c r="AD479" i="2"/>
  <c r="U479" i="2"/>
  <c r="AA479" i="2"/>
  <c r="C347" i="2"/>
  <c r="C367" i="2" s="1"/>
  <c r="D367" i="2" s="1"/>
  <c r="E367" i="2" s="1"/>
  <c r="F367" i="2" s="1"/>
  <c r="G367" i="2" s="1"/>
  <c r="H367" i="2" s="1"/>
  <c r="I367" i="2" s="1"/>
  <c r="J367" i="2" s="1"/>
  <c r="K367" i="2" s="1"/>
  <c r="L367" i="2" s="1"/>
  <c r="M367" i="2" s="1"/>
  <c r="N367" i="2" s="1"/>
  <c r="O367" i="2" s="1"/>
  <c r="C350" i="2"/>
  <c r="C370" i="2" s="1"/>
  <c r="D370" i="2" s="1"/>
  <c r="E370" i="2" s="1"/>
  <c r="F370" i="2" s="1"/>
  <c r="G370" i="2" s="1"/>
  <c r="H370" i="2" s="1"/>
  <c r="I370" i="2" s="1"/>
  <c r="J370" i="2" s="1"/>
  <c r="K370" i="2" s="1"/>
  <c r="L370" i="2" s="1"/>
  <c r="M370" i="2" s="1"/>
  <c r="N370" i="2" s="1"/>
  <c r="O370" i="2" s="1"/>
  <c r="C366" i="2"/>
  <c r="C479" i="2"/>
  <c r="D479" i="2"/>
  <c r="F479" i="2"/>
  <c r="E479" i="2"/>
  <c r="A480" i="2"/>
  <c r="B479" i="2"/>
  <c r="Z480" i="2" l="1"/>
  <c r="AA480" i="2"/>
  <c r="AB480" i="2"/>
  <c r="U480" i="2"/>
  <c r="AC480" i="2"/>
  <c r="W480" i="2"/>
  <c r="AE480" i="2"/>
  <c r="V480" i="2"/>
  <c r="X480" i="2"/>
  <c r="AF480" i="2"/>
  <c r="Y480" i="2"/>
  <c r="AD480" i="2"/>
  <c r="AG480" i="2"/>
  <c r="D366" i="2"/>
  <c r="C480" i="2"/>
  <c r="D480" i="2"/>
  <c r="E480" i="2"/>
  <c r="F480" i="2"/>
  <c r="A481" i="2"/>
  <c r="B480" i="2"/>
  <c r="U481" i="2" l="1"/>
  <c r="AC481" i="2"/>
  <c r="V481" i="2"/>
  <c r="AD481" i="2"/>
  <c r="W481" i="2"/>
  <c r="AE481" i="2"/>
  <c r="X481" i="2"/>
  <c r="AF481" i="2"/>
  <c r="Z481" i="2"/>
  <c r="Y481" i="2"/>
  <c r="AA481" i="2"/>
  <c r="AB481" i="2"/>
  <c r="AG481" i="2"/>
  <c r="E366" i="2"/>
  <c r="C481" i="2"/>
  <c r="D481" i="2"/>
  <c r="F481" i="2"/>
  <c r="E481" i="2"/>
  <c r="A482" i="2"/>
  <c r="B481" i="2"/>
  <c r="X482" i="2" l="1"/>
  <c r="AF482" i="2"/>
  <c r="Y482" i="2"/>
  <c r="AG482" i="2"/>
  <c r="Z482" i="2"/>
  <c r="AA482" i="2"/>
  <c r="U482" i="2"/>
  <c r="AC482" i="2"/>
  <c r="AE482" i="2"/>
  <c r="AB482" i="2"/>
  <c r="V482" i="2"/>
  <c r="W482" i="2"/>
  <c r="AD482" i="2"/>
  <c r="F366" i="2"/>
  <c r="C482" i="2"/>
  <c r="D482" i="2"/>
  <c r="E482" i="2"/>
  <c r="F482" i="2"/>
  <c r="A483" i="2"/>
  <c r="B482" i="2"/>
  <c r="AA483" i="2" l="1"/>
  <c r="AB483" i="2"/>
  <c r="U483" i="2"/>
  <c r="AC483" i="2"/>
  <c r="V483" i="2"/>
  <c r="AD483" i="2"/>
  <c r="X483" i="2"/>
  <c r="AF483" i="2"/>
  <c r="W483" i="2"/>
  <c r="Y483" i="2"/>
  <c r="Z483" i="2"/>
  <c r="AE483" i="2"/>
  <c r="AG483" i="2"/>
  <c r="G366" i="2"/>
  <c r="C483" i="2"/>
  <c r="D483" i="2"/>
  <c r="E483" i="2"/>
  <c r="F483" i="2"/>
  <c r="A484" i="2"/>
  <c r="B483" i="2"/>
  <c r="V484" i="2" l="1"/>
  <c r="AD484" i="2"/>
  <c r="W484" i="2"/>
  <c r="AE484" i="2"/>
  <c r="X484" i="2"/>
  <c r="AF484" i="2"/>
  <c r="Y484" i="2"/>
  <c r="AG484" i="2"/>
  <c r="AA484" i="2"/>
  <c r="AB484" i="2"/>
  <c r="U484" i="2"/>
  <c r="AC484" i="2"/>
  <c r="Z484" i="2"/>
  <c r="H366" i="2"/>
  <c r="C484" i="2"/>
  <c r="D484" i="2"/>
  <c r="E484" i="2"/>
  <c r="F484" i="2"/>
  <c r="A485" i="2"/>
  <c r="B484" i="2"/>
  <c r="Y485" i="2" l="1"/>
  <c r="AG485" i="2"/>
  <c r="Z485" i="2"/>
  <c r="AA485" i="2"/>
  <c r="AB485" i="2"/>
  <c r="V485" i="2"/>
  <c r="AD485" i="2"/>
  <c r="U485" i="2"/>
  <c r="AC485" i="2"/>
  <c r="W485" i="2"/>
  <c r="AE485" i="2"/>
  <c r="X485" i="2"/>
  <c r="AF485" i="2"/>
  <c r="I366" i="2"/>
  <c r="C485" i="2"/>
  <c r="D485" i="2"/>
  <c r="F485" i="2"/>
  <c r="E485" i="2"/>
  <c r="A486" i="2"/>
  <c r="B485" i="2"/>
  <c r="AB486" i="2" l="1"/>
  <c r="U486" i="2"/>
  <c r="AC486" i="2"/>
  <c r="V486" i="2"/>
  <c r="AD486" i="2"/>
  <c r="W486" i="2"/>
  <c r="AE486" i="2"/>
  <c r="Y486" i="2"/>
  <c r="AG486" i="2"/>
  <c r="X486" i="2"/>
  <c r="Z486" i="2"/>
  <c r="AA486" i="2"/>
  <c r="AF486" i="2"/>
  <c r="J366" i="2"/>
  <c r="C486" i="2"/>
  <c r="D486" i="2"/>
  <c r="E486" i="2"/>
  <c r="F486" i="2"/>
  <c r="A487" i="2"/>
  <c r="B486" i="2"/>
  <c r="W487" i="2" l="1"/>
  <c r="AE487" i="2"/>
  <c r="X487" i="2"/>
  <c r="AF487" i="2"/>
  <c r="Y487" i="2"/>
  <c r="AG487" i="2"/>
  <c r="Z487" i="2"/>
  <c r="AB487" i="2"/>
  <c r="AD487" i="2"/>
  <c r="AA487" i="2"/>
  <c r="U487" i="2"/>
  <c r="V487" i="2"/>
  <c r="AC487" i="2"/>
  <c r="K366" i="2"/>
  <c r="C487" i="2"/>
  <c r="D487" i="2"/>
  <c r="F487" i="2"/>
  <c r="E487" i="2"/>
  <c r="B487" i="2"/>
  <c r="A488" i="2"/>
  <c r="Z488" i="2" l="1"/>
  <c r="AA488" i="2"/>
  <c r="AB488" i="2"/>
  <c r="U488" i="2"/>
  <c r="AC488" i="2"/>
  <c r="W488" i="2"/>
  <c r="AE488" i="2"/>
  <c r="AG488" i="2"/>
  <c r="V488" i="2"/>
  <c r="X488" i="2"/>
  <c r="Y488" i="2"/>
  <c r="AD488" i="2"/>
  <c r="AF488" i="2"/>
  <c r="L366" i="2"/>
  <c r="C488" i="2"/>
  <c r="D488" i="2"/>
  <c r="E488" i="2"/>
  <c r="F488" i="2"/>
  <c r="B488" i="2"/>
  <c r="A489" i="2"/>
  <c r="U489" i="2" l="1"/>
  <c r="AC489" i="2"/>
  <c r="V489" i="2"/>
  <c r="AD489" i="2"/>
  <c r="W489" i="2"/>
  <c r="AE489" i="2"/>
  <c r="X489" i="2"/>
  <c r="AF489" i="2"/>
  <c r="Z489" i="2"/>
  <c r="AA489" i="2"/>
  <c r="AB489" i="2"/>
  <c r="AG489" i="2"/>
  <c r="Y489" i="2"/>
  <c r="M366" i="2"/>
  <c r="C489" i="2"/>
  <c r="D489" i="2"/>
  <c r="E489" i="2"/>
  <c r="F489" i="2"/>
  <c r="B489" i="2"/>
  <c r="A490" i="2"/>
  <c r="X490" i="2" l="1"/>
  <c r="AF490" i="2"/>
  <c r="Y490" i="2"/>
  <c r="AG490" i="2"/>
  <c r="Z490" i="2"/>
  <c r="AA490" i="2"/>
  <c r="U490" i="2"/>
  <c r="AC490" i="2"/>
  <c r="V490" i="2"/>
  <c r="AD490" i="2"/>
  <c r="W490" i="2"/>
  <c r="AB490" i="2"/>
  <c r="AE490" i="2"/>
  <c r="N366" i="2"/>
  <c r="C490" i="2"/>
  <c r="D490" i="2"/>
  <c r="E490" i="2"/>
  <c r="F490" i="2"/>
  <c r="B490" i="2"/>
  <c r="A491" i="2"/>
  <c r="AA491" i="2" l="1"/>
  <c r="AB491" i="2"/>
  <c r="U491" i="2"/>
  <c r="AC491" i="2"/>
  <c r="V491" i="2"/>
  <c r="AD491" i="2"/>
  <c r="X491" i="2"/>
  <c r="AF491" i="2"/>
  <c r="W491" i="2"/>
  <c r="Y491" i="2"/>
  <c r="Z491" i="2"/>
  <c r="AE491" i="2"/>
  <c r="AG491" i="2"/>
  <c r="O366" i="2"/>
  <c r="C491" i="2"/>
  <c r="D491" i="2"/>
  <c r="F491" i="2"/>
  <c r="E491" i="2"/>
  <c r="A492" i="2"/>
  <c r="B491" i="2"/>
  <c r="V492" i="2" l="1"/>
  <c r="AD492" i="2"/>
  <c r="W492" i="2"/>
  <c r="AE492" i="2"/>
  <c r="X492" i="2"/>
  <c r="AF492" i="2"/>
  <c r="Y492" i="2"/>
  <c r="AG492" i="2"/>
  <c r="AA492" i="2"/>
  <c r="AC492" i="2"/>
  <c r="Z492" i="2"/>
  <c r="U492" i="2"/>
  <c r="AB492" i="2"/>
  <c r="C492" i="2"/>
  <c r="D492" i="2"/>
  <c r="E492" i="2"/>
  <c r="F492" i="2"/>
  <c r="B492" i="2"/>
  <c r="A493" i="2"/>
  <c r="Y493" i="2" l="1"/>
  <c r="AG493" i="2"/>
  <c r="Z493" i="2"/>
  <c r="AA493" i="2"/>
  <c r="AB493" i="2"/>
  <c r="V493" i="2"/>
  <c r="AD493" i="2"/>
  <c r="U493" i="2"/>
  <c r="W493" i="2"/>
  <c r="X493" i="2"/>
  <c r="AF493" i="2"/>
  <c r="AC493" i="2"/>
  <c r="AE493" i="2"/>
  <c r="C493" i="2"/>
  <c r="D493" i="2"/>
  <c r="E493" i="2"/>
  <c r="F493" i="2"/>
  <c r="B493" i="2"/>
  <c r="A494" i="2"/>
  <c r="AB494" i="2" l="1"/>
  <c r="U494" i="2"/>
  <c r="AC494" i="2"/>
  <c r="V494" i="2"/>
  <c r="AD494" i="2"/>
  <c r="W494" i="2"/>
  <c r="AE494" i="2"/>
  <c r="Y494" i="2"/>
  <c r="AG494" i="2"/>
  <c r="Z494" i="2"/>
  <c r="AA494" i="2"/>
  <c r="AF494" i="2"/>
  <c r="X494" i="2"/>
  <c r="C494" i="2"/>
  <c r="D494" i="2"/>
  <c r="E494" i="2"/>
  <c r="F494" i="2"/>
  <c r="A495" i="2"/>
  <c r="B494" i="2"/>
  <c r="W495" i="2" l="1"/>
  <c r="AE495" i="2"/>
  <c r="X495" i="2"/>
  <c r="AF495" i="2"/>
  <c r="Y495" i="2"/>
  <c r="AG495" i="2"/>
  <c r="Z495" i="2"/>
  <c r="AB495" i="2"/>
  <c r="AC495" i="2"/>
  <c r="U495" i="2"/>
  <c r="V495" i="2"/>
  <c r="AA495" i="2"/>
  <c r="AD495" i="2"/>
  <c r="C495" i="2"/>
  <c r="D495" i="2"/>
  <c r="F495" i="2"/>
  <c r="E495" i="2"/>
  <c r="A496" i="2"/>
  <c r="B495" i="2"/>
  <c r="Z496" i="2" l="1"/>
  <c r="AA496" i="2"/>
  <c r="AB496" i="2"/>
  <c r="U496" i="2"/>
  <c r="AC496" i="2"/>
  <c r="W496" i="2"/>
  <c r="AE496" i="2"/>
  <c r="V496" i="2"/>
  <c r="Y496" i="2"/>
  <c r="X496" i="2"/>
  <c r="AD496" i="2"/>
  <c r="AF496" i="2"/>
  <c r="AG496" i="2"/>
  <c r="C496" i="2"/>
  <c r="D496" i="2"/>
  <c r="E496" i="2"/>
  <c r="F496" i="2"/>
  <c r="B496" i="2"/>
  <c r="A497" i="2"/>
  <c r="U497" i="2" l="1"/>
  <c r="AC497" i="2"/>
  <c r="V497" i="2"/>
  <c r="AD497" i="2"/>
  <c r="W497" i="2"/>
  <c r="AE497" i="2"/>
  <c r="X497" i="2"/>
  <c r="AF497" i="2"/>
  <c r="Z497" i="2"/>
  <c r="AB497" i="2"/>
  <c r="AG497" i="2"/>
  <c r="Y497" i="2"/>
  <c r="AA497" i="2"/>
  <c r="C497" i="2"/>
  <c r="D497" i="2"/>
  <c r="E497" i="2"/>
  <c r="F497" i="2"/>
  <c r="B497" i="2"/>
  <c r="H520" i="2" l="1"/>
  <c r="G521" i="2"/>
  <c r="E514" i="2"/>
  <c r="E517" i="2"/>
  <c r="J517" i="2"/>
  <c r="P518" i="2"/>
  <c r="M514" i="2"/>
  <c r="J516" i="2"/>
  <c r="F518" i="2"/>
  <c r="N519" i="2"/>
  <c r="E516" i="2"/>
  <c r="L513" i="2"/>
  <c r="F520" i="2"/>
  <c r="J518" i="2"/>
  <c r="K515" i="2"/>
  <c r="E512" i="2"/>
  <c r="O520" i="2"/>
  <c r="F512" i="2"/>
  <c r="K516" i="2"/>
  <c r="G519" i="2"/>
  <c r="K513" i="2"/>
  <c r="J513" i="2"/>
  <c r="H518" i="2"/>
  <c r="L521" i="2"/>
  <c r="K518" i="2"/>
  <c r="F513" i="2"/>
  <c r="K520" i="2"/>
  <c r="I517" i="2"/>
  <c r="N521" i="2"/>
  <c r="J520" i="2"/>
  <c r="O521" i="2"/>
  <c r="O517" i="2"/>
  <c r="J514" i="2"/>
  <c r="I514" i="2"/>
  <c r="F516" i="2"/>
  <c r="G516" i="2"/>
  <c r="O515" i="2"/>
  <c r="G513" i="2"/>
  <c r="O513" i="2"/>
  <c r="O512" i="2"/>
  <c r="O516" i="2"/>
  <c r="M515" i="2"/>
  <c r="G518" i="2"/>
  <c r="L512" i="2"/>
  <c r="J521" i="2"/>
  <c r="K521" i="2"/>
  <c r="E520" i="2"/>
  <c r="I519" i="2"/>
  <c r="H516" i="2"/>
  <c r="M513" i="2"/>
  <c r="I521" i="2"/>
  <c r="M512" i="2"/>
  <c r="G520" i="2"/>
  <c r="P516" i="2"/>
  <c r="G512" i="2"/>
  <c r="J512" i="2"/>
  <c r="E519" i="2"/>
  <c r="N517" i="2"/>
  <c r="H514" i="2"/>
  <c r="L515" i="2"/>
  <c r="K512" i="2"/>
  <c r="G514" i="2"/>
  <c r="G515" i="2"/>
  <c r="K517" i="2"/>
  <c r="N516" i="2"/>
  <c r="E518" i="2"/>
  <c r="E515" i="2"/>
  <c r="L517" i="2"/>
  <c r="J515" i="2"/>
  <c r="N514" i="2"/>
  <c r="N518" i="2"/>
  <c r="L519" i="2"/>
  <c r="E521" i="2"/>
  <c r="M516" i="2"/>
  <c r="I513" i="2"/>
  <c r="F521" i="2"/>
  <c r="M517" i="2"/>
  <c r="O518" i="2"/>
  <c r="I520" i="2"/>
  <c r="F514" i="2"/>
  <c r="N515" i="2"/>
  <c r="F515" i="2"/>
  <c r="N513" i="2"/>
  <c r="P514" i="2"/>
  <c r="H515" i="2"/>
  <c r="P517" i="2"/>
  <c r="O519" i="2"/>
  <c r="N512" i="2"/>
  <c r="E513" i="2"/>
  <c r="I512" i="2"/>
  <c r="M518" i="2"/>
  <c r="P520" i="2"/>
  <c r="L516" i="2"/>
  <c r="P521" i="2"/>
  <c r="H517" i="2"/>
  <c r="K519" i="2"/>
  <c r="H519" i="2"/>
  <c r="P515" i="2"/>
  <c r="M519" i="2"/>
  <c r="I515" i="2"/>
  <c r="I516" i="2"/>
  <c r="G517" i="2"/>
  <c r="I518" i="2"/>
  <c r="P512" i="2"/>
  <c r="L520" i="2"/>
  <c r="F517" i="2"/>
  <c r="N520" i="2"/>
  <c r="O514" i="2"/>
  <c r="H521" i="2"/>
  <c r="M520" i="2"/>
  <c r="H513" i="2"/>
  <c r="M521" i="2"/>
  <c r="K514" i="2"/>
  <c r="P513" i="2"/>
  <c r="L514" i="2"/>
  <c r="F519" i="2"/>
  <c r="P519" i="2"/>
  <c r="J519" i="2"/>
  <c r="L518" i="2"/>
  <c r="H512" i="2"/>
  <c r="D513" i="2"/>
  <c r="D519" i="2"/>
  <c r="D516" i="2"/>
  <c r="D521" i="2"/>
  <c r="D520" i="2"/>
  <c r="D515" i="2"/>
  <c r="D517" i="2"/>
  <c r="D518" i="2"/>
  <c r="D514" i="2"/>
  <c r="E505" i="2"/>
  <c r="D505" i="2"/>
  <c r="O509" i="2"/>
  <c r="H510" i="2"/>
  <c r="G511" i="2"/>
  <c r="I509" i="2"/>
  <c r="N511" i="2"/>
  <c r="N509" i="2"/>
  <c r="K508" i="2"/>
  <c r="N510" i="2"/>
  <c r="P510" i="2"/>
  <c r="E510" i="2"/>
  <c r="J508" i="2"/>
  <c r="F510" i="2"/>
  <c r="E508" i="2"/>
  <c r="K510" i="2"/>
  <c r="G508" i="2"/>
  <c r="J511" i="2"/>
  <c r="M511" i="2"/>
  <c r="J509" i="2"/>
  <c r="F509" i="2"/>
  <c r="F508" i="2"/>
  <c r="P508" i="2"/>
  <c r="H511" i="2"/>
  <c r="E511" i="2"/>
  <c r="O511" i="2"/>
  <c r="G510" i="2"/>
  <c r="E509" i="2"/>
  <c r="K509" i="2"/>
  <c r="L509" i="2"/>
  <c r="I508" i="2"/>
  <c r="M508" i="2"/>
  <c r="M510" i="2"/>
  <c r="L508" i="2"/>
  <c r="I510" i="2"/>
  <c r="N508" i="2"/>
  <c r="O508" i="2"/>
  <c r="P511" i="2"/>
  <c r="G509" i="2"/>
  <c r="K511" i="2"/>
  <c r="I511" i="2"/>
  <c r="O510" i="2"/>
  <c r="J510" i="2"/>
  <c r="H509" i="2"/>
  <c r="L510" i="2"/>
  <c r="L511" i="2"/>
  <c r="P509" i="2"/>
  <c r="F511" i="2"/>
  <c r="H508" i="2"/>
  <c r="M509" i="2"/>
  <c r="D509" i="2"/>
  <c r="D512" i="2"/>
  <c r="D511" i="2"/>
  <c r="D510" i="2"/>
  <c r="D508" i="2"/>
  <c r="D506" i="2"/>
  <c r="G507" i="2"/>
  <c r="O506" i="2"/>
  <c r="J507" i="2"/>
  <c r="I507" i="2"/>
  <c r="L507" i="2"/>
  <c r="O507" i="2"/>
  <c r="E506" i="2"/>
  <c r="M507" i="2"/>
  <c r="N507" i="2"/>
  <c r="K506" i="2"/>
  <c r="J506" i="2"/>
  <c r="P506" i="2"/>
  <c r="F506" i="2"/>
  <c r="L506" i="2"/>
  <c r="H506" i="2"/>
  <c r="E507" i="2"/>
  <c r="M506" i="2"/>
  <c r="F507" i="2"/>
  <c r="K507" i="2"/>
  <c r="D507" i="2"/>
  <c r="G506" i="2"/>
  <c r="I506" i="2"/>
  <c r="P507" i="2"/>
  <c r="N506" i="2"/>
  <c r="H507" i="2"/>
  <c r="J505" i="2"/>
  <c r="P505" i="2"/>
  <c r="L505" i="2"/>
  <c r="O505" i="2"/>
  <c r="I505" i="2"/>
  <c r="K505" i="2"/>
  <c r="G505" i="2"/>
  <c r="H505" i="2"/>
  <c r="N505" i="2"/>
  <c r="F505" i="2"/>
  <c r="M505" i="2"/>
  <c r="H123" i="2"/>
  <c r="D84" i="2"/>
  <c r="D188" i="7" s="1"/>
  <c r="D231" i="7" s="1"/>
  <c r="C84" i="2"/>
  <c r="C188" i="7" s="1"/>
  <c r="C231" i="7" s="1"/>
  <c r="B84" i="2"/>
  <c r="B188" i="7" s="1"/>
  <c r="A85" i="2"/>
  <c r="A86" i="2" s="1"/>
  <c r="C86" i="2" s="1"/>
  <c r="C190" i="7" s="1"/>
  <c r="C233" i="7" s="1"/>
  <c r="S737" i="2"/>
  <c r="R737" i="2"/>
  <c r="Q737" i="2"/>
  <c r="P737" i="2"/>
  <c r="O737" i="2"/>
  <c r="N737" i="2"/>
  <c r="M737" i="2"/>
  <c r="L737" i="2"/>
  <c r="K737" i="2"/>
  <c r="J737" i="2"/>
  <c r="I737" i="2"/>
  <c r="H737" i="2"/>
  <c r="G737" i="2"/>
  <c r="F737" i="2"/>
  <c r="F863" i="2" s="1"/>
  <c r="F70" i="12" s="1"/>
  <c r="E737" i="2"/>
  <c r="E863" i="2" s="1"/>
  <c r="E70" i="12" s="1"/>
  <c r="D737" i="2"/>
  <c r="D863" i="2" s="1"/>
  <c r="D70" i="12" s="1"/>
  <c r="C737" i="2"/>
  <c r="C863" i="2" s="1"/>
  <c r="C70" i="12" s="1"/>
  <c r="F736" i="2"/>
  <c r="F862" i="2" s="1"/>
  <c r="F69" i="12" s="1"/>
  <c r="E736" i="2"/>
  <c r="E862" i="2" s="1"/>
  <c r="E69" i="12" s="1"/>
  <c r="D736" i="2"/>
  <c r="D862" i="2" s="1"/>
  <c r="D69" i="12" s="1"/>
  <c r="C736" i="2"/>
  <c r="C862" i="2" s="1"/>
  <c r="C69" i="12" s="1"/>
  <c r="S734" i="2"/>
  <c r="R734" i="2"/>
  <c r="Q734" i="2"/>
  <c r="P734" i="2"/>
  <c r="O734" i="2"/>
  <c r="N734" i="2"/>
  <c r="M734" i="2"/>
  <c r="L734" i="2"/>
  <c r="K734" i="2"/>
  <c r="J734" i="2"/>
  <c r="I734" i="2"/>
  <c r="H734" i="2"/>
  <c r="G734" i="2"/>
  <c r="F734" i="2"/>
  <c r="F860" i="2" s="1"/>
  <c r="F67" i="12" s="1"/>
  <c r="E734" i="2"/>
  <c r="E860" i="2" s="1"/>
  <c r="E67" i="12" s="1"/>
  <c r="D734" i="2"/>
  <c r="D860" i="2" s="1"/>
  <c r="D67" i="12" s="1"/>
  <c r="C734" i="2"/>
  <c r="C860" i="2" s="1"/>
  <c r="C67" i="12" s="1"/>
  <c r="S732" i="2"/>
  <c r="R732" i="2"/>
  <c r="Q732" i="2"/>
  <c r="P732" i="2"/>
  <c r="O732" i="2"/>
  <c r="N732" i="2"/>
  <c r="M732" i="2"/>
  <c r="L732" i="2"/>
  <c r="K732" i="2"/>
  <c r="J732" i="2"/>
  <c r="I732" i="2"/>
  <c r="H732" i="2"/>
  <c r="G732" i="2"/>
  <c r="F732" i="2"/>
  <c r="F858" i="2" s="1"/>
  <c r="F65" i="12" s="1"/>
  <c r="E732" i="2"/>
  <c r="E858" i="2" s="1"/>
  <c r="E65" i="12" s="1"/>
  <c r="D732" i="2"/>
  <c r="D858" i="2" s="1"/>
  <c r="D65" i="12" s="1"/>
  <c r="C732" i="2"/>
  <c r="C858" i="2" s="1"/>
  <c r="C65" i="12" s="1"/>
  <c r="S731" i="2"/>
  <c r="R731" i="2"/>
  <c r="Q731" i="2"/>
  <c r="P731" i="2"/>
  <c r="O731" i="2"/>
  <c r="N731" i="2"/>
  <c r="M731" i="2"/>
  <c r="L731" i="2"/>
  <c r="K731" i="2"/>
  <c r="J731" i="2"/>
  <c r="I731" i="2"/>
  <c r="H731" i="2"/>
  <c r="G731" i="2"/>
  <c r="F731" i="2"/>
  <c r="F857" i="2" s="1"/>
  <c r="F64" i="12" s="1"/>
  <c r="E731" i="2"/>
  <c r="E857" i="2" s="1"/>
  <c r="E64" i="12" s="1"/>
  <c r="D731" i="2"/>
  <c r="D857" i="2" s="1"/>
  <c r="D64" i="12" s="1"/>
  <c r="S730" i="2"/>
  <c r="R730" i="2"/>
  <c r="Q730" i="2"/>
  <c r="P730" i="2"/>
  <c r="O730" i="2"/>
  <c r="N730" i="2"/>
  <c r="M730" i="2"/>
  <c r="L730" i="2"/>
  <c r="K730" i="2"/>
  <c r="J730" i="2"/>
  <c r="I730" i="2"/>
  <c r="H730" i="2"/>
  <c r="G730" i="2"/>
  <c r="F730" i="2"/>
  <c r="F856" i="2" s="1"/>
  <c r="F63" i="12" s="1"/>
  <c r="E730" i="2"/>
  <c r="E856" i="2" s="1"/>
  <c r="E63" i="12" s="1"/>
  <c r="D730" i="2"/>
  <c r="D856" i="2" s="1"/>
  <c r="D63" i="12" s="1"/>
  <c r="C730" i="2"/>
  <c r="C856" i="2" s="1"/>
  <c r="C63" i="12" s="1"/>
  <c r="S728" i="2"/>
  <c r="R728" i="2"/>
  <c r="Q728" i="2"/>
  <c r="P728" i="2"/>
  <c r="O728" i="2"/>
  <c r="N728" i="2"/>
  <c r="M728" i="2"/>
  <c r="L728" i="2"/>
  <c r="K728" i="2"/>
  <c r="J728" i="2"/>
  <c r="I728" i="2"/>
  <c r="H728" i="2"/>
  <c r="G728" i="2"/>
  <c r="F728" i="2"/>
  <c r="F854" i="2" s="1"/>
  <c r="F61" i="12" s="1"/>
  <c r="E728" i="2"/>
  <c r="E854" i="2" s="1"/>
  <c r="E61" i="12" s="1"/>
  <c r="D728" i="2"/>
  <c r="D854" i="2" s="1"/>
  <c r="D61" i="12" s="1"/>
  <c r="C728" i="2"/>
  <c r="C854" i="2" s="1"/>
  <c r="C61" i="12" s="1"/>
  <c r="S727" i="2"/>
  <c r="R727" i="2"/>
  <c r="Q727" i="2"/>
  <c r="P727" i="2"/>
  <c r="O727" i="2"/>
  <c r="N727" i="2"/>
  <c r="M727" i="2"/>
  <c r="L727" i="2"/>
  <c r="K727" i="2"/>
  <c r="J727" i="2"/>
  <c r="I727" i="2"/>
  <c r="H727" i="2"/>
  <c r="G727" i="2"/>
  <c r="F727" i="2"/>
  <c r="F853" i="2" s="1"/>
  <c r="F60" i="12" s="1"/>
  <c r="E727" i="2"/>
  <c r="E853" i="2" s="1"/>
  <c r="E60" i="12" s="1"/>
  <c r="D727" i="2"/>
  <c r="D853" i="2" s="1"/>
  <c r="D60" i="12" s="1"/>
  <c r="C727" i="2"/>
  <c r="C853" i="2" s="1"/>
  <c r="C60" i="12" s="1"/>
  <c r="S726" i="2"/>
  <c r="R726" i="2"/>
  <c r="Q726" i="2"/>
  <c r="P726" i="2"/>
  <c r="O726" i="2"/>
  <c r="N726" i="2"/>
  <c r="M726" i="2"/>
  <c r="L726" i="2"/>
  <c r="K726" i="2"/>
  <c r="J726" i="2"/>
  <c r="I726" i="2"/>
  <c r="H726" i="2"/>
  <c r="G726" i="2"/>
  <c r="F726" i="2"/>
  <c r="F852" i="2" s="1"/>
  <c r="F59" i="12" s="1"/>
  <c r="E726" i="2"/>
  <c r="E852" i="2" s="1"/>
  <c r="E59" i="12" s="1"/>
  <c r="D726" i="2"/>
  <c r="D852" i="2" s="1"/>
  <c r="D59" i="12" s="1"/>
  <c r="C726" i="2"/>
  <c r="C852" i="2" s="1"/>
  <c r="C59" i="12" s="1"/>
  <c r="C724" i="2"/>
  <c r="C850" i="2" s="1"/>
  <c r="C57" i="12" s="1"/>
  <c r="C723" i="2"/>
  <c r="C849" i="2" s="1"/>
  <c r="C56" i="12" s="1"/>
  <c r="C722" i="2"/>
  <c r="C848" i="2" s="1"/>
  <c r="C55" i="12" s="1"/>
  <c r="C721" i="2"/>
  <c r="C847" i="2" s="1"/>
  <c r="C54" i="12" s="1"/>
  <c r="C720" i="2"/>
  <c r="C846" i="2" s="1"/>
  <c r="C53" i="12" s="1"/>
  <c r="C719" i="2"/>
  <c r="C845" i="2" s="1"/>
  <c r="C52" i="12" s="1"/>
  <c r="C718" i="2"/>
  <c r="C844" i="2" s="1"/>
  <c r="C51" i="12" s="1"/>
  <c r="S716" i="2"/>
  <c r="R716" i="2"/>
  <c r="Q716" i="2"/>
  <c r="P716" i="2"/>
  <c r="O716" i="2"/>
  <c r="N716" i="2"/>
  <c r="M716" i="2"/>
  <c r="L716" i="2"/>
  <c r="K716" i="2"/>
  <c r="J716" i="2"/>
  <c r="I716" i="2"/>
  <c r="H716" i="2"/>
  <c r="G716" i="2"/>
  <c r="F716" i="2"/>
  <c r="F842" i="2" s="1"/>
  <c r="F49" i="12" s="1"/>
  <c r="E716" i="2"/>
  <c r="E842" i="2" s="1"/>
  <c r="E49" i="12" s="1"/>
  <c r="D716" i="2"/>
  <c r="C716" i="2"/>
  <c r="S712" i="2"/>
  <c r="S838" i="2" s="1"/>
  <c r="S45" i="12" s="1"/>
  <c r="R712" i="2"/>
  <c r="R838" i="2" s="1"/>
  <c r="R45" i="12" s="1"/>
  <c r="Q712" i="2"/>
  <c r="P712" i="2"/>
  <c r="P838" i="2" s="1"/>
  <c r="P45" i="12" s="1"/>
  <c r="O712" i="2"/>
  <c r="O838" i="2" s="1"/>
  <c r="O45" i="12" s="1"/>
  <c r="N712" i="2"/>
  <c r="N838" i="2" s="1"/>
  <c r="N45" i="12" s="1"/>
  <c r="M712" i="2"/>
  <c r="M838" i="2" s="1"/>
  <c r="M45" i="12" s="1"/>
  <c r="L712" i="2"/>
  <c r="L838" i="2" s="1"/>
  <c r="L45" i="12" s="1"/>
  <c r="K712" i="2"/>
  <c r="K838" i="2" s="1"/>
  <c r="K45" i="12" s="1"/>
  <c r="J712" i="2"/>
  <c r="J838" i="2" s="1"/>
  <c r="J45" i="12" s="1"/>
  <c r="I712" i="2"/>
  <c r="I838" i="2" s="1"/>
  <c r="I45" i="12" s="1"/>
  <c r="H712" i="2"/>
  <c r="H838" i="2" s="1"/>
  <c r="H45" i="12" s="1"/>
  <c r="G712" i="2"/>
  <c r="G838" i="2" s="1"/>
  <c r="G45" i="12" s="1"/>
  <c r="F712" i="2"/>
  <c r="F838" i="2" s="1"/>
  <c r="F45" i="12" s="1"/>
  <c r="E712" i="2"/>
  <c r="E838" i="2" s="1"/>
  <c r="E45" i="12" s="1"/>
  <c r="D712" i="2"/>
  <c r="D838" i="2" s="1"/>
  <c r="D45" i="12" s="1"/>
  <c r="C712" i="2"/>
  <c r="C838" i="2" s="1"/>
  <c r="C45" i="12" s="1"/>
  <c r="S711" i="2"/>
  <c r="R711" i="2"/>
  <c r="Q711" i="2"/>
  <c r="P711" i="2"/>
  <c r="O711" i="2"/>
  <c r="N711" i="2"/>
  <c r="M711" i="2"/>
  <c r="L711" i="2"/>
  <c r="K711" i="2"/>
  <c r="J711" i="2"/>
  <c r="I711" i="2"/>
  <c r="H711" i="2"/>
  <c r="G711" i="2"/>
  <c r="F711" i="2"/>
  <c r="F837" i="2" s="1"/>
  <c r="F44" i="12" s="1"/>
  <c r="E711" i="2"/>
  <c r="D711" i="2"/>
  <c r="D837" i="2" s="1"/>
  <c r="D44" i="12" s="1"/>
  <c r="C711" i="2"/>
  <c r="C837" i="2" s="1"/>
  <c r="C44" i="12" s="1"/>
  <c r="S709" i="2"/>
  <c r="R709" i="2"/>
  <c r="Q709" i="2"/>
  <c r="P709" i="2"/>
  <c r="O709" i="2"/>
  <c r="N709" i="2"/>
  <c r="M709" i="2"/>
  <c r="L709" i="2"/>
  <c r="K709" i="2"/>
  <c r="J709" i="2"/>
  <c r="I709" i="2"/>
  <c r="H709" i="2"/>
  <c r="G709" i="2"/>
  <c r="F709" i="2"/>
  <c r="F835" i="2" s="1"/>
  <c r="F42" i="12" s="1"/>
  <c r="E709" i="2"/>
  <c r="E835" i="2" s="1"/>
  <c r="E42" i="12" s="1"/>
  <c r="D709" i="2"/>
  <c r="D835" i="2" s="1"/>
  <c r="D42" i="12" s="1"/>
  <c r="C709" i="2"/>
  <c r="C835" i="2" s="1"/>
  <c r="C42" i="12" s="1"/>
  <c r="E708" i="2"/>
  <c r="E834" i="2" s="1"/>
  <c r="E41" i="12" s="1"/>
  <c r="D708" i="2"/>
  <c r="D834" i="2" s="1"/>
  <c r="D41" i="12" s="1"/>
  <c r="C708" i="2"/>
  <c r="C834" i="2" s="1"/>
  <c r="C41" i="12" s="1"/>
  <c r="E707" i="2"/>
  <c r="E833" i="2" s="1"/>
  <c r="E40" i="12" s="1"/>
  <c r="D707" i="2"/>
  <c r="D833" i="2" s="1"/>
  <c r="D40" i="12" s="1"/>
  <c r="C707" i="2"/>
  <c r="C833" i="2" s="1"/>
  <c r="C40" i="12" s="1"/>
  <c r="E706" i="2"/>
  <c r="E832" i="2" s="1"/>
  <c r="E39" i="12" s="1"/>
  <c r="D706" i="2"/>
  <c r="D832" i="2" s="1"/>
  <c r="D39" i="12" s="1"/>
  <c r="C706" i="2"/>
  <c r="C832" i="2" s="1"/>
  <c r="C39" i="12" s="1"/>
  <c r="E705" i="2"/>
  <c r="E831" i="2" s="1"/>
  <c r="E38" i="12" s="1"/>
  <c r="D705" i="2"/>
  <c r="D831" i="2" s="1"/>
  <c r="D38" i="12" s="1"/>
  <c r="C705" i="2"/>
  <c r="C831" i="2" s="1"/>
  <c r="C38" i="12" s="1"/>
  <c r="E704" i="2"/>
  <c r="E830" i="2" s="1"/>
  <c r="E37" i="12" s="1"/>
  <c r="D704" i="2"/>
  <c r="D830" i="2" s="1"/>
  <c r="D37" i="12" s="1"/>
  <c r="C704" i="2"/>
  <c r="C830" i="2" s="1"/>
  <c r="C37" i="12" s="1"/>
  <c r="E703" i="2"/>
  <c r="E829" i="2" s="1"/>
  <c r="E36" i="12" s="1"/>
  <c r="D703" i="2"/>
  <c r="D829" i="2" s="1"/>
  <c r="D36" i="12" s="1"/>
  <c r="C703" i="2"/>
  <c r="C829" i="2" s="1"/>
  <c r="C36" i="12" s="1"/>
  <c r="S702" i="2"/>
  <c r="R702" i="2"/>
  <c r="Q702" i="2"/>
  <c r="P702" i="2"/>
  <c r="O702" i="2"/>
  <c r="N702" i="2"/>
  <c r="M702" i="2"/>
  <c r="L702" i="2"/>
  <c r="K702" i="2"/>
  <c r="J702" i="2"/>
  <c r="I702" i="2"/>
  <c r="H702" i="2"/>
  <c r="G702" i="2"/>
  <c r="F702" i="2"/>
  <c r="F828" i="2" s="1"/>
  <c r="F35" i="12" s="1"/>
  <c r="E702" i="2"/>
  <c r="E828" i="2" s="1"/>
  <c r="E35" i="12" s="1"/>
  <c r="D702" i="2"/>
  <c r="D828" i="2" s="1"/>
  <c r="D35" i="12" s="1"/>
  <c r="C702" i="2"/>
  <c r="C828" i="2" s="1"/>
  <c r="C35" i="12" s="1"/>
  <c r="C699" i="2"/>
  <c r="C825" i="2" s="1"/>
  <c r="C32" i="12" s="1"/>
  <c r="S698" i="2"/>
  <c r="R698" i="2"/>
  <c r="Q698" i="2"/>
  <c r="P698" i="2"/>
  <c r="O698" i="2"/>
  <c r="N698" i="2"/>
  <c r="M698" i="2"/>
  <c r="L698" i="2"/>
  <c r="K698" i="2"/>
  <c r="J698" i="2"/>
  <c r="I698" i="2"/>
  <c r="H698" i="2"/>
  <c r="G698" i="2"/>
  <c r="F698" i="2"/>
  <c r="F824" i="2" s="1"/>
  <c r="F31" i="12" s="1"/>
  <c r="E698" i="2"/>
  <c r="E824" i="2" s="1"/>
  <c r="E31" i="12" s="1"/>
  <c r="D698" i="2"/>
  <c r="D824" i="2" s="1"/>
  <c r="D31" i="12" s="1"/>
  <c r="C698" i="2"/>
  <c r="C824" i="2" s="1"/>
  <c r="C31" i="12" s="1"/>
  <c r="S697" i="2"/>
  <c r="R697" i="2"/>
  <c r="Q697" i="2"/>
  <c r="P697" i="2"/>
  <c r="O697" i="2"/>
  <c r="N697" i="2"/>
  <c r="M697" i="2"/>
  <c r="L697" i="2"/>
  <c r="K697" i="2"/>
  <c r="J697" i="2"/>
  <c r="I697" i="2"/>
  <c r="H697" i="2"/>
  <c r="G697" i="2"/>
  <c r="F697" i="2"/>
  <c r="F823" i="2" s="1"/>
  <c r="F30" i="12" s="1"/>
  <c r="E697" i="2"/>
  <c r="E823" i="2" s="1"/>
  <c r="E30" i="12" s="1"/>
  <c r="D697" i="2"/>
  <c r="D823" i="2" s="1"/>
  <c r="D30" i="12" s="1"/>
  <c r="C697" i="2"/>
  <c r="C823" i="2" s="1"/>
  <c r="C30" i="12" s="1"/>
  <c r="S692" i="2"/>
  <c r="R692" i="2"/>
  <c r="Q692" i="2"/>
  <c r="P692" i="2"/>
  <c r="O692" i="2"/>
  <c r="N692" i="2"/>
  <c r="M692" i="2"/>
  <c r="L692" i="2"/>
  <c r="K692" i="2"/>
  <c r="J692" i="2"/>
  <c r="I692" i="2"/>
  <c r="H692" i="2"/>
  <c r="G692" i="2"/>
  <c r="F692" i="2"/>
  <c r="F818" i="2" s="1"/>
  <c r="F25" i="12" s="1"/>
  <c r="E692" i="2"/>
  <c r="E818" i="2" s="1"/>
  <c r="E25" i="12" s="1"/>
  <c r="D692" i="2"/>
  <c r="D818" i="2" s="1"/>
  <c r="D25" i="12" s="1"/>
  <c r="C692" i="2"/>
  <c r="C818" i="2" s="1"/>
  <c r="C25" i="12" s="1"/>
  <c r="S691" i="2"/>
  <c r="S817" i="2" s="1"/>
  <c r="S24" i="12" s="1"/>
  <c r="R691" i="2"/>
  <c r="R817" i="2" s="1"/>
  <c r="R24" i="12" s="1"/>
  <c r="Q691" i="2"/>
  <c r="Q817" i="2" s="1"/>
  <c r="Q24" i="12" s="1"/>
  <c r="P691" i="2"/>
  <c r="P817" i="2" s="1"/>
  <c r="P24" i="12" s="1"/>
  <c r="O691" i="2"/>
  <c r="O817" i="2" s="1"/>
  <c r="O24" i="12" s="1"/>
  <c r="N691" i="2"/>
  <c r="N817" i="2" s="1"/>
  <c r="N24" i="12" s="1"/>
  <c r="M691" i="2"/>
  <c r="M817" i="2" s="1"/>
  <c r="M24" i="12" s="1"/>
  <c r="L691" i="2"/>
  <c r="L817" i="2" s="1"/>
  <c r="L24" i="12" s="1"/>
  <c r="K691" i="2"/>
  <c r="K817" i="2" s="1"/>
  <c r="K24" i="12" s="1"/>
  <c r="J691" i="2"/>
  <c r="J817" i="2" s="1"/>
  <c r="J24" i="12" s="1"/>
  <c r="I691" i="2"/>
  <c r="I817" i="2" s="1"/>
  <c r="I24" i="12" s="1"/>
  <c r="H691" i="2"/>
  <c r="H817" i="2" s="1"/>
  <c r="H24" i="12" s="1"/>
  <c r="G691" i="2"/>
  <c r="G817" i="2" s="1"/>
  <c r="G24" i="12" s="1"/>
  <c r="F691" i="2"/>
  <c r="F817" i="2" s="1"/>
  <c r="F24" i="12" s="1"/>
  <c r="E691" i="2"/>
  <c r="E817" i="2" s="1"/>
  <c r="E24" i="12" s="1"/>
  <c r="D691" i="2"/>
  <c r="D817" i="2" s="1"/>
  <c r="D24" i="12" s="1"/>
  <c r="C691" i="2"/>
  <c r="C817" i="2" s="1"/>
  <c r="C24" i="12" s="1"/>
  <c r="S690" i="2"/>
  <c r="R690" i="2"/>
  <c r="Q690" i="2"/>
  <c r="P690" i="2"/>
  <c r="O690" i="2"/>
  <c r="N690" i="2"/>
  <c r="M690" i="2"/>
  <c r="L690" i="2"/>
  <c r="K690" i="2"/>
  <c r="J690" i="2"/>
  <c r="I690" i="2"/>
  <c r="H690" i="2"/>
  <c r="G690" i="2"/>
  <c r="F690" i="2"/>
  <c r="F816" i="2" s="1"/>
  <c r="F23" i="12" s="1"/>
  <c r="E690" i="2"/>
  <c r="D690" i="2"/>
  <c r="D816" i="2" s="1"/>
  <c r="D23" i="12" s="1"/>
  <c r="C690" i="2"/>
  <c r="C816" i="2" s="1"/>
  <c r="C23" i="12" s="1"/>
  <c r="E688" i="2"/>
  <c r="E814" i="2" s="1"/>
  <c r="E21" i="12" s="1"/>
  <c r="D688" i="2"/>
  <c r="D814" i="2" s="1"/>
  <c r="D21" i="12" s="1"/>
  <c r="C688" i="2"/>
  <c r="C814" i="2" s="1"/>
  <c r="C21" i="12" s="1"/>
  <c r="E687" i="2"/>
  <c r="E813" i="2" s="1"/>
  <c r="E20" i="12" s="1"/>
  <c r="D687" i="2"/>
  <c r="D813" i="2" s="1"/>
  <c r="D20" i="12" s="1"/>
  <c r="C687" i="2"/>
  <c r="C813" i="2" s="1"/>
  <c r="C20" i="12" s="1"/>
  <c r="E686" i="2"/>
  <c r="E812" i="2" s="1"/>
  <c r="E19" i="12" s="1"/>
  <c r="D686" i="2"/>
  <c r="D812" i="2" s="1"/>
  <c r="D19" i="12" s="1"/>
  <c r="C686" i="2"/>
  <c r="C812" i="2" s="1"/>
  <c r="C19" i="12" s="1"/>
  <c r="S684" i="2"/>
  <c r="S810" i="2" s="1"/>
  <c r="S17" i="12" s="1"/>
  <c r="R684" i="2"/>
  <c r="R810" i="2" s="1"/>
  <c r="R17" i="12" s="1"/>
  <c r="Q684" i="2"/>
  <c r="Q810" i="2" s="1"/>
  <c r="Q17" i="12" s="1"/>
  <c r="P684" i="2"/>
  <c r="P810" i="2" s="1"/>
  <c r="P17" i="12" s="1"/>
  <c r="O684" i="2"/>
  <c r="O810" i="2" s="1"/>
  <c r="O17" i="12" s="1"/>
  <c r="N684" i="2"/>
  <c r="N810" i="2" s="1"/>
  <c r="N17" i="12" s="1"/>
  <c r="M684" i="2"/>
  <c r="M810" i="2" s="1"/>
  <c r="M17" i="12" s="1"/>
  <c r="L684" i="2"/>
  <c r="L810" i="2" s="1"/>
  <c r="L17" i="12" s="1"/>
  <c r="K684" i="2"/>
  <c r="K810" i="2" s="1"/>
  <c r="K17" i="12" s="1"/>
  <c r="J684" i="2"/>
  <c r="J810" i="2" s="1"/>
  <c r="J17" i="12" s="1"/>
  <c r="I684" i="2"/>
  <c r="I810" i="2" s="1"/>
  <c r="I17" i="12" s="1"/>
  <c r="H684" i="2"/>
  <c r="H810" i="2" s="1"/>
  <c r="H17" i="12" s="1"/>
  <c r="G684" i="2"/>
  <c r="G810" i="2" s="1"/>
  <c r="G17" i="12" s="1"/>
  <c r="F684" i="2"/>
  <c r="F810" i="2" s="1"/>
  <c r="F17" i="12" s="1"/>
  <c r="E684" i="2"/>
  <c r="E810" i="2" s="1"/>
  <c r="E17" i="12" s="1"/>
  <c r="D684" i="2"/>
  <c r="D810" i="2" s="1"/>
  <c r="D17" i="12" s="1"/>
  <c r="C684" i="2"/>
  <c r="C810" i="2" s="1"/>
  <c r="C17" i="12" s="1"/>
  <c r="S683" i="2"/>
  <c r="S809" i="2" s="1"/>
  <c r="S16" i="12" s="1"/>
  <c r="R683" i="2"/>
  <c r="R809" i="2" s="1"/>
  <c r="R16" i="12" s="1"/>
  <c r="Q683" i="2"/>
  <c r="Q809" i="2" s="1"/>
  <c r="Q16" i="12" s="1"/>
  <c r="P683" i="2"/>
  <c r="P809" i="2" s="1"/>
  <c r="P16" i="12" s="1"/>
  <c r="O683" i="2"/>
  <c r="O809" i="2" s="1"/>
  <c r="O16" i="12" s="1"/>
  <c r="N683" i="2"/>
  <c r="N809" i="2" s="1"/>
  <c r="N16" i="12" s="1"/>
  <c r="M683" i="2"/>
  <c r="M809" i="2" s="1"/>
  <c r="M16" i="12" s="1"/>
  <c r="L683" i="2"/>
  <c r="L809" i="2" s="1"/>
  <c r="L16" i="12" s="1"/>
  <c r="K683" i="2"/>
  <c r="K809" i="2" s="1"/>
  <c r="K16" i="12" s="1"/>
  <c r="J683" i="2"/>
  <c r="J809" i="2" s="1"/>
  <c r="J16" i="12" s="1"/>
  <c r="I683" i="2"/>
  <c r="I809" i="2" s="1"/>
  <c r="I16" i="12" s="1"/>
  <c r="H683" i="2"/>
  <c r="H809" i="2" s="1"/>
  <c r="H16" i="12" s="1"/>
  <c r="G683" i="2"/>
  <c r="G809" i="2" s="1"/>
  <c r="G16" i="12" s="1"/>
  <c r="F683" i="2"/>
  <c r="F809" i="2" s="1"/>
  <c r="F16" i="12" s="1"/>
  <c r="E683" i="2"/>
  <c r="E809" i="2" s="1"/>
  <c r="E16" i="12" s="1"/>
  <c r="D683" i="2"/>
  <c r="D809" i="2" s="1"/>
  <c r="D16" i="12" s="1"/>
  <c r="C683" i="2"/>
  <c r="C809" i="2" s="1"/>
  <c r="C16" i="12" s="1"/>
  <c r="S682" i="2"/>
  <c r="S808" i="2" s="1"/>
  <c r="S15" i="12" s="1"/>
  <c r="R682" i="2"/>
  <c r="R808" i="2" s="1"/>
  <c r="R15" i="12" s="1"/>
  <c r="Q682" i="2"/>
  <c r="Q808" i="2" s="1"/>
  <c r="Q15" i="12" s="1"/>
  <c r="P682" i="2"/>
  <c r="P808" i="2" s="1"/>
  <c r="P15" i="12" s="1"/>
  <c r="O682" i="2"/>
  <c r="O808" i="2" s="1"/>
  <c r="O15" i="12" s="1"/>
  <c r="N682" i="2"/>
  <c r="N808" i="2" s="1"/>
  <c r="N15" i="12" s="1"/>
  <c r="M682" i="2"/>
  <c r="M808" i="2" s="1"/>
  <c r="M15" i="12" s="1"/>
  <c r="L682" i="2"/>
  <c r="L808" i="2" s="1"/>
  <c r="L15" i="12" s="1"/>
  <c r="K682" i="2"/>
  <c r="K808" i="2" s="1"/>
  <c r="K15" i="12" s="1"/>
  <c r="J682" i="2"/>
  <c r="J808" i="2" s="1"/>
  <c r="J15" i="12" s="1"/>
  <c r="I682" i="2"/>
  <c r="I808" i="2" s="1"/>
  <c r="I15" i="12" s="1"/>
  <c r="H682" i="2"/>
  <c r="H808" i="2" s="1"/>
  <c r="H15" i="12" s="1"/>
  <c r="G682" i="2"/>
  <c r="G808" i="2" s="1"/>
  <c r="G15" i="12" s="1"/>
  <c r="F682" i="2"/>
  <c r="F808" i="2" s="1"/>
  <c r="F15" i="12" s="1"/>
  <c r="E682" i="2"/>
  <c r="E808" i="2" s="1"/>
  <c r="E15" i="12" s="1"/>
  <c r="D682" i="2"/>
  <c r="D808" i="2" s="1"/>
  <c r="D15" i="12" s="1"/>
  <c r="C682" i="2"/>
  <c r="C808" i="2" s="1"/>
  <c r="C15" i="12" s="1"/>
  <c r="S681" i="2"/>
  <c r="S807" i="2" s="1"/>
  <c r="S14" i="12" s="1"/>
  <c r="R681" i="2"/>
  <c r="R807" i="2" s="1"/>
  <c r="R14" i="12" s="1"/>
  <c r="Q681" i="2"/>
  <c r="Q807" i="2" s="1"/>
  <c r="Q14" i="12" s="1"/>
  <c r="P681" i="2"/>
  <c r="P807" i="2" s="1"/>
  <c r="P14" i="12" s="1"/>
  <c r="O681" i="2"/>
  <c r="O807" i="2" s="1"/>
  <c r="O14" i="12" s="1"/>
  <c r="N681" i="2"/>
  <c r="N807" i="2" s="1"/>
  <c r="N14" i="12" s="1"/>
  <c r="M681" i="2"/>
  <c r="M807" i="2" s="1"/>
  <c r="M14" i="12" s="1"/>
  <c r="L681" i="2"/>
  <c r="L807" i="2" s="1"/>
  <c r="L14" i="12" s="1"/>
  <c r="K681" i="2"/>
  <c r="K807" i="2" s="1"/>
  <c r="K14" i="12" s="1"/>
  <c r="J681" i="2"/>
  <c r="J807" i="2" s="1"/>
  <c r="J14" i="12" s="1"/>
  <c r="I681" i="2"/>
  <c r="I807" i="2" s="1"/>
  <c r="I14" i="12" s="1"/>
  <c r="H681" i="2"/>
  <c r="H807" i="2" s="1"/>
  <c r="H14" i="12" s="1"/>
  <c r="G681" i="2"/>
  <c r="G807" i="2" s="1"/>
  <c r="G14" i="12" s="1"/>
  <c r="F681" i="2"/>
  <c r="F807" i="2" s="1"/>
  <c r="F14" i="12" s="1"/>
  <c r="E681" i="2"/>
  <c r="E807" i="2" s="1"/>
  <c r="E14" i="12" s="1"/>
  <c r="D681" i="2"/>
  <c r="D807" i="2" s="1"/>
  <c r="D14" i="12" s="1"/>
  <c r="C681" i="2"/>
  <c r="C807" i="2" s="1"/>
  <c r="C14" i="12" s="1"/>
  <c r="S680" i="2"/>
  <c r="R680" i="2"/>
  <c r="Q680" i="2"/>
  <c r="P680" i="2"/>
  <c r="O680" i="2"/>
  <c r="N680" i="2"/>
  <c r="M680" i="2"/>
  <c r="L680" i="2"/>
  <c r="K680" i="2"/>
  <c r="J680" i="2"/>
  <c r="I680" i="2"/>
  <c r="H680" i="2"/>
  <c r="G680" i="2"/>
  <c r="F680" i="2"/>
  <c r="F806" i="2" s="1"/>
  <c r="F13" i="12" s="1"/>
  <c r="E680" i="2"/>
  <c r="E806" i="2" s="1"/>
  <c r="E13" i="12" s="1"/>
  <c r="D680" i="2"/>
  <c r="D806" i="2" s="1"/>
  <c r="D13" i="12" s="1"/>
  <c r="C680" i="2"/>
  <c r="C806" i="2" s="1"/>
  <c r="C13" i="12" s="1"/>
  <c r="S679" i="2"/>
  <c r="R679" i="2"/>
  <c r="Q679" i="2"/>
  <c r="P679" i="2"/>
  <c r="O679" i="2"/>
  <c r="N679" i="2"/>
  <c r="M679" i="2"/>
  <c r="L679" i="2"/>
  <c r="K679" i="2"/>
  <c r="J679" i="2"/>
  <c r="I679" i="2"/>
  <c r="H679" i="2"/>
  <c r="G679" i="2"/>
  <c r="F679" i="2"/>
  <c r="F805" i="2" s="1"/>
  <c r="F12" i="12" s="1"/>
  <c r="E679" i="2"/>
  <c r="E805" i="2" s="1"/>
  <c r="E12" i="12" s="1"/>
  <c r="D679" i="2"/>
  <c r="D805" i="2" s="1"/>
  <c r="D12" i="12" s="1"/>
  <c r="C679" i="2"/>
  <c r="C805" i="2" s="1"/>
  <c r="C12" i="12" s="1"/>
  <c r="S678" i="2"/>
  <c r="R678" i="2"/>
  <c r="Q678" i="2"/>
  <c r="P678" i="2"/>
  <c r="O678" i="2"/>
  <c r="N678" i="2"/>
  <c r="M678" i="2"/>
  <c r="L678" i="2"/>
  <c r="K678" i="2"/>
  <c r="J678" i="2"/>
  <c r="I678" i="2"/>
  <c r="H678" i="2"/>
  <c r="G678" i="2"/>
  <c r="F678" i="2"/>
  <c r="F804" i="2" s="1"/>
  <c r="F11" i="12" s="1"/>
  <c r="E678" i="2"/>
  <c r="E804" i="2" s="1"/>
  <c r="E11" i="12" s="1"/>
  <c r="D678" i="2"/>
  <c r="D804" i="2" s="1"/>
  <c r="D11" i="12" s="1"/>
  <c r="C678" i="2"/>
  <c r="C804" i="2" s="1"/>
  <c r="C11" i="12" s="1"/>
  <c r="S677" i="2"/>
  <c r="R677" i="2"/>
  <c r="Q677" i="2"/>
  <c r="P677" i="2"/>
  <c r="O677" i="2"/>
  <c r="N677" i="2"/>
  <c r="M677" i="2"/>
  <c r="L677" i="2"/>
  <c r="K677" i="2"/>
  <c r="J677" i="2"/>
  <c r="I677" i="2"/>
  <c r="H677" i="2"/>
  <c r="G677" i="2"/>
  <c r="F677" i="2"/>
  <c r="F803" i="2" s="1"/>
  <c r="F10" i="12" s="1"/>
  <c r="E677" i="2"/>
  <c r="E803" i="2" s="1"/>
  <c r="E10" i="12" s="1"/>
  <c r="D677" i="2"/>
  <c r="D803" i="2" s="1"/>
  <c r="D10" i="12" s="1"/>
  <c r="C677" i="2"/>
  <c r="C803" i="2" s="1"/>
  <c r="C10" i="12" s="1"/>
  <c r="E676" i="2"/>
  <c r="E802" i="2" s="1"/>
  <c r="E9" i="12" s="1"/>
  <c r="D676" i="2"/>
  <c r="D802" i="2" s="1"/>
  <c r="D9" i="12" s="1"/>
  <c r="C676" i="2"/>
  <c r="C802" i="2" s="1"/>
  <c r="C9" i="12" s="1"/>
  <c r="D673" i="2"/>
  <c r="D799" i="2" s="1"/>
  <c r="D6" i="12" s="1"/>
  <c r="E673" i="2"/>
  <c r="E799" i="2" s="1"/>
  <c r="E6" i="12" s="1"/>
  <c r="C673" i="2"/>
  <c r="C799" i="2" s="1"/>
  <c r="C6" i="12" s="1"/>
  <c r="E93" i="3"/>
  <c r="E760" i="2" s="1"/>
  <c r="E886" i="2" s="1"/>
  <c r="E93" i="12" s="1"/>
  <c r="D93" i="3"/>
  <c r="D760" i="2" s="1"/>
  <c r="D886" i="2" s="1"/>
  <c r="D93" i="12" s="1"/>
  <c r="D608" i="2"/>
  <c r="E608" i="2"/>
  <c r="F608" i="2"/>
  <c r="G608" i="2"/>
  <c r="H608" i="2"/>
  <c r="I608" i="2"/>
  <c r="J608" i="2"/>
  <c r="K608" i="2"/>
  <c r="L608" i="2"/>
  <c r="M608" i="2"/>
  <c r="N608" i="2"/>
  <c r="O608" i="2"/>
  <c r="C608" i="2"/>
  <c r="C604" i="2"/>
  <c r="D604" i="2"/>
  <c r="E604" i="2"/>
  <c r="F604" i="2"/>
  <c r="G604" i="2"/>
  <c r="H604" i="2"/>
  <c r="I604" i="2"/>
  <c r="J604" i="2"/>
  <c r="K604" i="2"/>
  <c r="L604" i="2"/>
  <c r="M604" i="2"/>
  <c r="N604" i="2"/>
  <c r="O604" i="2"/>
  <c r="C601" i="2"/>
  <c r="D601" i="2"/>
  <c r="E601" i="2"/>
  <c r="F601" i="2"/>
  <c r="G601" i="2"/>
  <c r="H601" i="2"/>
  <c r="I601" i="2"/>
  <c r="J601" i="2"/>
  <c r="K601" i="2"/>
  <c r="L601" i="2"/>
  <c r="M601" i="2"/>
  <c r="N601" i="2"/>
  <c r="O601" i="2"/>
  <c r="C597" i="2"/>
  <c r="D597" i="2"/>
  <c r="E597" i="2"/>
  <c r="F597" i="2"/>
  <c r="G597" i="2"/>
  <c r="H597" i="2"/>
  <c r="I597" i="2"/>
  <c r="J597" i="2"/>
  <c r="K597" i="2"/>
  <c r="L597" i="2"/>
  <c r="M597" i="2"/>
  <c r="N597" i="2"/>
  <c r="O597" i="2"/>
  <c r="C595" i="2"/>
  <c r="D595" i="2"/>
  <c r="E595" i="2"/>
  <c r="F595" i="2"/>
  <c r="G595" i="2"/>
  <c r="H595" i="2"/>
  <c r="I595" i="2"/>
  <c r="J595" i="2"/>
  <c r="K595" i="2"/>
  <c r="L595" i="2"/>
  <c r="M595" i="2"/>
  <c r="N595" i="2"/>
  <c r="O595" i="2"/>
  <c r="D421" i="2"/>
  <c r="D660" i="2" s="1"/>
  <c r="E421" i="2"/>
  <c r="E660" i="2" s="1"/>
  <c r="F421" i="2"/>
  <c r="F660" i="2" s="1"/>
  <c r="G421" i="2"/>
  <c r="G660" i="2" s="1"/>
  <c r="H421" i="2"/>
  <c r="H660" i="2" s="1"/>
  <c r="I421" i="2"/>
  <c r="I660" i="2" s="1"/>
  <c r="J421" i="2"/>
  <c r="J660" i="2" s="1"/>
  <c r="K421" i="2"/>
  <c r="K660" i="2" s="1"/>
  <c r="L421" i="2"/>
  <c r="L660" i="2" s="1"/>
  <c r="M421" i="2"/>
  <c r="M660" i="2" s="1"/>
  <c r="N421" i="2"/>
  <c r="N660" i="2" s="1"/>
  <c r="O421" i="2"/>
  <c r="O660" i="2" s="1"/>
  <c r="C421" i="2"/>
  <c r="C660" i="2" s="1"/>
  <c r="C425" i="2"/>
  <c r="W108" i="7"/>
  <c r="W109" i="7"/>
  <c r="W110" i="7"/>
  <c r="W178" i="7"/>
  <c r="O415" i="2" s="1"/>
  <c r="P536" i="2" s="1"/>
  <c r="O15" i="14" s="1"/>
  <c r="W179" i="7"/>
  <c r="W180" i="7"/>
  <c r="O396" i="2"/>
  <c r="P530" i="2" s="1"/>
  <c r="O9" i="14" s="1"/>
  <c r="O397" i="2"/>
  <c r="P531" i="2" s="1"/>
  <c r="O10" i="14" s="1"/>
  <c r="O398" i="2"/>
  <c r="P532" i="2" s="1"/>
  <c r="O11" i="14" s="1"/>
  <c r="O399" i="2"/>
  <c r="P533" i="2" s="1"/>
  <c r="O12" i="14" s="1"/>
  <c r="O400" i="2"/>
  <c r="P534" i="2" s="1"/>
  <c r="O13" i="14" s="1"/>
  <c r="O401" i="2"/>
  <c r="O425" i="2"/>
  <c r="O426" i="2"/>
  <c r="O431" i="2"/>
  <c r="O627" i="2"/>
  <c r="O629" i="2"/>
  <c r="O633" i="2"/>
  <c r="O636" i="2"/>
  <c r="O651" i="2"/>
  <c r="C760" i="2"/>
  <c r="C886" i="2" s="1"/>
  <c r="C93" i="12" s="1"/>
  <c r="S759" i="2"/>
  <c r="R759" i="2"/>
  <c r="Q759" i="2"/>
  <c r="P759" i="2"/>
  <c r="O759" i="2"/>
  <c r="N759" i="2"/>
  <c r="M759" i="2"/>
  <c r="L759" i="2"/>
  <c r="K759" i="2"/>
  <c r="J759" i="2"/>
  <c r="I759" i="2"/>
  <c r="H759" i="2"/>
  <c r="G759" i="2"/>
  <c r="F759" i="2"/>
  <c r="F885" i="2" s="1"/>
  <c r="F92" i="12" s="1"/>
  <c r="E759" i="2"/>
  <c r="E885" i="2" s="1"/>
  <c r="E92" i="12" s="1"/>
  <c r="D759" i="2"/>
  <c r="D885" i="2" s="1"/>
  <c r="D92" i="12" s="1"/>
  <c r="C759" i="2"/>
  <c r="C885" i="2" s="1"/>
  <c r="C92" i="12" s="1"/>
  <c r="C758" i="2"/>
  <c r="C884" i="2" s="1"/>
  <c r="C91" i="12" s="1"/>
  <c r="C757" i="2"/>
  <c r="C883" i="2" s="1"/>
  <c r="C90" i="12" s="1"/>
  <c r="C756" i="2"/>
  <c r="C882" i="2" s="1"/>
  <c r="C89" i="12" s="1"/>
  <c r="C755" i="2"/>
  <c r="C881" i="2" s="1"/>
  <c r="C88" i="12" s="1"/>
  <c r="S752" i="2"/>
  <c r="R752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F878" i="2" s="1"/>
  <c r="F85" i="12" s="1"/>
  <c r="E752" i="2"/>
  <c r="E878" i="2" s="1"/>
  <c r="E85" i="12" s="1"/>
  <c r="D752" i="2"/>
  <c r="D878" i="2" s="1"/>
  <c r="D85" i="12" s="1"/>
  <c r="C752" i="2"/>
  <c r="C878" i="2" s="1"/>
  <c r="C85" i="12" s="1"/>
  <c r="C751" i="2"/>
  <c r="C877" i="2" s="1"/>
  <c r="C84" i="12" s="1"/>
  <c r="D748" i="2"/>
  <c r="D874" i="2" s="1"/>
  <c r="D81" i="12" s="1"/>
  <c r="E748" i="2"/>
  <c r="E874" i="2" s="1"/>
  <c r="E81" i="12" s="1"/>
  <c r="F748" i="2"/>
  <c r="F874" i="2" s="1"/>
  <c r="F81" i="12" s="1"/>
  <c r="G748" i="2"/>
  <c r="G874" i="2" s="1"/>
  <c r="G81" i="12" s="1"/>
  <c r="H748" i="2"/>
  <c r="H874" i="2" s="1"/>
  <c r="H81" i="12" s="1"/>
  <c r="I748" i="2"/>
  <c r="I874" i="2" s="1"/>
  <c r="I81" i="12" s="1"/>
  <c r="J748" i="2"/>
  <c r="J874" i="2" s="1"/>
  <c r="J81" i="12" s="1"/>
  <c r="K748" i="2"/>
  <c r="K874" i="2" s="1"/>
  <c r="K81" i="12" s="1"/>
  <c r="L748" i="2"/>
  <c r="L874" i="2" s="1"/>
  <c r="L81" i="12" s="1"/>
  <c r="M748" i="2"/>
  <c r="M874" i="2" s="1"/>
  <c r="M81" i="12" s="1"/>
  <c r="N748" i="2"/>
  <c r="N874" i="2" s="1"/>
  <c r="N81" i="12" s="1"/>
  <c r="O748" i="2"/>
  <c r="O874" i="2" s="1"/>
  <c r="O81" i="12" s="1"/>
  <c r="P748" i="2"/>
  <c r="P874" i="2" s="1"/>
  <c r="P81" i="12" s="1"/>
  <c r="Q748" i="2"/>
  <c r="Q874" i="2" s="1"/>
  <c r="Q81" i="12" s="1"/>
  <c r="R748" i="2"/>
  <c r="R874" i="2" s="1"/>
  <c r="R81" i="12" s="1"/>
  <c r="S748" i="2"/>
  <c r="S874" i="2" s="1"/>
  <c r="S81" i="12" s="1"/>
  <c r="C743" i="2"/>
  <c r="C744" i="2"/>
  <c r="C745" i="2"/>
  <c r="C746" i="2"/>
  <c r="C747" i="2"/>
  <c r="C748" i="2"/>
  <c r="C874" i="2" s="1"/>
  <c r="C81" i="12" s="1"/>
  <c r="C742" i="2"/>
  <c r="C663" i="2"/>
  <c r="C651" i="2"/>
  <c r="D651" i="2"/>
  <c r="E651" i="2"/>
  <c r="F651" i="2"/>
  <c r="G651" i="2"/>
  <c r="H651" i="2"/>
  <c r="I651" i="2"/>
  <c r="J651" i="2"/>
  <c r="K651" i="2"/>
  <c r="L651" i="2"/>
  <c r="M651" i="2"/>
  <c r="N651" i="2"/>
  <c r="D627" i="2"/>
  <c r="E627" i="2"/>
  <c r="F627" i="2"/>
  <c r="G627" i="2"/>
  <c r="H627" i="2"/>
  <c r="I627" i="2"/>
  <c r="J627" i="2"/>
  <c r="K627" i="2"/>
  <c r="L627" i="2"/>
  <c r="M627" i="2"/>
  <c r="N627" i="2"/>
  <c r="D629" i="2"/>
  <c r="E629" i="2"/>
  <c r="F629" i="2"/>
  <c r="G629" i="2"/>
  <c r="H629" i="2"/>
  <c r="I629" i="2"/>
  <c r="J629" i="2"/>
  <c r="K629" i="2"/>
  <c r="L629" i="2"/>
  <c r="M629" i="2"/>
  <c r="N629" i="2"/>
  <c r="D633" i="2"/>
  <c r="E633" i="2"/>
  <c r="F633" i="2"/>
  <c r="G633" i="2"/>
  <c r="H633" i="2"/>
  <c r="I633" i="2"/>
  <c r="J633" i="2"/>
  <c r="K633" i="2"/>
  <c r="L633" i="2"/>
  <c r="M633" i="2"/>
  <c r="N633" i="2"/>
  <c r="D636" i="2"/>
  <c r="E636" i="2"/>
  <c r="F636" i="2"/>
  <c r="G636" i="2"/>
  <c r="H636" i="2"/>
  <c r="I636" i="2"/>
  <c r="J636" i="2"/>
  <c r="K636" i="2"/>
  <c r="L636" i="2"/>
  <c r="M636" i="2"/>
  <c r="N636" i="2"/>
  <c r="C636" i="2"/>
  <c r="C633" i="2"/>
  <c r="C629" i="2"/>
  <c r="C627" i="2"/>
  <c r="D425" i="2"/>
  <c r="E425" i="2"/>
  <c r="F425" i="2"/>
  <c r="G425" i="2"/>
  <c r="H425" i="2"/>
  <c r="I425" i="2"/>
  <c r="J425" i="2"/>
  <c r="K425" i="2"/>
  <c r="L425" i="2"/>
  <c r="M425" i="2"/>
  <c r="N425" i="2"/>
  <c r="D426" i="2"/>
  <c r="C431" i="2" s="1"/>
  <c r="E426" i="2"/>
  <c r="D431" i="2" s="1"/>
  <c r="D606" i="2" s="1"/>
  <c r="F426" i="2"/>
  <c r="E431" i="2" s="1"/>
  <c r="E606" i="2" s="1"/>
  <c r="G426" i="2"/>
  <c r="H426" i="2"/>
  <c r="I426" i="2"/>
  <c r="H431" i="2" s="1"/>
  <c r="H606" i="2" s="1"/>
  <c r="J426" i="2"/>
  <c r="I431" i="2" s="1"/>
  <c r="K426" i="2"/>
  <c r="J431" i="2" s="1"/>
  <c r="L426" i="2"/>
  <c r="K431" i="2" s="1"/>
  <c r="M426" i="2"/>
  <c r="L431" i="2" s="1"/>
  <c r="L606" i="2" s="1"/>
  <c r="N426" i="2"/>
  <c r="M431" i="2" s="1"/>
  <c r="M606" i="2" s="1"/>
  <c r="C426" i="2"/>
  <c r="N401" i="2"/>
  <c r="M401" i="2"/>
  <c r="L401" i="2"/>
  <c r="K401" i="2"/>
  <c r="J401" i="2"/>
  <c r="I401" i="2"/>
  <c r="H401" i="2"/>
  <c r="G401" i="2"/>
  <c r="F401" i="2"/>
  <c r="E401" i="2"/>
  <c r="D401" i="2"/>
  <c r="C401" i="2"/>
  <c r="N400" i="2"/>
  <c r="O534" i="2" s="1"/>
  <c r="N13" i="14" s="1"/>
  <c r="M400" i="2"/>
  <c r="N534" i="2" s="1"/>
  <c r="M13" i="14" s="1"/>
  <c r="L400" i="2"/>
  <c r="M534" i="2" s="1"/>
  <c r="L13" i="14" s="1"/>
  <c r="K400" i="2"/>
  <c r="L534" i="2" s="1"/>
  <c r="K13" i="14" s="1"/>
  <c r="J400" i="2"/>
  <c r="K534" i="2" s="1"/>
  <c r="J13" i="14" s="1"/>
  <c r="I400" i="2"/>
  <c r="J534" i="2" s="1"/>
  <c r="I13" i="14" s="1"/>
  <c r="H400" i="2"/>
  <c r="I534" i="2" s="1"/>
  <c r="H13" i="14" s="1"/>
  <c r="G400" i="2"/>
  <c r="H534" i="2" s="1"/>
  <c r="G13" i="14" s="1"/>
  <c r="F400" i="2"/>
  <c r="G534" i="2" s="1"/>
  <c r="F13" i="14" s="1"/>
  <c r="E400" i="2"/>
  <c r="F534" i="2" s="1"/>
  <c r="E13" i="14" s="1"/>
  <c r="D400" i="2"/>
  <c r="E534" i="2" s="1"/>
  <c r="D13" i="14" s="1"/>
  <c r="C400" i="2"/>
  <c r="D534" i="2" s="1"/>
  <c r="C13" i="14" s="1"/>
  <c r="N399" i="2"/>
  <c r="O533" i="2" s="1"/>
  <c r="N12" i="14" s="1"/>
  <c r="M399" i="2"/>
  <c r="N533" i="2" s="1"/>
  <c r="M12" i="14" s="1"/>
  <c r="L399" i="2"/>
  <c r="M533" i="2" s="1"/>
  <c r="L12" i="14" s="1"/>
  <c r="K399" i="2"/>
  <c r="L533" i="2" s="1"/>
  <c r="K12" i="14" s="1"/>
  <c r="J399" i="2"/>
  <c r="K533" i="2" s="1"/>
  <c r="J12" i="14" s="1"/>
  <c r="I399" i="2"/>
  <c r="J533" i="2" s="1"/>
  <c r="I12" i="14" s="1"/>
  <c r="H399" i="2"/>
  <c r="I533" i="2" s="1"/>
  <c r="H12" i="14" s="1"/>
  <c r="G399" i="2"/>
  <c r="H533" i="2" s="1"/>
  <c r="G12" i="14" s="1"/>
  <c r="F399" i="2"/>
  <c r="G533" i="2" s="1"/>
  <c r="F12" i="14" s="1"/>
  <c r="E399" i="2"/>
  <c r="F533" i="2" s="1"/>
  <c r="E12" i="14" s="1"/>
  <c r="D399" i="2"/>
  <c r="E533" i="2" s="1"/>
  <c r="D12" i="14" s="1"/>
  <c r="C399" i="2"/>
  <c r="D533" i="2" s="1"/>
  <c r="C12" i="14" s="1"/>
  <c r="N398" i="2"/>
  <c r="O532" i="2" s="1"/>
  <c r="N11" i="14" s="1"/>
  <c r="M398" i="2"/>
  <c r="N532" i="2" s="1"/>
  <c r="M11" i="14" s="1"/>
  <c r="L398" i="2"/>
  <c r="M532" i="2" s="1"/>
  <c r="L11" i="14" s="1"/>
  <c r="K398" i="2"/>
  <c r="L532" i="2" s="1"/>
  <c r="K11" i="14" s="1"/>
  <c r="J398" i="2"/>
  <c r="K532" i="2" s="1"/>
  <c r="J11" i="14" s="1"/>
  <c r="I398" i="2"/>
  <c r="J532" i="2" s="1"/>
  <c r="I11" i="14" s="1"/>
  <c r="H398" i="2"/>
  <c r="I532" i="2" s="1"/>
  <c r="H11" i="14" s="1"/>
  <c r="G398" i="2"/>
  <c r="H532" i="2" s="1"/>
  <c r="G11" i="14" s="1"/>
  <c r="F398" i="2"/>
  <c r="G532" i="2" s="1"/>
  <c r="F11" i="14" s="1"/>
  <c r="E398" i="2"/>
  <c r="F532" i="2" s="1"/>
  <c r="E11" i="14" s="1"/>
  <c r="D398" i="2"/>
  <c r="E532" i="2" s="1"/>
  <c r="D11" i="14" s="1"/>
  <c r="C398" i="2"/>
  <c r="D532" i="2" s="1"/>
  <c r="C11" i="14" s="1"/>
  <c r="N397" i="2"/>
  <c r="O531" i="2" s="1"/>
  <c r="N10" i="14" s="1"/>
  <c r="M397" i="2"/>
  <c r="N531" i="2" s="1"/>
  <c r="M10" i="14" s="1"/>
  <c r="L397" i="2"/>
  <c r="M531" i="2" s="1"/>
  <c r="L10" i="14" s="1"/>
  <c r="K397" i="2"/>
  <c r="L531" i="2" s="1"/>
  <c r="K10" i="14" s="1"/>
  <c r="J397" i="2"/>
  <c r="K531" i="2" s="1"/>
  <c r="J10" i="14" s="1"/>
  <c r="I397" i="2"/>
  <c r="J531" i="2" s="1"/>
  <c r="I10" i="14" s="1"/>
  <c r="H397" i="2"/>
  <c r="I531" i="2" s="1"/>
  <c r="H10" i="14" s="1"/>
  <c r="G397" i="2"/>
  <c r="H531" i="2" s="1"/>
  <c r="G10" i="14" s="1"/>
  <c r="F397" i="2"/>
  <c r="G531" i="2" s="1"/>
  <c r="F10" i="14" s="1"/>
  <c r="E397" i="2"/>
  <c r="F531" i="2" s="1"/>
  <c r="E10" i="14" s="1"/>
  <c r="D397" i="2"/>
  <c r="E531" i="2" s="1"/>
  <c r="D10" i="14" s="1"/>
  <c r="C397" i="2"/>
  <c r="D531" i="2" s="1"/>
  <c r="C10" i="14" s="1"/>
  <c r="N396" i="2"/>
  <c r="O530" i="2" s="1"/>
  <c r="N9" i="14" s="1"/>
  <c r="M396" i="2"/>
  <c r="N530" i="2" s="1"/>
  <c r="M9" i="14" s="1"/>
  <c r="L396" i="2"/>
  <c r="M530" i="2" s="1"/>
  <c r="L9" i="14" s="1"/>
  <c r="K396" i="2"/>
  <c r="L530" i="2" s="1"/>
  <c r="K9" i="14" s="1"/>
  <c r="J396" i="2"/>
  <c r="K530" i="2" s="1"/>
  <c r="J9" i="14" s="1"/>
  <c r="I396" i="2"/>
  <c r="J530" i="2" s="1"/>
  <c r="I9" i="14" s="1"/>
  <c r="H396" i="2"/>
  <c r="I530" i="2" s="1"/>
  <c r="H9" i="14" s="1"/>
  <c r="G396" i="2"/>
  <c r="H530" i="2" s="1"/>
  <c r="G9" i="14" s="1"/>
  <c r="F396" i="2"/>
  <c r="G530" i="2" s="1"/>
  <c r="F9" i="14" s="1"/>
  <c r="E396" i="2"/>
  <c r="F530" i="2" s="1"/>
  <c r="E9" i="14" s="1"/>
  <c r="D396" i="2"/>
  <c r="E530" i="2" s="1"/>
  <c r="D9" i="14" s="1"/>
  <c r="C396" i="2"/>
  <c r="D530" i="2" s="1"/>
  <c r="C9" i="14" s="1"/>
  <c r="C110" i="12" l="1"/>
  <c r="P349" i="7"/>
  <c r="I535" i="2"/>
  <c r="H14" i="14" s="1"/>
  <c r="Q349" i="7"/>
  <c r="J535" i="2"/>
  <c r="I14" i="14" s="1"/>
  <c r="R349" i="7"/>
  <c r="K535" i="2"/>
  <c r="J14" i="14" s="1"/>
  <c r="W349" i="7"/>
  <c r="P535" i="2"/>
  <c r="O14" i="14" s="1"/>
  <c r="K349" i="7"/>
  <c r="D535" i="2"/>
  <c r="C14" i="14" s="1"/>
  <c r="S349" i="7"/>
  <c r="L535" i="2"/>
  <c r="K14" i="14" s="1"/>
  <c r="O349" i="7"/>
  <c r="H535" i="2"/>
  <c r="G14" i="14" s="1"/>
  <c r="L349" i="7"/>
  <c r="E535" i="2"/>
  <c r="D14" i="14" s="1"/>
  <c r="T349" i="7"/>
  <c r="M535" i="2"/>
  <c r="L14" i="14" s="1"/>
  <c r="U349" i="7"/>
  <c r="N535" i="2"/>
  <c r="M14" i="14" s="1"/>
  <c r="N349" i="7"/>
  <c r="G535" i="2"/>
  <c r="F14" i="14" s="1"/>
  <c r="V349" i="7"/>
  <c r="O535" i="2"/>
  <c r="N14" i="14" s="1"/>
  <c r="M349" i="7"/>
  <c r="F535" i="2"/>
  <c r="E14" i="14" s="1"/>
  <c r="K522" i="2"/>
  <c r="I522" i="2"/>
  <c r="O522" i="2"/>
  <c r="M522" i="2"/>
  <c r="L522" i="2"/>
  <c r="F522" i="2"/>
  <c r="P522" i="2"/>
  <c r="N522" i="2"/>
  <c r="E522" i="2"/>
  <c r="H522" i="2"/>
  <c r="J522" i="2"/>
  <c r="G522" i="2"/>
  <c r="D522" i="2"/>
  <c r="O835" i="2"/>
  <c r="O42" i="12" s="1"/>
  <c r="K689" i="2"/>
  <c r="I123" i="2"/>
  <c r="H255" i="2"/>
  <c r="B231" i="7"/>
  <c r="R123" i="2"/>
  <c r="E172" i="2"/>
  <c r="L824" i="2"/>
  <c r="L31" i="12" s="1"/>
  <c r="S835" i="2"/>
  <c r="S42" i="12" s="1"/>
  <c r="K835" i="2"/>
  <c r="K42" i="12" s="1"/>
  <c r="G689" i="2"/>
  <c r="O689" i="2"/>
  <c r="R345" i="7"/>
  <c r="S345" i="7"/>
  <c r="O346" i="7"/>
  <c r="K347" i="7"/>
  <c r="S347" i="7"/>
  <c r="O348" i="7"/>
  <c r="N346" i="7"/>
  <c r="K345" i="7"/>
  <c r="L345" i="7"/>
  <c r="T345" i="7"/>
  <c r="P346" i="7"/>
  <c r="L347" i="7"/>
  <c r="T347" i="7"/>
  <c r="P348" i="7"/>
  <c r="W348" i="7"/>
  <c r="N348" i="7"/>
  <c r="P344" i="7"/>
  <c r="Q344" i="7"/>
  <c r="M345" i="7"/>
  <c r="U345" i="7"/>
  <c r="Q346" i="7"/>
  <c r="M347" i="7"/>
  <c r="U347" i="7"/>
  <c r="Q348" i="7"/>
  <c r="O621" i="2"/>
  <c r="V346" i="7"/>
  <c r="O344" i="7"/>
  <c r="R344" i="7"/>
  <c r="N345" i="7"/>
  <c r="V345" i="7"/>
  <c r="R346" i="7"/>
  <c r="N347" i="7"/>
  <c r="V347" i="7"/>
  <c r="R348" i="7"/>
  <c r="O620" i="2"/>
  <c r="N344" i="7"/>
  <c r="V348" i="7"/>
  <c r="K344" i="7"/>
  <c r="S344" i="7"/>
  <c r="O345" i="7"/>
  <c r="K346" i="7"/>
  <c r="S346" i="7"/>
  <c r="O347" i="7"/>
  <c r="K348" i="7"/>
  <c r="S348" i="7"/>
  <c r="W345" i="7"/>
  <c r="V344" i="7"/>
  <c r="L344" i="7"/>
  <c r="T344" i="7"/>
  <c r="P345" i="7"/>
  <c r="L346" i="7"/>
  <c r="T346" i="7"/>
  <c r="P347" i="7"/>
  <c r="L348" i="7"/>
  <c r="T348" i="7"/>
  <c r="O618" i="2"/>
  <c r="R347" i="7"/>
  <c r="M344" i="7"/>
  <c r="U344" i="7"/>
  <c r="Q345" i="7"/>
  <c r="M346" i="7"/>
  <c r="U346" i="7"/>
  <c r="Q347" i="7"/>
  <c r="M348" i="7"/>
  <c r="U348" i="7"/>
  <c r="R824" i="2"/>
  <c r="R31" i="12" s="1"/>
  <c r="J824" i="2"/>
  <c r="J31" i="12" s="1"/>
  <c r="S824" i="2"/>
  <c r="S31" i="12" s="1"/>
  <c r="K824" i="2"/>
  <c r="K31" i="12" s="1"/>
  <c r="I710" i="2"/>
  <c r="R835" i="2"/>
  <c r="R42" i="12" s="1"/>
  <c r="B86" i="2"/>
  <c r="B190" i="7" s="1"/>
  <c r="O824" i="2"/>
  <c r="O31" i="12" s="1"/>
  <c r="G824" i="2"/>
  <c r="G31" i="12" s="1"/>
  <c r="C123" i="2"/>
  <c r="B123" i="2"/>
  <c r="B172" i="2" s="1"/>
  <c r="E710" i="2"/>
  <c r="E701" i="2" s="1"/>
  <c r="Q823" i="2"/>
  <c r="Q30" i="12" s="1"/>
  <c r="B85" i="2"/>
  <c r="P823" i="2"/>
  <c r="P30" i="12" s="1"/>
  <c r="H823" i="2"/>
  <c r="H30" i="12" s="1"/>
  <c r="S856" i="2"/>
  <c r="S63" i="12" s="1"/>
  <c r="G835" i="2"/>
  <c r="G42" i="12" s="1"/>
  <c r="C85" i="2"/>
  <c r="C189" i="7" s="1"/>
  <c r="C232" i="7" s="1"/>
  <c r="D86" i="2"/>
  <c r="D85" i="2"/>
  <c r="C764" i="2"/>
  <c r="C765" i="2" s="1"/>
  <c r="S878" i="2"/>
  <c r="S85" i="12" s="1"/>
  <c r="N828" i="2"/>
  <c r="N35" i="12" s="1"/>
  <c r="J689" i="2"/>
  <c r="R689" i="2"/>
  <c r="D836" i="2"/>
  <c r="A87" i="2"/>
  <c r="H828" i="2"/>
  <c r="H35" i="12" s="1"/>
  <c r="G823" i="2"/>
  <c r="G30" i="12" s="1"/>
  <c r="L835" i="2"/>
  <c r="L42" i="12" s="1"/>
  <c r="K878" i="2"/>
  <c r="K85" i="12" s="1"/>
  <c r="F815" i="2"/>
  <c r="F22" i="12" s="1"/>
  <c r="N689" i="2"/>
  <c r="P710" i="2"/>
  <c r="F836" i="2"/>
  <c r="F43" i="12" s="1"/>
  <c r="N824" i="2"/>
  <c r="N31" i="12" s="1"/>
  <c r="H878" i="2"/>
  <c r="H85" i="12" s="1"/>
  <c r="P878" i="2"/>
  <c r="P85" i="12" s="1"/>
  <c r="O823" i="2"/>
  <c r="O30" i="12" s="1"/>
  <c r="J878" i="2"/>
  <c r="J85" i="12" s="1"/>
  <c r="R878" i="2"/>
  <c r="R85" i="12" s="1"/>
  <c r="I689" i="2"/>
  <c r="Q689" i="2"/>
  <c r="S710" i="2"/>
  <c r="J710" i="2"/>
  <c r="K710" i="2"/>
  <c r="H689" i="2"/>
  <c r="R710" i="2"/>
  <c r="S828" i="2"/>
  <c r="S35" i="12" s="1"/>
  <c r="K828" i="2"/>
  <c r="K35" i="12" s="1"/>
  <c r="M824" i="2"/>
  <c r="M31" i="12" s="1"/>
  <c r="E689" i="2"/>
  <c r="E685" i="2" s="1"/>
  <c r="E780" i="2" s="1"/>
  <c r="M689" i="2"/>
  <c r="P835" i="2"/>
  <c r="P42" i="12" s="1"/>
  <c r="O710" i="2"/>
  <c r="S854" i="2"/>
  <c r="S61" i="12" s="1"/>
  <c r="S823" i="2"/>
  <c r="S30" i="12" s="1"/>
  <c r="I835" i="2"/>
  <c r="I42" i="12" s="1"/>
  <c r="Q835" i="2"/>
  <c r="Q42" i="12" s="1"/>
  <c r="N823" i="2"/>
  <c r="N30" i="12" s="1"/>
  <c r="J835" i="2"/>
  <c r="J42" i="12" s="1"/>
  <c r="C710" i="2"/>
  <c r="C701" i="2" s="1"/>
  <c r="G828" i="2"/>
  <c r="G35" i="12" s="1"/>
  <c r="C675" i="2"/>
  <c r="C674" i="2" s="1"/>
  <c r="C672" i="2" s="1"/>
  <c r="N710" i="2"/>
  <c r="M878" i="2"/>
  <c r="M85" i="12" s="1"/>
  <c r="K823" i="2"/>
  <c r="K30" i="12" s="1"/>
  <c r="H835" i="2"/>
  <c r="H42" i="12" s="1"/>
  <c r="Q710" i="2"/>
  <c r="L878" i="2"/>
  <c r="L85" i="12" s="1"/>
  <c r="I824" i="2"/>
  <c r="I31" i="12" s="1"/>
  <c r="F689" i="2"/>
  <c r="N878" i="2"/>
  <c r="N85" i="12" s="1"/>
  <c r="R823" i="2"/>
  <c r="R30" i="12" s="1"/>
  <c r="J823" i="2"/>
  <c r="J30" i="12" s="1"/>
  <c r="C836" i="2"/>
  <c r="F710" i="2"/>
  <c r="G878" i="2"/>
  <c r="G85" i="12" s="1"/>
  <c r="O878" i="2"/>
  <c r="O85" i="12" s="1"/>
  <c r="L823" i="2"/>
  <c r="L30" i="12" s="1"/>
  <c r="G710" i="2"/>
  <c r="M828" i="2"/>
  <c r="M35" i="12" s="1"/>
  <c r="N835" i="2"/>
  <c r="N42" i="12" s="1"/>
  <c r="P828" i="2"/>
  <c r="P35" i="12" s="1"/>
  <c r="Q824" i="2"/>
  <c r="Q31" i="12" s="1"/>
  <c r="H710" i="2"/>
  <c r="I878" i="2"/>
  <c r="I85" i="12" s="1"/>
  <c r="Q878" i="2"/>
  <c r="Q85" i="12" s="1"/>
  <c r="Q828" i="2"/>
  <c r="Q35" i="12" s="1"/>
  <c r="I828" i="2"/>
  <c r="I35" i="12" s="1"/>
  <c r="I823" i="2"/>
  <c r="I30" i="12" s="1"/>
  <c r="H824" i="2"/>
  <c r="H31" i="12" s="1"/>
  <c r="P824" i="2"/>
  <c r="P31" i="12" s="1"/>
  <c r="E801" i="2"/>
  <c r="O606" i="2"/>
  <c r="D870" i="2"/>
  <c r="D77" i="12" s="1"/>
  <c r="L828" i="2"/>
  <c r="L35" i="12" s="1"/>
  <c r="M835" i="2"/>
  <c r="M42" i="12" s="1"/>
  <c r="E837" i="2"/>
  <c r="C689" i="2"/>
  <c r="C685" i="2" s="1"/>
  <c r="C781" i="2" s="1"/>
  <c r="C606" i="2"/>
  <c r="O828" i="2"/>
  <c r="O35" i="12" s="1"/>
  <c r="S689" i="2"/>
  <c r="D871" i="2"/>
  <c r="D78" i="12" s="1"/>
  <c r="P689" i="2"/>
  <c r="M823" i="2"/>
  <c r="M30" i="12" s="1"/>
  <c r="E816" i="2"/>
  <c r="J828" i="2"/>
  <c r="J35" i="12" s="1"/>
  <c r="R828" i="2"/>
  <c r="R35" i="12" s="1"/>
  <c r="Q838" i="2"/>
  <c r="Q45" i="12" s="1"/>
  <c r="K606" i="2"/>
  <c r="J606" i="2"/>
  <c r="I606" i="2"/>
  <c r="C596" i="2"/>
  <c r="D596" i="2" s="1"/>
  <c r="E596" i="2" s="1"/>
  <c r="F596" i="2" s="1"/>
  <c r="G596" i="2" s="1"/>
  <c r="H596" i="2" s="1"/>
  <c r="I596" i="2" s="1"/>
  <c r="J596" i="2" s="1"/>
  <c r="K596" i="2" s="1"/>
  <c r="L596" i="2" s="1"/>
  <c r="M596" i="2" s="1"/>
  <c r="N596" i="2" s="1"/>
  <c r="O596" i="2" s="1"/>
  <c r="M710" i="2"/>
  <c r="D710" i="2"/>
  <c r="D701" i="2" s="1"/>
  <c r="L710" i="2"/>
  <c r="D872" i="2"/>
  <c r="D79" i="12" s="1"/>
  <c r="L689" i="2"/>
  <c r="D689" i="2"/>
  <c r="D685" i="2" s="1"/>
  <c r="E871" i="2"/>
  <c r="E78" i="12" s="1"/>
  <c r="D785" i="2"/>
  <c r="E870" i="2"/>
  <c r="E77" i="12" s="1"/>
  <c r="D675" i="2"/>
  <c r="D674" i="2" s="1"/>
  <c r="D672" i="2" s="1"/>
  <c r="C801" i="2"/>
  <c r="D801" i="2"/>
  <c r="E675" i="2"/>
  <c r="E674" i="2" s="1"/>
  <c r="E672" i="2" s="1"/>
  <c r="S860" i="2"/>
  <c r="S67" i="12" s="1"/>
  <c r="P860" i="2"/>
  <c r="P67" i="12" s="1"/>
  <c r="H860" i="2"/>
  <c r="H67" i="12" s="1"/>
  <c r="S863" i="2"/>
  <c r="S70" i="12" s="1"/>
  <c r="M860" i="2"/>
  <c r="M67" i="12" s="1"/>
  <c r="C785" i="2"/>
  <c r="R856" i="2"/>
  <c r="R63" i="12" s="1"/>
  <c r="J856" i="2"/>
  <c r="J63" i="12" s="1"/>
  <c r="R854" i="2"/>
  <c r="R61" i="12" s="1"/>
  <c r="J854" i="2"/>
  <c r="J61" i="12" s="1"/>
  <c r="L863" i="2"/>
  <c r="L70" i="12" s="1"/>
  <c r="O860" i="2"/>
  <c r="O67" i="12" s="1"/>
  <c r="G860" i="2"/>
  <c r="G67" i="12" s="1"/>
  <c r="O856" i="2"/>
  <c r="O63" i="12" s="1"/>
  <c r="G856" i="2"/>
  <c r="G63" i="12" s="1"/>
  <c r="O854" i="2"/>
  <c r="O61" i="12" s="1"/>
  <c r="G854" i="2"/>
  <c r="G61" i="12" s="1"/>
  <c r="M856" i="2"/>
  <c r="M63" i="12" s="1"/>
  <c r="P863" i="2"/>
  <c r="P70" i="12" s="1"/>
  <c r="H863" i="2"/>
  <c r="H70" i="12" s="1"/>
  <c r="K863" i="2"/>
  <c r="K70" i="12" s="1"/>
  <c r="N860" i="2"/>
  <c r="N67" i="12" s="1"/>
  <c r="N856" i="2"/>
  <c r="N63" i="12" s="1"/>
  <c r="N854" i="2"/>
  <c r="N61" i="12" s="1"/>
  <c r="R863" i="2"/>
  <c r="R70" i="12" s="1"/>
  <c r="J863" i="2"/>
  <c r="J70" i="12" s="1"/>
  <c r="M854" i="2"/>
  <c r="M61" i="12" s="1"/>
  <c r="Q863" i="2"/>
  <c r="Q70" i="12" s="1"/>
  <c r="I863" i="2"/>
  <c r="I70" i="12" s="1"/>
  <c r="L860" i="2"/>
  <c r="L67" i="12" s="1"/>
  <c r="L856" i="2"/>
  <c r="L63" i="12" s="1"/>
  <c r="L854" i="2"/>
  <c r="L61" i="12" s="1"/>
  <c r="E785" i="2"/>
  <c r="C842" i="2"/>
  <c r="C49" i="12" s="1"/>
  <c r="K860" i="2"/>
  <c r="K67" i="12" s="1"/>
  <c r="K856" i="2"/>
  <c r="K63" i="12" s="1"/>
  <c r="K854" i="2"/>
  <c r="K61" i="12" s="1"/>
  <c r="O863" i="2"/>
  <c r="O70" i="12" s="1"/>
  <c r="G863" i="2"/>
  <c r="G70" i="12" s="1"/>
  <c r="R860" i="2"/>
  <c r="R67" i="12" s="1"/>
  <c r="J860" i="2"/>
  <c r="J67" i="12" s="1"/>
  <c r="N863" i="2"/>
  <c r="N70" i="12" s="1"/>
  <c r="Q860" i="2"/>
  <c r="Q67" i="12" s="1"/>
  <c r="I860" i="2"/>
  <c r="I67" i="12" s="1"/>
  <c r="Q856" i="2"/>
  <c r="Q63" i="12" s="1"/>
  <c r="I856" i="2"/>
  <c r="I63" i="12" s="1"/>
  <c r="Q854" i="2"/>
  <c r="Q61" i="12" s="1"/>
  <c r="I854" i="2"/>
  <c r="I61" i="12" s="1"/>
  <c r="M863" i="2"/>
  <c r="M70" i="12" s="1"/>
  <c r="P856" i="2"/>
  <c r="P63" i="12" s="1"/>
  <c r="H856" i="2"/>
  <c r="H63" i="12" s="1"/>
  <c r="P854" i="2"/>
  <c r="P61" i="12" s="1"/>
  <c r="H854" i="2"/>
  <c r="H61" i="12" s="1"/>
  <c r="C869" i="2"/>
  <c r="C76" i="12" s="1"/>
  <c r="C843" i="2"/>
  <c r="C50" i="12" s="1"/>
  <c r="C119" i="12" s="1"/>
  <c r="W347" i="7"/>
  <c r="W346" i="7"/>
  <c r="O619" i="2"/>
  <c r="W334" i="7"/>
  <c r="O393" i="2" s="1"/>
  <c r="D842" i="2"/>
  <c r="D49" i="12" s="1"/>
  <c r="E118" i="12" s="1"/>
  <c r="O650" i="2"/>
  <c r="W363" i="7"/>
  <c r="W344" i="7"/>
  <c r="O623" i="2"/>
  <c r="O622" i="2"/>
  <c r="L654" i="2"/>
  <c r="M654" i="2"/>
  <c r="M619" i="2"/>
  <c r="L622" i="2"/>
  <c r="D622" i="2"/>
  <c r="L619" i="2"/>
  <c r="C620" i="2"/>
  <c r="N621" i="2"/>
  <c r="E619" i="2"/>
  <c r="N623" i="2"/>
  <c r="L621" i="2"/>
  <c r="D619" i="2"/>
  <c r="D654" i="2"/>
  <c r="I623" i="2"/>
  <c r="G621" i="2"/>
  <c r="M618" i="2"/>
  <c r="K622" i="2"/>
  <c r="H623" i="2"/>
  <c r="F621" i="2"/>
  <c r="H618" i="2"/>
  <c r="J620" i="2"/>
  <c r="F623" i="2"/>
  <c r="D621" i="2"/>
  <c r="E618" i="2"/>
  <c r="E654" i="2"/>
  <c r="C619" i="2"/>
  <c r="I620" i="2"/>
  <c r="G618" i="2"/>
  <c r="C618" i="2"/>
  <c r="G623" i="2"/>
  <c r="J622" i="2"/>
  <c r="M621" i="2"/>
  <c r="E621" i="2"/>
  <c r="H620" i="2"/>
  <c r="K619" i="2"/>
  <c r="N618" i="2"/>
  <c r="F618" i="2"/>
  <c r="I622" i="2"/>
  <c r="M623" i="2"/>
  <c r="E623" i="2"/>
  <c r="H622" i="2"/>
  <c r="K621" i="2"/>
  <c r="N620" i="2"/>
  <c r="F620" i="2"/>
  <c r="I619" i="2"/>
  <c r="L618" i="2"/>
  <c r="D618" i="2"/>
  <c r="G620" i="2"/>
  <c r="J619" i="2"/>
  <c r="C623" i="2"/>
  <c r="L623" i="2"/>
  <c r="D623" i="2"/>
  <c r="G622" i="2"/>
  <c r="J621" i="2"/>
  <c r="M620" i="2"/>
  <c r="E620" i="2"/>
  <c r="H619" i="2"/>
  <c r="K618" i="2"/>
  <c r="I654" i="2"/>
  <c r="C622" i="2"/>
  <c r="K623" i="2"/>
  <c r="N622" i="2"/>
  <c r="F622" i="2"/>
  <c r="I621" i="2"/>
  <c r="L620" i="2"/>
  <c r="D620" i="2"/>
  <c r="G619" i="2"/>
  <c r="J618" i="2"/>
  <c r="J654" i="2"/>
  <c r="C621" i="2"/>
  <c r="J623" i="2"/>
  <c r="M622" i="2"/>
  <c r="E622" i="2"/>
  <c r="H621" i="2"/>
  <c r="K620" i="2"/>
  <c r="N619" i="2"/>
  <c r="F619" i="2"/>
  <c r="I618" i="2"/>
  <c r="C654" i="2"/>
  <c r="K654" i="2"/>
  <c r="F431" i="2"/>
  <c r="G431" i="2"/>
  <c r="G606" i="2" s="1"/>
  <c r="C427" i="2"/>
  <c r="K374" i="7" s="1"/>
  <c r="W341" i="7" l="1"/>
  <c r="P527" i="2"/>
  <c r="O6" i="14" s="1"/>
  <c r="I255" i="2"/>
  <c r="N255" i="2" s="1"/>
  <c r="N123" i="2"/>
  <c r="D118" i="12"/>
  <c r="D827" i="2"/>
  <c r="D34" i="12" s="1"/>
  <c r="D43" i="12"/>
  <c r="C117" i="12"/>
  <c r="C118" i="12"/>
  <c r="D800" i="2"/>
  <c r="D8" i="12"/>
  <c r="E800" i="2"/>
  <c r="E8" i="12"/>
  <c r="C800" i="2"/>
  <c r="C8" i="12"/>
  <c r="C827" i="2"/>
  <c r="C34" i="12" s="1"/>
  <c r="C43" i="12"/>
  <c r="E815" i="2"/>
  <c r="E23" i="12"/>
  <c r="E836" i="2"/>
  <c r="E44" i="12"/>
  <c r="R255" i="2"/>
  <c r="E301" i="2"/>
  <c r="B233" i="7"/>
  <c r="C172" i="2"/>
  <c r="R172" i="2"/>
  <c r="D763" i="2"/>
  <c r="C780" i="2"/>
  <c r="B125" i="2"/>
  <c r="B174" i="2" s="1"/>
  <c r="A88" i="2"/>
  <c r="D189" i="7"/>
  <c r="D232" i="7" s="1"/>
  <c r="C124" i="2"/>
  <c r="D190" i="7"/>
  <c r="D233" i="7" s="1"/>
  <c r="C125" i="2"/>
  <c r="C174" i="2" s="1"/>
  <c r="B189" i="7"/>
  <c r="B232" i="7" s="1"/>
  <c r="B124" i="2"/>
  <c r="B173" i="2" s="1"/>
  <c r="C87" i="2"/>
  <c r="C191" i="7" s="1"/>
  <c r="C234" i="7" s="1"/>
  <c r="D87" i="2"/>
  <c r="B87" i="2"/>
  <c r="C693" i="2"/>
  <c r="F654" i="2"/>
  <c r="F606" i="2"/>
  <c r="E872" i="2"/>
  <c r="E79" i="12" s="1"/>
  <c r="D780" i="2"/>
  <c r="D781" i="2"/>
  <c r="E781" i="2"/>
  <c r="D693" i="2"/>
  <c r="E693" i="2"/>
  <c r="C851" i="2"/>
  <c r="O615" i="2"/>
  <c r="S842" i="2" s="1"/>
  <c r="S49" i="12" s="1"/>
  <c r="O652" i="2"/>
  <c r="G654" i="2"/>
  <c r="H654" i="2"/>
  <c r="D427" i="2"/>
  <c r="L374" i="7" s="1"/>
  <c r="C430" i="2"/>
  <c r="C603" i="2" s="1"/>
  <c r="E827" i="2" l="1"/>
  <c r="E34" i="12" s="1"/>
  <c r="E43" i="12"/>
  <c r="C855" i="2"/>
  <c r="C62" i="12" s="1"/>
  <c r="C123" i="12" s="1"/>
  <c r="C58" i="12"/>
  <c r="C102" i="12" s="1"/>
  <c r="D798" i="2"/>
  <c r="D5" i="12" s="1"/>
  <c r="D7" i="12"/>
  <c r="C798" i="2"/>
  <c r="C5" i="12" s="1"/>
  <c r="C7" i="12"/>
  <c r="E798" i="2"/>
  <c r="E5" i="12" s="1"/>
  <c r="E7" i="12"/>
  <c r="E811" i="2"/>
  <c r="E18" i="12" s="1"/>
  <c r="E22" i="12"/>
  <c r="Q301" i="2"/>
  <c r="C173" i="2"/>
  <c r="B88" i="2"/>
  <c r="B192" i="7" s="1"/>
  <c r="A89" i="2"/>
  <c r="B89" i="2" s="1"/>
  <c r="D88" i="2"/>
  <c r="C127" i="2" s="1"/>
  <c r="C176" i="2" s="1"/>
  <c r="C88" i="2"/>
  <c r="C192" i="7" s="1"/>
  <c r="C235" i="7" s="1"/>
  <c r="D191" i="7"/>
  <c r="D234" i="7" s="1"/>
  <c r="C126" i="2"/>
  <c r="B191" i="7"/>
  <c r="B234" i="7" s="1"/>
  <c r="B126" i="2"/>
  <c r="B175" i="2" s="1"/>
  <c r="C602" i="2"/>
  <c r="C655" i="2"/>
  <c r="E427" i="2"/>
  <c r="M374" i="7" s="1"/>
  <c r="D430" i="2"/>
  <c r="D603" i="2" s="1"/>
  <c r="E113" i="12" l="1"/>
  <c r="E114" i="12"/>
  <c r="C89" i="2"/>
  <c r="C193" i="7" s="1"/>
  <c r="C236" i="7" s="1"/>
  <c r="B235" i="7"/>
  <c r="C175" i="2"/>
  <c r="A90" i="2"/>
  <c r="C90" i="2" s="1"/>
  <c r="C194" i="7" s="1"/>
  <c r="C237" i="7" s="1"/>
  <c r="D89" i="2"/>
  <c r="C128" i="2" s="1"/>
  <c r="B127" i="2"/>
  <c r="B176" i="2" s="1"/>
  <c r="D192" i="7"/>
  <c r="D235" i="7" s="1"/>
  <c r="B193" i="7"/>
  <c r="B236" i="7" s="1"/>
  <c r="B128" i="2"/>
  <c r="B177" i="2" s="1"/>
  <c r="D602" i="2"/>
  <c r="C659" i="2"/>
  <c r="D655" i="2"/>
  <c r="E430" i="2"/>
  <c r="E603" i="2" s="1"/>
  <c r="F427" i="2"/>
  <c r="N374" i="7" s="1"/>
  <c r="B90" i="2" l="1"/>
  <c r="B194" i="7" s="1"/>
  <c r="A91" i="2"/>
  <c r="C91" i="2" s="1"/>
  <c r="C195" i="7" s="1"/>
  <c r="C238" i="7" s="1"/>
  <c r="D90" i="2"/>
  <c r="D194" i="7" s="1"/>
  <c r="D237" i="7" s="1"/>
  <c r="C177" i="2"/>
  <c r="D193" i="7"/>
  <c r="D236" i="7" s="1"/>
  <c r="E602" i="2"/>
  <c r="D659" i="2"/>
  <c r="G427" i="2"/>
  <c r="O374" i="7" s="1"/>
  <c r="E655" i="2"/>
  <c r="F430" i="2"/>
  <c r="F603" i="2" s="1"/>
  <c r="A92" i="2" l="1"/>
  <c r="A93" i="2" s="1"/>
  <c r="D91" i="2"/>
  <c r="C130" i="2" s="1"/>
  <c r="B91" i="2"/>
  <c r="B130" i="2" s="1"/>
  <c r="B179" i="2" s="1"/>
  <c r="B129" i="2"/>
  <c r="B178" i="2" s="1"/>
  <c r="C129" i="2"/>
  <c r="B237" i="7"/>
  <c r="E659" i="2"/>
  <c r="F602" i="2"/>
  <c r="G430" i="2"/>
  <c r="H427" i="2"/>
  <c r="I427" i="2" s="1"/>
  <c r="F655" i="2"/>
  <c r="B92" i="2" l="1"/>
  <c r="B196" i="7" s="1"/>
  <c r="C92" i="2"/>
  <c r="C196" i="7" s="1"/>
  <c r="C239" i="7" s="1"/>
  <c r="D92" i="2"/>
  <c r="C131" i="2" s="1"/>
  <c r="D195" i="7"/>
  <c r="D238" i="7" s="1"/>
  <c r="C178" i="2"/>
  <c r="B195" i="7"/>
  <c r="B238" i="7" s="1"/>
  <c r="C179" i="2"/>
  <c r="D93" i="2"/>
  <c r="C93" i="2"/>
  <c r="C197" i="7" s="1"/>
  <c r="C240" i="7" s="1"/>
  <c r="B93" i="2"/>
  <c r="A94" i="2"/>
  <c r="F659" i="2"/>
  <c r="G603" i="2"/>
  <c r="P374" i="7"/>
  <c r="H430" i="2"/>
  <c r="G655" i="2"/>
  <c r="Q374" i="7"/>
  <c r="J427" i="2"/>
  <c r="I430" i="2"/>
  <c r="I603" i="2" s="1"/>
  <c r="D196" i="7" l="1"/>
  <c r="D239" i="7" s="1"/>
  <c r="B131" i="2"/>
  <c r="B180" i="2" s="1"/>
  <c r="B239" i="7"/>
  <c r="C180" i="2"/>
  <c r="D197" i="7"/>
  <c r="D240" i="7" s="1"/>
  <c r="C132" i="2"/>
  <c r="B197" i="7"/>
  <c r="B240" i="7" s="1"/>
  <c r="B132" i="2"/>
  <c r="B181" i="2" s="1"/>
  <c r="C94" i="2"/>
  <c r="C198" i="7" s="1"/>
  <c r="C241" i="7" s="1"/>
  <c r="D94" i="2"/>
  <c r="B94" i="2"/>
  <c r="A95" i="2"/>
  <c r="I602" i="2"/>
  <c r="G602" i="2"/>
  <c r="H655" i="2"/>
  <c r="H603" i="2"/>
  <c r="I655" i="2"/>
  <c r="R374" i="7"/>
  <c r="J430" i="2"/>
  <c r="J603" i="2" s="1"/>
  <c r="K427" i="2"/>
  <c r="C181" i="2" l="1"/>
  <c r="D198" i="7"/>
  <c r="D241" i="7" s="1"/>
  <c r="C133" i="2"/>
  <c r="B198" i="7"/>
  <c r="B241" i="7" s="1"/>
  <c r="B133" i="2"/>
  <c r="B182" i="2" s="1"/>
  <c r="C95" i="2"/>
  <c r="C199" i="7" s="1"/>
  <c r="C242" i="7" s="1"/>
  <c r="D95" i="2"/>
  <c r="B95" i="2"/>
  <c r="A96" i="2"/>
  <c r="H602" i="2"/>
  <c r="I659" i="2" s="1"/>
  <c r="G659" i="2"/>
  <c r="J602" i="2"/>
  <c r="J655" i="2"/>
  <c r="S374" i="7"/>
  <c r="K430" i="2"/>
  <c r="K603" i="2" s="1"/>
  <c r="L427" i="2"/>
  <c r="T374" i="7" s="1"/>
  <c r="C182" i="2" l="1"/>
  <c r="D199" i="7"/>
  <c r="D242" i="7" s="1"/>
  <c r="C134" i="2"/>
  <c r="C183" i="2" s="1"/>
  <c r="B199" i="7"/>
  <c r="B242" i="7" s="1"/>
  <c r="B134" i="2"/>
  <c r="B183" i="2" s="1"/>
  <c r="B96" i="2"/>
  <c r="D96" i="2"/>
  <c r="C96" i="2"/>
  <c r="C200" i="7" s="1"/>
  <c r="C243" i="7" s="1"/>
  <c r="A97" i="2"/>
  <c r="K602" i="2"/>
  <c r="J659" i="2"/>
  <c r="H659" i="2"/>
  <c r="K655" i="2"/>
  <c r="M427" i="2"/>
  <c r="L430" i="2"/>
  <c r="L603" i="2" s="1"/>
  <c r="D200" i="7" l="1"/>
  <c r="D243" i="7" s="1"/>
  <c r="C135" i="2"/>
  <c r="C184" i="2" s="1"/>
  <c r="B200" i="7"/>
  <c r="B243" i="7" s="1"/>
  <c r="B135" i="2"/>
  <c r="B184" i="2" s="1"/>
  <c r="B97" i="2"/>
  <c r="C97" i="2"/>
  <c r="C201" i="7" s="1"/>
  <c r="C244" i="7" s="1"/>
  <c r="D97" i="2"/>
  <c r="A98" i="2"/>
  <c r="L602" i="2"/>
  <c r="K659" i="2"/>
  <c r="L655" i="2"/>
  <c r="U374" i="7"/>
  <c r="N427" i="2"/>
  <c r="M430" i="2"/>
  <c r="M603" i="2" s="1"/>
  <c r="D201" i="7" l="1"/>
  <c r="D244" i="7" s="1"/>
  <c r="C136" i="2"/>
  <c r="C185" i="2" s="1"/>
  <c r="B201" i="7"/>
  <c r="B244" i="7" s="1"/>
  <c r="B136" i="2"/>
  <c r="B185" i="2" s="1"/>
  <c r="B98" i="2"/>
  <c r="D98" i="2"/>
  <c r="C98" i="2"/>
  <c r="C202" i="7" s="1"/>
  <c r="C245" i="7" s="1"/>
  <c r="A99" i="2"/>
  <c r="M602" i="2"/>
  <c r="L659" i="2"/>
  <c r="O427" i="2"/>
  <c r="M655" i="2"/>
  <c r="V374" i="7"/>
  <c r="D202" i="7" l="1"/>
  <c r="D245" i="7" s="1"/>
  <c r="C137" i="2"/>
  <c r="C186" i="2" s="1"/>
  <c r="B202" i="7"/>
  <c r="B245" i="7" s="1"/>
  <c r="B137" i="2"/>
  <c r="B186" i="2" s="1"/>
  <c r="B99" i="2"/>
  <c r="C99" i="2"/>
  <c r="C203" i="7" s="1"/>
  <c r="C246" i="7" s="1"/>
  <c r="D99" i="2"/>
  <c r="A100" i="2"/>
  <c r="M659" i="2"/>
  <c r="O430" i="2"/>
  <c r="W374" i="7"/>
  <c r="Q427" i="2"/>
  <c r="P426" i="2" s="1"/>
  <c r="N431" i="2" s="1"/>
  <c r="N606" i="2" s="1"/>
  <c r="D203" i="7" l="1"/>
  <c r="D246" i="7" s="1"/>
  <c r="C138" i="2"/>
  <c r="C187" i="2" s="1"/>
  <c r="B203" i="7"/>
  <c r="B246" i="7" s="1"/>
  <c r="B138" i="2"/>
  <c r="B187" i="2" s="1"/>
  <c r="D100" i="2"/>
  <c r="C100" i="2"/>
  <c r="C204" i="7" s="1"/>
  <c r="C247" i="7" s="1"/>
  <c r="B100" i="2"/>
  <c r="A101" i="2"/>
  <c r="O603" i="2"/>
  <c r="O654" i="2"/>
  <c r="N654" i="2"/>
  <c r="N430" i="2"/>
  <c r="N603" i="2" s="1"/>
  <c r="D204" i="7" l="1"/>
  <c r="D247" i="7" s="1"/>
  <c r="C139" i="2"/>
  <c r="C188" i="2" s="1"/>
  <c r="B204" i="7"/>
  <c r="B247" i="7" s="1"/>
  <c r="B139" i="2"/>
  <c r="B188" i="2" s="1"/>
  <c r="D101" i="2"/>
  <c r="C101" i="2"/>
  <c r="C205" i="7" s="1"/>
  <c r="C248" i="7" s="1"/>
  <c r="B101" i="2"/>
  <c r="A102" i="2"/>
  <c r="O602" i="2"/>
  <c r="N602" i="2"/>
  <c r="O655" i="2"/>
  <c r="N655" i="2"/>
  <c r="D205" i="7" l="1"/>
  <c r="D248" i="7" s="1"/>
  <c r="C140" i="2"/>
  <c r="C189" i="2" s="1"/>
  <c r="B205" i="7"/>
  <c r="B248" i="7" s="1"/>
  <c r="B140" i="2"/>
  <c r="B189" i="2" s="1"/>
  <c r="C102" i="2"/>
  <c r="C206" i="7" s="1"/>
  <c r="C249" i="7" s="1"/>
  <c r="D102" i="2"/>
  <c r="B102" i="2"/>
  <c r="A103" i="2"/>
  <c r="N659" i="2"/>
  <c r="O659" i="2"/>
  <c r="D206" i="7" l="1"/>
  <c r="D249" i="7" s="1"/>
  <c r="C141" i="2"/>
  <c r="C190" i="2" s="1"/>
  <c r="B206" i="7"/>
  <c r="B249" i="7" s="1"/>
  <c r="B141" i="2"/>
  <c r="B190" i="2" s="1"/>
  <c r="C103" i="2"/>
  <c r="C207" i="7" s="1"/>
  <c r="C250" i="7" s="1"/>
  <c r="B103" i="2"/>
  <c r="D103" i="2"/>
  <c r="A104" i="2"/>
  <c r="D207" i="7" l="1"/>
  <c r="D250" i="7" s="1"/>
  <c r="C142" i="2"/>
  <c r="C191" i="2" s="1"/>
  <c r="B207" i="7"/>
  <c r="B250" i="7" s="1"/>
  <c r="B142" i="2"/>
  <c r="B191" i="2" s="1"/>
  <c r="D104" i="2"/>
  <c r="C104" i="2"/>
  <c r="C208" i="7" s="1"/>
  <c r="C251" i="7" s="1"/>
  <c r="B104" i="2"/>
  <c r="A105" i="2"/>
  <c r="D208" i="7" l="1"/>
  <c r="D251" i="7" s="1"/>
  <c r="C143" i="2"/>
  <c r="C192" i="2" s="1"/>
  <c r="B208" i="7"/>
  <c r="B251" i="7" s="1"/>
  <c r="B143" i="2"/>
  <c r="B192" i="2" s="1"/>
  <c r="B105" i="2"/>
  <c r="C105" i="2"/>
  <c r="C209" i="7" s="1"/>
  <c r="C252" i="7" s="1"/>
  <c r="D105" i="2"/>
  <c r="A106" i="2"/>
  <c r="D209" i="7" l="1"/>
  <c r="D252" i="7" s="1"/>
  <c r="C144" i="2"/>
  <c r="C193" i="2" s="1"/>
  <c r="B209" i="7"/>
  <c r="B252" i="7" s="1"/>
  <c r="B144" i="2"/>
  <c r="B193" i="2" s="1"/>
  <c r="B106" i="2"/>
  <c r="D106" i="2"/>
  <c r="C106" i="2"/>
  <c r="C210" i="7" s="1"/>
  <c r="C253" i="7" s="1"/>
  <c r="A107" i="2"/>
  <c r="D210" i="7" l="1"/>
  <c r="D253" i="7" s="1"/>
  <c r="C145" i="2"/>
  <c r="C194" i="2" s="1"/>
  <c r="B210" i="7"/>
  <c r="B253" i="7" s="1"/>
  <c r="B145" i="2"/>
  <c r="B194" i="2" s="1"/>
  <c r="B107" i="2"/>
  <c r="C107" i="2"/>
  <c r="C211" i="7" s="1"/>
  <c r="C254" i="7" s="1"/>
  <c r="D107" i="2"/>
  <c r="A108" i="2"/>
  <c r="D211" i="7" l="1"/>
  <c r="D254" i="7" s="1"/>
  <c r="C146" i="2"/>
  <c r="C195" i="2" s="1"/>
  <c r="B211" i="7"/>
  <c r="B254" i="7" s="1"/>
  <c r="B146" i="2"/>
  <c r="B195" i="2" s="1"/>
  <c r="D108" i="2"/>
  <c r="C108" i="2"/>
  <c r="C212" i="7" s="1"/>
  <c r="C255" i="7" s="1"/>
  <c r="B108" i="2"/>
  <c r="A109" i="2"/>
  <c r="D212" i="7" l="1"/>
  <c r="D255" i="7" s="1"/>
  <c r="C147" i="2"/>
  <c r="C196" i="2" s="1"/>
  <c r="B212" i="7"/>
  <c r="B255" i="7" s="1"/>
  <c r="B147" i="2"/>
  <c r="B196" i="2" s="1"/>
  <c r="D109" i="2"/>
  <c r="C109" i="2"/>
  <c r="C213" i="7" s="1"/>
  <c r="C256" i="7" s="1"/>
  <c r="B109" i="2"/>
  <c r="A110" i="2"/>
  <c r="D213" i="7" l="1"/>
  <c r="D256" i="7" s="1"/>
  <c r="C148" i="2"/>
  <c r="C197" i="2" s="1"/>
  <c r="B213" i="7"/>
  <c r="B256" i="7" s="1"/>
  <c r="B148" i="2"/>
  <c r="B197" i="2" s="1"/>
  <c r="C110" i="2"/>
  <c r="C214" i="7" s="1"/>
  <c r="C257" i="7" s="1"/>
  <c r="D110" i="2"/>
  <c r="B110" i="2"/>
  <c r="A111" i="2"/>
  <c r="D214" i="7" l="1"/>
  <c r="D257" i="7" s="1"/>
  <c r="C149" i="2"/>
  <c r="C198" i="2" s="1"/>
  <c r="B214" i="7"/>
  <c r="B257" i="7" s="1"/>
  <c r="B149" i="2"/>
  <c r="B198" i="2" s="1"/>
  <c r="C111" i="2"/>
  <c r="C215" i="7" s="1"/>
  <c r="C258" i="7" s="1"/>
  <c r="B111" i="2"/>
  <c r="D111" i="2"/>
  <c r="A112" i="2"/>
  <c r="D215" i="7" l="1"/>
  <c r="D258" i="7" s="1"/>
  <c r="C150" i="2"/>
  <c r="C199" i="2" s="1"/>
  <c r="B215" i="7"/>
  <c r="B258" i="7" s="1"/>
  <c r="B150" i="2"/>
  <c r="B199" i="2" s="1"/>
  <c r="D112" i="2"/>
  <c r="C112" i="2"/>
  <c r="C216" i="7" s="1"/>
  <c r="C259" i="7" s="1"/>
  <c r="B112" i="2"/>
  <c r="A113" i="2"/>
  <c r="D216" i="7" l="1"/>
  <c r="D259" i="7" s="1"/>
  <c r="C151" i="2"/>
  <c r="C200" i="2" s="1"/>
  <c r="B216" i="7"/>
  <c r="B259" i="7" s="1"/>
  <c r="B151" i="2"/>
  <c r="B200" i="2" s="1"/>
  <c r="B113" i="2"/>
  <c r="C113" i="2"/>
  <c r="C217" i="7" s="1"/>
  <c r="C260" i="7" s="1"/>
  <c r="D113" i="2"/>
  <c r="D217" i="7" l="1"/>
  <c r="D260" i="7" s="1"/>
  <c r="C152" i="2"/>
  <c r="B217" i="7"/>
  <c r="B260" i="7" s="1"/>
  <c r="B152" i="2"/>
  <c r="B201" i="2" s="1"/>
  <c r="C201" i="2" l="1"/>
  <c r="C32" i="2"/>
  <c r="O428" i="2" s="1"/>
  <c r="F704" i="2"/>
  <c r="F830" i="2" s="1"/>
  <c r="F37" i="12" s="1"/>
  <c r="F708" i="2"/>
  <c r="F834" i="2" s="1"/>
  <c r="F41" i="12" s="1"/>
  <c r="F686" i="2"/>
  <c r="F687" i="2"/>
  <c r="F688" i="2"/>
  <c r="F814" i="2" s="1"/>
  <c r="F21" i="12" s="1"/>
  <c r="F676" i="2"/>
  <c r="C731" i="2"/>
  <c r="C857" i="2" s="1"/>
  <c r="E117" i="3"/>
  <c r="C859" i="2" l="1"/>
  <c r="C64" i="12"/>
  <c r="F673" i="2"/>
  <c r="F799" i="2" s="1"/>
  <c r="F6" i="12" s="1"/>
  <c r="F707" i="2"/>
  <c r="F833" i="2" s="1"/>
  <c r="F40" i="12" s="1"/>
  <c r="F706" i="2"/>
  <c r="D723" i="2"/>
  <c r="D849" i="2" s="1"/>
  <c r="D56" i="12" s="1"/>
  <c r="G687" i="2"/>
  <c r="G785" i="2" s="1"/>
  <c r="F705" i="2"/>
  <c r="F831" i="2" s="1"/>
  <c r="F38" i="12" s="1"/>
  <c r="D724" i="2"/>
  <c r="D850" i="2" s="1"/>
  <c r="D57" i="12" s="1"/>
  <c r="D722" i="2"/>
  <c r="D848" i="2" s="1"/>
  <c r="D55" i="12" s="1"/>
  <c r="F813" i="2"/>
  <c r="D721" i="2"/>
  <c r="D847" i="2" s="1"/>
  <c r="D54" i="12" s="1"/>
  <c r="G686" i="2"/>
  <c r="D720" i="2"/>
  <c r="D846" i="2" s="1"/>
  <c r="D53" i="12" s="1"/>
  <c r="F812" i="2"/>
  <c r="F19" i="12" s="1"/>
  <c r="F685" i="2"/>
  <c r="F703" i="2"/>
  <c r="F93" i="3"/>
  <c r="F760" i="2" s="1"/>
  <c r="F886" i="2" s="1"/>
  <c r="F93" i="12" s="1"/>
  <c r="G676" i="2"/>
  <c r="G675" i="2" s="1"/>
  <c r="G674" i="2" s="1"/>
  <c r="D719" i="2"/>
  <c r="D845" i="2" s="1"/>
  <c r="D52" i="12" s="1"/>
  <c r="F802" i="2"/>
  <c r="F675" i="2"/>
  <c r="F674" i="2" s="1"/>
  <c r="D718" i="2"/>
  <c r="D844" i="2" s="1"/>
  <c r="D51" i="12" s="1"/>
  <c r="AU210" i="2"/>
  <c r="AO206" i="2"/>
  <c r="AJ210" i="2"/>
  <c r="AN206" i="2"/>
  <c r="AQ205" i="2"/>
  <c r="AU205" i="2"/>
  <c r="AO205" i="2"/>
  <c r="AR205" i="2"/>
  <c r="AS205" i="2"/>
  <c r="AJ205" i="2"/>
  <c r="AR210" i="2"/>
  <c r="AT210" i="2"/>
  <c r="AN210" i="2"/>
  <c r="AQ209" i="2"/>
  <c r="AP210" i="2"/>
  <c r="AI210" i="2"/>
  <c r="AT209" i="2"/>
  <c r="AR209" i="2"/>
  <c r="AJ209" i="2"/>
  <c r="AP205" i="2"/>
  <c r="AM210" i="2"/>
  <c r="AU209" i="2"/>
  <c r="AI206" i="2"/>
  <c r="AO210" i="2"/>
  <c r="AO209" i="2"/>
  <c r="AP206" i="2"/>
  <c r="AK209" i="2"/>
  <c r="AT206" i="2"/>
  <c r="AM205" i="2"/>
  <c r="AR206" i="2"/>
  <c r="AS206" i="2"/>
  <c r="AL210" i="2"/>
  <c r="AU206" i="2"/>
  <c r="AM209" i="2"/>
  <c r="AL209" i="2"/>
  <c r="AS209" i="2"/>
  <c r="AP209" i="2"/>
  <c r="AT205" i="2"/>
  <c r="AI205" i="2"/>
  <c r="AQ206" i="2"/>
  <c r="AN209" i="2"/>
  <c r="AK206" i="2"/>
  <c r="AL205" i="2"/>
  <c r="AJ206" i="2"/>
  <c r="AK205" i="2"/>
  <c r="AQ210" i="2"/>
  <c r="AS210" i="2"/>
  <c r="AK210" i="2"/>
  <c r="AL206" i="2"/>
  <c r="AM206" i="2"/>
  <c r="AI209" i="2"/>
  <c r="AN205" i="2"/>
  <c r="AG205" i="2"/>
  <c r="O217" i="2" s="1"/>
  <c r="Y205" i="2"/>
  <c r="G217" i="2" s="1"/>
  <c r="V205" i="2"/>
  <c r="D217" i="2" s="1"/>
  <c r="AB209" i="2"/>
  <c r="J221" i="2" s="1"/>
  <c r="AF206" i="2"/>
  <c r="N218" i="2" s="1"/>
  <c r="W205" i="2"/>
  <c r="E217" i="2" s="1"/>
  <c r="X205" i="2"/>
  <c r="F217" i="2" s="1"/>
  <c r="AB206" i="2"/>
  <c r="J218" i="2" s="1"/>
  <c r="AA206" i="2"/>
  <c r="I218" i="2" s="1"/>
  <c r="Y210" i="2"/>
  <c r="G222" i="2" s="1"/>
  <c r="AF205" i="2"/>
  <c r="N217" i="2" s="1"/>
  <c r="AA210" i="2"/>
  <c r="I222" i="2" s="1"/>
  <c r="V206" i="2"/>
  <c r="D218" i="2" s="1"/>
  <c r="Z205" i="2"/>
  <c r="H217" i="2" s="1"/>
  <c r="V209" i="2"/>
  <c r="D221" i="2" s="1"/>
  <c r="AB210" i="2"/>
  <c r="J222" i="2" s="1"/>
  <c r="W210" i="2"/>
  <c r="E222" i="2" s="1"/>
  <c r="AG206" i="2"/>
  <c r="O218" i="2" s="1"/>
  <c r="AD210" i="2"/>
  <c r="L222" i="2" s="1"/>
  <c r="AC205" i="2"/>
  <c r="K217" i="2" s="1"/>
  <c r="Y209" i="2"/>
  <c r="G221" i="2" s="1"/>
  <c r="AF209" i="2"/>
  <c r="N221" i="2" s="1"/>
  <c r="X210" i="2"/>
  <c r="F222" i="2" s="1"/>
  <c r="AE206" i="2"/>
  <c r="M218" i="2" s="1"/>
  <c r="AE210" i="2"/>
  <c r="M222" i="2" s="1"/>
  <c r="AC206" i="2"/>
  <c r="K218" i="2" s="1"/>
  <c r="AD206" i="2"/>
  <c r="L218" i="2" s="1"/>
  <c r="AC210" i="2"/>
  <c r="K222" i="2" s="1"/>
  <c r="V210" i="2"/>
  <c r="D222" i="2" s="1"/>
  <c r="AC209" i="2"/>
  <c r="K221" i="2" s="1"/>
  <c r="AD209" i="2"/>
  <c r="L221" i="2" s="1"/>
  <c r="X209" i="2"/>
  <c r="F221" i="2" s="1"/>
  <c r="AF210" i="2"/>
  <c r="N222" i="2" s="1"/>
  <c r="AG210" i="2"/>
  <c r="O222" i="2" s="1"/>
  <c r="Z210" i="2"/>
  <c r="H222" i="2" s="1"/>
  <c r="AG209" i="2"/>
  <c r="O221" i="2" s="1"/>
  <c r="AE209" i="2"/>
  <c r="M221" i="2" s="1"/>
  <c r="Y206" i="2"/>
  <c r="G218" i="2" s="1"/>
  <c r="W206" i="2"/>
  <c r="E218" i="2" s="1"/>
  <c r="Z206" i="2"/>
  <c r="H218" i="2" s="1"/>
  <c r="AE205" i="2"/>
  <c r="M217" i="2" s="1"/>
  <c r="AD205" i="2"/>
  <c r="L217" i="2" s="1"/>
  <c r="AB205" i="2"/>
  <c r="J217" i="2" s="1"/>
  <c r="X206" i="2"/>
  <c r="F218" i="2" s="1"/>
  <c r="W209" i="2"/>
  <c r="E221" i="2" s="1"/>
  <c r="AA205" i="2"/>
  <c r="I217" i="2" s="1"/>
  <c r="Z209" i="2"/>
  <c r="H221" i="2" s="1"/>
  <c r="AA209" i="2"/>
  <c r="I221" i="2" s="1"/>
  <c r="U206" i="2"/>
  <c r="C218" i="2" s="1"/>
  <c r="U210" i="2"/>
  <c r="C222" i="2" s="1"/>
  <c r="U209" i="2"/>
  <c r="C221" i="2" s="1"/>
  <c r="U205" i="2"/>
  <c r="C217" i="2" s="1"/>
  <c r="O631" i="2"/>
  <c r="W375" i="7"/>
  <c r="C428" i="2"/>
  <c r="D428" i="2"/>
  <c r="E428" i="2"/>
  <c r="F428" i="2"/>
  <c r="G428" i="2"/>
  <c r="H428" i="2"/>
  <c r="I428" i="2"/>
  <c r="J428" i="2"/>
  <c r="K428" i="2"/>
  <c r="L428" i="2"/>
  <c r="M428" i="2"/>
  <c r="N428" i="2"/>
  <c r="F871" i="2" l="1"/>
  <c r="F78" i="12" s="1"/>
  <c r="F20" i="12"/>
  <c r="F801" i="2"/>
  <c r="F9" i="12"/>
  <c r="F672" i="2"/>
  <c r="F693" i="2" s="1"/>
  <c r="C861" i="2"/>
  <c r="C66" i="12"/>
  <c r="H686" i="2"/>
  <c r="G708" i="2"/>
  <c r="G685" i="2"/>
  <c r="E722" i="2"/>
  <c r="E848" i="2" s="1"/>
  <c r="E55" i="12" s="1"/>
  <c r="E723" i="2"/>
  <c r="E849" i="2" s="1"/>
  <c r="E56" i="12" s="1"/>
  <c r="F832" i="2"/>
  <c r="E719" i="2"/>
  <c r="E845" i="2" s="1"/>
  <c r="E52" i="12" s="1"/>
  <c r="F781" i="2"/>
  <c r="F780" i="2"/>
  <c r="E724" i="2"/>
  <c r="E850" i="2" s="1"/>
  <c r="E57" i="12" s="1"/>
  <c r="G706" i="2"/>
  <c r="F870" i="2"/>
  <c r="F77" i="12" s="1"/>
  <c r="F811" i="2"/>
  <c r="F18" i="12" s="1"/>
  <c r="E721" i="2"/>
  <c r="E847" i="2" s="1"/>
  <c r="E54" i="12" s="1"/>
  <c r="D869" i="2"/>
  <c r="D76" i="12" s="1"/>
  <c r="D843" i="2"/>
  <c r="H676" i="2"/>
  <c r="H675" i="2" s="1"/>
  <c r="H674" i="2" s="1"/>
  <c r="G704" i="2"/>
  <c r="G830" i="2" s="1"/>
  <c r="G37" i="12" s="1"/>
  <c r="G705" i="2"/>
  <c r="G831" i="2" s="1"/>
  <c r="G38" i="12" s="1"/>
  <c r="G707" i="2"/>
  <c r="G833" i="2" s="1"/>
  <c r="G40" i="12" s="1"/>
  <c r="E718" i="2"/>
  <c r="E844" i="2" s="1"/>
  <c r="E51" i="12" s="1"/>
  <c r="E720" i="2"/>
  <c r="E846" i="2" s="1"/>
  <c r="E53" i="12" s="1"/>
  <c r="G688" i="2"/>
  <c r="F829" i="2"/>
  <c r="F701" i="2"/>
  <c r="H687" i="2"/>
  <c r="G93" i="3"/>
  <c r="G760" i="2" s="1"/>
  <c r="G886" i="2" s="1"/>
  <c r="G93" i="12" s="1"/>
  <c r="G703" i="2"/>
  <c r="G673" i="2"/>
  <c r="G672" i="2" s="1"/>
  <c r="O630" i="2"/>
  <c r="S857" i="2" s="1"/>
  <c r="S64" i="12" s="1"/>
  <c r="S858" i="2"/>
  <c r="S65" i="12" s="1"/>
  <c r="Q375" i="7"/>
  <c r="I631" i="2"/>
  <c r="P375" i="7"/>
  <c r="H631" i="2"/>
  <c r="V375" i="7"/>
  <c r="N631" i="2"/>
  <c r="N375" i="7"/>
  <c r="F631" i="2"/>
  <c r="R375" i="7"/>
  <c r="J631" i="2"/>
  <c r="O375" i="7"/>
  <c r="G631" i="2"/>
  <c r="U375" i="7"/>
  <c r="M631" i="2"/>
  <c r="M375" i="7"/>
  <c r="E631" i="2"/>
  <c r="T375" i="7"/>
  <c r="L631" i="2"/>
  <c r="L375" i="7"/>
  <c r="D631" i="2"/>
  <c r="S375" i="7"/>
  <c r="K631" i="2"/>
  <c r="K375" i="7"/>
  <c r="C631" i="2"/>
  <c r="F827" i="2" l="1"/>
  <c r="F34" i="12" s="1"/>
  <c r="F36" i="12"/>
  <c r="C864" i="2"/>
  <c r="C68" i="12"/>
  <c r="D851" i="2"/>
  <c r="D50" i="12"/>
  <c r="F800" i="2"/>
  <c r="F8" i="12"/>
  <c r="F872" i="2"/>
  <c r="F79" i="12" s="1"/>
  <c r="F39" i="12"/>
  <c r="F114" i="12" s="1"/>
  <c r="I687" i="2"/>
  <c r="I785" i="2" s="1"/>
  <c r="G701" i="2"/>
  <c r="G829" i="2"/>
  <c r="G36" i="12" s="1"/>
  <c r="F719" i="2"/>
  <c r="F845" i="2" s="1"/>
  <c r="F52" i="12" s="1"/>
  <c r="F718" i="2"/>
  <c r="F844" i="2" s="1"/>
  <c r="F51" i="12" s="1"/>
  <c r="I676" i="2"/>
  <c r="I675" i="2" s="1"/>
  <c r="I674" i="2" s="1"/>
  <c r="G693" i="2"/>
  <c r="G781" i="2"/>
  <c r="G780" i="2"/>
  <c r="H704" i="2"/>
  <c r="H830" i="2" s="1"/>
  <c r="H37" i="12" s="1"/>
  <c r="H673" i="2"/>
  <c r="H672" i="2" s="1"/>
  <c r="H706" i="2"/>
  <c r="F720" i="2"/>
  <c r="F846" i="2" s="1"/>
  <c r="F53" i="12" s="1"/>
  <c r="E869" i="2"/>
  <c r="E76" i="12" s="1"/>
  <c r="E843" i="2"/>
  <c r="H707" i="2"/>
  <c r="H833" i="2" s="1"/>
  <c r="H40" i="12" s="1"/>
  <c r="H708" i="2"/>
  <c r="F722" i="2"/>
  <c r="F848" i="2" s="1"/>
  <c r="F55" i="12" s="1"/>
  <c r="H688" i="2"/>
  <c r="F724" i="2"/>
  <c r="F850" i="2" s="1"/>
  <c r="F57" i="12" s="1"/>
  <c r="H685" i="2"/>
  <c r="H703" i="2"/>
  <c r="H93" i="3"/>
  <c r="H760" i="2" s="1"/>
  <c r="H886" i="2" s="1"/>
  <c r="H93" i="12" s="1"/>
  <c r="H785" i="2"/>
  <c r="H705" i="2"/>
  <c r="H831" i="2" s="1"/>
  <c r="H38" i="12" s="1"/>
  <c r="F721" i="2"/>
  <c r="F847" i="2" s="1"/>
  <c r="F54" i="12" s="1"/>
  <c r="F723" i="2"/>
  <c r="F849" i="2" s="1"/>
  <c r="F56" i="12" s="1"/>
  <c r="I686" i="2"/>
  <c r="H630" i="2"/>
  <c r="L857" i="2" s="1"/>
  <c r="L64" i="12" s="1"/>
  <c r="L858" i="2"/>
  <c r="L65" i="12" s="1"/>
  <c r="C630" i="2"/>
  <c r="G857" i="2" s="1"/>
  <c r="G64" i="12" s="1"/>
  <c r="G858" i="2"/>
  <c r="G65" i="12" s="1"/>
  <c r="D630" i="2"/>
  <c r="H857" i="2" s="1"/>
  <c r="H64" i="12" s="1"/>
  <c r="H858" i="2"/>
  <c r="H65" i="12" s="1"/>
  <c r="G630" i="2"/>
  <c r="K857" i="2" s="1"/>
  <c r="K64" i="12" s="1"/>
  <c r="K858" i="2"/>
  <c r="K65" i="12" s="1"/>
  <c r="E630" i="2"/>
  <c r="I857" i="2" s="1"/>
  <c r="I64" i="12" s="1"/>
  <c r="I858" i="2"/>
  <c r="I65" i="12" s="1"/>
  <c r="F630" i="2"/>
  <c r="J857" i="2" s="1"/>
  <c r="J64" i="12" s="1"/>
  <c r="J858" i="2"/>
  <c r="J65" i="12" s="1"/>
  <c r="K630" i="2"/>
  <c r="O857" i="2" s="1"/>
  <c r="O64" i="12" s="1"/>
  <c r="O858" i="2"/>
  <c r="O65" i="12" s="1"/>
  <c r="M630" i="2"/>
  <c r="Q857" i="2" s="1"/>
  <c r="Q64" i="12" s="1"/>
  <c r="Q858" i="2"/>
  <c r="Q65" i="12" s="1"/>
  <c r="N630" i="2"/>
  <c r="R857" i="2" s="1"/>
  <c r="R64" i="12" s="1"/>
  <c r="R858" i="2"/>
  <c r="R65" i="12" s="1"/>
  <c r="L630" i="2"/>
  <c r="P857" i="2" s="1"/>
  <c r="P64" i="12" s="1"/>
  <c r="P858" i="2"/>
  <c r="P65" i="12" s="1"/>
  <c r="J630" i="2"/>
  <c r="N857" i="2" s="1"/>
  <c r="N64" i="12" s="1"/>
  <c r="N858" i="2"/>
  <c r="N65" i="12" s="1"/>
  <c r="I630" i="2"/>
  <c r="M857" i="2" s="1"/>
  <c r="M64" i="12" s="1"/>
  <c r="M858" i="2"/>
  <c r="M65" i="12" s="1"/>
  <c r="F113" i="12" l="1"/>
  <c r="D117" i="12"/>
  <c r="D119" i="12"/>
  <c r="E851" i="2"/>
  <c r="E50" i="12"/>
  <c r="E119" i="12" s="1"/>
  <c r="D855" i="2"/>
  <c r="D58" i="12"/>
  <c r="D102" i="12" s="1"/>
  <c r="C71" i="12"/>
  <c r="C868" i="2"/>
  <c r="C75" i="12" s="1"/>
  <c r="C826" i="2"/>
  <c r="C33" i="12" s="1"/>
  <c r="F798" i="2"/>
  <c r="F5" i="12" s="1"/>
  <c r="F7" i="12"/>
  <c r="H693" i="2"/>
  <c r="G722" i="2"/>
  <c r="G848" i="2" s="1"/>
  <c r="G55" i="12" s="1"/>
  <c r="H780" i="2"/>
  <c r="H781" i="2"/>
  <c r="I706" i="2"/>
  <c r="I93" i="3"/>
  <c r="I760" i="2" s="1"/>
  <c r="I886" i="2" s="1"/>
  <c r="I93" i="12" s="1"/>
  <c r="I703" i="2"/>
  <c r="I708" i="2"/>
  <c r="G721" i="2"/>
  <c r="G847" i="2" s="1"/>
  <c r="G54" i="12" s="1"/>
  <c r="I705" i="2"/>
  <c r="I831" i="2" s="1"/>
  <c r="I38" i="12" s="1"/>
  <c r="G724" i="2"/>
  <c r="G850" i="2" s="1"/>
  <c r="G57" i="12" s="1"/>
  <c r="I707" i="2"/>
  <c r="I833" i="2" s="1"/>
  <c r="I40" i="12" s="1"/>
  <c r="I673" i="2"/>
  <c r="I672" i="2" s="1"/>
  <c r="I685" i="2"/>
  <c r="J676" i="2"/>
  <c r="J675" i="2" s="1"/>
  <c r="J674" i="2" s="1"/>
  <c r="G720" i="2"/>
  <c r="G846" i="2" s="1"/>
  <c r="G53" i="12" s="1"/>
  <c r="J686" i="2"/>
  <c r="I688" i="2"/>
  <c r="I704" i="2"/>
  <c r="I830" i="2" s="1"/>
  <c r="I37" i="12" s="1"/>
  <c r="F869" i="2"/>
  <c r="F76" i="12" s="1"/>
  <c r="F843" i="2"/>
  <c r="G723" i="2"/>
  <c r="G849" i="2" s="1"/>
  <c r="G56" i="12" s="1"/>
  <c r="G719" i="2"/>
  <c r="G845" i="2" s="1"/>
  <c r="G52" i="12" s="1"/>
  <c r="H701" i="2"/>
  <c r="H829" i="2"/>
  <c r="H36" i="12" s="1"/>
  <c r="G718" i="2"/>
  <c r="J687" i="2"/>
  <c r="J785" i="2" s="1"/>
  <c r="I693" i="2" l="1"/>
  <c r="E855" i="2"/>
  <c r="E58" i="12"/>
  <c r="E102" i="12" s="1"/>
  <c r="D859" i="2"/>
  <c r="D66" i="12" s="1"/>
  <c r="D62" i="12"/>
  <c r="F851" i="2"/>
  <c r="F50" i="12"/>
  <c r="F119" i="12" s="1"/>
  <c r="C103" i="12"/>
  <c r="E117" i="12"/>
  <c r="H723" i="2"/>
  <c r="H849" i="2" s="1"/>
  <c r="H56" i="12" s="1"/>
  <c r="J673" i="2"/>
  <c r="J672" i="2" s="1"/>
  <c r="H721" i="2"/>
  <c r="H847" i="2" s="1"/>
  <c r="H54" i="12" s="1"/>
  <c r="J706" i="2"/>
  <c r="J703" i="2"/>
  <c r="J93" i="3"/>
  <c r="J760" i="2" s="1"/>
  <c r="J886" i="2" s="1"/>
  <c r="J93" i="12" s="1"/>
  <c r="H720" i="2"/>
  <c r="H846" i="2" s="1"/>
  <c r="H53" i="12" s="1"/>
  <c r="K687" i="2"/>
  <c r="J705" i="2"/>
  <c r="J831" i="2" s="1"/>
  <c r="J38" i="12" s="1"/>
  <c r="H718" i="2"/>
  <c r="J707" i="2"/>
  <c r="J833" i="2" s="1"/>
  <c r="J40" i="12" s="1"/>
  <c r="K676" i="2"/>
  <c r="K675" i="2" s="1"/>
  <c r="K674" i="2" s="1"/>
  <c r="J708" i="2"/>
  <c r="J685" i="2"/>
  <c r="K686" i="2"/>
  <c r="H719" i="2"/>
  <c r="H845" i="2" s="1"/>
  <c r="H52" i="12" s="1"/>
  <c r="H724" i="2"/>
  <c r="H850" i="2" s="1"/>
  <c r="H57" i="12" s="1"/>
  <c r="I701" i="2"/>
  <c r="I829" i="2"/>
  <c r="I36" i="12" s="1"/>
  <c r="J704" i="2"/>
  <c r="J830" i="2" s="1"/>
  <c r="J37" i="12" s="1"/>
  <c r="J688" i="2"/>
  <c r="I780" i="2"/>
  <c r="I781" i="2"/>
  <c r="H722" i="2"/>
  <c r="H848" i="2" s="1"/>
  <c r="H55" i="12" s="1"/>
  <c r="D123" i="12" l="1"/>
  <c r="D110" i="12"/>
  <c r="F855" i="2"/>
  <c r="F58" i="12"/>
  <c r="F102" i="12" s="1"/>
  <c r="F117" i="12"/>
  <c r="E859" i="2"/>
  <c r="E66" i="12" s="1"/>
  <c r="E62" i="12"/>
  <c r="L686" i="2"/>
  <c r="L687" i="2"/>
  <c r="L785" i="2" s="1"/>
  <c r="K705" i="2"/>
  <c r="K831" i="2" s="1"/>
  <c r="K38" i="12" s="1"/>
  <c r="K707" i="2"/>
  <c r="K833" i="2" s="1"/>
  <c r="K40" i="12" s="1"/>
  <c r="I721" i="2"/>
  <c r="I847" i="2" s="1"/>
  <c r="I54" i="12" s="1"/>
  <c r="I722" i="2"/>
  <c r="I848" i="2" s="1"/>
  <c r="I55" i="12" s="1"/>
  <c r="I724" i="2"/>
  <c r="I850" i="2" s="1"/>
  <c r="I57" i="12" s="1"/>
  <c r="J693" i="2"/>
  <c r="I720" i="2"/>
  <c r="I846" i="2" s="1"/>
  <c r="I53" i="12" s="1"/>
  <c r="K704" i="2"/>
  <c r="K830" i="2" s="1"/>
  <c r="K37" i="12" s="1"/>
  <c r="K688" i="2"/>
  <c r="K673" i="2"/>
  <c r="K672" i="2" s="1"/>
  <c r="K685" i="2"/>
  <c r="J780" i="2"/>
  <c r="J781" i="2"/>
  <c r="K785" i="2"/>
  <c r="K708" i="2"/>
  <c r="I718" i="2"/>
  <c r="J701" i="2"/>
  <c r="J829" i="2"/>
  <c r="J36" i="12" s="1"/>
  <c r="L676" i="2"/>
  <c r="L675" i="2" s="1"/>
  <c r="L674" i="2" s="1"/>
  <c r="K706" i="2"/>
  <c r="I719" i="2"/>
  <c r="I845" i="2" s="1"/>
  <c r="I52" i="12" s="1"/>
  <c r="K703" i="2"/>
  <c r="K93" i="3"/>
  <c r="K760" i="2" s="1"/>
  <c r="K886" i="2" s="1"/>
  <c r="K93" i="12" s="1"/>
  <c r="I723" i="2"/>
  <c r="I849" i="2" s="1"/>
  <c r="I56" i="12" s="1"/>
  <c r="E123" i="12" l="1"/>
  <c r="E110" i="12"/>
  <c r="F859" i="2"/>
  <c r="F66" i="12" s="1"/>
  <c r="F62" i="12"/>
  <c r="K693" i="2"/>
  <c r="L673" i="2"/>
  <c r="L672" i="2" s="1"/>
  <c r="L707" i="2"/>
  <c r="L833" i="2" s="1"/>
  <c r="L40" i="12" s="1"/>
  <c r="L703" i="2"/>
  <c r="L93" i="3"/>
  <c r="L760" i="2" s="1"/>
  <c r="L886" i="2" s="1"/>
  <c r="L93" i="12" s="1"/>
  <c r="L688" i="2"/>
  <c r="J724" i="2"/>
  <c r="J850" i="2" s="1"/>
  <c r="J57" i="12" s="1"/>
  <c r="L705" i="2"/>
  <c r="L831" i="2" s="1"/>
  <c r="L38" i="12" s="1"/>
  <c r="J722" i="2"/>
  <c r="J848" i="2" s="1"/>
  <c r="J55" i="12" s="1"/>
  <c r="M687" i="2"/>
  <c r="M785" i="2" s="1"/>
  <c r="M676" i="2"/>
  <c r="M675" i="2" s="1"/>
  <c r="M674" i="2" s="1"/>
  <c r="J719" i="2"/>
  <c r="J845" i="2" s="1"/>
  <c r="J52" i="12" s="1"/>
  <c r="J718" i="2"/>
  <c r="L704" i="2"/>
  <c r="L830" i="2" s="1"/>
  <c r="L37" i="12" s="1"/>
  <c r="L685" i="2"/>
  <c r="K781" i="2"/>
  <c r="K780" i="2"/>
  <c r="J721" i="2"/>
  <c r="J847" i="2" s="1"/>
  <c r="J54" i="12" s="1"/>
  <c r="M686" i="2"/>
  <c r="K701" i="2"/>
  <c r="K829" i="2"/>
  <c r="K36" i="12" s="1"/>
  <c r="J723" i="2"/>
  <c r="J849" i="2" s="1"/>
  <c r="J56" i="12" s="1"/>
  <c r="L706" i="2"/>
  <c r="L708" i="2"/>
  <c r="J720" i="2"/>
  <c r="J846" i="2" s="1"/>
  <c r="J53" i="12" s="1"/>
  <c r="F123" i="12" l="1"/>
  <c r="F110" i="12"/>
  <c r="L693" i="2"/>
  <c r="K723" i="2"/>
  <c r="K849" i="2" s="1"/>
  <c r="K56" i="12" s="1"/>
  <c r="M705" i="2"/>
  <c r="M831" i="2" s="1"/>
  <c r="M38" i="12" s="1"/>
  <c r="K722" i="2"/>
  <c r="K848" i="2" s="1"/>
  <c r="K55" i="12" s="1"/>
  <c r="K719" i="2"/>
  <c r="K845" i="2" s="1"/>
  <c r="K52" i="12" s="1"/>
  <c r="M707" i="2"/>
  <c r="M833" i="2" s="1"/>
  <c r="M40" i="12" s="1"/>
  <c r="K718" i="2"/>
  <c r="L780" i="2"/>
  <c r="L781" i="2"/>
  <c r="M708" i="2"/>
  <c r="K724" i="2"/>
  <c r="K850" i="2" s="1"/>
  <c r="K57" i="12" s="1"/>
  <c r="K720" i="2"/>
  <c r="K846" i="2" s="1"/>
  <c r="K53" i="12" s="1"/>
  <c r="M685" i="2"/>
  <c r="N676" i="2"/>
  <c r="N675" i="2" s="1"/>
  <c r="N674" i="2" s="1"/>
  <c r="N686" i="2"/>
  <c r="M704" i="2"/>
  <c r="M830" i="2" s="1"/>
  <c r="M37" i="12" s="1"/>
  <c r="N687" i="2"/>
  <c r="N785" i="2" s="1"/>
  <c r="M673" i="2"/>
  <c r="M672" i="2" s="1"/>
  <c r="L701" i="2"/>
  <c r="L829" i="2"/>
  <c r="L36" i="12" s="1"/>
  <c r="M93" i="3"/>
  <c r="M760" i="2" s="1"/>
  <c r="M886" i="2" s="1"/>
  <c r="M93" i="12" s="1"/>
  <c r="M703" i="2"/>
  <c r="M706" i="2"/>
  <c r="K721" i="2"/>
  <c r="K847" i="2" s="1"/>
  <c r="K54" i="12" s="1"/>
  <c r="M688" i="2"/>
  <c r="M693" i="2" l="1"/>
  <c r="M701" i="2"/>
  <c r="M829" i="2"/>
  <c r="M36" i="12" s="1"/>
  <c r="O687" i="2"/>
  <c r="N708" i="2"/>
  <c r="L719" i="2"/>
  <c r="L845" i="2" s="1"/>
  <c r="L52" i="12" s="1"/>
  <c r="N703" i="2"/>
  <c r="N93" i="3"/>
  <c r="N760" i="2" s="1"/>
  <c r="N886" i="2" s="1"/>
  <c r="N93" i="12" s="1"/>
  <c r="N704" i="2"/>
  <c r="N830" i="2" s="1"/>
  <c r="N37" i="12" s="1"/>
  <c r="L722" i="2"/>
  <c r="L848" i="2" s="1"/>
  <c r="L55" i="12" s="1"/>
  <c r="N688" i="2"/>
  <c r="L720" i="2"/>
  <c r="L846" i="2" s="1"/>
  <c r="L53" i="12" s="1"/>
  <c r="M780" i="2"/>
  <c r="M781" i="2"/>
  <c r="N685" i="2"/>
  <c r="L718" i="2"/>
  <c r="N705" i="2"/>
  <c r="N831" i="2" s="1"/>
  <c r="N38" i="12" s="1"/>
  <c r="L721" i="2"/>
  <c r="L847" i="2" s="1"/>
  <c r="L54" i="12" s="1"/>
  <c r="O686" i="2"/>
  <c r="L724" i="2"/>
  <c r="L850" i="2" s="1"/>
  <c r="L57" i="12" s="1"/>
  <c r="N673" i="2"/>
  <c r="N672" i="2" s="1"/>
  <c r="N707" i="2"/>
  <c r="N833" i="2" s="1"/>
  <c r="N40" i="12" s="1"/>
  <c r="N706" i="2"/>
  <c r="O785" i="2"/>
  <c r="O676" i="2"/>
  <c r="O675" i="2" s="1"/>
  <c r="O674" i="2" s="1"/>
  <c r="L723" i="2"/>
  <c r="L849" i="2" s="1"/>
  <c r="L56" i="12" s="1"/>
  <c r="N693" i="2" l="1"/>
  <c r="M719" i="2"/>
  <c r="M845" i="2" s="1"/>
  <c r="M52" i="12" s="1"/>
  <c r="O707" i="2"/>
  <c r="O833" i="2" s="1"/>
  <c r="O40" i="12" s="1"/>
  <c r="O708" i="2"/>
  <c r="M721" i="2"/>
  <c r="M847" i="2" s="1"/>
  <c r="M54" i="12" s="1"/>
  <c r="O704" i="2"/>
  <c r="O830" i="2" s="1"/>
  <c r="O37" i="12" s="1"/>
  <c r="P687" i="2"/>
  <c r="P785" i="2" s="1"/>
  <c r="M722" i="2"/>
  <c r="M848" i="2" s="1"/>
  <c r="M55" i="12" s="1"/>
  <c r="M723" i="2"/>
  <c r="M849" i="2" s="1"/>
  <c r="M56" i="12" s="1"/>
  <c r="O673" i="2"/>
  <c r="O672" i="2" s="1"/>
  <c r="O705" i="2"/>
  <c r="O831" i="2" s="1"/>
  <c r="O38" i="12" s="1"/>
  <c r="M720" i="2"/>
  <c r="M846" i="2" s="1"/>
  <c r="M53" i="12" s="1"/>
  <c r="N701" i="2"/>
  <c r="N829" i="2"/>
  <c r="N36" i="12" s="1"/>
  <c r="P686" i="2"/>
  <c r="O93" i="3"/>
  <c r="O760" i="2" s="1"/>
  <c r="O886" i="2" s="1"/>
  <c r="O93" i="12" s="1"/>
  <c r="O703" i="2"/>
  <c r="O685" i="2"/>
  <c r="N780" i="2"/>
  <c r="N781" i="2"/>
  <c r="P676" i="2"/>
  <c r="P675" i="2" s="1"/>
  <c r="P674" i="2" s="1"/>
  <c r="O706" i="2"/>
  <c r="M724" i="2"/>
  <c r="M850" i="2" s="1"/>
  <c r="M57" i="12" s="1"/>
  <c r="M718" i="2"/>
  <c r="O688" i="2"/>
  <c r="O693" i="2" l="1"/>
  <c r="P688" i="2"/>
  <c r="N722" i="2"/>
  <c r="N848" i="2" s="1"/>
  <c r="N55" i="12" s="1"/>
  <c r="P685" i="2"/>
  <c r="P707" i="2"/>
  <c r="P833" i="2" s="1"/>
  <c r="P40" i="12" s="1"/>
  <c r="P93" i="3"/>
  <c r="P760" i="2" s="1"/>
  <c r="P886" i="2" s="1"/>
  <c r="P93" i="12" s="1"/>
  <c r="P703" i="2"/>
  <c r="Q676" i="2"/>
  <c r="Q675" i="2" s="1"/>
  <c r="Q674" i="2" s="1"/>
  <c r="Q686" i="2"/>
  <c r="P673" i="2"/>
  <c r="P672" i="2" s="1"/>
  <c r="N720" i="2"/>
  <c r="N846" i="2" s="1"/>
  <c r="N53" i="12" s="1"/>
  <c r="P705" i="2"/>
  <c r="P831" i="2" s="1"/>
  <c r="P38" i="12" s="1"/>
  <c r="N718" i="2"/>
  <c r="N724" i="2"/>
  <c r="N850" i="2" s="1"/>
  <c r="N57" i="12" s="1"/>
  <c r="O781" i="2"/>
  <c r="O780" i="2"/>
  <c r="P704" i="2"/>
  <c r="P830" i="2" s="1"/>
  <c r="P37" i="12" s="1"/>
  <c r="N719" i="2"/>
  <c r="N845" i="2" s="1"/>
  <c r="N52" i="12" s="1"/>
  <c r="P708" i="2"/>
  <c r="O701" i="2"/>
  <c r="O829" i="2"/>
  <c r="O36" i="12" s="1"/>
  <c r="N723" i="2"/>
  <c r="N849" i="2" s="1"/>
  <c r="N56" i="12" s="1"/>
  <c r="Q687" i="2"/>
  <c r="Q785" i="2" s="1"/>
  <c r="P706" i="2"/>
  <c r="N721" i="2"/>
  <c r="N847" i="2" s="1"/>
  <c r="N54" i="12" s="1"/>
  <c r="Q673" i="2" l="1"/>
  <c r="Q672" i="2" s="1"/>
  <c r="S686" i="2"/>
  <c r="R686" i="2"/>
  <c r="Q707" i="2"/>
  <c r="Q833" i="2" s="1"/>
  <c r="Q40" i="12" s="1"/>
  <c r="Q705" i="2"/>
  <c r="Q831" i="2" s="1"/>
  <c r="Q38" i="12" s="1"/>
  <c r="P781" i="2"/>
  <c r="P780" i="2"/>
  <c r="O723" i="2"/>
  <c r="O849" i="2" s="1"/>
  <c r="O56" i="12" s="1"/>
  <c r="Q685" i="2"/>
  <c r="S676" i="2"/>
  <c r="S675" i="2" s="1"/>
  <c r="S674" i="2" s="1"/>
  <c r="R676" i="2"/>
  <c r="R675" i="2" s="1"/>
  <c r="R674" i="2" s="1"/>
  <c r="O719" i="2"/>
  <c r="O845" i="2" s="1"/>
  <c r="O52" i="12" s="1"/>
  <c r="O721" i="2"/>
  <c r="O847" i="2" s="1"/>
  <c r="O54" i="12" s="1"/>
  <c r="P701" i="2"/>
  <c r="P829" i="2"/>
  <c r="P36" i="12" s="1"/>
  <c r="O722" i="2"/>
  <c r="O848" i="2" s="1"/>
  <c r="O55" i="12" s="1"/>
  <c r="O718" i="2"/>
  <c r="Q706" i="2"/>
  <c r="S687" i="2"/>
  <c r="R687" i="2"/>
  <c r="R785" i="2" s="1"/>
  <c r="Q708" i="2"/>
  <c r="O724" i="2"/>
  <c r="O850" i="2" s="1"/>
  <c r="O57" i="12" s="1"/>
  <c r="O720" i="2"/>
  <c r="O846" i="2" s="1"/>
  <c r="O53" i="12" s="1"/>
  <c r="Q704" i="2"/>
  <c r="Q830" i="2" s="1"/>
  <c r="Q37" i="12" s="1"/>
  <c r="P693" i="2"/>
  <c r="Q93" i="3"/>
  <c r="Q760" i="2" s="1"/>
  <c r="Q886" i="2" s="1"/>
  <c r="Q93" i="12" s="1"/>
  <c r="Q703" i="2"/>
  <c r="Q688" i="2"/>
  <c r="S685" i="2" l="1"/>
  <c r="Q693" i="2"/>
  <c r="P721" i="2"/>
  <c r="P847" i="2" s="1"/>
  <c r="P54" i="12" s="1"/>
  <c r="P723" i="2"/>
  <c r="P849" i="2" s="1"/>
  <c r="P56" i="12" s="1"/>
  <c r="R685" i="2"/>
  <c r="S688" i="2"/>
  <c r="R688" i="2"/>
  <c r="P724" i="2"/>
  <c r="P850" i="2" s="1"/>
  <c r="P57" i="12" s="1"/>
  <c r="P719" i="2"/>
  <c r="P845" i="2" s="1"/>
  <c r="P52" i="12" s="1"/>
  <c r="P720" i="2"/>
  <c r="P846" i="2" s="1"/>
  <c r="P53" i="12" s="1"/>
  <c r="P718" i="2"/>
  <c r="S785" i="2"/>
  <c r="P722" i="2"/>
  <c r="P848" i="2" s="1"/>
  <c r="P55" i="12" s="1"/>
  <c r="S673" i="2"/>
  <c r="S672" i="2" s="1"/>
  <c r="R673" i="2"/>
  <c r="R672" i="2" s="1"/>
  <c r="S706" i="2"/>
  <c r="R706" i="2"/>
  <c r="Q781" i="2"/>
  <c r="Q780" i="2"/>
  <c r="Q701" i="2"/>
  <c r="Q829" i="2"/>
  <c r="Q36" i="12" s="1"/>
  <c r="S707" i="2"/>
  <c r="S833" i="2" s="1"/>
  <c r="S40" i="12" s="1"/>
  <c r="R707" i="2"/>
  <c r="R833" i="2" s="1"/>
  <c r="R40" i="12" s="1"/>
  <c r="R703" i="2"/>
  <c r="R93" i="3"/>
  <c r="R760" i="2" s="1"/>
  <c r="R886" i="2" s="1"/>
  <c r="R93" i="12" s="1"/>
  <c r="S708" i="2"/>
  <c r="R708" i="2"/>
  <c r="S704" i="2"/>
  <c r="S830" i="2" s="1"/>
  <c r="S37" i="12" s="1"/>
  <c r="R704" i="2"/>
  <c r="R830" i="2" s="1"/>
  <c r="R37" i="12" s="1"/>
  <c r="S705" i="2"/>
  <c r="S831" i="2" s="1"/>
  <c r="S38" i="12" s="1"/>
  <c r="R705" i="2"/>
  <c r="R831" i="2" s="1"/>
  <c r="R38" i="12" s="1"/>
  <c r="S781" i="2" l="1"/>
  <c r="S693" i="2"/>
  <c r="R693" i="2"/>
  <c r="S780" i="2"/>
  <c r="Q722" i="2"/>
  <c r="Q848" i="2" s="1"/>
  <c r="Q55" i="12" s="1"/>
  <c r="R701" i="2"/>
  <c r="R829" i="2"/>
  <c r="R36" i="12" s="1"/>
  <c r="Q723" i="2"/>
  <c r="Q849" i="2" s="1"/>
  <c r="Q56" i="12" s="1"/>
  <c r="Q720" i="2"/>
  <c r="Q846" i="2" s="1"/>
  <c r="Q53" i="12" s="1"/>
  <c r="Q719" i="2"/>
  <c r="Q845" i="2" s="1"/>
  <c r="Q52" i="12" s="1"/>
  <c r="S703" i="2"/>
  <c r="S93" i="3"/>
  <c r="S760" i="2" s="1"/>
  <c r="S886" i="2" s="1"/>
  <c r="S93" i="12" s="1"/>
  <c r="R781" i="2"/>
  <c r="R780" i="2"/>
  <c r="Q718" i="2"/>
  <c r="Q724" i="2"/>
  <c r="Q850" i="2" s="1"/>
  <c r="Q57" i="12" s="1"/>
  <c r="Q721" i="2"/>
  <c r="Q847" i="2" s="1"/>
  <c r="Q54" i="12" s="1"/>
  <c r="S720" i="2" l="1"/>
  <c r="S846" i="2" s="1"/>
  <c r="S53" i="12" s="1"/>
  <c r="R720" i="2"/>
  <c r="R846" i="2" s="1"/>
  <c r="R53" i="12" s="1"/>
  <c r="S723" i="2"/>
  <c r="S849" i="2" s="1"/>
  <c r="S56" i="12" s="1"/>
  <c r="R723" i="2"/>
  <c r="R849" i="2" s="1"/>
  <c r="R56" i="12" s="1"/>
  <c r="S718" i="2"/>
  <c r="R718" i="2"/>
  <c r="S721" i="2"/>
  <c r="S847" i="2" s="1"/>
  <c r="S54" i="12" s="1"/>
  <c r="R721" i="2"/>
  <c r="R847" i="2" s="1"/>
  <c r="R54" i="12" s="1"/>
  <c r="S701" i="2"/>
  <c r="S829" i="2"/>
  <c r="S36" i="12" s="1"/>
  <c r="S724" i="2"/>
  <c r="S850" i="2" s="1"/>
  <c r="S57" i="12" s="1"/>
  <c r="R724" i="2"/>
  <c r="R850" i="2" s="1"/>
  <c r="R57" i="12" s="1"/>
  <c r="S719" i="2"/>
  <c r="S845" i="2" s="1"/>
  <c r="S52" i="12" s="1"/>
  <c r="R719" i="2"/>
  <c r="R845" i="2" s="1"/>
  <c r="R52" i="12" s="1"/>
  <c r="S722" i="2"/>
  <c r="S848" i="2" s="1"/>
  <c r="S55" i="12" s="1"/>
  <c r="R722" i="2"/>
  <c r="R848" i="2" s="1"/>
  <c r="R55" i="12" s="1"/>
  <c r="C10" i="2" l="1"/>
  <c r="C30" i="2"/>
  <c r="C27" i="2"/>
  <c r="O409" i="2" s="1"/>
  <c r="C28" i="2"/>
  <c r="C26" i="2"/>
  <c r="W357" i="7" l="1"/>
  <c r="O586" i="2"/>
  <c r="C117" i="3"/>
  <c r="D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C97" i="3"/>
  <c r="D96" i="3" s="1"/>
  <c r="G84" i="3"/>
  <c r="E84" i="3"/>
  <c r="F84" i="3"/>
  <c r="H84" i="3"/>
  <c r="I84" i="3"/>
  <c r="J84" i="3"/>
  <c r="K84" i="3"/>
  <c r="L84" i="3"/>
  <c r="M84" i="3"/>
  <c r="N84" i="3"/>
  <c r="O84" i="3"/>
  <c r="P84" i="3"/>
  <c r="Q84" i="3"/>
  <c r="R84" i="3"/>
  <c r="S84" i="3"/>
  <c r="D84" i="3"/>
  <c r="G91" i="3"/>
  <c r="G758" i="2" s="1"/>
  <c r="G884" i="2" s="1"/>
  <c r="G91" i="12" s="1"/>
  <c r="S91" i="3"/>
  <c r="S758" i="2" s="1"/>
  <c r="S884" i="2" s="1"/>
  <c r="S91" i="12" s="1"/>
  <c r="R91" i="3"/>
  <c r="R758" i="2" s="1"/>
  <c r="R884" i="2" s="1"/>
  <c r="R91" i="12" s="1"/>
  <c r="Q91" i="3"/>
  <c r="Q758" i="2" s="1"/>
  <c r="Q884" i="2" s="1"/>
  <c r="Q91" i="12" s="1"/>
  <c r="P91" i="3"/>
  <c r="P758" i="2" s="1"/>
  <c r="P884" i="2" s="1"/>
  <c r="P91" i="12" s="1"/>
  <c r="O91" i="3"/>
  <c r="O758" i="2" s="1"/>
  <c r="O884" i="2" s="1"/>
  <c r="O91" i="12" s="1"/>
  <c r="N91" i="3"/>
  <c r="N758" i="2" s="1"/>
  <c r="N884" i="2" s="1"/>
  <c r="N91" i="12" s="1"/>
  <c r="M91" i="3"/>
  <c r="M758" i="2" s="1"/>
  <c r="M884" i="2" s="1"/>
  <c r="M91" i="12" s="1"/>
  <c r="L91" i="3"/>
  <c r="L758" i="2" s="1"/>
  <c r="L884" i="2" s="1"/>
  <c r="L91" i="12" s="1"/>
  <c r="K91" i="3"/>
  <c r="K758" i="2" s="1"/>
  <c r="K884" i="2" s="1"/>
  <c r="K91" i="12" s="1"/>
  <c r="J91" i="3"/>
  <c r="J758" i="2" s="1"/>
  <c r="J884" i="2" s="1"/>
  <c r="J91" i="12" s="1"/>
  <c r="I91" i="3"/>
  <c r="I758" i="2" s="1"/>
  <c r="I884" i="2" s="1"/>
  <c r="I91" i="12" s="1"/>
  <c r="H91" i="3"/>
  <c r="H758" i="2" s="1"/>
  <c r="H884" i="2" s="1"/>
  <c r="H91" i="12" s="1"/>
  <c r="F91" i="3"/>
  <c r="F758" i="2" s="1"/>
  <c r="F884" i="2" s="1"/>
  <c r="F91" i="12" s="1"/>
  <c r="E91" i="3"/>
  <c r="E758" i="2" s="1"/>
  <c r="E884" i="2" s="1"/>
  <c r="E91" i="12" s="1"/>
  <c r="G89" i="3"/>
  <c r="G756" i="2" s="1"/>
  <c r="G882" i="2" s="1"/>
  <c r="G89" i="12" s="1"/>
  <c r="G88" i="3"/>
  <c r="G755" i="2" s="1"/>
  <c r="G881" i="2" s="1"/>
  <c r="G88" i="12" s="1"/>
  <c r="E88" i="3"/>
  <c r="E755" i="2" s="1"/>
  <c r="E881" i="2" s="1"/>
  <c r="E88" i="12" s="1"/>
  <c r="F88" i="3"/>
  <c r="F755" i="2" s="1"/>
  <c r="F881" i="2" s="1"/>
  <c r="F88" i="12" s="1"/>
  <c r="H88" i="3"/>
  <c r="H755" i="2" s="1"/>
  <c r="H881" i="2" s="1"/>
  <c r="H88" i="12" s="1"/>
  <c r="I88" i="3"/>
  <c r="I755" i="2" s="1"/>
  <c r="I881" i="2" s="1"/>
  <c r="I88" i="12" s="1"/>
  <c r="J88" i="3"/>
  <c r="J755" i="2" s="1"/>
  <c r="J881" i="2" s="1"/>
  <c r="J88" i="12" s="1"/>
  <c r="K88" i="3"/>
  <c r="K755" i="2" s="1"/>
  <c r="K881" i="2" s="1"/>
  <c r="K88" i="12" s="1"/>
  <c r="L88" i="3"/>
  <c r="L755" i="2" s="1"/>
  <c r="L881" i="2" s="1"/>
  <c r="L88" i="12" s="1"/>
  <c r="M88" i="3"/>
  <c r="M755" i="2" s="1"/>
  <c r="M881" i="2" s="1"/>
  <c r="M88" i="12" s="1"/>
  <c r="N88" i="3"/>
  <c r="N755" i="2" s="1"/>
  <c r="N881" i="2" s="1"/>
  <c r="N88" i="12" s="1"/>
  <c r="O88" i="3"/>
  <c r="O755" i="2" s="1"/>
  <c r="O881" i="2" s="1"/>
  <c r="O88" i="12" s="1"/>
  <c r="P88" i="3"/>
  <c r="P755" i="2" s="1"/>
  <c r="P881" i="2" s="1"/>
  <c r="P88" i="12" s="1"/>
  <c r="Q88" i="3"/>
  <c r="Q755" i="2" s="1"/>
  <c r="Q881" i="2" s="1"/>
  <c r="Q88" i="12" s="1"/>
  <c r="R88" i="3"/>
  <c r="R755" i="2" s="1"/>
  <c r="R881" i="2" s="1"/>
  <c r="R88" i="12" s="1"/>
  <c r="S88" i="3"/>
  <c r="S755" i="2" s="1"/>
  <c r="S881" i="2" s="1"/>
  <c r="S88" i="12" s="1"/>
  <c r="E89" i="3"/>
  <c r="E756" i="2" s="1"/>
  <c r="E882" i="2" s="1"/>
  <c r="E89" i="12" s="1"/>
  <c r="F89" i="3"/>
  <c r="F756" i="2" s="1"/>
  <c r="F882" i="2" s="1"/>
  <c r="F89" i="12" s="1"/>
  <c r="H89" i="3"/>
  <c r="H756" i="2" s="1"/>
  <c r="H882" i="2" s="1"/>
  <c r="H89" i="12" s="1"/>
  <c r="I89" i="3"/>
  <c r="I756" i="2" s="1"/>
  <c r="I882" i="2" s="1"/>
  <c r="I89" i="12" s="1"/>
  <c r="J89" i="3"/>
  <c r="J756" i="2" s="1"/>
  <c r="J882" i="2" s="1"/>
  <c r="J89" i="12" s="1"/>
  <c r="K89" i="3"/>
  <c r="K756" i="2" s="1"/>
  <c r="K882" i="2" s="1"/>
  <c r="K89" i="12" s="1"/>
  <c r="L89" i="3"/>
  <c r="L756" i="2" s="1"/>
  <c r="L882" i="2" s="1"/>
  <c r="L89" i="12" s="1"/>
  <c r="M89" i="3"/>
  <c r="M756" i="2" s="1"/>
  <c r="M882" i="2" s="1"/>
  <c r="M89" i="12" s="1"/>
  <c r="N89" i="3"/>
  <c r="N756" i="2" s="1"/>
  <c r="N882" i="2" s="1"/>
  <c r="N89" i="12" s="1"/>
  <c r="O89" i="3"/>
  <c r="O756" i="2" s="1"/>
  <c r="O882" i="2" s="1"/>
  <c r="O89" i="12" s="1"/>
  <c r="P89" i="3"/>
  <c r="P756" i="2" s="1"/>
  <c r="P882" i="2" s="1"/>
  <c r="P89" i="12" s="1"/>
  <c r="Q89" i="3"/>
  <c r="Q756" i="2" s="1"/>
  <c r="Q882" i="2" s="1"/>
  <c r="Q89" i="12" s="1"/>
  <c r="R89" i="3"/>
  <c r="R756" i="2" s="1"/>
  <c r="R882" i="2" s="1"/>
  <c r="R89" i="12" s="1"/>
  <c r="S89" i="3"/>
  <c r="S756" i="2" s="1"/>
  <c r="S882" i="2" s="1"/>
  <c r="S89" i="12" s="1"/>
  <c r="D91" i="3"/>
  <c r="D758" i="2" s="1"/>
  <c r="D884" i="2" s="1"/>
  <c r="D91" i="12" s="1"/>
  <c r="D89" i="3"/>
  <c r="D756" i="2" s="1"/>
  <c r="D882" i="2" s="1"/>
  <c r="D89" i="12" s="1"/>
  <c r="D88" i="3"/>
  <c r="D755" i="2" s="1"/>
  <c r="D881" i="2" s="1"/>
  <c r="D88" i="12" s="1"/>
  <c r="S43" i="3"/>
  <c r="S34" i="3" s="1"/>
  <c r="R43" i="3"/>
  <c r="Q43" i="3"/>
  <c r="Q34" i="3" s="1"/>
  <c r="P43" i="3"/>
  <c r="Q80" i="3" s="1"/>
  <c r="Q747" i="2" s="1"/>
  <c r="O43" i="3"/>
  <c r="O34" i="3" s="1"/>
  <c r="N43" i="3"/>
  <c r="M43" i="3"/>
  <c r="L43" i="3"/>
  <c r="K43" i="3"/>
  <c r="K34" i="3" s="1"/>
  <c r="J43" i="3"/>
  <c r="J34" i="3" s="1"/>
  <c r="I43" i="3"/>
  <c r="H43" i="3"/>
  <c r="H34" i="3" s="1"/>
  <c r="G43" i="3"/>
  <c r="G34" i="3" s="1"/>
  <c r="F43" i="3"/>
  <c r="E43" i="3"/>
  <c r="D43" i="3"/>
  <c r="C43" i="3"/>
  <c r="S79" i="3"/>
  <c r="S746" i="2" s="1"/>
  <c r="R79" i="3"/>
  <c r="R746" i="2" s="1"/>
  <c r="Q79" i="3"/>
  <c r="Q746" i="2" s="1"/>
  <c r="P79" i="3"/>
  <c r="P746" i="2" s="1"/>
  <c r="O79" i="3"/>
  <c r="O746" i="2" s="1"/>
  <c r="N79" i="3"/>
  <c r="N746" i="2" s="1"/>
  <c r="M79" i="3"/>
  <c r="M746" i="2" s="1"/>
  <c r="L79" i="3"/>
  <c r="L746" i="2" s="1"/>
  <c r="K79" i="3"/>
  <c r="K746" i="2" s="1"/>
  <c r="J79" i="3"/>
  <c r="J746" i="2" s="1"/>
  <c r="I79" i="3"/>
  <c r="I746" i="2" s="1"/>
  <c r="H79" i="3"/>
  <c r="H746" i="2" s="1"/>
  <c r="S78" i="3"/>
  <c r="S745" i="2" s="1"/>
  <c r="R78" i="3"/>
  <c r="R745" i="2" s="1"/>
  <c r="Q78" i="3"/>
  <c r="Q745" i="2" s="1"/>
  <c r="P78" i="3"/>
  <c r="P745" i="2" s="1"/>
  <c r="O78" i="3"/>
  <c r="O745" i="2" s="1"/>
  <c r="N78" i="3"/>
  <c r="N745" i="2" s="1"/>
  <c r="M78" i="3"/>
  <c r="M745" i="2" s="1"/>
  <c r="L78" i="3"/>
  <c r="L745" i="2" s="1"/>
  <c r="K78" i="3"/>
  <c r="K745" i="2" s="1"/>
  <c r="J78" i="3"/>
  <c r="J745" i="2" s="1"/>
  <c r="I78" i="3"/>
  <c r="I745" i="2" s="1"/>
  <c r="H78" i="3"/>
  <c r="H745" i="2" s="1"/>
  <c r="S77" i="3"/>
  <c r="S744" i="2" s="1"/>
  <c r="R77" i="3"/>
  <c r="R744" i="2" s="1"/>
  <c r="Q77" i="3"/>
  <c r="Q744" i="2" s="1"/>
  <c r="P77" i="3"/>
  <c r="P744" i="2" s="1"/>
  <c r="O77" i="3"/>
  <c r="O744" i="2" s="1"/>
  <c r="N77" i="3"/>
  <c r="N744" i="2" s="1"/>
  <c r="M77" i="3"/>
  <c r="M744" i="2" s="1"/>
  <c r="L77" i="3"/>
  <c r="L744" i="2" s="1"/>
  <c r="K77" i="3"/>
  <c r="K744" i="2" s="1"/>
  <c r="J77" i="3"/>
  <c r="J744" i="2" s="1"/>
  <c r="I77" i="3"/>
  <c r="I744" i="2" s="1"/>
  <c r="H77" i="3"/>
  <c r="H744" i="2" s="1"/>
  <c r="S76" i="3"/>
  <c r="S743" i="2" s="1"/>
  <c r="R76" i="3"/>
  <c r="R743" i="2" s="1"/>
  <c r="Q76" i="3"/>
  <c r="Q743" i="2" s="1"/>
  <c r="P76" i="3"/>
  <c r="P743" i="2" s="1"/>
  <c r="O76" i="3"/>
  <c r="O743" i="2" s="1"/>
  <c r="N76" i="3"/>
  <c r="N743" i="2" s="1"/>
  <c r="M76" i="3"/>
  <c r="M743" i="2" s="1"/>
  <c r="L76" i="3"/>
  <c r="L743" i="2" s="1"/>
  <c r="K76" i="3"/>
  <c r="K743" i="2" s="1"/>
  <c r="J76" i="3"/>
  <c r="J743" i="2" s="1"/>
  <c r="I76" i="3"/>
  <c r="I743" i="2" s="1"/>
  <c r="H76" i="3"/>
  <c r="H743" i="2" s="1"/>
  <c r="G79" i="3"/>
  <c r="G746" i="2" s="1"/>
  <c r="G78" i="3"/>
  <c r="G745" i="2" s="1"/>
  <c r="G77" i="3"/>
  <c r="G744" i="2" s="1"/>
  <c r="G76" i="3"/>
  <c r="G743" i="2" s="1"/>
  <c r="F79" i="3"/>
  <c r="F746" i="2" s="1"/>
  <c r="F78" i="3"/>
  <c r="F745" i="2" s="1"/>
  <c r="F77" i="3"/>
  <c r="F744" i="2" s="1"/>
  <c r="F76" i="3"/>
  <c r="F743" i="2" s="1"/>
  <c r="E79" i="3"/>
  <c r="E746" i="2" s="1"/>
  <c r="E78" i="3"/>
  <c r="E745" i="2" s="1"/>
  <c r="D79" i="3"/>
  <c r="D746" i="2" s="1"/>
  <c r="D78" i="3"/>
  <c r="D745" i="2" s="1"/>
  <c r="E76" i="3"/>
  <c r="E743" i="2" s="1"/>
  <c r="D76" i="3"/>
  <c r="D743" i="2" s="1"/>
  <c r="E77" i="3"/>
  <c r="E744" i="2" s="1"/>
  <c r="D77" i="3"/>
  <c r="D744" i="2" s="1"/>
  <c r="S22" i="3"/>
  <c r="S18" i="3" s="1"/>
  <c r="S112" i="3" s="1"/>
  <c r="R22" i="3"/>
  <c r="R18" i="3" s="1"/>
  <c r="R112" i="3" s="1"/>
  <c r="Q22" i="3"/>
  <c r="Q18" i="3" s="1"/>
  <c r="Q113" i="3" s="1"/>
  <c r="P22" i="3"/>
  <c r="P18" i="3" s="1"/>
  <c r="P112" i="3" s="1"/>
  <c r="O22" i="3"/>
  <c r="O18" i="3" s="1"/>
  <c r="O113" i="3" s="1"/>
  <c r="N22" i="3"/>
  <c r="N18" i="3" s="1"/>
  <c r="N112" i="3" s="1"/>
  <c r="M22" i="3"/>
  <c r="M18" i="3" s="1"/>
  <c r="M113" i="3" s="1"/>
  <c r="L22" i="3"/>
  <c r="L18" i="3" s="1"/>
  <c r="L112" i="3" s="1"/>
  <c r="K22" i="3"/>
  <c r="K18" i="3" s="1"/>
  <c r="K112" i="3" s="1"/>
  <c r="J22" i="3"/>
  <c r="J18" i="3" s="1"/>
  <c r="J112" i="3" s="1"/>
  <c r="I22" i="3"/>
  <c r="I18" i="3" s="1"/>
  <c r="I113" i="3" s="1"/>
  <c r="H22" i="3"/>
  <c r="H18" i="3" s="1"/>
  <c r="H112" i="3" s="1"/>
  <c r="G22" i="3"/>
  <c r="G18" i="3" s="1"/>
  <c r="G112" i="3" s="1"/>
  <c r="F22" i="3"/>
  <c r="F18" i="3" s="1"/>
  <c r="F112" i="3" s="1"/>
  <c r="E22" i="3"/>
  <c r="E18" i="3" s="1"/>
  <c r="E112" i="3" s="1"/>
  <c r="D22" i="3"/>
  <c r="D18" i="3" s="1"/>
  <c r="D112" i="3" s="1"/>
  <c r="C22" i="3"/>
  <c r="C18" i="3" s="1"/>
  <c r="C113" i="3" s="1"/>
  <c r="S50" i="3"/>
  <c r="R50" i="3"/>
  <c r="R717" i="2" s="1"/>
  <c r="Q50" i="3"/>
  <c r="Q717" i="2" s="1"/>
  <c r="P50" i="3"/>
  <c r="P717" i="2" s="1"/>
  <c r="O50" i="3"/>
  <c r="O717" i="2" s="1"/>
  <c r="N50" i="3"/>
  <c r="N717" i="2" s="1"/>
  <c r="M50" i="3"/>
  <c r="M717" i="2" s="1"/>
  <c r="L50" i="3"/>
  <c r="L717" i="2" s="1"/>
  <c r="K50" i="3"/>
  <c r="K717" i="2" s="1"/>
  <c r="J50" i="3"/>
  <c r="J717" i="2" s="1"/>
  <c r="I50" i="3"/>
  <c r="I717" i="2" s="1"/>
  <c r="H50" i="3"/>
  <c r="H717" i="2" s="1"/>
  <c r="G50" i="3"/>
  <c r="G717" i="2" s="1"/>
  <c r="M34" i="3"/>
  <c r="L34" i="3"/>
  <c r="C8" i="3"/>
  <c r="C7" i="3" s="1"/>
  <c r="C5" i="3" s="1"/>
  <c r="D8" i="3"/>
  <c r="D7" i="3" s="1"/>
  <c r="D5" i="3" s="1"/>
  <c r="E8" i="3"/>
  <c r="E7" i="3" s="1"/>
  <c r="E5" i="3" s="1"/>
  <c r="F8" i="3"/>
  <c r="F7" i="3" s="1"/>
  <c r="F5" i="3" s="1"/>
  <c r="G8" i="3"/>
  <c r="G7" i="3" s="1"/>
  <c r="G5" i="3" s="1"/>
  <c r="H8" i="3"/>
  <c r="H7" i="3" s="1"/>
  <c r="H5" i="3" s="1"/>
  <c r="I8" i="3"/>
  <c r="I7" i="3" s="1"/>
  <c r="I5" i="3" s="1"/>
  <c r="J8" i="3"/>
  <c r="J7" i="3" s="1"/>
  <c r="J5" i="3" s="1"/>
  <c r="K8" i="3"/>
  <c r="K7" i="3" s="1"/>
  <c r="K5" i="3" s="1"/>
  <c r="L8" i="3"/>
  <c r="L7" i="3" s="1"/>
  <c r="L5" i="3" s="1"/>
  <c r="M8" i="3"/>
  <c r="M7" i="3" s="1"/>
  <c r="M5" i="3" s="1"/>
  <c r="N8" i="3"/>
  <c r="N7" i="3" s="1"/>
  <c r="N5" i="3" s="1"/>
  <c r="O8" i="3"/>
  <c r="O7" i="3" s="1"/>
  <c r="O5" i="3" s="1"/>
  <c r="P8" i="3"/>
  <c r="P7" i="3" s="1"/>
  <c r="P5" i="3" s="1"/>
  <c r="Q8" i="3"/>
  <c r="Q7" i="3" s="1"/>
  <c r="Q5" i="3" s="1"/>
  <c r="R8" i="3"/>
  <c r="R7" i="3" s="1"/>
  <c r="R5" i="3" s="1"/>
  <c r="S8" i="3"/>
  <c r="S7" i="3" s="1"/>
  <c r="S5" i="3" s="1"/>
  <c r="F50" i="3"/>
  <c r="F717" i="2" s="1"/>
  <c r="E50" i="3"/>
  <c r="E717" i="2" s="1"/>
  <c r="D50" i="3"/>
  <c r="D717" i="2" s="1"/>
  <c r="C50" i="3"/>
  <c r="C717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8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K180" i="7"/>
  <c r="K179" i="7"/>
  <c r="K178" i="7"/>
  <c r="K108" i="7"/>
  <c r="K110" i="7"/>
  <c r="K109" i="7"/>
  <c r="C17" i="2"/>
  <c r="D80" i="3" l="1"/>
  <c r="D747" i="2" s="1"/>
  <c r="R786" i="2"/>
  <c r="R784" i="2"/>
  <c r="Q86" i="3"/>
  <c r="Q751" i="2"/>
  <c r="Q753" i="2" s="1"/>
  <c r="G784" i="2"/>
  <c r="F784" i="2"/>
  <c r="F786" i="2"/>
  <c r="G786" i="2"/>
  <c r="P86" i="3"/>
  <c r="P751" i="2"/>
  <c r="P753" i="2" s="1"/>
  <c r="H86" i="3"/>
  <c r="H751" i="2"/>
  <c r="H753" i="2" s="1"/>
  <c r="J784" i="2"/>
  <c r="J786" i="2"/>
  <c r="K784" i="2"/>
  <c r="K786" i="2"/>
  <c r="L784" i="2"/>
  <c r="L786" i="2"/>
  <c r="S58" i="3"/>
  <c r="S101" i="3" s="1"/>
  <c r="S717" i="2"/>
  <c r="S784" i="2" s="1"/>
  <c r="O86" i="3"/>
  <c r="O751" i="2"/>
  <c r="O753" i="2" s="1"/>
  <c r="F86" i="3"/>
  <c r="F751" i="2"/>
  <c r="I86" i="3"/>
  <c r="I751" i="2"/>
  <c r="I753" i="2" s="1"/>
  <c r="M784" i="2"/>
  <c r="M786" i="2"/>
  <c r="N86" i="3"/>
  <c r="N751" i="2"/>
  <c r="N753" i="2" s="1"/>
  <c r="E86" i="3"/>
  <c r="E751" i="2"/>
  <c r="E784" i="2"/>
  <c r="E786" i="2"/>
  <c r="M86" i="3"/>
  <c r="M751" i="2"/>
  <c r="M753" i="2" s="1"/>
  <c r="G86" i="3"/>
  <c r="G751" i="2"/>
  <c r="G753" i="2" s="1"/>
  <c r="N784" i="2"/>
  <c r="N786" i="2"/>
  <c r="O784" i="2"/>
  <c r="O786" i="2"/>
  <c r="M80" i="3"/>
  <c r="M747" i="2" s="1"/>
  <c r="D86" i="3"/>
  <c r="D751" i="2"/>
  <c r="L86" i="3"/>
  <c r="L751" i="2"/>
  <c r="L753" i="2" s="1"/>
  <c r="S86" i="3"/>
  <c r="S751" i="2"/>
  <c r="K86" i="3"/>
  <c r="K751" i="2"/>
  <c r="K753" i="2" s="1"/>
  <c r="H784" i="2"/>
  <c r="H786" i="2"/>
  <c r="P784" i="2"/>
  <c r="P786" i="2"/>
  <c r="D786" i="2"/>
  <c r="C784" i="2"/>
  <c r="C786" i="2"/>
  <c r="D784" i="2"/>
  <c r="I784" i="2"/>
  <c r="I786" i="2"/>
  <c r="Q784" i="2"/>
  <c r="Q786" i="2"/>
  <c r="N80" i="3"/>
  <c r="N747" i="2" s="1"/>
  <c r="R86" i="3"/>
  <c r="R751" i="2"/>
  <c r="R753" i="2" s="1"/>
  <c r="J86" i="3"/>
  <c r="J751" i="2"/>
  <c r="J753" i="2" s="1"/>
  <c r="C415" i="2"/>
  <c r="O585" i="2"/>
  <c r="S813" i="2" s="1"/>
  <c r="S20" i="12" s="1"/>
  <c r="S814" i="2"/>
  <c r="S21" i="12" s="1"/>
  <c r="E80" i="3"/>
  <c r="E747" i="2" s="1"/>
  <c r="S62" i="3"/>
  <c r="S122" i="3" s="1"/>
  <c r="I112" i="3"/>
  <c r="G116" i="3"/>
  <c r="G118" i="3"/>
  <c r="F118" i="3"/>
  <c r="F116" i="3"/>
  <c r="I58" i="3"/>
  <c r="I725" i="2" s="1"/>
  <c r="I769" i="2" s="1"/>
  <c r="J118" i="3"/>
  <c r="J116" i="3"/>
  <c r="Q58" i="3"/>
  <c r="Q725" i="2" s="1"/>
  <c r="Q769" i="2" s="1"/>
  <c r="R118" i="3"/>
  <c r="R116" i="3"/>
  <c r="J58" i="3"/>
  <c r="J725" i="2" s="1"/>
  <c r="J769" i="2" s="1"/>
  <c r="K116" i="3"/>
  <c r="K118" i="3"/>
  <c r="R58" i="3"/>
  <c r="R725" i="2" s="1"/>
  <c r="R769" i="2" s="1"/>
  <c r="S116" i="3"/>
  <c r="S118" i="3"/>
  <c r="K58" i="3"/>
  <c r="K725" i="2" s="1"/>
  <c r="K769" i="2" s="1"/>
  <c r="L116" i="3"/>
  <c r="L118" i="3"/>
  <c r="M58" i="3"/>
  <c r="M725" i="2" s="1"/>
  <c r="M769" i="2" s="1"/>
  <c r="N118" i="3"/>
  <c r="N116" i="3"/>
  <c r="L58" i="3"/>
  <c r="L725" i="2" s="1"/>
  <c r="L769" i="2" s="1"/>
  <c r="M118" i="3"/>
  <c r="M116" i="3"/>
  <c r="S113" i="3"/>
  <c r="N58" i="3"/>
  <c r="N725" i="2" s="1"/>
  <c r="N769" i="2" s="1"/>
  <c r="O116" i="3"/>
  <c r="O118" i="3"/>
  <c r="N113" i="3"/>
  <c r="D116" i="3"/>
  <c r="C118" i="3"/>
  <c r="C116" i="3"/>
  <c r="D118" i="3"/>
  <c r="G58" i="3"/>
  <c r="G725" i="2" s="1"/>
  <c r="G769" i="2" s="1"/>
  <c r="H118" i="3"/>
  <c r="H116" i="3"/>
  <c r="O58" i="3"/>
  <c r="O725" i="2" s="1"/>
  <c r="O769" i="2" s="1"/>
  <c r="P116" i="3"/>
  <c r="P118" i="3"/>
  <c r="I80" i="3"/>
  <c r="I747" i="2" s="1"/>
  <c r="K113" i="3"/>
  <c r="E118" i="3"/>
  <c r="E116" i="3"/>
  <c r="H58" i="3"/>
  <c r="H725" i="2" s="1"/>
  <c r="H769" i="2" s="1"/>
  <c r="I116" i="3"/>
  <c r="I118" i="3"/>
  <c r="P58" i="3"/>
  <c r="P725" i="2" s="1"/>
  <c r="P769" i="2" s="1"/>
  <c r="Q116" i="3"/>
  <c r="Q118" i="3"/>
  <c r="Q112" i="3"/>
  <c r="L113" i="3"/>
  <c r="O112" i="3"/>
  <c r="R113" i="3"/>
  <c r="J113" i="3"/>
  <c r="M112" i="3"/>
  <c r="P113" i="3"/>
  <c r="H113" i="3"/>
  <c r="G113" i="3"/>
  <c r="F113" i="3"/>
  <c r="C112" i="3"/>
  <c r="E113" i="3"/>
  <c r="D113" i="3"/>
  <c r="F80" i="3"/>
  <c r="F747" i="2" s="1"/>
  <c r="I34" i="3"/>
  <c r="C98" i="3"/>
  <c r="H80" i="3"/>
  <c r="H747" i="2" s="1"/>
  <c r="P34" i="3"/>
  <c r="P80" i="3"/>
  <c r="P747" i="2" s="1"/>
  <c r="K80" i="3"/>
  <c r="K747" i="2" s="1"/>
  <c r="S80" i="3"/>
  <c r="S747" i="2" s="1"/>
  <c r="R34" i="3"/>
  <c r="O80" i="3"/>
  <c r="O747" i="2" s="1"/>
  <c r="N34" i="3"/>
  <c r="J80" i="3"/>
  <c r="J747" i="2" s="1"/>
  <c r="R80" i="3"/>
  <c r="R747" i="2" s="1"/>
  <c r="L80" i="3"/>
  <c r="L747" i="2" s="1"/>
  <c r="G80" i="3"/>
  <c r="G747" i="2" s="1"/>
  <c r="R26" i="3"/>
  <c r="J26" i="3"/>
  <c r="M26" i="3"/>
  <c r="Q26" i="3"/>
  <c r="N26" i="3"/>
  <c r="F26" i="3"/>
  <c r="S26" i="3"/>
  <c r="K26" i="3"/>
  <c r="C26" i="3"/>
  <c r="O26" i="3"/>
  <c r="G26" i="3"/>
  <c r="L26" i="3"/>
  <c r="D26" i="3"/>
  <c r="P26" i="3"/>
  <c r="H26" i="3"/>
  <c r="I26" i="3"/>
  <c r="E26" i="3"/>
  <c r="I130" i="7"/>
  <c r="I132" i="7"/>
  <c r="I138" i="7"/>
  <c r="I148" i="7"/>
  <c r="I154" i="7"/>
  <c r="I162" i="7"/>
  <c r="I164" i="7"/>
  <c r="I146" i="7"/>
  <c r="I134" i="7"/>
  <c r="I150" i="7"/>
  <c r="I166" i="7"/>
  <c r="I136" i="7"/>
  <c r="I152" i="7"/>
  <c r="I168" i="7"/>
  <c r="L179" i="7"/>
  <c r="D415" i="2"/>
  <c r="I124" i="7"/>
  <c r="I140" i="7"/>
  <c r="I156" i="7"/>
  <c r="I172" i="7"/>
  <c r="I170" i="7"/>
  <c r="I126" i="7"/>
  <c r="I142" i="7"/>
  <c r="I174" i="7"/>
  <c r="M110" i="7"/>
  <c r="L180" i="7"/>
  <c r="I160" i="7"/>
  <c r="L110" i="7"/>
  <c r="L109" i="7"/>
  <c r="L108" i="7"/>
  <c r="M108" i="7"/>
  <c r="K363" i="7" l="1"/>
  <c r="D536" i="2"/>
  <c r="C15" i="14" s="1"/>
  <c r="D650" i="2"/>
  <c r="E536" i="2"/>
  <c r="D15" i="14" s="1"/>
  <c r="S786" i="2"/>
  <c r="F877" i="2"/>
  <c r="F84" i="12" s="1"/>
  <c r="F753" i="2"/>
  <c r="D877" i="2"/>
  <c r="D84" i="12" s="1"/>
  <c r="D753" i="2"/>
  <c r="S725" i="2"/>
  <c r="S769" i="2" s="1"/>
  <c r="S877" i="2"/>
  <c r="S753" i="2"/>
  <c r="E877" i="2"/>
  <c r="E84" i="12" s="1"/>
  <c r="E753" i="2"/>
  <c r="C650" i="2"/>
  <c r="G877" i="2" s="1"/>
  <c r="G84" i="12" s="1"/>
  <c r="E107" i="2"/>
  <c r="E211" i="7" s="1"/>
  <c r="E254" i="7" s="1"/>
  <c r="E92" i="2"/>
  <c r="E196" i="7" s="1"/>
  <c r="E239" i="7" s="1"/>
  <c r="E109" i="2"/>
  <c r="E213" i="7" s="1"/>
  <c r="E256" i="7" s="1"/>
  <c r="E110" i="2"/>
  <c r="F149" i="2" s="1"/>
  <c r="P149" i="2" s="1"/>
  <c r="E101" i="2"/>
  <c r="E205" i="7" s="1"/>
  <c r="E248" i="7" s="1"/>
  <c r="E102" i="2"/>
  <c r="F141" i="2" s="1"/>
  <c r="P141" i="2" s="1"/>
  <c r="E96" i="2"/>
  <c r="E200" i="7" s="1"/>
  <c r="E243" i="7" s="1"/>
  <c r="E106" i="2"/>
  <c r="F145" i="2" s="1"/>
  <c r="P145" i="2" s="1"/>
  <c r="E93" i="2"/>
  <c r="F132" i="2" s="1"/>
  <c r="P132" i="2" s="1"/>
  <c r="E99" i="2"/>
  <c r="E203" i="7" s="1"/>
  <c r="E246" i="7" s="1"/>
  <c r="E87" i="2"/>
  <c r="F126" i="2" s="1"/>
  <c r="P126" i="2" s="1"/>
  <c r="E90" i="2"/>
  <c r="F129" i="2" s="1"/>
  <c r="P129" i="2" s="1"/>
  <c r="E112" i="2"/>
  <c r="F151" i="2" s="1"/>
  <c r="P151" i="2" s="1"/>
  <c r="E98" i="2"/>
  <c r="E202" i="7" s="1"/>
  <c r="E245" i="7" s="1"/>
  <c r="E88" i="2"/>
  <c r="F127" i="2" s="1"/>
  <c r="P127" i="2" s="1"/>
  <c r="E111" i="2"/>
  <c r="F150" i="2" s="1"/>
  <c r="P150" i="2" s="1"/>
  <c r="E105" i="2"/>
  <c r="F144" i="2" s="1"/>
  <c r="P144" i="2" s="1"/>
  <c r="E103" i="2"/>
  <c r="E207" i="7" s="1"/>
  <c r="E250" i="7" s="1"/>
  <c r="E108" i="2"/>
  <c r="E212" i="7" s="1"/>
  <c r="E255" i="7" s="1"/>
  <c r="E94" i="2"/>
  <c r="F133" i="2" s="1"/>
  <c r="P133" i="2" s="1"/>
  <c r="E95" i="2"/>
  <c r="E199" i="7" s="1"/>
  <c r="E242" i="7" s="1"/>
  <c r="E100" i="2"/>
  <c r="F139" i="2" s="1"/>
  <c r="P139" i="2" s="1"/>
  <c r="E91" i="2"/>
  <c r="F130" i="2" s="1"/>
  <c r="P130" i="2" s="1"/>
  <c r="C652" i="2"/>
  <c r="S66" i="3"/>
  <c r="S729" i="2"/>
  <c r="S790" i="2" s="1"/>
  <c r="L363" i="7"/>
  <c r="H877" i="2"/>
  <c r="H84" i="12" s="1"/>
  <c r="H62" i="3"/>
  <c r="H109" i="3" s="1"/>
  <c r="H101" i="3"/>
  <c r="O62" i="3"/>
  <c r="O109" i="3" s="1"/>
  <c r="O101" i="3"/>
  <c r="Q62" i="3"/>
  <c r="Q101" i="3"/>
  <c r="M62" i="3"/>
  <c r="M109" i="3" s="1"/>
  <c r="M101" i="3"/>
  <c r="R62" i="3"/>
  <c r="R101" i="3"/>
  <c r="G62" i="3"/>
  <c r="G109" i="3" s="1"/>
  <c r="G101" i="3"/>
  <c r="I62" i="3"/>
  <c r="I109" i="3" s="1"/>
  <c r="I101" i="3"/>
  <c r="J62" i="3"/>
  <c r="J109" i="3" s="1"/>
  <c r="J101" i="3"/>
  <c r="P62" i="3"/>
  <c r="P109" i="3" s="1"/>
  <c r="P101" i="3"/>
  <c r="N62" i="3"/>
  <c r="N109" i="3" s="1"/>
  <c r="N101" i="3"/>
  <c r="L62" i="3"/>
  <c r="L109" i="3" s="1"/>
  <c r="L101" i="3"/>
  <c r="K62" i="3"/>
  <c r="K109" i="3" s="1"/>
  <c r="K101" i="3"/>
  <c r="M179" i="7"/>
  <c r="I144" i="7"/>
  <c r="I120" i="7"/>
  <c r="I128" i="7"/>
  <c r="T180" i="7"/>
  <c r="I176" i="7"/>
  <c r="N110" i="7"/>
  <c r="I158" i="7"/>
  <c r="M180" i="7"/>
  <c r="I122" i="7"/>
  <c r="U180" i="7"/>
  <c r="V180" i="7"/>
  <c r="Q180" i="7"/>
  <c r="M178" i="7"/>
  <c r="E415" i="2" s="1"/>
  <c r="F536" i="2" s="1"/>
  <c r="E15" i="14" s="1"/>
  <c r="O180" i="7"/>
  <c r="S180" i="7"/>
  <c r="P180" i="7"/>
  <c r="R180" i="7"/>
  <c r="N178" i="7"/>
  <c r="F415" i="2" s="1"/>
  <c r="G536" i="2" s="1"/>
  <c r="F15" i="14" s="1"/>
  <c r="N180" i="7"/>
  <c r="M109" i="7"/>
  <c r="S879" i="2" l="1"/>
  <c r="S86" i="12" s="1"/>
  <c r="S84" i="12"/>
  <c r="K729" i="2"/>
  <c r="K790" i="2" s="1"/>
  <c r="K122" i="3"/>
  <c r="J729" i="2"/>
  <c r="J790" i="2" s="1"/>
  <c r="J122" i="3"/>
  <c r="M729" i="2"/>
  <c r="M790" i="2" s="1"/>
  <c r="M122" i="3"/>
  <c r="L729" i="2"/>
  <c r="L790" i="2" s="1"/>
  <c r="L122" i="3"/>
  <c r="Q729" i="2"/>
  <c r="Q790" i="2" s="1"/>
  <c r="Q122" i="3"/>
  <c r="R729" i="2"/>
  <c r="R790" i="2" s="1"/>
  <c r="R122" i="3"/>
  <c r="I729" i="2"/>
  <c r="I790" i="2" s="1"/>
  <c r="I122" i="3"/>
  <c r="G729" i="2"/>
  <c r="G790" i="2" s="1"/>
  <c r="G122" i="3"/>
  <c r="P729" i="2"/>
  <c r="P790" i="2" s="1"/>
  <c r="P122" i="3"/>
  <c r="H729" i="2"/>
  <c r="H790" i="2" s="1"/>
  <c r="H122" i="3"/>
  <c r="N729" i="2"/>
  <c r="N790" i="2" s="1"/>
  <c r="N122" i="3"/>
  <c r="O729" i="2"/>
  <c r="O790" i="2" s="1"/>
  <c r="O122" i="3"/>
  <c r="D199" i="2"/>
  <c r="D194" i="2"/>
  <c r="D188" i="2"/>
  <c r="D190" i="2"/>
  <c r="D200" i="2"/>
  <c r="D176" i="2"/>
  <c r="D182" i="2"/>
  <c r="D178" i="2"/>
  <c r="D198" i="2"/>
  <c r="D175" i="2"/>
  <c r="D179" i="2"/>
  <c r="D193" i="2"/>
  <c r="D181" i="2"/>
  <c r="I180" i="7"/>
  <c r="E214" i="7"/>
  <c r="E257" i="7" s="1"/>
  <c r="F138" i="2"/>
  <c r="P138" i="2" s="1"/>
  <c r="F137" i="2"/>
  <c r="P137" i="2" s="1"/>
  <c r="F142" i="2"/>
  <c r="P142" i="2" s="1"/>
  <c r="E197" i="7"/>
  <c r="E240" i="7" s="1"/>
  <c r="F131" i="2"/>
  <c r="P131" i="2" s="1"/>
  <c r="E204" i="7"/>
  <c r="E247" i="7" s="1"/>
  <c r="E206" i="7"/>
  <c r="E249" i="7" s="1"/>
  <c r="E198" i="7"/>
  <c r="E241" i="7" s="1"/>
  <c r="F146" i="2"/>
  <c r="P146" i="2" s="1"/>
  <c r="F140" i="2"/>
  <c r="P140" i="2" s="1"/>
  <c r="E191" i="7"/>
  <c r="E234" i="7" s="1"/>
  <c r="E209" i="7"/>
  <c r="E252" i="7" s="1"/>
  <c r="F148" i="2"/>
  <c r="P148" i="2" s="1"/>
  <c r="E192" i="7"/>
  <c r="E235" i="7" s="1"/>
  <c r="E216" i="7"/>
  <c r="E259" i="7" s="1"/>
  <c r="F134" i="2"/>
  <c r="P134" i="2" s="1"/>
  <c r="E85" i="2"/>
  <c r="F124" i="2" s="1"/>
  <c r="P124" i="2" s="1"/>
  <c r="E86" i="2"/>
  <c r="F125" i="2" s="1"/>
  <c r="P125" i="2" s="1"/>
  <c r="E97" i="2"/>
  <c r="E201" i="7" s="1"/>
  <c r="E244" i="7" s="1"/>
  <c r="E104" i="2"/>
  <c r="F143" i="2" s="1"/>
  <c r="P143" i="2" s="1"/>
  <c r="E210" i="7"/>
  <c r="E253" i="7" s="1"/>
  <c r="F135" i="2"/>
  <c r="P135" i="2" s="1"/>
  <c r="E195" i="7"/>
  <c r="E238" i="7" s="1"/>
  <c r="F147" i="2"/>
  <c r="P147" i="2" s="1"/>
  <c r="E89" i="2"/>
  <c r="E193" i="7" s="1"/>
  <c r="E236" i="7" s="1"/>
  <c r="E113" i="2"/>
  <c r="F152" i="2" s="1"/>
  <c r="P152" i="2" s="1"/>
  <c r="E194" i="7"/>
  <c r="E237" i="7" s="1"/>
  <c r="E215" i="7"/>
  <c r="E258" i="7" s="1"/>
  <c r="K151" i="2"/>
  <c r="O151" i="2" s="1"/>
  <c r="K126" i="2"/>
  <c r="O126" i="2" s="1"/>
  <c r="K133" i="2"/>
  <c r="O133" i="2" s="1"/>
  <c r="K139" i="2"/>
  <c r="O139" i="2" s="1"/>
  <c r="K132" i="2"/>
  <c r="O132" i="2" s="1"/>
  <c r="K145" i="2"/>
  <c r="O145" i="2" s="1"/>
  <c r="K149" i="2"/>
  <c r="O149" i="2" s="1"/>
  <c r="K129" i="2"/>
  <c r="O129" i="2" s="1"/>
  <c r="K150" i="2"/>
  <c r="O150" i="2" s="1"/>
  <c r="K130" i="2"/>
  <c r="O130" i="2" s="1"/>
  <c r="K141" i="2"/>
  <c r="O141" i="2" s="1"/>
  <c r="K127" i="2"/>
  <c r="O127" i="2" s="1"/>
  <c r="K144" i="2"/>
  <c r="O144" i="2" s="1"/>
  <c r="D652" i="2"/>
  <c r="D879" i="2"/>
  <c r="D86" i="12" s="1"/>
  <c r="S68" i="3"/>
  <c r="S733" i="2"/>
  <c r="M363" i="7"/>
  <c r="E650" i="2"/>
  <c r="I877" i="2" s="1"/>
  <c r="I84" i="12" s="1"/>
  <c r="N363" i="7"/>
  <c r="F650" i="2"/>
  <c r="J877" i="2" s="1"/>
  <c r="J84" i="12" s="1"/>
  <c r="J66" i="3"/>
  <c r="N66" i="3"/>
  <c r="Q66" i="3"/>
  <c r="O66" i="3"/>
  <c r="K66" i="3"/>
  <c r="M66" i="3"/>
  <c r="R66" i="3"/>
  <c r="P66" i="3"/>
  <c r="H66" i="3"/>
  <c r="I66" i="3"/>
  <c r="L66" i="3"/>
  <c r="G66" i="3"/>
  <c r="O110" i="7"/>
  <c r="N108" i="7"/>
  <c r="N179" i="7"/>
  <c r="N109" i="7"/>
  <c r="D192" i="2" l="1"/>
  <c r="D191" i="2"/>
  <c r="Q142" i="2"/>
  <c r="D201" i="2"/>
  <c r="D174" i="2"/>
  <c r="D189" i="2"/>
  <c r="D186" i="2"/>
  <c r="Q137" i="2"/>
  <c r="D173" i="2"/>
  <c r="D195" i="2"/>
  <c r="Q146" i="2"/>
  <c r="D187" i="2"/>
  <c r="Q138" i="2"/>
  <c r="D183" i="2"/>
  <c r="Q134" i="2"/>
  <c r="D196" i="2"/>
  <c r="Q147" i="2"/>
  <c r="D184" i="2"/>
  <c r="Q135" i="2"/>
  <c r="D197" i="2"/>
  <c r="Q148" i="2"/>
  <c r="D180" i="2"/>
  <c r="Q131" i="2"/>
  <c r="K137" i="2"/>
  <c r="O137" i="2" s="1"/>
  <c r="K131" i="2"/>
  <c r="O131" i="2" s="1"/>
  <c r="K142" i="2"/>
  <c r="O142" i="2" s="1"/>
  <c r="K138" i="2"/>
  <c r="O138" i="2" s="1"/>
  <c r="Q140" i="2"/>
  <c r="E189" i="7"/>
  <c r="E232" i="7" s="1"/>
  <c r="K146" i="2"/>
  <c r="O146" i="2" s="1"/>
  <c r="K134" i="2"/>
  <c r="O134" i="2" s="1"/>
  <c r="K148" i="2"/>
  <c r="O148" i="2" s="1"/>
  <c r="E190" i="7"/>
  <c r="E233" i="7" s="1"/>
  <c r="K147" i="2"/>
  <c r="O147" i="2" s="1"/>
  <c r="K135" i="2"/>
  <c r="O135" i="2" s="1"/>
  <c r="K140" i="2"/>
  <c r="O140" i="2" s="1"/>
  <c r="E217" i="7"/>
  <c r="E260" i="7" s="1"/>
  <c r="E208" i="7"/>
  <c r="E251" i="7" s="1"/>
  <c r="F128" i="2"/>
  <c r="P128" i="2" s="1"/>
  <c r="F136" i="2"/>
  <c r="P136" i="2" s="1"/>
  <c r="Q127" i="2"/>
  <c r="Q132" i="2"/>
  <c r="Q151" i="2"/>
  <c r="Q144" i="2"/>
  <c r="Q141" i="2"/>
  <c r="Q129" i="2"/>
  <c r="Q139" i="2"/>
  <c r="Q150" i="2"/>
  <c r="Q145" i="2"/>
  <c r="Q149" i="2"/>
  <c r="Q126" i="2"/>
  <c r="Q130" i="2"/>
  <c r="Q133" i="2"/>
  <c r="K143" i="2"/>
  <c r="O143" i="2" s="1"/>
  <c r="K152" i="2"/>
  <c r="O152" i="2" s="1"/>
  <c r="K125" i="2"/>
  <c r="O125" i="2" s="1"/>
  <c r="K124" i="2"/>
  <c r="O124" i="2" s="1"/>
  <c r="E652" i="2"/>
  <c r="E879" i="2"/>
  <c r="E86" i="12" s="1"/>
  <c r="F652" i="2"/>
  <c r="F879" i="2"/>
  <c r="F86" i="12" s="1"/>
  <c r="J68" i="3"/>
  <c r="J69" i="3" s="1"/>
  <c r="J733" i="2"/>
  <c r="G68" i="3"/>
  <c r="G69" i="3" s="1"/>
  <c r="G733" i="2"/>
  <c r="L68" i="3"/>
  <c r="L69" i="3" s="1"/>
  <c r="L733" i="2"/>
  <c r="R68" i="3"/>
  <c r="R733" i="2"/>
  <c r="Q68" i="3"/>
  <c r="Q733" i="2"/>
  <c r="K68" i="3"/>
  <c r="K69" i="3" s="1"/>
  <c r="K733" i="2"/>
  <c r="H68" i="3"/>
  <c r="H69" i="3" s="1"/>
  <c r="H733" i="2"/>
  <c r="P68" i="3"/>
  <c r="P733" i="2"/>
  <c r="O68" i="3"/>
  <c r="O733" i="2"/>
  <c r="I68" i="3"/>
  <c r="I69" i="3" s="1"/>
  <c r="I733" i="2"/>
  <c r="M68" i="3"/>
  <c r="M69" i="3" s="1"/>
  <c r="M733" i="2"/>
  <c r="N68" i="3"/>
  <c r="N69" i="3" s="1"/>
  <c r="N733" i="2"/>
  <c r="S735" i="2"/>
  <c r="S736" i="2"/>
  <c r="O108" i="7"/>
  <c r="P110" i="7"/>
  <c r="O179" i="7"/>
  <c r="O178" i="7"/>
  <c r="O109" i="7"/>
  <c r="D185" i="2" l="1"/>
  <c r="Q136" i="2"/>
  <c r="D177" i="2"/>
  <c r="Q128" i="2"/>
  <c r="G415" i="2"/>
  <c r="K136" i="2"/>
  <c r="O136" i="2" s="1"/>
  <c r="K128" i="2"/>
  <c r="O128" i="2" s="1"/>
  <c r="Q143" i="2"/>
  <c r="Q152" i="2"/>
  <c r="Q125" i="2"/>
  <c r="Q124" i="2"/>
  <c r="R735" i="2"/>
  <c r="R736" i="2"/>
  <c r="L735" i="2"/>
  <c r="L736" i="2"/>
  <c r="I736" i="2"/>
  <c r="I735" i="2"/>
  <c r="K735" i="2"/>
  <c r="K736" i="2"/>
  <c r="G736" i="2"/>
  <c r="G735" i="2"/>
  <c r="N736" i="2"/>
  <c r="N735" i="2"/>
  <c r="H736" i="2"/>
  <c r="H735" i="2"/>
  <c r="P736" i="2"/>
  <c r="P735" i="2"/>
  <c r="M736" i="2"/>
  <c r="M735" i="2"/>
  <c r="S71" i="3"/>
  <c r="O735" i="2"/>
  <c r="O736" i="2"/>
  <c r="Q736" i="2"/>
  <c r="Q735" i="2"/>
  <c r="J735" i="2"/>
  <c r="J736" i="2"/>
  <c r="P108" i="7"/>
  <c r="P109" i="7"/>
  <c r="Q110" i="7"/>
  <c r="P179" i="7"/>
  <c r="P178" i="7"/>
  <c r="H415" i="2" s="1"/>
  <c r="I536" i="2" s="1"/>
  <c r="H15" i="14" s="1"/>
  <c r="R110" i="7"/>
  <c r="G650" i="2" l="1"/>
  <c r="K877" i="2" s="1"/>
  <c r="K84" i="12" s="1"/>
  <c r="H536" i="2"/>
  <c r="G15" i="14" s="1"/>
  <c r="O363" i="7"/>
  <c r="Q71" i="3"/>
  <c r="Q75" i="3" s="1"/>
  <c r="H71" i="3"/>
  <c r="H102" i="3" s="1"/>
  <c r="I71" i="3"/>
  <c r="I738" i="2" s="1"/>
  <c r="N71" i="3"/>
  <c r="N738" i="2" s="1"/>
  <c r="G652" i="2"/>
  <c r="G879" i="2"/>
  <c r="G86" i="12" s="1"/>
  <c r="P71" i="3"/>
  <c r="G71" i="3"/>
  <c r="L71" i="3"/>
  <c r="S33" i="3"/>
  <c r="S700" i="2" s="1"/>
  <c r="S102" i="3"/>
  <c r="S75" i="3"/>
  <c r="S738" i="2"/>
  <c r="S103" i="3"/>
  <c r="K71" i="3"/>
  <c r="O71" i="3"/>
  <c r="J71" i="3"/>
  <c r="M71" i="3"/>
  <c r="R71" i="3"/>
  <c r="P363" i="7"/>
  <c r="H650" i="2"/>
  <c r="L877" i="2" s="1"/>
  <c r="L84" i="12" s="1"/>
  <c r="Q109" i="7"/>
  <c r="Q108" i="7"/>
  <c r="Q179" i="7"/>
  <c r="Q178" i="7"/>
  <c r="I415" i="2" s="1"/>
  <c r="J536" i="2" s="1"/>
  <c r="I15" i="14" s="1"/>
  <c r="H33" i="3" l="1"/>
  <c r="H700" i="2" s="1"/>
  <c r="Q738" i="2"/>
  <c r="Q770" i="2" s="1"/>
  <c r="Q102" i="3"/>
  <c r="Q33" i="3"/>
  <c r="Q700" i="2" s="1"/>
  <c r="Q103" i="3"/>
  <c r="N102" i="3"/>
  <c r="N103" i="3"/>
  <c r="I103" i="3"/>
  <c r="N75" i="3"/>
  <c r="N82" i="3" s="1"/>
  <c r="I75" i="3"/>
  <c r="I82" i="3" s="1"/>
  <c r="N33" i="3"/>
  <c r="N700" i="2" s="1"/>
  <c r="I102" i="3"/>
  <c r="I33" i="3"/>
  <c r="I700" i="2" s="1"/>
  <c r="H738" i="2"/>
  <c r="H771" i="2" s="1"/>
  <c r="H103" i="3"/>
  <c r="H75" i="3"/>
  <c r="H82" i="3" s="1"/>
  <c r="H652" i="2"/>
  <c r="H879" i="2"/>
  <c r="H86" i="12" s="1"/>
  <c r="I771" i="2"/>
  <c r="I770" i="2"/>
  <c r="N770" i="2"/>
  <c r="N771" i="2"/>
  <c r="G738" i="2"/>
  <c r="G33" i="3"/>
  <c r="G700" i="2" s="1"/>
  <c r="G102" i="3"/>
  <c r="G75" i="3"/>
  <c r="G103" i="3"/>
  <c r="Q82" i="3"/>
  <c r="Q742" i="2"/>
  <c r="Q749" i="2" s="1"/>
  <c r="J738" i="2"/>
  <c r="J33" i="3"/>
  <c r="J700" i="2" s="1"/>
  <c r="J102" i="3"/>
  <c r="J103" i="3"/>
  <c r="J75" i="3"/>
  <c r="K738" i="2"/>
  <c r="K33" i="3"/>
  <c r="K700" i="2" s="1"/>
  <c r="K102" i="3"/>
  <c r="K75" i="3"/>
  <c r="K103" i="3"/>
  <c r="O738" i="2"/>
  <c r="O33" i="3"/>
  <c r="O700" i="2" s="1"/>
  <c r="O103" i="3"/>
  <c r="O102" i="3"/>
  <c r="O75" i="3"/>
  <c r="S770" i="2"/>
  <c r="S771" i="2"/>
  <c r="P738" i="2"/>
  <c r="P33" i="3"/>
  <c r="P700" i="2" s="1"/>
  <c r="P102" i="3"/>
  <c r="P75" i="3"/>
  <c r="P103" i="3"/>
  <c r="S742" i="2"/>
  <c r="S749" i="2" s="1"/>
  <c r="S82" i="3"/>
  <c r="M738" i="2"/>
  <c r="M102" i="3"/>
  <c r="M103" i="3"/>
  <c r="M33" i="3"/>
  <c r="M700" i="2" s="1"/>
  <c r="M75" i="3"/>
  <c r="L738" i="2"/>
  <c r="L33" i="3"/>
  <c r="L700" i="2" s="1"/>
  <c r="L102" i="3"/>
  <c r="L103" i="3"/>
  <c r="L75" i="3"/>
  <c r="R738" i="2"/>
  <c r="R33" i="3"/>
  <c r="R700" i="2" s="1"/>
  <c r="R75" i="3"/>
  <c r="R102" i="3"/>
  <c r="R103" i="3"/>
  <c r="Q363" i="7"/>
  <c r="I650" i="2"/>
  <c r="M877" i="2" s="1"/>
  <c r="M84" i="12" s="1"/>
  <c r="R108" i="7"/>
  <c r="R179" i="7"/>
  <c r="R178" i="7"/>
  <c r="J415" i="2" s="1"/>
  <c r="K536" i="2" s="1"/>
  <c r="J15" i="14" s="1"/>
  <c r="S110" i="7"/>
  <c r="R109" i="7"/>
  <c r="T110" i="7"/>
  <c r="Q771" i="2" l="1"/>
  <c r="N742" i="2"/>
  <c r="N749" i="2" s="1"/>
  <c r="I742" i="2"/>
  <c r="I749" i="2" s="1"/>
  <c r="H770" i="2"/>
  <c r="H742" i="2"/>
  <c r="H749" i="2" s="1"/>
  <c r="I652" i="2"/>
  <c r="I879" i="2"/>
  <c r="I86" i="12" s="1"/>
  <c r="R82" i="3"/>
  <c r="R742" i="2"/>
  <c r="R749" i="2" s="1"/>
  <c r="M82" i="3"/>
  <c r="M742" i="2"/>
  <c r="M749" i="2" s="1"/>
  <c r="K742" i="2"/>
  <c r="K749" i="2" s="1"/>
  <c r="K82" i="3"/>
  <c r="P82" i="3"/>
  <c r="P742" i="2"/>
  <c r="P749" i="2" s="1"/>
  <c r="R771" i="2"/>
  <c r="R770" i="2"/>
  <c r="M770" i="2"/>
  <c r="M771" i="2"/>
  <c r="J742" i="2"/>
  <c r="J749" i="2" s="1"/>
  <c r="J82" i="3"/>
  <c r="G82" i="3"/>
  <c r="G742" i="2"/>
  <c r="G749" i="2" s="1"/>
  <c r="J771" i="2"/>
  <c r="J770" i="2"/>
  <c r="L82" i="3"/>
  <c r="L742" i="2"/>
  <c r="L749" i="2" s="1"/>
  <c r="P771" i="2"/>
  <c r="P770" i="2"/>
  <c r="O771" i="2"/>
  <c r="O770" i="2"/>
  <c r="K771" i="2"/>
  <c r="K770" i="2"/>
  <c r="L771" i="2"/>
  <c r="L770" i="2"/>
  <c r="O82" i="3"/>
  <c r="O742" i="2"/>
  <c r="O749" i="2" s="1"/>
  <c r="G771" i="2"/>
  <c r="G770" i="2"/>
  <c r="R363" i="7"/>
  <c r="J650" i="2"/>
  <c r="N877" i="2" s="1"/>
  <c r="N84" i="12" s="1"/>
  <c r="S109" i="7"/>
  <c r="S179" i="7"/>
  <c r="S178" i="7"/>
  <c r="K415" i="2" s="1"/>
  <c r="L536" i="2" s="1"/>
  <c r="K15" i="14" s="1"/>
  <c r="U110" i="7"/>
  <c r="S108" i="7"/>
  <c r="I12" i="7"/>
  <c r="J652" i="2" l="1"/>
  <c r="J879" i="2"/>
  <c r="J86" i="12" s="1"/>
  <c r="S363" i="7"/>
  <c r="K650" i="2"/>
  <c r="O877" i="2" s="1"/>
  <c r="T108" i="7"/>
  <c r="T179" i="7"/>
  <c r="T178" i="7"/>
  <c r="L415" i="2" s="1"/>
  <c r="M536" i="2" s="1"/>
  <c r="L15" i="14" s="1"/>
  <c r="T109" i="7"/>
  <c r="V110" i="7"/>
  <c r="O879" i="2" l="1"/>
  <c r="O86" i="12" s="1"/>
  <c r="O84" i="12"/>
  <c r="K652" i="2"/>
  <c r="K879" i="2"/>
  <c r="K86" i="12" s="1"/>
  <c r="T363" i="7"/>
  <c r="L650" i="2"/>
  <c r="P877" i="2" s="1"/>
  <c r="U109" i="7"/>
  <c r="U108" i="7"/>
  <c r="U179" i="7"/>
  <c r="U178" i="7"/>
  <c r="M415" i="2" s="1"/>
  <c r="N536" i="2" s="1"/>
  <c r="M15" i="14" s="1"/>
  <c r="I20" i="7"/>
  <c r="I18" i="7"/>
  <c r="I8" i="7"/>
  <c r="I10" i="7"/>
  <c r="P879" i="2" l="1"/>
  <c r="P86" i="12" s="1"/>
  <c r="P84" i="12"/>
  <c r="L652" i="2"/>
  <c r="L879" i="2"/>
  <c r="L86" i="12" s="1"/>
  <c r="U363" i="7"/>
  <c r="M650" i="2"/>
  <c r="Q877" i="2" s="1"/>
  <c r="V109" i="7"/>
  <c r="I16" i="7"/>
  <c r="V179" i="7"/>
  <c r="I179" i="7" s="1"/>
  <c r="V178" i="7"/>
  <c r="V108" i="7"/>
  <c r="I110" i="7"/>
  <c r="Q879" i="2" l="1"/>
  <c r="Q86" i="12" s="1"/>
  <c r="Q84" i="12"/>
  <c r="N415" i="2"/>
  <c r="I178" i="7"/>
  <c r="M652" i="2"/>
  <c r="M879" i="2"/>
  <c r="M86" i="12" s="1"/>
  <c r="I118" i="7"/>
  <c r="I109" i="7"/>
  <c r="I14" i="7"/>
  <c r="I108" i="7"/>
  <c r="V363" i="7" l="1"/>
  <c r="O536" i="2"/>
  <c r="N15" i="14" s="1"/>
  <c r="N650" i="2"/>
  <c r="R877" i="2" s="1"/>
  <c r="E84" i="2"/>
  <c r="N879" i="2"/>
  <c r="N86" i="12" s="1"/>
  <c r="R879" i="2" l="1"/>
  <c r="R86" i="12" s="1"/>
  <c r="R84" i="12"/>
  <c r="N652" i="2"/>
  <c r="E188" i="7"/>
  <c r="E231" i="7" s="1"/>
  <c r="E114" i="2"/>
  <c r="F123" i="2"/>
  <c r="P123" i="2" s="1"/>
  <c r="F153" i="2" l="1"/>
  <c r="Q123" i="2"/>
  <c r="D172" i="2"/>
  <c r="K123" i="2"/>
  <c r="O123" i="2" s="1"/>
  <c r="K334" i="7" l="1"/>
  <c r="C393" i="2" s="1"/>
  <c r="C615" i="2" l="1"/>
  <c r="G842" i="2" s="1"/>
  <c r="G49" i="12" s="1"/>
  <c r="D527" i="2"/>
  <c r="C6" i="14" s="1"/>
  <c r="K341" i="7"/>
  <c r="C409" i="2"/>
  <c r="C586" i="2" s="1"/>
  <c r="C585" i="2" l="1"/>
  <c r="G813" i="2" s="1"/>
  <c r="G20" i="12" s="1"/>
  <c r="G814" i="2"/>
  <c r="G21" i="12" s="1"/>
  <c r="C644" i="2"/>
  <c r="K357" i="7"/>
  <c r="L334" i="7"/>
  <c r="D393" i="2" s="1"/>
  <c r="D615" i="2" l="1"/>
  <c r="E527" i="2"/>
  <c r="D6" i="14" s="1"/>
  <c r="G118" i="12"/>
  <c r="G871" i="2"/>
  <c r="G78" i="12" s="1"/>
  <c r="H842" i="2"/>
  <c r="H49" i="12" s="1"/>
  <c r="L341" i="7"/>
  <c r="D409" i="2"/>
  <c r="D586" i="2" s="1"/>
  <c r="D585" i="2" l="1"/>
  <c r="H813" i="2" s="1"/>
  <c r="H20" i="12" s="1"/>
  <c r="H814" i="2"/>
  <c r="H21" i="12" s="1"/>
  <c r="D644" i="2"/>
  <c r="L357" i="7"/>
  <c r="M334" i="7"/>
  <c r="E393" i="2" s="1"/>
  <c r="N334" i="7"/>
  <c r="F393" i="2" s="1"/>
  <c r="F615" i="2" l="1"/>
  <c r="G527" i="2"/>
  <c r="F6" i="14" s="1"/>
  <c r="E615" i="2"/>
  <c r="F527" i="2"/>
  <c r="E6" i="14" s="1"/>
  <c r="H118" i="12"/>
  <c r="H871" i="2"/>
  <c r="H78" i="12" s="1"/>
  <c r="I842" i="2"/>
  <c r="I49" i="12" s="1"/>
  <c r="J842" i="2"/>
  <c r="J49" i="12" s="1"/>
  <c r="M341" i="7"/>
  <c r="E409" i="2"/>
  <c r="E586" i="2" s="1"/>
  <c r="N341" i="7"/>
  <c r="F409" i="2"/>
  <c r="F586" i="2" s="1"/>
  <c r="J814" i="2" l="1"/>
  <c r="J21" i="12" s="1"/>
  <c r="F585" i="2"/>
  <c r="J813" i="2" s="1"/>
  <c r="J20" i="12" s="1"/>
  <c r="E585" i="2"/>
  <c r="I813" i="2" s="1"/>
  <c r="I20" i="12" s="1"/>
  <c r="I814" i="2"/>
  <c r="I21" i="12" s="1"/>
  <c r="F644" i="2"/>
  <c r="E644" i="2"/>
  <c r="N357" i="7"/>
  <c r="M357" i="7"/>
  <c r="O334" i="7"/>
  <c r="G393" i="2" s="1"/>
  <c r="G615" i="2" l="1"/>
  <c r="H527" i="2"/>
  <c r="G6" i="14" s="1"/>
  <c r="J118" i="12"/>
  <c r="I118" i="12"/>
  <c r="J871" i="2"/>
  <c r="J78" i="12" s="1"/>
  <c r="I871" i="2"/>
  <c r="I78" i="12" s="1"/>
  <c r="K842" i="2"/>
  <c r="K49" i="12" s="1"/>
  <c r="O341" i="7"/>
  <c r="G409" i="2"/>
  <c r="G586" i="2" s="1"/>
  <c r="P334" i="7"/>
  <c r="H393" i="2" s="1"/>
  <c r="H615" i="2" l="1"/>
  <c r="I527" i="2"/>
  <c r="H6" i="14" s="1"/>
  <c r="K814" i="2"/>
  <c r="K21" i="12" s="1"/>
  <c r="G585" i="2"/>
  <c r="K813" i="2" s="1"/>
  <c r="K20" i="12" s="1"/>
  <c r="L842" i="2"/>
  <c r="L49" i="12" s="1"/>
  <c r="G644" i="2"/>
  <c r="O357" i="7"/>
  <c r="P341" i="7"/>
  <c r="H409" i="2"/>
  <c r="H586" i="2" s="1"/>
  <c r="Q334" i="7"/>
  <c r="I393" i="2" s="1"/>
  <c r="I615" i="2" l="1"/>
  <c r="J527" i="2"/>
  <c r="I6" i="14" s="1"/>
  <c r="K118" i="12"/>
  <c r="L814" i="2"/>
  <c r="L21" i="12" s="1"/>
  <c r="H585" i="2"/>
  <c r="L813" i="2" s="1"/>
  <c r="L20" i="12" s="1"/>
  <c r="K871" i="2"/>
  <c r="K78" i="12" s="1"/>
  <c r="M842" i="2"/>
  <c r="M49" i="12" s="1"/>
  <c r="H644" i="2"/>
  <c r="P357" i="7"/>
  <c r="Q341" i="7"/>
  <c r="I409" i="2"/>
  <c r="R334" i="7"/>
  <c r="J393" i="2" s="1"/>
  <c r="J615" i="2" l="1"/>
  <c r="N842" i="2" s="1"/>
  <c r="N49" i="12" s="1"/>
  <c r="K527" i="2"/>
  <c r="J6" i="14" s="1"/>
  <c r="L118" i="12"/>
  <c r="I644" i="2"/>
  <c r="I586" i="2"/>
  <c r="L871" i="2"/>
  <c r="L78" i="12" s="1"/>
  <c r="R341" i="7"/>
  <c r="J409" i="2"/>
  <c r="Q357" i="7"/>
  <c r="S334" i="7"/>
  <c r="K393" i="2" s="1"/>
  <c r="K615" i="2" l="1"/>
  <c r="L527" i="2"/>
  <c r="K6" i="14" s="1"/>
  <c r="I585" i="2"/>
  <c r="M813" i="2" s="1"/>
  <c r="M20" i="12" s="1"/>
  <c r="M814" i="2"/>
  <c r="M21" i="12" s="1"/>
  <c r="J644" i="2"/>
  <c r="J586" i="2"/>
  <c r="O842" i="2"/>
  <c r="O49" i="12" s="1"/>
  <c r="S341" i="7"/>
  <c r="K409" i="2"/>
  <c r="K586" i="2" s="1"/>
  <c r="R357" i="7"/>
  <c r="M118" i="12" l="1"/>
  <c r="T334" i="7"/>
  <c r="L393" i="2" s="1"/>
  <c r="K585" i="2"/>
  <c r="O813" i="2" s="1"/>
  <c r="O20" i="12" s="1"/>
  <c r="O814" i="2"/>
  <c r="O21" i="12" s="1"/>
  <c r="J585" i="2"/>
  <c r="N813" i="2" s="1"/>
  <c r="N20" i="12" s="1"/>
  <c r="N814" i="2"/>
  <c r="N21" i="12" s="1"/>
  <c r="M871" i="2"/>
  <c r="M78" i="12" s="1"/>
  <c r="K644" i="2"/>
  <c r="S357" i="7"/>
  <c r="V334" i="7"/>
  <c r="N393" i="2" s="1"/>
  <c r="N615" i="2" l="1"/>
  <c r="R842" i="2" s="1"/>
  <c r="R49" i="12" s="1"/>
  <c r="O527" i="2"/>
  <c r="N6" i="14" s="1"/>
  <c r="L615" i="2"/>
  <c r="P842" i="2" s="1"/>
  <c r="P49" i="12" s="1"/>
  <c r="M527" i="2"/>
  <c r="L6" i="14" s="1"/>
  <c r="O118" i="12"/>
  <c r="N118" i="12"/>
  <c r="T341" i="7"/>
  <c r="L409" i="2"/>
  <c r="L586" i="2" s="1"/>
  <c r="L585" i="2" s="1"/>
  <c r="P813" i="2" s="1"/>
  <c r="O871" i="2"/>
  <c r="O78" i="12" s="1"/>
  <c r="U334" i="7"/>
  <c r="M393" i="2" s="1"/>
  <c r="N871" i="2"/>
  <c r="N78" i="12" s="1"/>
  <c r="V341" i="7"/>
  <c r="N409" i="2"/>
  <c r="C9" i="2"/>
  <c r="M615" i="2" l="1"/>
  <c r="N527" i="2"/>
  <c r="M6" i="14" s="1"/>
  <c r="P871" i="2"/>
  <c r="P78" i="12" s="1"/>
  <c r="P20" i="12"/>
  <c r="T357" i="7"/>
  <c r="P814" i="2"/>
  <c r="P21" i="12" s="1"/>
  <c r="L644" i="2"/>
  <c r="U341" i="7"/>
  <c r="Q842" i="2"/>
  <c r="Q49" i="12" s="1"/>
  <c r="M409" i="2"/>
  <c r="M644" i="2" s="1"/>
  <c r="O644" i="2"/>
  <c r="N586" i="2"/>
  <c r="V357" i="7"/>
  <c r="C58" i="3"/>
  <c r="D58" i="3"/>
  <c r="D725" i="2" s="1"/>
  <c r="D769" i="2" s="1"/>
  <c r="E58" i="3"/>
  <c r="E725" i="2" s="1"/>
  <c r="E769" i="2" s="1"/>
  <c r="F58" i="3"/>
  <c r="F725" i="2" s="1"/>
  <c r="F769" i="2" s="1"/>
  <c r="C21" i="2"/>
  <c r="C16" i="2"/>
  <c r="D16" i="2" s="1"/>
  <c r="C12" i="2"/>
  <c r="C22" i="2" s="1"/>
  <c r="C6" i="2"/>
  <c r="C5" i="2"/>
  <c r="D5" i="2" s="1"/>
  <c r="C725" i="2" l="1"/>
  <c r="C769" i="2" s="1"/>
  <c r="C101" i="3"/>
  <c r="F5" i="2"/>
  <c r="M17" i="13"/>
  <c r="M68" i="13" s="1"/>
  <c r="E17" i="13"/>
  <c r="E68" i="13" s="1"/>
  <c r="I16" i="13"/>
  <c r="I67" i="13" s="1"/>
  <c r="M15" i="13"/>
  <c r="M66" i="13" s="1"/>
  <c r="E15" i="13"/>
  <c r="E66" i="13" s="1"/>
  <c r="I14" i="13"/>
  <c r="I65" i="13" s="1"/>
  <c r="M13" i="13"/>
  <c r="M64" i="13" s="1"/>
  <c r="E13" i="13"/>
  <c r="E64" i="13" s="1"/>
  <c r="I12" i="13"/>
  <c r="I63" i="13" s="1"/>
  <c r="M11" i="13"/>
  <c r="M62" i="13" s="1"/>
  <c r="E11" i="13"/>
  <c r="E62" i="13" s="1"/>
  <c r="I8" i="13"/>
  <c r="I59" i="13" s="1"/>
  <c r="C15" i="13"/>
  <c r="C66" i="13" s="1"/>
  <c r="F16" i="13"/>
  <c r="F67" i="13" s="1"/>
  <c r="J15" i="13"/>
  <c r="J66" i="13" s="1"/>
  <c r="F14" i="13"/>
  <c r="F65" i="13" s="1"/>
  <c r="N12" i="13"/>
  <c r="N63" i="13" s="1"/>
  <c r="N8" i="13"/>
  <c r="N59" i="13" s="1"/>
  <c r="D12" i="13"/>
  <c r="D63" i="13" s="1"/>
  <c r="O17" i="13"/>
  <c r="O68" i="13" s="1"/>
  <c r="K14" i="13"/>
  <c r="K65" i="13" s="1"/>
  <c r="O11" i="13"/>
  <c r="O62" i="13" s="1"/>
  <c r="N17" i="13"/>
  <c r="N68" i="13" s="1"/>
  <c r="F15" i="13"/>
  <c r="F66" i="13" s="1"/>
  <c r="F13" i="13"/>
  <c r="F64" i="13" s="1"/>
  <c r="J8" i="13"/>
  <c r="J59" i="13" s="1"/>
  <c r="L17" i="13"/>
  <c r="L68" i="13" s="1"/>
  <c r="D17" i="13"/>
  <c r="D68" i="13" s="1"/>
  <c r="H16" i="13"/>
  <c r="H67" i="13" s="1"/>
  <c r="L15" i="13"/>
  <c r="L66" i="13" s="1"/>
  <c r="D15" i="13"/>
  <c r="D66" i="13" s="1"/>
  <c r="H14" i="13"/>
  <c r="H65" i="13" s="1"/>
  <c r="L13" i="13"/>
  <c r="L64" i="13" s="1"/>
  <c r="D13" i="13"/>
  <c r="D64" i="13" s="1"/>
  <c r="H12" i="13"/>
  <c r="H63" i="13" s="1"/>
  <c r="L11" i="13"/>
  <c r="L62" i="13" s="1"/>
  <c r="D11" i="13"/>
  <c r="D62" i="13" s="1"/>
  <c r="H8" i="13"/>
  <c r="H59" i="13" s="1"/>
  <c r="C14" i="13"/>
  <c r="C65" i="13" s="1"/>
  <c r="N16" i="13"/>
  <c r="N67" i="13" s="1"/>
  <c r="N14" i="13"/>
  <c r="N65" i="13" s="1"/>
  <c r="F12" i="13"/>
  <c r="F63" i="13" s="1"/>
  <c r="F8" i="13"/>
  <c r="F59" i="13" s="1"/>
  <c r="L12" i="13"/>
  <c r="L63" i="13" s="1"/>
  <c r="D8" i="13"/>
  <c r="D59" i="13" s="1"/>
  <c r="K16" i="13"/>
  <c r="K67" i="13" s="1"/>
  <c r="G13" i="13"/>
  <c r="G64" i="13" s="1"/>
  <c r="C17" i="13"/>
  <c r="N15" i="13"/>
  <c r="N66" i="13" s="1"/>
  <c r="J12" i="13"/>
  <c r="J63" i="13" s="1"/>
  <c r="C16" i="13"/>
  <c r="C67" i="13" s="1"/>
  <c r="K17" i="13"/>
  <c r="K68" i="13" s="1"/>
  <c r="O16" i="13"/>
  <c r="O67" i="13" s="1"/>
  <c r="G16" i="13"/>
  <c r="G67" i="13" s="1"/>
  <c r="K15" i="13"/>
  <c r="K66" i="13" s="1"/>
  <c r="O14" i="13"/>
  <c r="O65" i="13" s="1"/>
  <c r="G14" i="13"/>
  <c r="G65" i="13" s="1"/>
  <c r="K13" i="13"/>
  <c r="K64" i="13" s="1"/>
  <c r="O12" i="13"/>
  <c r="O63" i="13" s="1"/>
  <c r="G12" i="13"/>
  <c r="G63" i="13" s="1"/>
  <c r="K11" i="13"/>
  <c r="K62" i="13" s="1"/>
  <c r="O8" i="13"/>
  <c r="O59" i="13" s="1"/>
  <c r="G8" i="13"/>
  <c r="G59" i="13" s="1"/>
  <c r="C13" i="13"/>
  <c r="C64" i="13" s="1"/>
  <c r="J17" i="13"/>
  <c r="J68" i="13" s="1"/>
  <c r="J13" i="13"/>
  <c r="J64" i="13" s="1"/>
  <c r="J11" i="13"/>
  <c r="J62" i="13" s="1"/>
  <c r="C12" i="13"/>
  <c r="C63" i="13" s="1"/>
  <c r="H11" i="13"/>
  <c r="H62" i="13" s="1"/>
  <c r="C8" i="13"/>
  <c r="C59" i="13" s="1"/>
  <c r="O15" i="13"/>
  <c r="O66" i="13" s="1"/>
  <c r="K12" i="13"/>
  <c r="K63" i="13" s="1"/>
  <c r="K8" i="13"/>
  <c r="K59" i="13" s="1"/>
  <c r="F17" i="13"/>
  <c r="F68" i="13" s="1"/>
  <c r="J14" i="13"/>
  <c r="J65" i="13" s="1"/>
  <c r="N11" i="13"/>
  <c r="N62" i="13" s="1"/>
  <c r="I17" i="13"/>
  <c r="I68" i="13" s="1"/>
  <c r="M16" i="13"/>
  <c r="M67" i="13" s="1"/>
  <c r="E16" i="13"/>
  <c r="E67" i="13" s="1"/>
  <c r="I15" i="13"/>
  <c r="I66" i="13" s="1"/>
  <c r="M14" i="13"/>
  <c r="M65" i="13" s="1"/>
  <c r="E14" i="13"/>
  <c r="E65" i="13" s="1"/>
  <c r="I13" i="13"/>
  <c r="I64" i="13" s="1"/>
  <c r="M12" i="13"/>
  <c r="M63" i="13" s="1"/>
  <c r="E12" i="13"/>
  <c r="E63" i="13" s="1"/>
  <c r="I11" i="13"/>
  <c r="I62" i="13" s="1"/>
  <c r="M8" i="13"/>
  <c r="M59" i="13" s="1"/>
  <c r="E8" i="13"/>
  <c r="E59" i="13" s="1"/>
  <c r="C11" i="13"/>
  <c r="C62" i="13" s="1"/>
  <c r="H17" i="13"/>
  <c r="H68" i="13" s="1"/>
  <c r="L16" i="13"/>
  <c r="L67" i="13" s="1"/>
  <c r="D16" i="13"/>
  <c r="D67" i="13" s="1"/>
  <c r="H15" i="13"/>
  <c r="H66" i="13" s="1"/>
  <c r="L14" i="13"/>
  <c r="L65" i="13" s="1"/>
  <c r="D14" i="13"/>
  <c r="D65" i="13" s="1"/>
  <c r="H13" i="13"/>
  <c r="H64" i="13" s="1"/>
  <c r="L8" i="13"/>
  <c r="L59" i="13" s="1"/>
  <c r="G17" i="13"/>
  <c r="G68" i="13" s="1"/>
  <c r="G15" i="13"/>
  <c r="G66" i="13" s="1"/>
  <c r="O13" i="13"/>
  <c r="O64" i="13" s="1"/>
  <c r="G11" i="13"/>
  <c r="G62" i="13" s="1"/>
  <c r="J16" i="13"/>
  <c r="J67" i="13" s="1"/>
  <c r="N13" i="13"/>
  <c r="N64" i="13" s="1"/>
  <c r="F11" i="13"/>
  <c r="F62" i="13" s="1"/>
  <c r="E7" i="2"/>
  <c r="F7" i="2" s="1"/>
  <c r="B2" i="13" s="1"/>
  <c r="E3" i="2"/>
  <c r="F3" i="2" s="1"/>
  <c r="P118" i="12"/>
  <c r="F4" i="2"/>
  <c r="D4" i="2" a="1"/>
  <c r="D4" i="2" s="1"/>
  <c r="D7" i="1" s="1"/>
  <c r="U357" i="7"/>
  <c r="M586" i="2"/>
  <c r="M585" i="2" s="1"/>
  <c r="Q813" i="2" s="1"/>
  <c r="Q20" i="12" s="1"/>
  <c r="N644" i="2"/>
  <c r="R814" i="2"/>
  <c r="R21" i="12" s="1"/>
  <c r="N585" i="2"/>
  <c r="R813" i="2" s="1"/>
  <c r="D378" i="2"/>
  <c r="E378" i="2" s="1"/>
  <c r="K2" i="7"/>
  <c r="C4" i="14" s="1"/>
  <c r="F62" i="3"/>
  <c r="F109" i="3" s="1"/>
  <c r="F101" i="3"/>
  <c r="E62" i="3"/>
  <c r="E109" i="3" s="1"/>
  <c r="E101" i="3"/>
  <c r="D62" i="3"/>
  <c r="D109" i="3" s="1"/>
  <c r="D101" i="3"/>
  <c r="C62" i="3"/>
  <c r="C122" i="3" s="1"/>
  <c r="E34" i="3"/>
  <c r="C34" i="3"/>
  <c r="F34" i="3"/>
  <c r="D34" i="3"/>
  <c r="C23" i="2"/>
  <c r="C15" i="2"/>
  <c r="C17" i="1" s="1"/>
  <c r="H3" i="2" l="1"/>
  <c r="C18" i="2"/>
  <c r="C331" i="7"/>
  <c r="C307" i="7"/>
  <c r="C283" i="7"/>
  <c r="C301" i="7"/>
  <c r="C277" i="7"/>
  <c r="C328" i="7"/>
  <c r="C304" i="7"/>
  <c r="C280" i="7"/>
  <c r="C325" i="7"/>
  <c r="C322" i="7"/>
  <c r="C298" i="7"/>
  <c r="C274" i="7"/>
  <c r="C295" i="7"/>
  <c r="C310" i="7"/>
  <c r="C319" i="7"/>
  <c r="C316" i="7"/>
  <c r="C292" i="7"/>
  <c r="C313" i="7"/>
  <c r="C289" i="7"/>
  <c r="C286" i="7"/>
  <c r="F381" i="2"/>
  <c r="F4" i="3" s="1"/>
  <c r="F48" i="3" s="1"/>
  <c r="D10" i="2"/>
  <c r="E381" i="2" s="1"/>
  <c r="C6" i="13"/>
  <c r="C57" i="13" s="1"/>
  <c r="K339" i="7"/>
  <c r="D503" i="2"/>
  <c r="S871" i="2"/>
  <c r="S78" i="12" s="1"/>
  <c r="R20" i="12"/>
  <c r="S118" i="12" s="1"/>
  <c r="Q118" i="12"/>
  <c r="D729" i="2"/>
  <c r="D790" i="2" s="1"/>
  <c r="D122" i="3"/>
  <c r="E729" i="2"/>
  <c r="E790" i="2" s="1"/>
  <c r="E122" i="3"/>
  <c r="C729" i="2"/>
  <c r="C790" i="2" s="1"/>
  <c r="F729" i="2"/>
  <c r="F790" i="2" s="1"/>
  <c r="F122" i="3"/>
  <c r="Q814" i="2"/>
  <c r="Q21" i="12" s="1"/>
  <c r="C365" i="2"/>
  <c r="C355" i="2"/>
  <c r="C345" i="2"/>
  <c r="K229" i="7"/>
  <c r="C216" i="2"/>
  <c r="U447" i="2" s="1"/>
  <c r="C226" i="2"/>
  <c r="C236" i="2"/>
  <c r="C593" i="2"/>
  <c r="K186" i="7"/>
  <c r="R871" i="2"/>
  <c r="R78" i="12" s="1"/>
  <c r="Q871" i="2"/>
  <c r="Q78" i="12" s="1"/>
  <c r="C639" i="2"/>
  <c r="C568" i="2"/>
  <c r="C614" i="2"/>
  <c r="C392" i="2"/>
  <c r="K116" i="7"/>
  <c r="K272" i="7"/>
  <c r="K6" i="7"/>
  <c r="L2" i="7"/>
  <c r="E66" i="3"/>
  <c r="C66" i="3"/>
  <c r="D66" i="3"/>
  <c r="F66" i="3"/>
  <c r="F378" i="2"/>
  <c r="K169" i="7"/>
  <c r="K153" i="7"/>
  <c r="K137" i="7"/>
  <c r="K167" i="7"/>
  <c r="K151" i="7"/>
  <c r="K135" i="7"/>
  <c r="K165" i="7"/>
  <c r="K149" i="7"/>
  <c r="K133" i="7"/>
  <c r="K163" i="7"/>
  <c r="K147" i="7"/>
  <c r="K131" i="7"/>
  <c r="K177" i="7"/>
  <c r="K161" i="7"/>
  <c r="K145" i="7"/>
  <c r="K129" i="7"/>
  <c r="K175" i="7"/>
  <c r="K159" i="7"/>
  <c r="K143" i="7"/>
  <c r="K127" i="7"/>
  <c r="K173" i="7"/>
  <c r="K157" i="7"/>
  <c r="K141" i="7"/>
  <c r="K125" i="7"/>
  <c r="K123" i="7"/>
  <c r="K155" i="7"/>
  <c r="K139" i="7"/>
  <c r="K171" i="7"/>
  <c r="K119" i="7"/>
  <c r="K121" i="7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D18" i="2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C2" i="14" l="1"/>
  <c r="C4" i="13"/>
  <c r="F4" i="12"/>
  <c r="F48" i="12" s="1"/>
  <c r="D6" i="13"/>
  <c r="D57" i="13" s="1"/>
  <c r="D4" i="14"/>
  <c r="C23" i="13"/>
  <c r="C40" i="13"/>
  <c r="L339" i="7"/>
  <c r="F99" i="3"/>
  <c r="F670" i="2"/>
  <c r="F715" i="2" s="1"/>
  <c r="F28" i="3"/>
  <c r="F73" i="3"/>
  <c r="R118" i="12"/>
  <c r="D381" i="2"/>
  <c r="D4" i="3" s="1"/>
  <c r="D670" i="2" s="1"/>
  <c r="E4" i="12"/>
  <c r="D11" i="2"/>
  <c r="G381" i="2" s="1"/>
  <c r="D355" i="2"/>
  <c r="D345" i="2"/>
  <c r="D365" i="2"/>
  <c r="U122" i="2"/>
  <c r="U141" i="2" s="1"/>
  <c r="K206" i="7" s="1"/>
  <c r="U171" i="2"/>
  <c r="U254" i="2"/>
  <c r="U300" i="2"/>
  <c r="K219" i="7"/>
  <c r="K223" i="7"/>
  <c r="K224" i="7"/>
  <c r="L229" i="7"/>
  <c r="E503" i="2"/>
  <c r="D216" i="2"/>
  <c r="V447" i="2" s="1"/>
  <c r="D226" i="2"/>
  <c r="D236" i="2"/>
  <c r="D593" i="2"/>
  <c r="L186" i="7"/>
  <c r="D639" i="2"/>
  <c r="D568" i="2"/>
  <c r="D68" i="3"/>
  <c r="D733" i="2"/>
  <c r="F68" i="3"/>
  <c r="F733" i="2"/>
  <c r="C68" i="3"/>
  <c r="C733" i="2"/>
  <c r="E68" i="3"/>
  <c r="E733" i="2"/>
  <c r="D614" i="2"/>
  <c r="D392" i="2"/>
  <c r="L116" i="7"/>
  <c r="L272" i="7"/>
  <c r="L29" i="7"/>
  <c r="L6" i="7"/>
  <c r="M2" i="7"/>
  <c r="C20" i="1"/>
  <c r="G378" i="2"/>
  <c r="E4" i="3"/>
  <c r="E670" i="2" s="1"/>
  <c r="K181" i="7"/>
  <c r="L17" i="7"/>
  <c r="L93" i="7"/>
  <c r="L37" i="7"/>
  <c r="L99" i="7"/>
  <c r="L95" i="7"/>
  <c r="L19" i="7"/>
  <c r="L57" i="7"/>
  <c r="L87" i="7"/>
  <c r="L21" i="7"/>
  <c r="L167" i="7"/>
  <c r="L151" i="7"/>
  <c r="L135" i="7"/>
  <c r="L165" i="7"/>
  <c r="L149" i="7"/>
  <c r="L133" i="7"/>
  <c r="L163" i="7"/>
  <c r="L147" i="7"/>
  <c r="L131" i="7"/>
  <c r="L177" i="7"/>
  <c r="L161" i="7"/>
  <c r="L145" i="7"/>
  <c r="L129" i="7"/>
  <c r="L175" i="7"/>
  <c r="L159" i="7"/>
  <c r="L143" i="7"/>
  <c r="L127" i="7"/>
  <c r="L173" i="7"/>
  <c r="L157" i="7"/>
  <c r="L141" i="7"/>
  <c r="L125" i="7"/>
  <c r="L171" i="7"/>
  <c r="L155" i="7"/>
  <c r="L139" i="7"/>
  <c r="L123" i="7"/>
  <c r="L169" i="7"/>
  <c r="L153" i="7"/>
  <c r="L137" i="7"/>
  <c r="L79" i="7"/>
  <c r="L121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119" i="7"/>
  <c r="L33" i="7"/>
  <c r="L59" i="7"/>
  <c r="L85" i="7"/>
  <c r="L103" i="7"/>
  <c r="L49" i="7"/>
  <c r="L75" i="7"/>
  <c r="L101" i="7"/>
  <c r="L25" i="7"/>
  <c r="L65" i="7"/>
  <c r="L91" i="7"/>
  <c r="L15" i="7"/>
  <c r="K111" i="7"/>
  <c r="F117" i="3" l="1"/>
  <c r="F28" i="12"/>
  <c r="F73" i="12"/>
  <c r="F118" i="12" s="1"/>
  <c r="F100" i="12"/>
  <c r="E6" i="13"/>
  <c r="E57" i="13" s="1"/>
  <c r="E4" i="14"/>
  <c r="D23" i="13"/>
  <c r="D40" i="13"/>
  <c r="M339" i="7"/>
  <c r="F767" i="2"/>
  <c r="F740" i="2"/>
  <c r="F785" i="2" s="1"/>
  <c r="F821" i="2"/>
  <c r="F841" i="2"/>
  <c r="F796" i="2"/>
  <c r="F866" i="2"/>
  <c r="F695" i="2"/>
  <c r="H381" i="2"/>
  <c r="H4" i="12" s="1"/>
  <c r="G4" i="12"/>
  <c r="E73" i="12"/>
  <c r="E48" i="12"/>
  <c r="E28" i="12"/>
  <c r="E100" i="12"/>
  <c r="C381" i="2"/>
  <c r="D4" i="12"/>
  <c r="G4" i="3"/>
  <c r="G73" i="3" s="1"/>
  <c r="E365" i="2"/>
  <c r="E355" i="2"/>
  <c r="E345" i="2"/>
  <c r="U138" i="2"/>
  <c r="K203" i="7" s="1"/>
  <c r="U151" i="2"/>
  <c r="K216" i="7" s="1"/>
  <c r="U135" i="2"/>
  <c r="K200" i="7" s="1"/>
  <c r="U127" i="2"/>
  <c r="K192" i="7" s="1"/>
  <c r="U123" i="2"/>
  <c r="K188" i="7" s="1"/>
  <c r="U149" i="2"/>
  <c r="K214" i="7" s="1"/>
  <c r="AI122" i="2"/>
  <c r="U133" i="2"/>
  <c r="K198" i="7" s="1"/>
  <c r="U145" i="2"/>
  <c r="K210" i="7" s="1"/>
  <c r="U125" i="2"/>
  <c r="K190" i="7" s="1"/>
  <c r="U129" i="2"/>
  <c r="K194" i="7" s="1"/>
  <c r="U172" i="2"/>
  <c r="U173" i="2"/>
  <c r="U181" i="2"/>
  <c r="U189" i="2"/>
  <c r="U197" i="2"/>
  <c r="U178" i="2"/>
  <c r="U186" i="2"/>
  <c r="U194" i="2"/>
  <c r="U175" i="2"/>
  <c r="U183" i="2"/>
  <c r="U191" i="2"/>
  <c r="U199" i="2"/>
  <c r="U192" i="2"/>
  <c r="U200" i="2"/>
  <c r="U180" i="2"/>
  <c r="U188" i="2"/>
  <c r="U196" i="2"/>
  <c r="U177" i="2"/>
  <c r="U185" i="2"/>
  <c r="U193" i="2"/>
  <c r="U201" i="2"/>
  <c r="U176" i="2"/>
  <c r="U174" i="2"/>
  <c r="U182" i="2"/>
  <c r="U190" i="2"/>
  <c r="U198" i="2"/>
  <c r="U184" i="2"/>
  <c r="U179" i="2"/>
  <c r="U187" i="2"/>
  <c r="U195" i="2"/>
  <c r="U147" i="2"/>
  <c r="K212" i="7" s="1"/>
  <c r="U152" i="2"/>
  <c r="K217" i="7" s="1"/>
  <c r="U150" i="2"/>
  <c r="K215" i="7" s="1"/>
  <c r="U146" i="2"/>
  <c r="K211" i="7" s="1"/>
  <c r="U139" i="2"/>
  <c r="K204" i="7" s="1"/>
  <c r="U144" i="2"/>
  <c r="K209" i="7" s="1"/>
  <c r="U142" i="2"/>
  <c r="K207" i="7" s="1"/>
  <c r="U148" i="2"/>
  <c r="K213" i="7" s="1"/>
  <c r="U131" i="2"/>
  <c r="K196" i="7" s="1"/>
  <c r="U136" i="2"/>
  <c r="K201" i="7" s="1"/>
  <c r="U134" i="2"/>
  <c r="K199" i="7" s="1"/>
  <c r="U140" i="2"/>
  <c r="K205" i="7" s="1"/>
  <c r="U130" i="2"/>
  <c r="K195" i="7" s="1"/>
  <c r="U128" i="2"/>
  <c r="K193" i="7" s="1"/>
  <c r="U126" i="2"/>
  <c r="K191" i="7" s="1"/>
  <c r="U132" i="2"/>
  <c r="K197" i="7" s="1"/>
  <c r="U124" i="2"/>
  <c r="U137" i="2"/>
  <c r="K202" i="7" s="1"/>
  <c r="U143" i="2"/>
  <c r="K208" i="7" s="1"/>
  <c r="V122" i="2"/>
  <c r="AJ122" i="2" s="1"/>
  <c r="V171" i="2"/>
  <c r="AI254" i="2"/>
  <c r="AI287" i="2" s="1"/>
  <c r="U263" i="2"/>
  <c r="U264" i="2"/>
  <c r="U257" i="2"/>
  <c r="U267" i="2"/>
  <c r="U269" i="2"/>
  <c r="U278" i="2"/>
  <c r="U256" i="2"/>
  <c r="U268" i="2"/>
  <c r="U260" i="2"/>
  <c r="U273" i="2"/>
  <c r="U258" i="2"/>
  <c r="U274" i="2"/>
  <c r="U259" i="2"/>
  <c r="U276" i="2"/>
  <c r="U261" i="2"/>
  <c r="U272" i="2"/>
  <c r="U277" i="2"/>
  <c r="U262" i="2"/>
  <c r="U270" i="2"/>
  <c r="U281" i="2"/>
  <c r="U266" i="2"/>
  <c r="U271" i="2"/>
  <c r="U279" i="2"/>
  <c r="U265" i="2"/>
  <c r="U275" i="2"/>
  <c r="U282" i="2"/>
  <c r="U280" i="2"/>
  <c r="U302" i="2"/>
  <c r="U336" i="2" s="1"/>
  <c r="C348" i="2" s="1"/>
  <c r="U310" i="2"/>
  <c r="U318" i="2"/>
  <c r="U326" i="2"/>
  <c r="U307" i="2"/>
  <c r="U315" i="2"/>
  <c r="U323" i="2"/>
  <c r="U304" i="2"/>
  <c r="U312" i="2"/>
  <c r="U320" i="2"/>
  <c r="U328" i="2"/>
  <c r="U316" i="2"/>
  <c r="U324" i="2"/>
  <c r="U309" i="2"/>
  <c r="U317" i="2"/>
  <c r="U325" i="2"/>
  <c r="U308" i="2"/>
  <c r="U306" i="2"/>
  <c r="U314" i="2"/>
  <c r="U322" i="2"/>
  <c r="U330" i="2"/>
  <c r="U303" i="2"/>
  <c r="U311" i="2"/>
  <c r="U319" i="2"/>
  <c r="U327" i="2"/>
  <c r="U305" i="2"/>
  <c r="U313" i="2"/>
  <c r="U321" i="2"/>
  <c r="U329" i="2"/>
  <c r="U284" i="2"/>
  <c r="U283" i="2"/>
  <c r="V254" i="2"/>
  <c r="V300" i="2"/>
  <c r="L219" i="7"/>
  <c r="L223" i="7"/>
  <c r="L224" i="7"/>
  <c r="M229" i="7"/>
  <c r="F503" i="2"/>
  <c r="C241" i="2"/>
  <c r="C577" i="2" s="1"/>
  <c r="C237" i="2"/>
  <c r="C242" i="2"/>
  <c r="C578" i="2" s="1"/>
  <c r="E216" i="2"/>
  <c r="W447" i="2" s="1"/>
  <c r="E226" i="2"/>
  <c r="E236" i="2"/>
  <c r="E593" i="2"/>
  <c r="M186" i="7"/>
  <c r="E639" i="2"/>
  <c r="E568" i="2"/>
  <c r="D821" i="2"/>
  <c r="E821" i="2"/>
  <c r="E71" i="3"/>
  <c r="E735" i="2"/>
  <c r="E861" i="2" s="1"/>
  <c r="C71" i="3"/>
  <c r="C735" i="2"/>
  <c r="F71" i="3"/>
  <c r="F735" i="2"/>
  <c r="F861" i="2" s="1"/>
  <c r="D71" i="3"/>
  <c r="D735" i="2"/>
  <c r="D861" i="2" s="1"/>
  <c r="E614" i="2"/>
  <c r="E392" i="2"/>
  <c r="M116" i="7"/>
  <c r="M272" i="7"/>
  <c r="M6" i="7"/>
  <c r="D841" i="2"/>
  <c r="D796" i="2"/>
  <c r="E841" i="2"/>
  <c r="E796" i="2"/>
  <c r="M177" i="7"/>
  <c r="E866" i="2"/>
  <c r="D866" i="2"/>
  <c r="D740" i="2"/>
  <c r="D767" i="2"/>
  <c r="E740" i="2"/>
  <c r="E767" i="2"/>
  <c r="E695" i="2"/>
  <c r="E715" i="2"/>
  <c r="D695" i="2"/>
  <c r="D715" i="2"/>
  <c r="N2" i="7"/>
  <c r="D73" i="3"/>
  <c r="D99" i="3"/>
  <c r="E73" i="3"/>
  <c r="E99" i="3"/>
  <c r="E48" i="3"/>
  <c r="E28" i="3"/>
  <c r="D48" i="3"/>
  <c r="D28" i="3"/>
  <c r="M13" i="7"/>
  <c r="M71" i="7"/>
  <c r="M77" i="7"/>
  <c r="M169" i="7"/>
  <c r="M107" i="7"/>
  <c r="M31" i="7"/>
  <c r="M55" i="7"/>
  <c r="M81" i="7"/>
  <c r="M123" i="7"/>
  <c r="M97" i="7"/>
  <c r="M127" i="7"/>
  <c r="M35" i="7"/>
  <c r="M21" i="7"/>
  <c r="M173" i="7"/>
  <c r="M89" i="7"/>
  <c r="M47" i="7"/>
  <c r="M131" i="7"/>
  <c r="M147" i="7"/>
  <c r="M73" i="7"/>
  <c r="M37" i="7"/>
  <c r="M103" i="7"/>
  <c r="M155" i="7"/>
  <c r="M159" i="7"/>
  <c r="M133" i="7"/>
  <c r="M139" i="7"/>
  <c r="M9" i="7"/>
  <c r="M27" i="7"/>
  <c r="M79" i="7"/>
  <c r="M151" i="7"/>
  <c r="M41" i="7"/>
  <c r="M99" i="7"/>
  <c r="M83" i="7"/>
  <c r="M17" i="7"/>
  <c r="M43" i="7"/>
  <c r="M69" i="7"/>
  <c r="M95" i="7"/>
  <c r="M167" i="7"/>
  <c r="M171" i="7"/>
  <c r="M175" i="7"/>
  <c r="M149" i="7"/>
  <c r="M135" i="7"/>
  <c r="M125" i="7"/>
  <c r="M145" i="7"/>
  <c r="M165" i="7"/>
  <c r="H378" i="2"/>
  <c r="M11" i="7"/>
  <c r="M129" i="7"/>
  <c r="M163" i="7"/>
  <c r="M105" i="7"/>
  <c r="M53" i="7"/>
  <c r="M19" i="7"/>
  <c r="M33" i="7"/>
  <c r="M85" i="7"/>
  <c r="M25" i="7"/>
  <c r="M45" i="7"/>
  <c r="M23" i="7"/>
  <c r="M49" i="7"/>
  <c r="M75" i="7"/>
  <c r="M101" i="7"/>
  <c r="M121" i="7"/>
  <c r="M137" i="7"/>
  <c r="M141" i="7"/>
  <c r="M161" i="7"/>
  <c r="M61" i="7"/>
  <c r="M87" i="7"/>
  <c r="M63" i="7"/>
  <c r="M143" i="7"/>
  <c r="M57" i="7"/>
  <c r="M67" i="7"/>
  <c r="M93" i="7"/>
  <c r="M59" i="7"/>
  <c r="M51" i="7"/>
  <c r="M29" i="7"/>
  <c r="M39" i="7"/>
  <c r="M65" i="7"/>
  <c r="M91" i="7"/>
  <c r="M15" i="7"/>
  <c r="M119" i="7"/>
  <c r="M153" i="7"/>
  <c r="M157" i="7"/>
  <c r="L181" i="7"/>
  <c r="L111" i="7"/>
  <c r="F6" i="13" l="1"/>
  <c r="F57" i="13" s="1"/>
  <c r="F4" i="14"/>
  <c r="E23" i="13"/>
  <c r="E40" i="13"/>
  <c r="N339" i="7"/>
  <c r="I381" i="2"/>
  <c r="I4" i="12" s="1"/>
  <c r="I73" i="12" s="1"/>
  <c r="H4" i="3"/>
  <c r="H670" i="2" s="1"/>
  <c r="G28" i="3"/>
  <c r="G670" i="2"/>
  <c r="G715" i="2" s="1"/>
  <c r="G48" i="3"/>
  <c r="G99" i="3"/>
  <c r="F864" i="2"/>
  <c r="F868" i="2" s="1"/>
  <c r="F75" i="12" s="1"/>
  <c r="F68" i="12"/>
  <c r="E864" i="2"/>
  <c r="E68" i="12"/>
  <c r="D864" i="2"/>
  <c r="D868" i="2" s="1"/>
  <c r="D75" i="12" s="1"/>
  <c r="D68" i="12"/>
  <c r="C4" i="3"/>
  <c r="C4" i="12"/>
  <c r="D73" i="12"/>
  <c r="D28" i="12"/>
  <c r="D48" i="12"/>
  <c r="D100" i="12"/>
  <c r="G73" i="12"/>
  <c r="G48" i="12"/>
  <c r="G100" i="12"/>
  <c r="G28" i="12"/>
  <c r="H100" i="12"/>
  <c r="H73" i="12"/>
  <c r="H48" i="12"/>
  <c r="H28" i="12"/>
  <c r="F365" i="2"/>
  <c r="F355" i="2"/>
  <c r="F345" i="2"/>
  <c r="U158" i="2"/>
  <c r="C229" i="2" s="1"/>
  <c r="K189" i="7"/>
  <c r="U207" i="2"/>
  <c r="C219" i="2" s="1"/>
  <c r="U208" i="2"/>
  <c r="C220" i="2" s="1"/>
  <c r="U159" i="2"/>
  <c r="C230" i="2" s="1"/>
  <c r="V172" i="2"/>
  <c r="V176" i="2"/>
  <c r="V184" i="2"/>
  <c r="V192" i="2"/>
  <c r="V200" i="2"/>
  <c r="V173" i="2"/>
  <c r="V181" i="2"/>
  <c r="V189" i="2"/>
  <c r="V197" i="2"/>
  <c r="V178" i="2"/>
  <c r="V186" i="2"/>
  <c r="V194" i="2"/>
  <c r="V175" i="2"/>
  <c r="V183" i="2"/>
  <c r="V191" i="2"/>
  <c r="V199" i="2"/>
  <c r="V180" i="2"/>
  <c r="V188" i="2"/>
  <c r="V196" i="2"/>
  <c r="V177" i="2"/>
  <c r="V185" i="2"/>
  <c r="V193" i="2"/>
  <c r="V201" i="2"/>
  <c r="V187" i="2"/>
  <c r="V195" i="2"/>
  <c r="V174" i="2"/>
  <c r="V182" i="2"/>
  <c r="V190" i="2"/>
  <c r="V198" i="2"/>
  <c r="V179" i="2"/>
  <c r="W122" i="2"/>
  <c r="AK122" i="2" s="1"/>
  <c r="W171" i="2"/>
  <c r="U290" i="2"/>
  <c r="AI300" i="2"/>
  <c r="AJ254" i="2"/>
  <c r="AJ287" i="2" s="1"/>
  <c r="V151" i="2"/>
  <c r="L216" i="7" s="1"/>
  <c r="V149" i="2"/>
  <c r="L214" i="7" s="1"/>
  <c r="V147" i="2"/>
  <c r="L212" i="7" s="1"/>
  <c r="V145" i="2"/>
  <c r="L210" i="7" s="1"/>
  <c r="V143" i="2"/>
  <c r="L208" i="7" s="1"/>
  <c r="V141" i="2"/>
  <c r="L206" i="7" s="1"/>
  <c r="V139" i="2"/>
  <c r="L204" i="7" s="1"/>
  <c r="V137" i="2"/>
  <c r="L202" i="7" s="1"/>
  <c r="V152" i="2"/>
  <c r="L217" i="7" s="1"/>
  <c r="V150" i="2"/>
  <c r="L215" i="7" s="1"/>
  <c r="V148" i="2"/>
  <c r="L213" i="7" s="1"/>
  <c r="V146" i="2"/>
  <c r="L211" i="7" s="1"/>
  <c r="V144" i="2"/>
  <c r="L209" i="7" s="1"/>
  <c r="V142" i="2"/>
  <c r="L207" i="7" s="1"/>
  <c r="V140" i="2"/>
  <c r="L205" i="7" s="1"/>
  <c r="V138" i="2"/>
  <c r="L203" i="7" s="1"/>
  <c r="V136" i="2"/>
  <c r="L201" i="7" s="1"/>
  <c r="V134" i="2"/>
  <c r="L199" i="7" s="1"/>
  <c r="V132" i="2"/>
  <c r="L197" i="7" s="1"/>
  <c r="V130" i="2"/>
  <c r="L195" i="7" s="1"/>
  <c r="V128" i="2"/>
  <c r="L193" i="7" s="1"/>
  <c r="V126" i="2"/>
  <c r="L191" i="7" s="1"/>
  <c r="V124" i="2"/>
  <c r="V135" i="2"/>
  <c r="L200" i="7" s="1"/>
  <c r="V133" i="2"/>
  <c r="L198" i="7" s="1"/>
  <c r="V131" i="2"/>
  <c r="L196" i="7" s="1"/>
  <c r="V129" i="2"/>
  <c r="L194" i="7" s="1"/>
  <c r="V127" i="2"/>
  <c r="L192" i="7" s="1"/>
  <c r="V125" i="2"/>
  <c r="L190" i="7" s="1"/>
  <c r="V123" i="2"/>
  <c r="L188" i="7" s="1"/>
  <c r="AI155" i="2"/>
  <c r="AI171" i="2" s="1"/>
  <c r="V305" i="2"/>
  <c r="V313" i="2"/>
  <c r="V321" i="2"/>
  <c r="V329" i="2"/>
  <c r="V310" i="2"/>
  <c r="V318" i="2"/>
  <c r="V326" i="2"/>
  <c r="V307" i="2"/>
  <c r="V315" i="2"/>
  <c r="V323" i="2"/>
  <c r="V312" i="2"/>
  <c r="V320" i="2"/>
  <c r="V328" i="2"/>
  <c r="V311" i="2"/>
  <c r="V327" i="2"/>
  <c r="V309" i="2"/>
  <c r="V317" i="2"/>
  <c r="V325" i="2"/>
  <c r="V303" i="2"/>
  <c r="V306" i="2"/>
  <c r="V314" i="2"/>
  <c r="V322" i="2"/>
  <c r="V330" i="2"/>
  <c r="V319" i="2"/>
  <c r="V308" i="2"/>
  <c r="V316" i="2"/>
  <c r="V324" i="2"/>
  <c r="W254" i="2"/>
  <c r="W300" i="2"/>
  <c r="M219" i="7"/>
  <c r="M223" i="7"/>
  <c r="M224" i="7"/>
  <c r="K262" i="7"/>
  <c r="C571" i="2"/>
  <c r="G799" i="2" s="1"/>
  <c r="G6" i="12" s="1"/>
  <c r="N229" i="7"/>
  <c r="G503" i="2"/>
  <c r="G806" i="2"/>
  <c r="G13" i="12" s="1"/>
  <c r="K267" i="7"/>
  <c r="K266" i="7"/>
  <c r="G805" i="2" s="1"/>
  <c r="G12" i="12" s="1"/>
  <c r="D237" i="2"/>
  <c r="D242" i="2"/>
  <c r="D578" i="2" s="1"/>
  <c r="D241" i="2"/>
  <c r="D577" i="2" s="1"/>
  <c r="F216" i="2"/>
  <c r="F226" i="2"/>
  <c r="F236" i="2"/>
  <c r="F593" i="2"/>
  <c r="N186" i="7"/>
  <c r="F639" i="2"/>
  <c r="F568" i="2"/>
  <c r="D75" i="3"/>
  <c r="D738" i="2"/>
  <c r="D103" i="3"/>
  <c r="D102" i="3"/>
  <c r="D33" i="3"/>
  <c r="D700" i="2" s="1"/>
  <c r="C33" i="3"/>
  <c r="C700" i="2" s="1"/>
  <c r="C738" i="2"/>
  <c r="C102" i="3"/>
  <c r="C103" i="3"/>
  <c r="F33" i="3"/>
  <c r="F700" i="2" s="1"/>
  <c r="F738" i="2"/>
  <c r="F103" i="3"/>
  <c r="F75" i="3"/>
  <c r="F102" i="3"/>
  <c r="E33" i="3"/>
  <c r="E700" i="2" s="1"/>
  <c r="E738" i="2"/>
  <c r="E103" i="3"/>
  <c r="E102" i="3"/>
  <c r="E75" i="3"/>
  <c r="F614" i="2"/>
  <c r="F392" i="2"/>
  <c r="N116" i="7"/>
  <c r="N272" i="7"/>
  <c r="N6" i="7"/>
  <c r="N131" i="7"/>
  <c r="O2" i="7"/>
  <c r="N163" i="7"/>
  <c r="N147" i="7"/>
  <c r="N23" i="7"/>
  <c r="N47" i="7"/>
  <c r="N55" i="7"/>
  <c r="N69" i="7"/>
  <c r="N91" i="7"/>
  <c r="N85" i="7"/>
  <c r="N67" i="7"/>
  <c r="N89" i="7"/>
  <c r="N149" i="7"/>
  <c r="N151" i="7"/>
  <c r="N9" i="7"/>
  <c r="N49" i="7"/>
  <c r="N123" i="7"/>
  <c r="N33" i="7"/>
  <c r="N83" i="7"/>
  <c r="N59" i="7"/>
  <c r="N171" i="7"/>
  <c r="N63" i="7"/>
  <c r="N17" i="7"/>
  <c r="N53" i="7"/>
  <c r="N169" i="7"/>
  <c r="N41" i="7"/>
  <c r="N13" i="7"/>
  <c r="N81" i="7"/>
  <c r="N173" i="7"/>
  <c r="N31" i="7"/>
  <c r="N77" i="7"/>
  <c r="N27" i="7"/>
  <c r="N127" i="7"/>
  <c r="N143" i="7"/>
  <c r="N57" i="7"/>
  <c r="N93" i="7"/>
  <c r="N43" i="7"/>
  <c r="N165" i="7"/>
  <c r="N129" i="7"/>
  <c r="N139" i="7"/>
  <c r="N159" i="7"/>
  <c r="N19" i="7"/>
  <c r="N15" i="7"/>
  <c r="N73" i="7"/>
  <c r="N39" i="7"/>
  <c r="N65" i="7"/>
  <c r="N75" i="7"/>
  <c r="N101" i="7"/>
  <c r="N135" i="7"/>
  <c r="N155" i="7"/>
  <c r="N175" i="7"/>
  <c r="N25" i="7"/>
  <c r="N35" i="7"/>
  <c r="N29" i="7"/>
  <c r="N71" i="7"/>
  <c r="N97" i="7"/>
  <c r="N107" i="7"/>
  <c r="N121" i="7"/>
  <c r="N167" i="7"/>
  <c r="N125" i="7"/>
  <c r="N145" i="7"/>
  <c r="N51" i="7"/>
  <c r="N105" i="7"/>
  <c r="N45" i="7"/>
  <c r="N87" i="7"/>
  <c r="N99" i="7"/>
  <c r="N21" i="7"/>
  <c r="N119" i="7"/>
  <c r="N137" i="7"/>
  <c r="N141" i="7"/>
  <c r="N161" i="7"/>
  <c r="N95" i="7"/>
  <c r="N79" i="7"/>
  <c r="N61" i="7"/>
  <c r="N103" i="7"/>
  <c r="N11" i="7"/>
  <c r="N37" i="7"/>
  <c r="N133" i="7"/>
  <c r="N153" i="7"/>
  <c r="N157" i="7"/>
  <c r="N177" i="7"/>
  <c r="I378" i="2"/>
  <c r="M181" i="7"/>
  <c r="M111" i="7"/>
  <c r="G6" i="13" l="1"/>
  <c r="G57" i="13" s="1"/>
  <c r="G4" i="14"/>
  <c r="F23" i="13"/>
  <c r="F40" i="13"/>
  <c r="O339" i="7"/>
  <c r="X171" i="2"/>
  <c r="X187" i="2" s="1"/>
  <c r="X447" i="2"/>
  <c r="G767" i="2"/>
  <c r="H99" i="3"/>
  <c r="H28" i="3"/>
  <c r="H48" i="3"/>
  <c r="H73" i="3"/>
  <c r="I4" i="3"/>
  <c r="I48" i="3" s="1"/>
  <c r="J381" i="2"/>
  <c r="J4" i="12" s="1"/>
  <c r="J100" i="12" s="1"/>
  <c r="I100" i="12"/>
  <c r="I48" i="12"/>
  <c r="G695" i="2"/>
  <c r="G866" i="2"/>
  <c r="G740" i="2"/>
  <c r="G821" i="2"/>
  <c r="I28" i="12"/>
  <c r="G796" i="2"/>
  <c r="G841" i="2"/>
  <c r="D826" i="2"/>
  <c r="D33" i="12" s="1"/>
  <c r="D71" i="12"/>
  <c r="E826" i="2"/>
  <c r="E33" i="12" s="1"/>
  <c r="E71" i="12"/>
  <c r="E868" i="2"/>
  <c r="E75" i="12" s="1"/>
  <c r="F826" i="2"/>
  <c r="F33" i="12" s="1"/>
  <c r="F71" i="12"/>
  <c r="C100" i="12"/>
  <c r="C73" i="12"/>
  <c r="C28" i="12"/>
  <c r="C48" i="12"/>
  <c r="C670" i="2"/>
  <c r="C73" i="3"/>
  <c r="C99" i="3"/>
  <c r="C48" i="3"/>
  <c r="C28" i="3"/>
  <c r="C358" i="2"/>
  <c r="C368" i="2" s="1"/>
  <c r="C371" i="2"/>
  <c r="G365" i="2"/>
  <c r="G355" i="2"/>
  <c r="G345" i="2"/>
  <c r="C223" i="2"/>
  <c r="V158" i="2"/>
  <c r="D229" i="2" s="1"/>
  <c r="L189" i="7"/>
  <c r="V207" i="2"/>
  <c r="D219" i="2" s="1"/>
  <c r="V208" i="2"/>
  <c r="D220" i="2" s="1"/>
  <c r="W172" i="2"/>
  <c r="W179" i="2"/>
  <c r="W187" i="2"/>
  <c r="W195" i="2"/>
  <c r="W176" i="2"/>
  <c r="W184" i="2"/>
  <c r="W192" i="2"/>
  <c r="W200" i="2"/>
  <c r="W198" i="2"/>
  <c r="W173" i="2"/>
  <c r="W181" i="2"/>
  <c r="W189" i="2"/>
  <c r="W197" i="2"/>
  <c r="W190" i="2"/>
  <c r="W178" i="2"/>
  <c r="W186" i="2"/>
  <c r="W194" i="2"/>
  <c r="W175" i="2"/>
  <c r="W183" i="2"/>
  <c r="W191" i="2"/>
  <c r="W199" i="2"/>
  <c r="W180" i="2"/>
  <c r="W188" i="2"/>
  <c r="W196" i="2"/>
  <c r="W174" i="2"/>
  <c r="W182" i="2"/>
  <c r="W177" i="2"/>
  <c r="W185" i="2"/>
  <c r="W193" i="2"/>
  <c r="W201" i="2"/>
  <c r="V159" i="2"/>
  <c r="D230" i="2" s="1"/>
  <c r="AJ300" i="2"/>
  <c r="AK254" i="2"/>
  <c r="AK287" i="2" s="1"/>
  <c r="W152" i="2"/>
  <c r="M217" i="7" s="1"/>
  <c r="W150" i="2"/>
  <c r="M215" i="7" s="1"/>
  <c r="W148" i="2"/>
  <c r="M213" i="7" s="1"/>
  <c r="W146" i="2"/>
  <c r="M211" i="7" s="1"/>
  <c r="W144" i="2"/>
  <c r="M209" i="7" s="1"/>
  <c r="W142" i="2"/>
  <c r="M207" i="7" s="1"/>
  <c r="W140" i="2"/>
  <c r="M205" i="7" s="1"/>
  <c r="W138" i="2"/>
  <c r="M203" i="7" s="1"/>
  <c r="W136" i="2"/>
  <c r="M201" i="7" s="1"/>
  <c r="W151" i="2"/>
  <c r="M216" i="7" s="1"/>
  <c r="W149" i="2"/>
  <c r="M214" i="7" s="1"/>
  <c r="W147" i="2"/>
  <c r="M212" i="7" s="1"/>
  <c r="W145" i="2"/>
  <c r="M210" i="7" s="1"/>
  <c r="W143" i="2"/>
  <c r="M208" i="7" s="1"/>
  <c r="W141" i="2"/>
  <c r="M206" i="7" s="1"/>
  <c r="W139" i="2"/>
  <c r="M204" i="7" s="1"/>
  <c r="W137" i="2"/>
  <c r="M202" i="7" s="1"/>
  <c r="W134" i="2"/>
  <c r="M199" i="7" s="1"/>
  <c r="W132" i="2"/>
  <c r="M197" i="7" s="1"/>
  <c r="W130" i="2"/>
  <c r="M195" i="7" s="1"/>
  <c r="W128" i="2"/>
  <c r="M193" i="7" s="1"/>
  <c r="W126" i="2"/>
  <c r="M191" i="7" s="1"/>
  <c r="W124" i="2"/>
  <c r="W133" i="2"/>
  <c r="M198" i="7" s="1"/>
  <c r="W131" i="2"/>
  <c r="M196" i="7" s="1"/>
  <c r="W129" i="2"/>
  <c r="M194" i="7" s="1"/>
  <c r="W123" i="2"/>
  <c r="M188" i="7" s="1"/>
  <c r="W135" i="2"/>
  <c r="M200" i="7" s="1"/>
  <c r="W127" i="2"/>
  <c r="M192" i="7" s="1"/>
  <c r="W125" i="2"/>
  <c r="M190" i="7" s="1"/>
  <c r="X300" i="2"/>
  <c r="X327" i="2" s="1"/>
  <c r="X122" i="2"/>
  <c r="AL122" i="2" s="1"/>
  <c r="AJ155" i="2"/>
  <c r="AJ171" i="2" s="1"/>
  <c r="W301" i="2"/>
  <c r="X254" i="2"/>
  <c r="N219" i="7"/>
  <c r="N224" i="7"/>
  <c r="L262" i="7"/>
  <c r="D571" i="2"/>
  <c r="H799" i="2" s="1"/>
  <c r="H6" i="12" s="1"/>
  <c r="O229" i="7"/>
  <c r="H503" i="2"/>
  <c r="L267" i="7"/>
  <c r="H806" i="2" s="1"/>
  <c r="H13" i="12" s="1"/>
  <c r="L266" i="7"/>
  <c r="H805" i="2" s="1"/>
  <c r="H12" i="12" s="1"/>
  <c r="E237" i="2"/>
  <c r="E241" i="2"/>
  <c r="E577" i="2" s="1"/>
  <c r="E242" i="2"/>
  <c r="E578" i="2" s="1"/>
  <c r="G216" i="2"/>
  <c r="G226" i="2"/>
  <c r="G236" i="2"/>
  <c r="G593" i="2"/>
  <c r="O186" i="7"/>
  <c r="G639" i="2"/>
  <c r="G568" i="2"/>
  <c r="H821" i="2"/>
  <c r="E771" i="2"/>
  <c r="E770" i="2"/>
  <c r="D699" i="2"/>
  <c r="D825" i="2" s="1"/>
  <c r="C29" i="3"/>
  <c r="F82" i="3"/>
  <c r="F742" i="2"/>
  <c r="F749" i="2" s="1"/>
  <c r="E82" i="3"/>
  <c r="E742" i="2"/>
  <c r="E749" i="2" s="1"/>
  <c r="F770" i="2"/>
  <c r="F771" i="2"/>
  <c r="D771" i="2"/>
  <c r="D770" i="2"/>
  <c r="C771" i="2"/>
  <c r="C770" i="2"/>
  <c r="D82" i="3"/>
  <c r="D742" i="2"/>
  <c r="D749" i="2" s="1"/>
  <c r="G614" i="2"/>
  <c r="G392" i="2"/>
  <c r="O116" i="7"/>
  <c r="O272" i="7"/>
  <c r="O6" i="7"/>
  <c r="H841" i="2"/>
  <c r="H796" i="2"/>
  <c r="H866" i="2"/>
  <c r="H740" i="2"/>
  <c r="H767" i="2"/>
  <c r="H695" i="2"/>
  <c r="H715" i="2"/>
  <c r="O143" i="7"/>
  <c r="P2" i="7"/>
  <c r="N181" i="7"/>
  <c r="O51" i="7"/>
  <c r="O11" i="7"/>
  <c r="O125" i="7"/>
  <c r="O159" i="7"/>
  <c r="N111" i="7"/>
  <c r="O15" i="7"/>
  <c r="O95" i="7"/>
  <c r="O69" i="7"/>
  <c r="O35" i="7"/>
  <c r="O105" i="7"/>
  <c r="O61" i="7"/>
  <c r="O135" i="7"/>
  <c r="O21" i="7"/>
  <c r="O77" i="7"/>
  <c r="O139" i="7"/>
  <c r="O47" i="7"/>
  <c r="O103" i="7"/>
  <c r="O155" i="7"/>
  <c r="O27" i="7"/>
  <c r="O119" i="7"/>
  <c r="O165" i="7"/>
  <c r="O175" i="7"/>
  <c r="O53" i="7"/>
  <c r="O17" i="7"/>
  <c r="J378" i="2"/>
  <c r="O31" i="7"/>
  <c r="O79" i="7"/>
  <c r="O83" i="7"/>
  <c r="O23" i="7"/>
  <c r="O33" i="7"/>
  <c r="O59" i="7"/>
  <c r="O129" i="7"/>
  <c r="O167" i="7"/>
  <c r="O141" i="7"/>
  <c r="O161" i="7"/>
  <c r="O73" i="7"/>
  <c r="O67" i="7"/>
  <c r="O93" i="7"/>
  <c r="O43" i="7"/>
  <c r="O147" i="7"/>
  <c r="O151" i="7"/>
  <c r="O171" i="7"/>
  <c r="O145" i="7"/>
  <c r="O9" i="7"/>
  <c r="O57" i="7"/>
  <c r="O37" i="7"/>
  <c r="O99" i="7"/>
  <c r="O39" i="7"/>
  <c r="O49" i="7"/>
  <c r="O75" i="7"/>
  <c r="O131" i="7"/>
  <c r="O137" i="7"/>
  <c r="O157" i="7"/>
  <c r="O177" i="7"/>
  <c r="O63" i="7"/>
  <c r="O13" i="7"/>
  <c r="O55" i="7"/>
  <c r="O65" i="7"/>
  <c r="O91" i="7"/>
  <c r="O163" i="7"/>
  <c r="O153" i="7"/>
  <c r="O173" i="7"/>
  <c r="O85" i="7"/>
  <c r="O89" i="7"/>
  <c r="O71" i="7"/>
  <c r="O107" i="7"/>
  <c r="O169" i="7"/>
  <c r="O127" i="7"/>
  <c r="O41" i="7"/>
  <c r="O29" i="7"/>
  <c r="O81" i="7"/>
  <c r="O133" i="7"/>
  <c r="O101" i="7"/>
  <c r="O25" i="7"/>
  <c r="O19" i="7"/>
  <c r="O45" i="7"/>
  <c r="O87" i="7"/>
  <c r="O97" i="7"/>
  <c r="O121" i="7"/>
  <c r="O149" i="7"/>
  <c r="O123" i="7"/>
  <c r="H6" i="13" l="1"/>
  <c r="H57" i="13" s="1"/>
  <c r="H4" i="14"/>
  <c r="G23" i="13"/>
  <c r="G40" i="13"/>
  <c r="P339" i="7"/>
  <c r="X193" i="2"/>
  <c r="X201" i="2"/>
  <c r="X183" i="2"/>
  <c r="X179" i="2"/>
  <c r="X175" i="2"/>
  <c r="X198" i="2"/>
  <c r="X194" i="2"/>
  <c r="X190" i="2"/>
  <c r="X197" i="2"/>
  <c r="X172" i="2"/>
  <c r="X185" i="2"/>
  <c r="X173" i="2"/>
  <c r="X207" i="2" s="1"/>
  <c r="F219" i="2" s="1"/>
  <c r="X177" i="2"/>
  <c r="X200" i="2"/>
  <c r="K381" i="2"/>
  <c r="K4" i="12" s="1"/>
  <c r="K100" i="12" s="1"/>
  <c r="X196" i="2"/>
  <c r="X192" i="2"/>
  <c r="X188" i="2"/>
  <c r="X186" i="2"/>
  <c r="X184" i="2"/>
  <c r="X182" i="2"/>
  <c r="X180" i="2"/>
  <c r="X178" i="2"/>
  <c r="X176" i="2"/>
  <c r="X174" i="2"/>
  <c r="X199" i="2"/>
  <c r="X189" i="2"/>
  <c r="X195" i="2"/>
  <c r="X191" i="2"/>
  <c r="X181" i="2"/>
  <c r="I99" i="3"/>
  <c r="I670" i="2"/>
  <c r="I821" i="2" s="1"/>
  <c r="I28" i="3"/>
  <c r="I73" i="3"/>
  <c r="Y171" i="2"/>
  <c r="Y193" i="2" s="1"/>
  <c r="Y447" i="2"/>
  <c r="J4" i="3"/>
  <c r="J670" i="2" s="1"/>
  <c r="J73" i="12"/>
  <c r="J28" i="12"/>
  <c r="J48" i="12"/>
  <c r="D822" i="2"/>
  <c r="D32" i="12"/>
  <c r="F103" i="12"/>
  <c r="E103" i="12"/>
  <c r="D103" i="12"/>
  <c r="C740" i="2"/>
  <c r="C767" i="2"/>
  <c r="C841" i="2"/>
  <c r="C866" i="2"/>
  <c r="C821" i="2"/>
  <c r="C796" i="2"/>
  <c r="C715" i="2"/>
  <c r="C695" i="2"/>
  <c r="H365" i="2"/>
  <c r="H355" i="2"/>
  <c r="H345" i="2"/>
  <c r="D223" i="2"/>
  <c r="W158" i="2"/>
  <c r="E229" i="2" s="1"/>
  <c r="M189" i="7"/>
  <c r="W207" i="2"/>
  <c r="E219" i="2" s="1"/>
  <c r="W208" i="2"/>
  <c r="E220" i="2" s="1"/>
  <c r="X310" i="2"/>
  <c r="X319" i="2"/>
  <c r="W159" i="2"/>
  <c r="E230" i="2" s="1"/>
  <c r="X318" i="2"/>
  <c r="X329" i="2"/>
  <c r="X314" i="2"/>
  <c r="X304" i="2"/>
  <c r="X330" i="2"/>
  <c r="X316" i="2"/>
  <c r="X325" i="2"/>
  <c r="X315" i="2"/>
  <c r="X322" i="2"/>
  <c r="X323" i="2"/>
  <c r="X302" i="2"/>
  <c r="X336" i="2" s="1"/>
  <c r="F348" i="2" s="1"/>
  <c r="X311" i="2"/>
  <c r="X303" i="2"/>
  <c r="X306" i="2"/>
  <c r="X307" i="2"/>
  <c r="X321" i="2"/>
  <c r="X328" i="2"/>
  <c r="X317" i="2"/>
  <c r="X313" i="2"/>
  <c r="X320" i="2"/>
  <c r="X309" i="2"/>
  <c r="X305" i="2"/>
  <c r="X312" i="2"/>
  <c r="X326" i="2"/>
  <c r="X324" i="2"/>
  <c r="X301" i="2"/>
  <c r="X308" i="2"/>
  <c r="AK300" i="2"/>
  <c r="Y300" i="2"/>
  <c r="Y122" i="2"/>
  <c r="AM122" i="2" s="1"/>
  <c r="X152" i="2"/>
  <c r="N217" i="7" s="1"/>
  <c r="X150" i="2"/>
  <c r="N215" i="7" s="1"/>
  <c r="X148" i="2"/>
  <c r="N213" i="7" s="1"/>
  <c r="X146" i="2"/>
  <c r="N211" i="7" s="1"/>
  <c r="X144" i="2"/>
  <c r="N209" i="7" s="1"/>
  <c r="X142" i="2"/>
  <c r="N207" i="7" s="1"/>
  <c r="X140" i="2"/>
  <c r="N205" i="7" s="1"/>
  <c r="X138" i="2"/>
  <c r="N203" i="7" s="1"/>
  <c r="X139" i="2"/>
  <c r="N204" i="7" s="1"/>
  <c r="X147" i="2"/>
  <c r="N212" i="7" s="1"/>
  <c r="X141" i="2"/>
  <c r="N206" i="7" s="1"/>
  <c r="X143" i="2"/>
  <c r="N208" i="7" s="1"/>
  <c r="X145" i="2"/>
  <c r="N210" i="7" s="1"/>
  <c r="X135" i="2"/>
  <c r="N200" i="7" s="1"/>
  <c r="X133" i="2"/>
  <c r="N198" i="7" s="1"/>
  <c r="X131" i="2"/>
  <c r="N196" i="7" s="1"/>
  <c r="X129" i="2"/>
  <c r="N194" i="7" s="1"/>
  <c r="X127" i="2"/>
  <c r="N192" i="7" s="1"/>
  <c r="X125" i="2"/>
  <c r="N190" i="7" s="1"/>
  <c r="X123" i="2"/>
  <c r="N188" i="7" s="1"/>
  <c r="X149" i="2"/>
  <c r="N214" i="7" s="1"/>
  <c r="X137" i="2"/>
  <c r="N202" i="7" s="1"/>
  <c r="X134" i="2"/>
  <c r="N199" i="7" s="1"/>
  <c r="X132" i="2"/>
  <c r="N197" i="7" s="1"/>
  <c r="X151" i="2"/>
  <c r="N216" i="7" s="1"/>
  <c r="X136" i="2"/>
  <c r="N201" i="7" s="1"/>
  <c r="X126" i="2"/>
  <c r="N191" i="7" s="1"/>
  <c r="X128" i="2"/>
  <c r="N193" i="7" s="1"/>
  <c r="X130" i="2"/>
  <c r="N195" i="7" s="1"/>
  <c r="X124" i="2"/>
  <c r="AK155" i="2"/>
  <c r="AK171" i="2" s="1"/>
  <c r="AL254" i="2"/>
  <c r="Y254" i="2"/>
  <c r="O219" i="7"/>
  <c r="O223" i="7"/>
  <c r="O224" i="7"/>
  <c r="M262" i="7"/>
  <c r="E571" i="2"/>
  <c r="I799" i="2" s="1"/>
  <c r="I6" i="12" s="1"/>
  <c r="P229" i="7"/>
  <c r="I503" i="2"/>
  <c r="M267" i="7"/>
  <c r="I806" i="2" s="1"/>
  <c r="I13" i="12" s="1"/>
  <c r="M266" i="7"/>
  <c r="I805" i="2" s="1"/>
  <c r="I12" i="12" s="1"/>
  <c r="F241" i="2"/>
  <c r="N223" i="7"/>
  <c r="F237" i="2"/>
  <c r="F242" i="2"/>
  <c r="F578" i="2" s="1"/>
  <c r="H236" i="2"/>
  <c r="H216" i="2"/>
  <c r="Z447" i="2" s="1"/>
  <c r="P186" i="7"/>
  <c r="H226" i="2"/>
  <c r="D873" i="2"/>
  <c r="D80" i="12" s="1"/>
  <c r="H568" i="2"/>
  <c r="H593" i="2"/>
  <c r="C121" i="3"/>
  <c r="C107" i="3"/>
  <c r="C46" i="3"/>
  <c r="C108" i="3" s="1"/>
  <c r="D90" i="3"/>
  <c r="D29" i="3"/>
  <c r="C696" i="2"/>
  <c r="E699" i="2"/>
  <c r="E825" i="2" s="1"/>
  <c r="E32" i="12" s="1"/>
  <c r="H392" i="2"/>
  <c r="H639" i="2"/>
  <c r="P272" i="7"/>
  <c r="H614" i="2"/>
  <c r="P6" i="7"/>
  <c r="P116" i="7"/>
  <c r="P143" i="7"/>
  <c r="Q2" i="7"/>
  <c r="P21" i="7"/>
  <c r="P129" i="7"/>
  <c r="P73" i="7"/>
  <c r="P39" i="7"/>
  <c r="P155" i="7"/>
  <c r="P19" i="7"/>
  <c r="P85" i="7"/>
  <c r="P147" i="7"/>
  <c r="P157" i="7"/>
  <c r="P69" i="7"/>
  <c r="P83" i="7"/>
  <c r="P49" i="7"/>
  <c r="P149" i="7"/>
  <c r="P159" i="7"/>
  <c r="P175" i="7"/>
  <c r="P87" i="7"/>
  <c r="P141" i="7"/>
  <c r="P35" i="7"/>
  <c r="P65" i="7"/>
  <c r="P45" i="7"/>
  <c r="P167" i="7"/>
  <c r="P59" i="7"/>
  <c r="P103" i="7"/>
  <c r="P99" i="7"/>
  <c r="P47" i="7"/>
  <c r="P121" i="7"/>
  <c r="P31" i="7"/>
  <c r="P95" i="7"/>
  <c r="P61" i="7"/>
  <c r="P119" i="7"/>
  <c r="P137" i="7"/>
  <c r="P131" i="7"/>
  <c r="P107" i="7"/>
  <c r="P165" i="7"/>
  <c r="P79" i="7"/>
  <c r="P63" i="7"/>
  <c r="P57" i="7"/>
  <c r="P23" i="7"/>
  <c r="P123" i="7"/>
  <c r="P139" i="7"/>
  <c r="P15" i="7"/>
  <c r="P89" i="7"/>
  <c r="P55" i="7"/>
  <c r="P81" i="7"/>
  <c r="P145" i="7"/>
  <c r="P135" i="7"/>
  <c r="P171" i="7"/>
  <c r="P9" i="7"/>
  <c r="P27" i="7"/>
  <c r="P13" i="7"/>
  <c r="P75" i="7"/>
  <c r="P91" i="7"/>
  <c r="P53" i="7"/>
  <c r="P105" i="7"/>
  <c r="P29" i="7"/>
  <c r="P71" i="7"/>
  <c r="P97" i="7"/>
  <c r="P177" i="7"/>
  <c r="P151" i="7"/>
  <c r="P125" i="7"/>
  <c r="P11" i="7"/>
  <c r="P101" i="7"/>
  <c r="P25" i="7"/>
  <c r="P51" i="7"/>
  <c r="P77" i="7"/>
  <c r="P17" i="7"/>
  <c r="P161" i="7"/>
  <c r="P163" i="7"/>
  <c r="P153" i="7"/>
  <c r="P173" i="7"/>
  <c r="P37" i="7"/>
  <c r="P43" i="7"/>
  <c r="P41" i="7"/>
  <c r="P67" i="7"/>
  <c r="P93" i="7"/>
  <c r="P33" i="7"/>
  <c r="P127" i="7"/>
  <c r="P133" i="7"/>
  <c r="P169" i="7"/>
  <c r="K378" i="2"/>
  <c r="O181" i="7"/>
  <c r="O111" i="7"/>
  <c r="C106" i="3" l="1"/>
  <c r="I6" i="13"/>
  <c r="I57" i="13" s="1"/>
  <c r="I4" i="14"/>
  <c r="H23" i="13"/>
  <c r="H40" i="13"/>
  <c r="Q339" i="7"/>
  <c r="K28" i="12"/>
  <c r="K4" i="3"/>
  <c r="K48" i="3" s="1"/>
  <c r="K73" i="12"/>
  <c r="L381" i="2"/>
  <c r="L4" i="12" s="1"/>
  <c r="L100" i="12" s="1"/>
  <c r="K48" i="12"/>
  <c r="X208" i="2"/>
  <c r="F220" i="2" s="1"/>
  <c r="F223" i="2" s="1"/>
  <c r="I767" i="2"/>
  <c r="I796" i="2"/>
  <c r="I841" i="2"/>
  <c r="I695" i="2"/>
  <c r="I715" i="2"/>
  <c r="I740" i="2"/>
  <c r="I866" i="2"/>
  <c r="Y187" i="2"/>
  <c r="Y190" i="2"/>
  <c r="Y185" i="2"/>
  <c r="J99" i="3"/>
  <c r="Y191" i="2"/>
  <c r="Y194" i="2"/>
  <c r="Y181" i="2"/>
  <c r="Y192" i="2"/>
  <c r="Y183" i="2"/>
  <c r="Y173" i="2"/>
  <c r="Y207" i="2" s="1"/>
  <c r="G219" i="2" s="1"/>
  <c r="Y179" i="2"/>
  <c r="Y177" i="2"/>
  <c r="Y175" i="2"/>
  <c r="Y200" i="2"/>
  <c r="Y198" i="2"/>
  <c r="Y172" i="2"/>
  <c r="Y196" i="2"/>
  <c r="Y178" i="2"/>
  <c r="Y176" i="2"/>
  <c r="Y174" i="2"/>
  <c r="Y186" i="2"/>
  <c r="Y182" i="2"/>
  <c r="Y180" i="2"/>
  <c r="Y197" i="2"/>
  <c r="Y188" i="2"/>
  <c r="Y201" i="2"/>
  <c r="Y184" i="2"/>
  <c r="Y199" i="2"/>
  <c r="Y189" i="2"/>
  <c r="Y195" i="2"/>
  <c r="J48" i="3"/>
  <c r="J28" i="3"/>
  <c r="J73" i="3"/>
  <c r="D839" i="2"/>
  <c r="D46" i="12" s="1"/>
  <c r="D29" i="12"/>
  <c r="E822" i="2"/>
  <c r="I365" i="2"/>
  <c r="I355" i="2"/>
  <c r="I345" i="2"/>
  <c r="X337" i="2"/>
  <c r="Y322" i="2"/>
  <c r="E223" i="2"/>
  <c r="X158" i="2"/>
  <c r="F229" i="2" s="1"/>
  <c r="N189" i="7"/>
  <c r="Z122" i="2"/>
  <c r="AN122" i="2" s="1"/>
  <c r="Z171" i="2"/>
  <c r="Y312" i="2"/>
  <c r="Y323" i="2"/>
  <c r="Y326" i="2"/>
  <c r="Y313" i="2"/>
  <c r="Y316" i="2"/>
  <c r="Y319" i="2"/>
  <c r="Y314" i="2"/>
  <c r="X159" i="2"/>
  <c r="F230" i="2" s="1"/>
  <c r="Y315" i="2"/>
  <c r="Y329" i="2"/>
  <c r="Y308" i="2"/>
  <c r="Y306" i="2"/>
  <c r="Y307" i="2"/>
  <c r="Y321" i="2"/>
  <c r="Y327" i="2"/>
  <c r="Y301" i="2"/>
  <c r="Y318" i="2"/>
  <c r="Y305" i="2"/>
  <c r="Y311" i="2"/>
  <c r="Y325" i="2"/>
  <c r="Y310" i="2"/>
  <c r="Y328" i="2"/>
  <c r="Y303" i="2"/>
  <c r="Y317" i="2"/>
  <c r="Y302" i="2"/>
  <c r="Y336" i="2" s="1"/>
  <c r="G348" i="2" s="1"/>
  <c r="Y304" i="2"/>
  <c r="Y330" i="2"/>
  <c r="Y309" i="2"/>
  <c r="Y320" i="2"/>
  <c r="Y324" i="2"/>
  <c r="AM254" i="2"/>
  <c r="AM287" i="2" s="1"/>
  <c r="Y152" i="2"/>
  <c r="O217" i="7" s="1"/>
  <c r="Y150" i="2"/>
  <c r="O215" i="7" s="1"/>
  <c r="Y148" i="2"/>
  <c r="O213" i="7" s="1"/>
  <c r="Y146" i="2"/>
  <c r="O211" i="7" s="1"/>
  <c r="Y144" i="2"/>
  <c r="O209" i="7" s="1"/>
  <c r="Y142" i="2"/>
  <c r="O207" i="7" s="1"/>
  <c r="Y140" i="2"/>
  <c r="O205" i="7" s="1"/>
  <c r="Y138" i="2"/>
  <c r="O203" i="7" s="1"/>
  <c r="Y136" i="2"/>
  <c r="O201" i="7" s="1"/>
  <c r="Y151" i="2"/>
  <c r="O216" i="7" s="1"/>
  <c r="Y149" i="2"/>
  <c r="O214" i="7" s="1"/>
  <c r="Y147" i="2"/>
  <c r="O212" i="7" s="1"/>
  <c r="Y145" i="2"/>
  <c r="O210" i="7" s="1"/>
  <c r="Y143" i="2"/>
  <c r="O208" i="7" s="1"/>
  <c r="Y141" i="2"/>
  <c r="O206" i="7" s="1"/>
  <c r="Y139" i="2"/>
  <c r="O204" i="7" s="1"/>
  <c r="Y137" i="2"/>
  <c r="O202" i="7" s="1"/>
  <c r="Y135" i="2"/>
  <c r="O200" i="7" s="1"/>
  <c r="Y133" i="2"/>
  <c r="O198" i="7" s="1"/>
  <c r="Y131" i="2"/>
  <c r="O196" i="7" s="1"/>
  <c r="Y129" i="2"/>
  <c r="O194" i="7" s="1"/>
  <c r="Y127" i="2"/>
  <c r="O192" i="7" s="1"/>
  <c r="Y125" i="2"/>
  <c r="O190" i="7" s="1"/>
  <c r="Y123" i="2"/>
  <c r="O188" i="7" s="1"/>
  <c r="Y134" i="2"/>
  <c r="O199" i="7" s="1"/>
  <c r="Y132" i="2"/>
  <c r="O197" i="7" s="1"/>
  <c r="Y130" i="2"/>
  <c r="O195" i="7" s="1"/>
  <c r="Y128" i="2"/>
  <c r="O193" i="7" s="1"/>
  <c r="Y126" i="2"/>
  <c r="O191" i="7" s="1"/>
  <c r="Y124" i="2"/>
  <c r="AL287" i="2"/>
  <c r="AL155" i="2"/>
  <c r="AL171" i="2" s="1"/>
  <c r="Z254" i="2"/>
  <c r="Z300" i="2"/>
  <c r="P224" i="7"/>
  <c r="P219" i="7"/>
  <c r="P223" i="7"/>
  <c r="N266" i="7"/>
  <c r="F577" i="2"/>
  <c r="J805" i="2" s="1"/>
  <c r="J12" i="12" s="1"/>
  <c r="N262" i="7"/>
  <c r="F571" i="2"/>
  <c r="J799" i="2" s="1"/>
  <c r="J6" i="12" s="1"/>
  <c r="Q229" i="7"/>
  <c r="J503" i="2"/>
  <c r="N267" i="7"/>
  <c r="J806" i="2" s="1"/>
  <c r="J13" i="12" s="1"/>
  <c r="G237" i="2"/>
  <c r="G242" i="2"/>
  <c r="G578" i="2" s="1"/>
  <c r="G241" i="2"/>
  <c r="G577" i="2" s="1"/>
  <c r="I236" i="2"/>
  <c r="I216" i="2"/>
  <c r="AA447" i="2" s="1"/>
  <c r="Q186" i="7"/>
  <c r="I226" i="2"/>
  <c r="D875" i="2"/>
  <c r="D82" i="12" s="1"/>
  <c r="E873" i="2"/>
  <c r="E80" i="12" s="1"/>
  <c r="I568" i="2"/>
  <c r="I593" i="2"/>
  <c r="J821" i="2"/>
  <c r="E696" i="2"/>
  <c r="D94" i="3"/>
  <c r="D95" i="3" s="1"/>
  <c r="D97" i="3" s="1"/>
  <c r="D757" i="2"/>
  <c r="F699" i="2"/>
  <c r="F825" i="2" s="1"/>
  <c r="E29" i="3"/>
  <c r="E90" i="3"/>
  <c r="G699" i="2"/>
  <c r="G825" i="2" s="1"/>
  <c r="G32" i="12" s="1"/>
  <c r="C27" i="3"/>
  <c r="C47" i="3"/>
  <c r="D121" i="3"/>
  <c r="D46" i="3"/>
  <c r="D107" i="3"/>
  <c r="D696" i="2"/>
  <c r="C775" i="2"/>
  <c r="C713" i="2"/>
  <c r="C789" i="2"/>
  <c r="I392" i="2"/>
  <c r="I639" i="2"/>
  <c r="Q272" i="7"/>
  <c r="I614" i="2"/>
  <c r="Q6" i="7"/>
  <c r="Q116" i="7"/>
  <c r="J841" i="2"/>
  <c r="J796" i="2"/>
  <c r="C822" i="2"/>
  <c r="J866" i="2"/>
  <c r="J740" i="2"/>
  <c r="J767" i="2"/>
  <c r="J695" i="2"/>
  <c r="J715" i="2"/>
  <c r="Q123" i="7"/>
  <c r="R2" i="7"/>
  <c r="Q25" i="7"/>
  <c r="Q83" i="7"/>
  <c r="Q119" i="7"/>
  <c r="Q13" i="7"/>
  <c r="Q9" i="7"/>
  <c r="Q175" i="7"/>
  <c r="Q33" i="7"/>
  <c r="Q135" i="7"/>
  <c r="Q59" i="7"/>
  <c r="Q79" i="7"/>
  <c r="Q137" i="7"/>
  <c r="Q17" i="7"/>
  <c r="Q57" i="7"/>
  <c r="Q77" i="7"/>
  <c r="Q145" i="7"/>
  <c r="Q139" i="7"/>
  <c r="Q29" i="7"/>
  <c r="Q27" i="7"/>
  <c r="Q53" i="7"/>
  <c r="Q69" i="7"/>
  <c r="Q105" i="7"/>
  <c r="Q93" i="7"/>
  <c r="Q161" i="7"/>
  <c r="Q155" i="7"/>
  <c r="Q65" i="7"/>
  <c r="Q41" i="7"/>
  <c r="Q127" i="7"/>
  <c r="Q37" i="7"/>
  <c r="Q107" i="7"/>
  <c r="Q19" i="7"/>
  <c r="Q55" i="7"/>
  <c r="Q147" i="7"/>
  <c r="Q157" i="7"/>
  <c r="Q91" i="7"/>
  <c r="Q153" i="7"/>
  <c r="Q81" i="7"/>
  <c r="Q15" i="7"/>
  <c r="Q51" i="7"/>
  <c r="Q71" i="7"/>
  <c r="Q163" i="7"/>
  <c r="Q173" i="7"/>
  <c r="Q75" i="7"/>
  <c r="Q63" i="7"/>
  <c r="Q67" i="7"/>
  <c r="Q121" i="7"/>
  <c r="Q165" i="7"/>
  <c r="P181" i="7"/>
  <c r="P111" i="7"/>
  <c r="L378" i="2"/>
  <c r="Q11" i="7"/>
  <c r="Q31" i="7"/>
  <c r="Q73" i="7"/>
  <c r="Q99" i="7"/>
  <c r="Q23" i="7"/>
  <c r="Q125" i="7"/>
  <c r="Q177" i="7"/>
  <c r="Q151" i="7"/>
  <c r="Q171" i="7"/>
  <c r="Q85" i="7"/>
  <c r="Q21" i="7"/>
  <c r="Q97" i="7"/>
  <c r="Q47" i="7"/>
  <c r="Q89" i="7"/>
  <c r="Q101" i="7"/>
  <c r="Q39" i="7"/>
  <c r="Q143" i="7"/>
  <c r="Q131" i="7"/>
  <c r="Q167" i="7"/>
  <c r="Q141" i="7"/>
  <c r="Q49" i="7"/>
  <c r="Q43" i="7"/>
  <c r="Q95" i="7"/>
  <c r="Q35" i="7"/>
  <c r="Q45" i="7"/>
  <c r="Q87" i="7"/>
  <c r="Q159" i="7"/>
  <c r="Q133" i="7"/>
  <c r="Q169" i="7"/>
  <c r="Q61" i="7"/>
  <c r="Q103" i="7"/>
  <c r="Q129" i="7"/>
  <c r="Q149" i="7"/>
  <c r="J6" i="13" l="1"/>
  <c r="J57" i="13" s="1"/>
  <c r="J4" i="14"/>
  <c r="I23" i="13"/>
  <c r="I40" i="13"/>
  <c r="R339" i="7"/>
  <c r="F696" i="2"/>
  <c r="F789" i="2" s="1"/>
  <c r="K73" i="3"/>
  <c r="K99" i="3"/>
  <c r="M381" i="2"/>
  <c r="M4" i="12" s="1"/>
  <c r="M100" i="12" s="1"/>
  <c r="L73" i="12"/>
  <c r="L48" i="12"/>
  <c r="K670" i="2"/>
  <c r="K715" i="2" s="1"/>
  <c r="K28" i="3"/>
  <c r="L28" i="12"/>
  <c r="L4" i="3"/>
  <c r="L670" i="2" s="1"/>
  <c r="Y208" i="2"/>
  <c r="G220" i="2" s="1"/>
  <c r="G223" i="2" s="1"/>
  <c r="C839" i="2"/>
  <c r="C46" i="12" s="1"/>
  <c r="C29" i="12"/>
  <c r="D107" i="12"/>
  <c r="D122" i="12"/>
  <c r="D108" i="12"/>
  <c r="E839" i="2"/>
  <c r="E46" i="12" s="1"/>
  <c r="E29" i="12"/>
  <c r="F822" i="2"/>
  <c r="F32" i="12"/>
  <c r="D109" i="12"/>
  <c r="Y337" i="2"/>
  <c r="G349" i="2" s="1"/>
  <c r="G352" i="2" s="1"/>
  <c r="F349" i="2"/>
  <c r="F352" i="2" s="1"/>
  <c r="J365" i="2"/>
  <c r="J355" i="2"/>
  <c r="J345" i="2"/>
  <c r="Y158" i="2"/>
  <c r="G229" i="2" s="1"/>
  <c r="O189" i="7"/>
  <c r="Z172" i="2"/>
  <c r="Z180" i="2"/>
  <c r="Z188" i="2"/>
  <c r="Z196" i="2"/>
  <c r="Z177" i="2"/>
  <c r="Z185" i="2"/>
  <c r="Z193" i="2"/>
  <c r="Z201" i="2"/>
  <c r="Z175" i="2"/>
  <c r="Z174" i="2"/>
  <c r="Z182" i="2"/>
  <c r="Z190" i="2"/>
  <c r="Z198" i="2"/>
  <c r="Z179" i="2"/>
  <c r="Z187" i="2"/>
  <c r="Z195" i="2"/>
  <c r="Z176" i="2"/>
  <c r="Z184" i="2"/>
  <c r="Z192" i="2"/>
  <c r="Z200" i="2"/>
  <c r="Z173" i="2"/>
  <c r="Z181" i="2"/>
  <c r="Z189" i="2"/>
  <c r="Z197" i="2"/>
  <c r="Z199" i="2"/>
  <c r="Z178" i="2"/>
  <c r="Z186" i="2"/>
  <c r="Z194" i="2"/>
  <c r="Z183" i="2"/>
  <c r="Z191" i="2"/>
  <c r="AA122" i="2"/>
  <c r="AO122" i="2" s="1"/>
  <c r="AA171" i="2"/>
  <c r="Y159" i="2"/>
  <c r="G230" i="2" s="1"/>
  <c r="AM155" i="2"/>
  <c r="AM171" i="2" s="1"/>
  <c r="AN254" i="2"/>
  <c r="AN287" i="2" s="1"/>
  <c r="Z152" i="2"/>
  <c r="P217" i="7" s="1"/>
  <c r="Z150" i="2"/>
  <c r="P215" i="7" s="1"/>
  <c r="Z148" i="2"/>
  <c r="P213" i="7" s="1"/>
  <c r="Z146" i="2"/>
  <c r="P211" i="7" s="1"/>
  <c r="Z144" i="2"/>
  <c r="P209" i="7" s="1"/>
  <c r="Z142" i="2"/>
  <c r="P207" i="7" s="1"/>
  <c r="Z140" i="2"/>
  <c r="P205" i="7" s="1"/>
  <c r="Z138" i="2"/>
  <c r="P203" i="7" s="1"/>
  <c r="Z136" i="2"/>
  <c r="P201" i="7" s="1"/>
  <c r="Z151" i="2"/>
  <c r="P216" i="7" s="1"/>
  <c r="Z149" i="2"/>
  <c r="P214" i="7" s="1"/>
  <c r="Z147" i="2"/>
  <c r="P212" i="7" s="1"/>
  <c r="Z145" i="2"/>
  <c r="P210" i="7" s="1"/>
  <c r="Z143" i="2"/>
  <c r="P208" i="7" s="1"/>
  <c r="Z141" i="2"/>
  <c r="P206" i="7" s="1"/>
  <c r="Z139" i="2"/>
  <c r="P204" i="7" s="1"/>
  <c r="Z137" i="2"/>
  <c r="P202" i="7" s="1"/>
  <c r="Z135" i="2"/>
  <c r="P200" i="7" s="1"/>
  <c r="Z133" i="2"/>
  <c r="P198" i="7" s="1"/>
  <c r="Z131" i="2"/>
  <c r="P196" i="7" s="1"/>
  <c r="Z129" i="2"/>
  <c r="P194" i="7" s="1"/>
  <c r="Z127" i="2"/>
  <c r="P192" i="7" s="1"/>
  <c r="Z125" i="2"/>
  <c r="P190" i="7" s="1"/>
  <c r="Z123" i="2"/>
  <c r="P188" i="7" s="1"/>
  <c r="Z134" i="2"/>
  <c r="P199" i="7" s="1"/>
  <c r="Z132" i="2"/>
  <c r="P197" i="7" s="1"/>
  <c r="Z130" i="2"/>
  <c r="P195" i="7" s="1"/>
  <c r="Z128" i="2"/>
  <c r="P193" i="7" s="1"/>
  <c r="Z126" i="2"/>
  <c r="P191" i="7" s="1"/>
  <c r="Z124" i="2"/>
  <c r="AL300" i="2"/>
  <c r="AM300" i="2"/>
  <c r="Z301" i="2"/>
  <c r="Z309" i="2"/>
  <c r="Z317" i="2"/>
  <c r="Z325" i="2"/>
  <c r="Z306" i="2"/>
  <c r="Z314" i="2"/>
  <c r="Z322" i="2"/>
  <c r="Z330" i="2"/>
  <c r="Z303" i="2"/>
  <c r="Z311" i="2"/>
  <c r="Z319" i="2"/>
  <c r="Z327" i="2"/>
  <c r="Z308" i="2"/>
  <c r="Z316" i="2"/>
  <c r="Z324" i="2"/>
  <c r="Z307" i="2"/>
  <c r="Z315" i="2"/>
  <c r="Z305" i="2"/>
  <c r="Z313" i="2"/>
  <c r="Z321" i="2"/>
  <c r="Z329" i="2"/>
  <c r="Z302" i="2"/>
  <c r="Z336" i="2" s="1"/>
  <c r="H348" i="2" s="1"/>
  <c r="Z310" i="2"/>
  <c r="Z318" i="2"/>
  <c r="Z326" i="2"/>
  <c r="Z323" i="2"/>
  <c r="Z304" i="2"/>
  <c r="Z312" i="2"/>
  <c r="Z320" i="2"/>
  <c r="Z328" i="2"/>
  <c r="AA254" i="2"/>
  <c r="AA300" i="2"/>
  <c r="Q224" i="7"/>
  <c r="Q219" i="7"/>
  <c r="Q223" i="7"/>
  <c r="O262" i="7"/>
  <c r="G571" i="2"/>
  <c r="K799" i="2" s="1"/>
  <c r="K6" i="12" s="1"/>
  <c r="R229" i="7"/>
  <c r="K503" i="2"/>
  <c r="O266" i="7"/>
  <c r="K805" i="2" s="1"/>
  <c r="K12" i="12" s="1"/>
  <c r="O267" i="7"/>
  <c r="K806" i="2" s="1"/>
  <c r="K13" i="12" s="1"/>
  <c r="H242" i="2"/>
  <c r="H578" i="2" s="1"/>
  <c r="H241" i="2"/>
  <c r="H577" i="2" s="1"/>
  <c r="H237" i="2"/>
  <c r="J236" i="2"/>
  <c r="J216" i="2"/>
  <c r="AB447" i="2" s="1"/>
  <c r="R186" i="7"/>
  <c r="J226" i="2"/>
  <c r="E875" i="2"/>
  <c r="E82" i="12" s="1"/>
  <c r="F873" i="2"/>
  <c r="F80" i="12" s="1"/>
  <c r="J568" i="2"/>
  <c r="J593" i="2"/>
  <c r="D761" i="2"/>
  <c r="D762" i="2" s="1"/>
  <c r="D764" i="2" s="1"/>
  <c r="E763" i="2" s="1"/>
  <c r="D883" i="2"/>
  <c r="E94" i="3"/>
  <c r="E95" i="3" s="1"/>
  <c r="E757" i="2"/>
  <c r="D47" i="3"/>
  <c r="D27" i="3"/>
  <c r="D108" i="3"/>
  <c r="E121" i="3"/>
  <c r="E107" i="3"/>
  <c r="E46" i="3"/>
  <c r="E106" i="3" s="1"/>
  <c r="F90" i="3"/>
  <c r="F29" i="3"/>
  <c r="E96" i="3"/>
  <c r="D98" i="3"/>
  <c r="D789" i="2"/>
  <c r="D775" i="2"/>
  <c r="D713" i="2"/>
  <c r="D774" i="2" s="1"/>
  <c r="G696" i="2"/>
  <c r="C774" i="2"/>
  <c r="C694" i="2"/>
  <c r="C776" i="2"/>
  <c r="C714" i="2"/>
  <c r="F775" i="2"/>
  <c r="F713" i="2"/>
  <c r="D106" i="3"/>
  <c r="H699" i="2"/>
  <c r="G29" i="3"/>
  <c r="G90" i="3"/>
  <c r="E713" i="2"/>
  <c r="E774" i="2" s="1"/>
  <c r="E789" i="2"/>
  <c r="E775" i="2"/>
  <c r="J392" i="2"/>
  <c r="J639" i="2"/>
  <c r="R272" i="7"/>
  <c r="J614" i="2"/>
  <c r="R6" i="7"/>
  <c r="R116" i="7"/>
  <c r="R167" i="7"/>
  <c r="S2" i="7"/>
  <c r="R57" i="7"/>
  <c r="R121" i="7"/>
  <c r="R137" i="7"/>
  <c r="R11" i="7"/>
  <c r="R39" i="7"/>
  <c r="R97" i="7"/>
  <c r="R83" i="7"/>
  <c r="R143" i="7"/>
  <c r="R147" i="7"/>
  <c r="R15" i="7"/>
  <c r="R65" i="7"/>
  <c r="R73" i="7"/>
  <c r="R159" i="7"/>
  <c r="R153" i="7"/>
  <c r="R17" i="7"/>
  <c r="R91" i="7"/>
  <c r="R47" i="7"/>
  <c r="R89" i="7"/>
  <c r="R13" i="7"/>
  <c r="R157" i="7"/>
  <c r="R175" i="7"/>
  <c r="R133" i="7"/>
  <c r="R169" i="7"/>
  <c r="R31" i="7"/>
  <c r="R163" i="7"/>
  <c r="R21" i="7"/>
  <c r="R43" i="7"/>
  <c r="R23" i="7"/>
  <c r="R37" i="7"/>
  <c r="R63" i="7"/>
  <c r="R105" i="7"/>
  <c r="R29" i="7"/>
  <c r="R125" i="7"/>
  <c r="R129" i="7"/>
  <c r="R149" i="7"/>
  <c r="R139" i="7"/>
  <c r="R107" i="7"/>
  <c r="R119" i="7"/>
  <c r="R103" i="7"/>
  <c r="R79" i="7"/>
  <c r="R123" i="7"/>
  <c r="R145" i="7"/>
  <c r="R165" i="7"/>
  <c r="R155" i="7"/>
  <c r="R87" i="7"/>
  <c r="R99" i="7"/>
  <c r="R53" i="7"/>
  <c r="R45" i="7"/>
  <c r="R27" i="7"/>
  <c r="R75" i="7"/>
  <c r="R69" i="7"/>
  <c r="R95" i="7"/>
  <c r="R35" i="7"/>
  <c r="R61" i="7"/>
  <c r="R141" i="7"/>
  <c r="R161" i="7"/>
  <c r="R135" i="7"/>
  <c r="R171" i="7"/>
  <c r="R49" i="7"/>
  <c r="R19" i="7"/>
  <c r="R9" i="7"/>
  <c r="R71" i="7"/>
  <c r="R33" i="7"/>
  <c r="R85" i="7"/>
  <c r="R25" i="7"/>
  <c r="R51" i="7"/>
  <c r="R77" i="7"/>
  <c r="R173" i="7"/>
  <c r="R177" i="7"/>
  <c r="R151" i="7"/>
  <c r="R81" i="7"/>
  <c r="R55" i="7"/>
  <c r="R59" i="7"/>
  <c r="R101" i="7"/>
  <c r="R41" i="7"/>
  <c r="R67" i="7"/>
  <c r="R93" i="7"/>
  <c r="R127" i="7"/>
  <c r="R131" i="7"/>
  <c r="M378" i="2"/>
  <c r="Q181" i="7"/>
  <c r="Q111" i="7"/>
  <c r="L99" i="3" l="1"/>
  <c r="K6" i="13"/>
  <c r="K57" i="13" s="1"/>
  <c r="K4" i="14"/>
  <c r="J23" i="13"/>
  <c r="J40" i="13"/>
  <c r="S339" i="7"/>
  <c r="M4" i="3"/>
  <c r="M48" i="3" s="1"/>
  <c r="L48" i="3"/>
  <c r="N381" i="2"/>
  <c r="N4" i="12" s="1"/>
  <c r="N100" i="12" s="1"/>
  <c r="L28" i="3"/>
  <c r="L73" i="3"/>
  <c r="M48" i="12"/>
  <c r="M73" i="12"/>
  <c r="K740" i="2"/>
  <c r="K866" i="2"/>
  <c r="K767" i="2"/>
  <c r="K796" i="2"/>
  <c r="K821" i="2"/>
  <c r="K841" i="2"/>
  <c r="K695" i="2"/>
  <c r="M28" i="12"/>
  <c r="E107" i="12"/>
  <c r="E108" i="12"/>
  <c r="E122" i="12"/>
  <c r="F839" i="2"/>
  <c r="F46" i="12" s="1"/>
  <c r="F29" i="12"/>
  <c r="E109" i="12"/>
  <c r="D887" i="2"/>
  <c r="D90" i="12"/>
  <c r="C107" i="12"/>
  <c r="C122" i="12"/>
  <c r="C108" i="12"/>
  <c r="C109" i="12"/>
  <c r="K365" i="2"/>
  <c r="K355" i="2"/>
  <c r="K345" i="2"/>
  <c r="Z337" i="2"/>
  <c r="Z158" i="2"/>
  <c r="H229" i="2" s="1"/>
  <c r="P189" i="7"/>
  <c r="Z207" i="2"/>
  <c r="H219" i="2" s="1"/>
  <c r="Z208" i="2"/>
  <c r="H220" i="2" s="1"/>
  <c r="AA172" i="2"/>
  <c r="AA175" i="2"/>
  <c r="AA183" i="2"/>
  <c r="AA191" i="2"/>
  <c r="AA199" i="2"/>
  <c r="AA180" i="2"/>
  <c r="AA188" i="2"/>
  <c r="AA196" i="2"/>
  <c r="AA177" i="2"/>
  <c r="AA185" i="2"/>
  <c r="AA193" i="2"/>
  <c r="AA201" i="2"/>
  <c r="AA186" i="2"/>
  <c r="AA174" i="2"/>
  <c r="AA182" i="2"/>
  <c r="AA190" i="2"/>
  <c r="AA198" i="2"/>
  <c r="AA179" i="2"/>
  <c r="AA187" i="2"/>
  <c r="AA195" i="2"/>
  <c r="AA176" i="2"/>
  <c r="AA184" i="2"/>
  <c r="AA192" i="2"/>
  <c r="AA200" i="2"/>
  <c r="AA173" i="2"/>
  <c r="AA181" i="2"/>
  <c r="AA189" i="2"/>
  <c r="AA197" i="2"/>
  <c r="AA178" i="2"/>
  <c r="AA194" i="2"/>
  <c r="AB122" i="2"/>
  <c r="AP122" i="2" s="1"/>
  <c r="AB171" i="2"/>
  <c r="Z159" i="2"/>
  <c r="H230" i="2" s="1"/>
  <c r="AN300" i="2"/>
  <c r="AO254" i="2"/>
  <c r="AA151" i="2"/>
  <c r="Q216" i="7" s="1"/>
  <c r="AA149" i="2"/>
  <c r="Q214" i="7" s="1"/>
  <c r="AA147" i="2"/>
  <c r="Q212" i="7" s="1"/>
  <c r="AA145" i="2"/>
  <c r="Q210" i="7" s="1"/>
  <c r="AA143" i="2"/>
  <c r="Q208" i="7" s="1"/>
  <c r="AA141" i="2"/>
  <c r="Q206" i="7" s="1"/>
  <c r="AA139" i="2"/>
  <c r="Q204" i="7" s="1"/>
  <c r="AA137" i="2"/>
  <c r="Q202" i="7" s="1"/>
  <c r="AA152" i="2"/>
  <c r="Q217" i="7" s="1"/>
  <c r="AA150" i="2"/>
  <c r="Q215" i="7" s="1"/>
  <c r="AA148" i="2"/>
  <c r="Q213" i="7" s="1"/>
  <c r="AA146" i="2"/>
  <c r="Q211" i="7" s="1"/>
  <c r="AA144" i="2"/>
  <c r="Q209" i="7" s="1"/>
  <c r="AA142" i="2"/>
  <c r="Q207" i="7" s="1"/>
  <c r="AA140" i="2"/>
  <c r="Q205" i="7" s="1"/>
  <c r="AA138" i="2"/>
  <c r="Q203" i="7" s="1"/>
  <c r="AA136" i="2"/>
  <c r="Q201" i="7" s="1"/>
  <c r="AA135" i="2"/>
  <c r="Q200" i="7" s="1"/>
  <c r="AA133" i="2"/>
  <c r="Q198" i="7" s="1"/>
  <c r="AA131" i="2"/>
  <c r="Q196" i="7" s="1"/>
  <c r="AA129" i="2"/>
  <c r="Q194" i="7" s="1"/>
  <c r="AA127" i="2"/>
  <c r="Q192" i="7" s="1"/>
  <c r="AA125" i="2"/>
  <c r="Q190" i="7" s="1"/>
  <c r="AA123" i="2"/>
  <c r="Q188" i="7" s="1"/>
  <c r="AA132" i="2"/>
  <c r="Q197" i="7" s="1"/>
  <c r="AA130" i="2"/>
  <c r="Q195" i="7" s="1"/>
  <c r="AA128" i="2"/>
  <c r="Q193" i="7" s="1"/>
  <c r="AA124" i="2"/>
  <c r="AA134" i="2"/>
  <c r="Q199" i="7" s="1"/>
  <c r="AA126" i="2"/>
  <c r="Q191" i="7" s="1"/>
  <c r="AN155" i="2"/>
  <c r="AN171" i="2" s="1"/>
  <c r="AA301" i="2"/>
  <c r="AA304" i="2"/>
  <c r="AA312" i="2"/>
  <c r="AA320" i="2"/>
  <c r="AA328" i="2"/>
  <c r="AA309" i="2"/>
  <c r="AA317" i="2"/>
  <c r="AA325" i="2"/>
  <c r="AA306" i="2"/>
  <c r="AA314" i="2"/>
  <c r="AA322" i="2"/>
  <c r="AA330" i="2"/>
  <c r="AA326" i="2"/>
  <c r="AA303" i="2"/>
  <c r="AA311" i="2"/>
  <c r="AA319" i="2"/>
  <c r="AA327" i="2"/>
  <c r="AA310" i="2"/>
  <c r="AA318" i="2"/>
  <c r="AA308" i="2"/>
  <c r="AA316" i="2"/>
  <c r="AA324" i="2"/>
  <c r="AA305" i="2"/>
  <c r="AA313" i="2"/>
  <c r="AA321" i="2"/>
  <c r="AA329" i="2"/>
  <c r="AA302" i="2"/>
  <c r="AA336" i="2" s="1"/>
  <c r="I348" i="2" s="1"/>
  <c r="AA307" i="2"/>
  <c r="AA315" i="2"/>
  <c r="AA323" i="2"/>
  <c r="AB254" i="2"/>
  <c r="AB300" i="2"/>
  <c r="AO287" i="2"/>
  <c r="P262" i="7"/>
  <c r="H571" i="2"/>
  <c r="L799" i="2" s="1"/>
  <c r="L6" i="12" s="1"/>
  <c r="S229" i="7"/>
  <c r="L503" i="2"/>
  <c r="P266" i="7"/>
  <c r="L805" i="2" s="1"/>
  <c r="L12" i="12" s="1"/>
  <c r="P267" i="7"/>
  <c r="L806" i="2" s="1"/>
  <c r="L13" i="12" s="1"/>
  <c r="I241" i="2"/>
  <c r="I577" i="2" s="1"/>
  <c r="I237" i="2"/>
  <c r="I242" i="2"/>
  <c r="I578" i="2" s="1"/>
  <c r="K236" i="2"/>
  <c r="K216" i="2"/>
  <c r="AC447" i="2" s="1"/>
  <c r="S186" i="7"/>
  <c r="K226" i="2"/>
  <c r="F875" i="2"/>
  <c r="F82" i="12" s="1"/>
  <c r="K568" i="2"/>
  <c r="K593" i="2"/>
  <c r="D765" i="2"/>
  <c r="L821" i="2"/>
  <c r="E761" i="2"/>
  <c r="E762" i="2" s="1"/>
  <c r="E764" i="2" s="1"/>
  <c r="E765" i="2" s="1"/>
  <c r="E883" i="2"/>
  <c r="I699" i="2"/>
  <c r="H90" i="3"/>
  <c r="H29" i="3"/>
  <c r="G46" i="3"/>
  <c r="G106" i="3" s="1"/>
  <c r="G121" i="3"/>
  <c r="G107" i="3"/>
  <c r="H696" i="2"/>
  <c r="G713" i="2"/>
  <c r="G774" i="2" s="1"/>
  <c r="G789" i="2"/>
  <c r="G775" i="2"/>
  <c r="F774" i="2"/>
  <c r="F714" i="2"/>
  <c r="F694" i="2"/>
  <c r="F776" i="2"/>
  <c r="F94" i="3"/>
  <c r="F95" i="3" s="1"/>
  <c r="F757" i="2"/>
  <c r="E97" i="3"/>
  <c r="E714" i="2"/>
  <c r="E694" i="2"/>
  <c r="E776" i="2"/>
  <c r="D776" i="2"/>
  <c r="D714" i="2"/>
  <c r="D694" i="2"/>
  <c r="E47" i="3"/>
  <c r="E108" i="3"/>
  <c r="E27" i="3"/>
  <c r="F121" i="3"/>
  <c r="F107" i="3"/>
  <c r="F46" i="3"/>
  <c r="F106" i="3" s="1"/>
  <c r="G94" i="3"/>
  <c r="G95" i="3" s="1"/>
  <c r="G757" i="2"/>
  <c r="G883" i="2" s="1"/>
  <c r="G90" i="12" s="1"/>
  <c r="K392" i="2"/>
  <c r="K639" i="2"/>
  <c r="S272" i="7"/>
  <c r="K614" i="2"/>
  <c r="S6" i="7"/>
  <c r="S116" i="7"/>
  <c r="L841" i="2"/>
  <c r="L796" i="2"/>
  <c r="L866" i="2"/>
  <c r="L740" i="2"/>
  <c r="L767" i="2"/>
  <c r="L695" i="2"/>
  <c r="L715" i="2"/>
  <c r="S135" i="7"/>
  <c r="T2" i="7"/>
  <c r="S37" i="7"/>
  <c r="S33" i="7"/>
  <c r="S157" i="7"/>
  <c r="S53" i="7"/>
  <c r="S61" i="7"/>
  <c r="S161" i="7"/>
  <c r="S63" i="7"/>
  <c r="S177" i="7"/>
  <c r="S15" i="7"/>
  <c r="S79" i="7"/>
  <c r="S93" i="7"/>
  <c r="S55" i="7"/>
  <c r="S81" i="7"/>
  <c r="S151" i="7"/>
  <c r="S23" i="7"/>
  <c r="S105" i="7"/>
  <c r="S11" i="7"/>
  <c r="S119" i="7"/>
  <c r="S173" i="7"/>
  <c r="S91" i="7"/>
  <c r="S123" i="7"/>
  <c r="R111" i="7"/>
  <c r="R181" i="7"/>
  <c r="S27" i="7"/>
  <c r="S19" i="7"/>
  <c r="S167" i="7"/>
  <c r="S13" i="7"/>
  <c r="S69" i="7"/>
  <c r="S127" i="7"/>
  <c r="N378" i="2"/>
  <c r="S103" i="7"/>
  <c r="S39" i="7"/>
  <c r="S59" i="7"/>
  <c r="S85" i="7"/>
  <c r="S25" i="7"/>
  <c r="S51" i="7"/>
  <c r="S171" i="7"/>
  <c r="S143" i="7"/>
  <c r="S147" i="7"/>
  <c r="S153" i="7"/>
  <c r="S17" i="7"/>
  <c r="S43" i="7"/>
  <c r="S95" i="7"/>
  <c r="S35" i="7"/>
  <c r="S133" i="7"/>
  <c r="S131" i="7"/>
  <c r="S137" i="7"/>
  <c r="S9" i="7"/>
  <c r="S77" i="7"/>
  <c r="S65" i="7"/>
  <c r="S75" i="7"/>
  <c r="S101" i="7"/>
  <c r="S41" i="7"/>
  <c r="S67" i="7"/>
  <c r="S139" i="7"/>
  <c r="S159" i="7"/>
  <c r="S163" i="7"/>
  <c r="S169" i="7"/>
  <c r="S57" i="7"/>
  <c r="S83" i="7"/>
  <c r="S155" i="7"/>
  <c r="S175" i="7"/>
  <c r="S149" i="7"/>
  <c r="S45" i="7"/>
  <c r="S87" i="7"/>
  <c r="S49" i="7"/>
  <c r="S107" i="7"/>
  <c r="S31" i="7"/>
  <c r="S73" i="7"/>
  <c r="S99" i="7"/>
  <c r="S125" i="7"/>
  <c r="S129" i="7"/>
  <c r="S165" i="7"/>
  <c r="S71" i="7"/>
  <c r="S29" i="7"/>
  <c r="S97" i="7"/>
  <c r="S21" i="7"/>
  <c r="S47" i="7"/>
  <c r="S89" i="7"/>
  <c r="S121" i="7"/>
  <c r="S141" i="7"/>
  <c r="S145" i="7"/>
  <c r="L6" i="13" l="1"/>
  <c r="L57" i="13" s="1"/>
  <c r="L4" i="14"/>
  <c r="K23" i="13"/>
  <c r="K40" i="13"/>
  <c r="N4" i="3"/>
  <c r="N99" i="3" s="1"/>
  <c r="O381" i="2"/>
  <c r="O4" i="12" s="1"/>
  <c r="O48" i="12" s="1"/>
  <c r="T339" i="7"/>
  <c r="M99" i="3"/>
  <c r="M28" i="3"/>
  <c r="M73" i="3"/>
  <c r="M670" i="2"/>
  <c r="M695" i="2" s="1"/>
  <c r="N28" i="12"/>
  <c r="N48" i="12"/>
  <c r="N73" i="12"/>
  <c r="F107" i="12"/>
  <c r="F108" i="12"/>
  <c r="F122" i="12"/>
  <c r="F109" i="12"/>
  <c r="E887" i="2"/>
  <c r="E90" i="12"/>
  <c r="D888" i="2"/>
  <c r="D95" i="12" s="1"/>
  <c r="D94" i="12"/>
  <c r="H349" i="2"/>
  <c r="H352" i="2" s="1"/>
  <c r="L365" i="2"/>
  <c r="L345" i="2"/>
  <c r="L355" i="2"/>
  <c r="AA337" i="2"/>
  <c r="H223" i="2"/>
  <c r="AA158" i="2"/>
  <c r="I229" i="2" s="1"/>
  <c r="Q189" i="7"/>
  <c r="AA207" i="2"/>
  <c r="I219" i="2" s="1"/>
  <c r="AA208" i="2"/>
  <c r="I220" i="2" s="1"/>
  <c r="AB172" i="2"/>
  <c r="AB178" i="2"/>
  <c r="AB186" i="2"/>
  <c r="AB194" i="2"/>
  <c r="AB175" i="2"/>
  <c r="AB183" i="2"/>
  <c r="AB191" i="2"/>
  <c r="AB199" i="2"/>
  <c r="AB180" i="2"/>
  <c r="AB188" i="2"/>
  <c r="AB196" i="2"/>
  <c r="AB181" i="2"/>
  <c r="AB197" i="2"/>
  <c r="AB177" i="2"/>
  <c r="AB185" i="2"/>
  <c r="AB193" i="2"/>
  <c r="AB201" i="2"/>
  <c r="AB174" i="2"/>
  <c r="AB182" i="2"/>
  <c r="AB190" i="2"/>
  <c r="AB198" i="2"/>
  <c r="AB179" i="2"/>
  <c r="AB187" i="2"/>
  <c r="AB195" i="2"/>
  <c r="AB176" i="2"/>
  <c r="AB184" i="2"/>
  <c r="AB192" i="2"/>
  <c r="AB200" i="2"/>
  <c r="AB173" i="2"/>
  <c r="AB189" i="2"/>
  <c r="AC122" i="2"/>
  <c r="AQ122" i="2" s="1"/>
  <c r="AC171" i="2"/>
  <c r="AA159" i="2"/>
  <c r="I230" i="2" s="1"/>
  <c r="AO300" i="2"/>
  <c r="AO155" i="2"/>
  <c r="AO171" i="2" s="1"/>
  <c r="AP254" i="2"/>
  <c r="AB151" i="2"/>
  <c r="R216" i="7" s="1"/>
  <c r="AB149" i="2"/>
  <c r="R214" i="7" s="1"/>
  <c r="AB147" i="2"/>
  <c r="R212" i="7" s="1"/>
  <c r="AB145" i="2"/>
  <c r="R210" i="7" s="1"/>
  <c r="AB143" i="2"/>
  <c r="R208" i="7" s="1"/>
  <c r="AB141" i="2"/>
  <c r="R206" i="7" s="1"/>
  <c r="AB139" i="2"/>
  <c r="R204" i="7" s="1"/>
  <c r="AB137" i="2"/>
  <c r="R202" i="7" s="1"/>
  <c r="AB148" i="2"/>
  <c r="R213" i="7" s="1"/>
  <c r="AB140" i="2"/>
  <c r="R205" i="7" s="1"/>
  <c r="AB150" i="2"/>
  <c r="R215" i="7" s="1"/>
  <c r="AB152" i="2"/>
  <c r="R217" i="7" s="1"/>
  <c r="AB138" i="2"/>
  <c r="R203" i="7" s="1"/>
  <c r="AB134" i="2"/>
  <c r="R199" i="7" s="1"/>
  <c r="AB132" i="2"/>
  <c r="R197" i="7" s="1"/>
  <c r="AB130" i="2"/>
  <c r="R195" i="7" s="1"/>
  <c r="AB128" i="2"/>
  <c r="R193" i="7" s="1"/>
  <c r="AB126" i="2"/>
  <c r="R191" i="7" s="1"/>
  <c r="AB124" i="2"/>
  <c r="AB142" i="2"/>
  <c r="R207" i="7" s="1"/>
  <c r="AB136" i="2"/>
  <c r="R201" i="7" s="1"/>
  <c r="AB146" i="2"/>
  <c r="R211" i="7" s="1"/>
  <c r="AB135" i="2"/>
  <c r="R200" i="7" s="1"/>
  <c r="AB133" i="2"/>
  <c r="R198" i="7" s="1"/>
  <c r="AB131" i="2"/>
  <c r="R196" i="7" s="1"/>
  <c r="AB144" i="2"/>
  <c r="R209" i="7" s="1"/>
  <c r="AB123" i="2"/>
  <c r="R188" i="7" s="1"/>
  <c r="AB125" i="2"/>
  <c r="R190" i="7" s="1"/>
  <c r="AB127" i="2"/>
  <c r="R192" i="7" s="1"/>
  <c r="AB129" i="2"/>
  <c r="R194" i="7" s="1"/>
  <c r="AB301" i="2"/>
  <c r="AB307" i="2"/>
  <c r="AB315" i="2"/>
  <c r="AB323" i="2"/>
  <c r="AB313" i="2"/>
  <c r="AB304" i="2"/>
  <c r="AB312" i="2"/>
  <c r="AB320" i="2"/>
  <c r="AB328" i="2"/>
  <c r="AB309" i="2"/>
  <c r="AB317" i="2"/>
  <c r="AB325" i="2"/>
  <c r="AB321" i="2"/>
  <c r="AB306" i="2"/>
  <c r="AB314" i="2"/>
  <c r="AB322" i="2"/>
  <c r="AB330" i="2"/>
  <c r="AB305" i="2"/>
  <c r="AB329" i="2"/>
  <c r="AB303" i="2"/>
  <c r="AB311" i="2"/>
  <c r="AB319" i="2"/>
  <c r="AB327" i="2"/>
  <c r="AB308" i="2"/>
  <c r="AB316" i="2"/>
  <c r="AB324" i="2"/>
  <c r="AB302" i="2"/>
  <c r="AB336" i="2" s="1"/>
  <c r="J348" i="2" s="1"/>
  <c r="AB310" i="2"/>
  <c r="AB318" i="2"/>
  <c r="AB326" i="2"/>
  <c r="AC254" i="2"/>
  <c r="AC300" i="2"/>
  <c r="Q262" i="7"/>
  <c r="I571" i="2"/>
  <c r="M799" i="2" s="1"/>
  <c r="M6" i="12" s="1"/>
  <c r="T229" i="7"/>
  <c r="M503" i="2"/>
  <c r="Q267" i="7"/>
  <c r="M806" i="2" s="1"/>
  <c r="M13" i="12" s="1"/>
  <c r="Q266" i="7"/>
  <c r="M805" i="2" s="1"/>
  <c r="M12" i="12" s="1"/>
  <c r="L236" i="2"/>
  <c r="L216" i="2"/>
  <c r="AD447" i="2" s="1"/>
  <c r="T186" i="7"/>
  <c r="L226" i="2"/>
  <c r="L568" i="2"/>
  <c r="L593" i="2"/>
  <c r="F763" i="2"/>
  <c r="G763" i="2"/>
  <c r="F761" i="2"/>
  <c r="F762" i="2" s="1"/>
  <c r="F883" i="2"/>
  <c r="G761" i="2"/>
  <c r="G762" i="2" s="1"/>
  <c r="G96" i="3"/>
  <c r="G97" i="3" s="1"/>
  <c r="E98" i="3"/>
  <c r="F96" i="3"/>
  <c r="F97" i="3" s="1"/>
  <c r="F98" i="3" s="1"/>
  <c r="G47" i="3"/>
  <c r="G27" i="3"/>
  <c r="G108" i="3"/>
  <c r="F47" i="3"/>
  <c r="F108" i="3"/>
  <c r="F27" i="3"/>
  <c r="H121" i="3"/>
  <c r="H107" i="3"/>
  <c r="H46" i="3"/>
  <c r="G694" i="2"/>
  <c r="G776" i="2"/>
  <c r="G714" i="2"/>
  <c r="H757" i="2"/>
  <c r="H883" i="2" s="1"/>
  <c r="H90" i="12" s="1"/>
  <c r="H94" i="3"/>
  <c r="H95" i="3" s="1"/>
  <c r="H713" i="2"/>
  <c r="H789" i="2"/>
  <c r="H775" i="2"/>
  <c r="I696" i="2"/>
  <c r="J699" i="2"/>
  <c r="I90" i="3"/>
  <c r="I29" i="3"/>
  <c r="L392" i="2"/>
  <c r="L639" i="2"/>
  <c r="T272" i="7"/>
  <c r="L614" i="2"/>
  <c r="T6" i="7"/>
  <c r="T116" i="7"/>
  <c r="T167" i="7"/>
  <c r="U2" i="7"/>
  <c r="T47" i="7"/>
  <c r="T13" i="7"/>
  <c r="T11" i="7"/>
  <c r="T21" i="7"/>
  <c r="T89" i="7"/>
  <c r="T139" i="7"/>
  <c r="T143" i="7"/>
  <c r="T9" i="7"/>
  <c r="T51" i="7"/>
  <c r="T147" i="7"/>
  <c r="T37" i="7"/>
  <c r="T159" i="7"/>
  <c r="T19" i="7"/>
  <c r="T43" i="7"/>
  <c r="T79" i="7"/>
  <c r="T171" i="7"/>
  <c r="T133" i="7"/>
  <c r="T39" i="7"/>
  <c r="T87" i="7"/>
  <c r="T17" i="7"/>
  <c r="T53" i="7"/>
  <c r="T121" i="7"/>
  <c r="T175" i="7"/>
  <c r="T83" i="7"/>
  <c r="T45" i="7"/>
  <c r="T33" i="7"/>
  <c r="T59" i="7"/>
  <c r="T69" i="7"/>
  <c r="T95" i="7"/>
  <c r="T119" i="7"/>
  <c r="T125" i="7"/>
  <c r="T129" i="7"/>
  <c r="T149" i="7"/>
  <c r="T27" i="7"/>
  <c r="T105" i="7"/>
  <c r="T85" i="7"/>
  <c r="T165" i="7"/>
  <c r="T77" i="7"/>
  <c r="T163" i="7"/>
  <c r="T71" i="7"/>
  <c r="T29" i="7"/>
  <c r="T161" i="7"/>
  <c r="T49" i="7"/>
  <c r="T25" i="7"/>
  <c r="T141" i="7"/>
  <c r="T65" i="7"/>
  <c r="T101" i="7"/>
  <c r="T137" i="7"/>
  <c r="T23" i="7"/>
  <c r="T55" i="7"/>
  <c r="T81" i="7"/>
  <c r="T107" i="7"/>
  <c r="T15" i="7"/>
  <c r="T57" i="7"/>
  <c r="T169" i="7"/>
  <c r="T173" i="7"/>
  <c r="T177" i="7"/>
  <c r="T151" i="7"/>
  <c r="T61" i="7"/>
  <c r="T63" i="7"/>
  <c r="T155" i="7"/>
  <c r="T67" i="7"/>
  <c r="T75" i="7"/>
  <c r="T153" i="7"/>
  <c r="T145" i="7"/>
  <c r="T99" i="7"/>
  <c r="T91" i="7"/>
  <c r="T41" i="7"/>
  <c r="T157" i="7"/>
  <c r="T135" i="7"/>
  <c r="T93" i="7"/>
  <c r="T35" i="7"/>
  <c r="T97" i="7"/>
  <c r="T103" i="7"/>
  <c r="T31" i="7"/>
  <c r="T73" i="7"/>
  <c r="T123" i="7"/>
  <c r="T127" i="7"/>
  <c r="T131" i="7"/>
  <c r="S181" i="7"/>
  <c r="S111" i="7"/>
  <c r="O378" i="2"/>
  <c r="O4" i="3" l="1"/>
  <c r="O28" i="3" s="1"/>
  <c r="N48" i="3"/>
  <c r="P381" i="2"/>
  <c r="P4" i="12" s="1"/>
  <c r="P48" i="12" s="1"/>
  <c r="M6" i="13"/>
  <c r="M57" i="13" s="1"/>
  <c r="M4" i="14"/>
  <c r="N28" i="3"/>
  <c r="N73" i="3"/>
  <c r="N670" i="2"/>
  <c r="N821" i="2" s="1"/>
  <c r="O28" i="12"/>
  <c r="L23" i="13"/>
  <c r="L40" i="13"/>
  <c r="O100" i="12"/>
  <c r="O73" i="12"/>
  <c r="M715" i="2"/>
  <c r="M767" i="2"/>
  <c r="M821" i="2"/>
  <c r="U339" i="7"/>
  <c r="M866" i="2"/>
  <c r="M740" i="2"/>
  <c r="M796" i="2"/>
  <c r="M841" i="2"/>
  <c r="E888" i="2"/>
  <c r="E95" i="12" s="1"/>
  <c r="E94" i="12"/>
  <c r="F887" i="2"/>
  <c r="F90" i="12"/>
  <c r="I349" i="2"/>
  <c r="I352" i="2" s="1"/>
  <c r="M365" i="2"/>
  <c r="M355" i="2"/>
  <c r="M345" i="2"/>
  <c r="AB337" i="2"/>
  <c r="I223" i="2"/>
  <c r="AB158" i="2"/>
  <c r="J229" i="2" s="1"/>
  <c r="R189" i="7"/>
  <c r="AB207" i="2"/>
  <c r="J219" i="2" s="1"/>
  <c r="AB208" i="2"/>
  <c r="J220" i="2" s="1"/>
  <c r="AC172" i="2"/>
  <c r="AC173" i="2"/>
  <c r="AC181" i="2"/>
  <c r="AC189" i="2"/>
  <c r="AC197" i="2"/>
  <c r="AC178" i="2"/>
  <c r="AC186" i="2"/>
  <c r="AC194" i="2"/>
  <c r="AC192" i="2"/>
  <c r="AC175" i="2"/>
  <c r="AC183" i="2"/>
  <c r="AC191" i="2"/>
  <c r="AC199" i="2"/>
  <c r="AC184" i="2"/>
  <c r="AC180" i="2"/>
  <c r="AC188" i="2"/>
  <c r="AC196" i="2"/>
  <c r="AC176" i="2"/>
  <c r="AC177" i="2"/>
  <c r="AC185" i="2"/>
  <c r="AC193" i="2"/>
  <c r="AC201" i="2"/>
  <c r="AC174" i="2"/>
  <c r="AC182" i="2"/>
  <c r="AC190" i="2"/>
  <c r="AC198" i="2"/>
  <c r="AC179" i="2"/>
  <c r="AC187" i="2"/>
  <c r="AC195" i="2"/>
  <c r="AC200" i="2"/>
  <c r="AD122" i="2"/>
  <c r="AR122" i="2" s="1"/>
  <c r="AD171" i="2"/>
  <c r="AB159" i="2"/>
  <c r="J230" i="2" s="1"/>
  <c r="AP155" i="2"/>
  <c r="AP171" i="2" s="1"/>
  <c r="AP287" i="2"/>
  <c r="AQ254" i="2"/>
  <c r="AQ287" i="2" s="1"/>
  <c r="AC151" i="2"/>
  <c r="S216" i="7" s="1"/>
  <c r="AC149" i="2"/>
  <c r="S214" i="7" s="1"/>
  <c r="AC147" i="2"/>
  <c r="S212" i="7" s="1"/>
  <c r="AC145" i="2"/>
  <c r="S210" i="7" s="1"/>
  <c r="AC143" i="2"/>
  <c r="S208" i="7" s="1"/>
  <c r="AC141" i="2"/>
  <c r="S206" i="7" s="1"/>
  <c r="AC139" i="2"/>
  <c r="S204" i="7" s="1"/>
  <c r="AC137" i="2"/>
  <c r="S202" i="7" s="1"/>
  <c r="AC152" i="2"/>
  <c r="S217" i="7" s="1"/>
  <c r="AC150" i="2"/>
  <c r="S215" i="7" s="1"/>
  <c r="AC148" i="2"/>
  <c r="S213" i="7" s="1"/>
  <c r="AC146" i="2"/>
  <c r="S211" i="7" s="1"/>
  <c r="AC144" i="2"/>
  <c r="S209" i="7" s="1"/>
  <c r="AC142" i="2"/>
  <c r="S207" i="7" s="1"/>
  <c r="AC140" i="2"/>
  <c r="S205" i="7" s="1"/>
  <c r="AC138" i="2"/>
  <c r="S203" i="7" s="1"/>
  <c r="AC134" i="2"/>
  <c r="S199" i="7" s="1"/>
  <c r="AC132" i="2"/>
  <c r="S197" i="7" s="1"/>
  <c r="AC130" i="2"/>
  <c r="S195" i="7" s="1"/>
  <c r="AC128" i="2"/>
  <c r="S193" i="7" s="1"/>
  <c r="AC126" i="2"/>
  <c r="S191" i="7" s="1"/>
  <c r="AC124" i="2"/>
  <c r="AC136" i="2"/>
  <c r="S201" i="7" s="1"/>
  <c r="AC135" i="2"/>
  <c r="S200" i="7" s="1"/>
  <c r="AC133" i="2"/>
  <c r="S198" i="7" s="1"/>
  <c r="AC131" i="2"/>
  <c r="S196" i="7" s="1"/>
  <c r="AC129" i="2"/>
  <c r="S194" i="7" s="1"/>
  <c r="AC127" i="2"/>
  <c r="S192" i="7" s="1"/>
  <c r="AC125" i="2"/>
  <c r="S190" i="7" s="1"/>
  <c r="AC123" i="2"/>
  <c r="S188" i="7" s="1"/>
  <c r="AC301" i="2"/>
  <c r="AC302" i="2"/>
  <c r="AC336" i="2" s="1"/>
  <c r="K348" i="2" s="1"/>
  <c r="AC310" i="2"/>
  <c r="AC318" i="2"/>
  <c r="AC326" i="2"/>
  <c r="AC307" i="2"/>
  <c r="AC315" i="2"/>
  <c r="AC323" i="2"/>
  <c r="AC304" i="2"/>
  <c r="AC312" i="2"/>
  <c r="AC320" i="2"/>
  <c r="AC328" i="2"/>
  <c r="AC309" i="2"/>
  <c r="AC317" i="2"/>
  <c r="AC325" i="2"/>
  <c r="AC308" i="2"/>
  <c r="AC324" i="2"/>
  <c r="AC306" i="2"/>
  <c r="AC314" i="2"/>
  <c r="AC322" i="2"/>
  <c r="AC330" i="2"/>
  <c r="AC303" i="2"/>
  <c r="AC311" i="2"/>
  <c r="AC319" i="2"/>
  <c r="AC327" i="2"/>
  <c r="AC316" i="2"/>
  <c r="AC305" i="2"/>
  <c r="AC313" i="2"/>
  <c r="AC321" i="2"/>
  <c r="AC329" i="2"/>
  <c r="AD254" i="2"/>
  <c r="AD300" i="2"/>
  <c r="U229" i="7"/>
  <c r="N503" i="2"/>
  <c r="M216" i="2"/>
  <c r="M226" i="2"/>
  <c r="M236" i="2"/>
  <c r="M593" i="2"/>
  <c r="U186" i="7"/>
  <c r="F764" i="2"/>
  <c r="F765" i="2" s="1"/>
  <c r="M639" i="2"/>
  <c r="M568" i="2"/>
  <c r="G764" i="2"/>
  <c r="G765" i="2" s="1"/>
  <c r="H761" i="2"/>
  <c r="H762" i="2" s="1"/>
  <c r="U161" i="7"/>
  <c r="H108" i="3"/>
  <c r="H27" i="3"/>
  <c r="H47" i="3"/>
  <c r="I121" i="3"/>
  <c r="I46" i="3"/>
  <c r="I106" i="3" s="1"/>
  <c r="I107" i="3"/>
  <c r="H714" i="2"/>
  <c r="H776" i="2"/>
  <c r="H694" i="2"/>
  <c r="I94" i="3"/>
  <c r="I95" i="3" s="1"/>
  <c r="I757" i="2"/>
  <c r="I883" i="2" s="1"/>
  <c r="I90" i="12" s="1"/>
  <c r="J696" i="2"/>
  <c r="I789" i="2"/>
  <c r="I713" i="2"/>
  <c r="I774" i="2" s="1"/>
  <c r="I775" i="2"/>
  <c r="H774" i="2"/>
  <c r="K699" i="2"/>
  <c r="J90" i="3"/>
  <c r="J29" i="3"/>
  <c r="H106" i="3"/>
  <c r="G98" i="3"/>
  <c r="H96" i="3"/>
  <c r="H97" i="3" s="1"/>
  <c r="M614" i="2"/>
  <c r="M392" i="2"/>
  <c r="U116" i="7"/>
  <c r="U272" i="7"/>
  <c r="U6" i="7"/>
  <c r="V2" i="7"/>
  <c r="U9" i="7"/>
  <c r="U45" i="7"/>
  <c r="U87" i="7"/>
  <c r="U119" i="7"/>
  <c r="U103" i="7"/>
  <c r="U85" i="7"/>
  <c r="U151" i="7"/>
  <c r="U89" i="7"/>
  <c r="U171" i="7"/>
  <c r="U17" i="7"/>
  <c r="U139" i="7"/>
  <c r="U73" i="7"/>
  <c r="U27" i="7"/>
  <c r="U41" i="7"/>
  <c r="U43" i="7"/>
  <c r="U125" i="7"/>
  <c r="U105" i="7"/>
  <c r="U59" i="7"/>
  <c r="U177" i="7"/>
  <c r="U19" i="7"/>
  <c r="U53" i="7"/>
  <c r="U69" i="7"/>
  <c r="U145" i="7"/>
  <c r="U121" i="7"/>
  <c r="U131" i="7"/>
  <c r="U77" i="7"/>
  <c r="U67" i="7"/>
  <c r="U29" i="7"/>
  <c r="U33" i="7"/>
  <c r="U75" i="7"/>
  <c r="U101" i="7"/>
  <c r="U167" i="7"/>
  <c r="U157" i="7"/>
  <c r="U147" i="7"/>
  <c r="T111" i="7"/>
  <c r="U91" i="7"/>
  <c r="U163" i="7"/>
  <c r="U13" i="7"/>
  <c r="U49" i="7"/>
  <c r="U129" i="7"/>
  <c r="U107" i="7"/>
  <c r="T181" i="7"/>
  <c r="U23" i="7"/>
  <c r="U15" i="7"/>
  <c r="U173" i="7"/>
  <c r="U57" i="7"/>
  <c r="U35" i="7"/>
  <c r="U39" i="7"/>
  <c r="U65" i="7"/>
  <c r="U47" i="7"/>
  <c r="U153" i="7"/>
  <c r="U127" i="7"/>
  <c r="U149" i="7"/>
  <c r="U83" i="7"/>
  <c r="U61" i="7"/>
  <c r="U55" i="7"/>
  <c r="U81" i="7"/>
  <c r="U21" i="7"/>
  <c r="U63" i="7"/>
  <c r="U169" i="7"/>
  <c r="U143" i="7"/>
  <c r="U165" i="7"/>
  <c r="U99" i="7"/>
  <c r="U51" i="7"/>
  <c r="U25" i="7"/>
  <c r="U71" i="7"/>
  <c r="U11" i="7"/>
  <c r="U37" i="7"/>
  <c r="U95" i="7"/>
  <c r="U123" i="7"/>
  <c r="U175" i="7"/>
  <c r="P378" i="2"/>
  <c r="U97" i="7"/>
  <c r="U93" i="7"/>
  <c r="U31" i="7"/>
  <c r="U135" i="7"/>
  <c r="U155" i="7"/>
  <c r="U159" i="7"/>
  <c r="U133" i="7"/>
  <c r="U79" i="7"/>
  <c r="U137" i="7"/>
  <c r="U141" i="7"/>
  <c r="P4" i="3" l="1"/>
  <c r="P670" i="2" s="1"/>
  <c r="O670" i="2"/>
  <c r="O715" i="2" s="1"/>
  <c r="O99" i="3"/>
  <c r="O48" i="3"/>
  <c r="O73" i="3"/>
  <c r="P28" i="12"/>
  <c r="N695" i="2"/>
  <c r="P100" i="12"/>
  <c r="Q381" i="2"/>
  <c r="Q4" i="12" s="1"/>
  <c r="Q73" i="12" s="1"/>
  <c r="N866" i="2"/>
  <c r="P73" i="12"/>
  <c r="N6" i="13"/>
  <c r="N57" i="13" s="1"/>
  <c r="N4" i="14"/>
  <c r="N841" i="2"/>
  <c r="N715" i="2"/>
  <c r="N767" i="2"/>
  <c r="N740" i="2"/>
  <c r="N796" i="2"/>
  <c r="M23" i="13"/>
  <c r="M40" i="13"/>
  <c r="V339" i="7"/>
  <c r="AE171" i="2"/>
  <c r="AE179" i="2" s="1"/>
  <c r="AE447" i="2"/>
  <c r="F888" i="2"/>
  <c r="F95" i="12" s="1"/>
  <c r="F94" i="12"/>
  <c r="J349" i="2"/>
  <c r="J352" i="2" s="1"/>
  <c r="N365" i="2"/>
  <c r="N355" i="2"/>
  <c r="N345" i="2"/>
  <c r="AC337" i="2"/>
  <c r="J223" i="2"/>
  <c r="AC158" i="2"/>
  <c r="K229" i="2" s="1"/>
  <c r="S189" i="7"/>
  <c r="AC207" i="2"/>
  <c r="K219" i="2" s="1"/>
  <c r="AC208" i="2"/>
  <c r="K220" i="2" s="1"/>
  <c r="AD172" i="2"/>
  <c r="AD176" i="2"/>
  <c r="AD184" i="2"/>
  <c r="AD192" i="2"/>
  <c r="AD200" i="2"/>
  <c r="AD173" i="2"/>
  <c r="AD181" i="2"/>
  <c r="AD189" i="2"/>
  <c r="AD197" i="2"/>
  <c r="AD178" i="2"/>
  <c r="AD186" i="2"/>
  <c r="AD194" i="2"/>
  <c r="AD195" i="2"/>
  <c r="AD175" i="2"/>
  <c r="AD183" i="2"/>
  <c r="AD191" i="2"/>
  <c r="AD199" i="2"/>
  <c r="AD180" i="2"/>
  <c r="AD188" i="2"/>
  <c r="AD196" i="2"/>
  <c r="AD177" i="2"/>
  <c r="AD185" i="2"/>
  <c r="AD193" i="2"/>
  <c r="AD201" i="2"/>
  <c r="AD174" i="2"/>
  <c r="AD182" i="2"/>
  <c r="AD190" i="2"/>
  <c r="AD198" i="2"/>
  <c r="AD179" i="2"/>
  <c r="AD187" i="2"/>
  <c r="AC159" i="2"/>
  <c r="K230" i="2" s="1"/>
  <c r="AE300" i="2"/>
  <c r="AE313" i="2" s="1"/>
  <c r="AE122" i="2"/>
  <c r="AS122" i="2" s="1"/>
  <c r="AP300" i="2"/>
  <c r="AQ300" i="2"/>
  <c r="AR254" i="2"/>
  <c r="AR287" i="2" s="1"/>
  <c r="AD151" i="2"/>
  <c r="T216" i="7" s="1"/>
  <c r="AD149" i="2"/>
  <c r="T214" i="7" s="1"/>
  <c r="AD147" i="2"/>
  <c r="T212" i="7" s="1"/>
  <c r="AD145" i="2"/>
  <c r="T210" i="7" s="1"/>
  <c r="AD143" i="2"/>
  <c r="T208" i="7" s="1"/>
  <c r="AD141" i="2"/>
  <c r="T206" i="7" s="1"/>
  <c r="AD139" i="2"/>
  <c r="T204" i="7" s="1"/>
  <c r="AD137" i="2"/>
  <c r="T202" i="7" s="1"/>
  <c r="AD152" i="2"/>
  <c r="T217" i="7" s="1"/>
  <c r="AD150" i="2"/>
  <c r="T215" i="7" s="1"/>
  <c r="AD148" i="2"/>
  <c r="T213" i="7" s="1"/>
  <c r="AD146" i="2"/>
  <c r="T211" i="7" s="1"/>
  <c r="AD144" i="2"/>
  <c r="T209" i="7" s="1"/>
  <c r="AD142" i="2"/>
  <c r="T207" i="7" s="1"/>
  <c r="AD140" i="2"/>
  <c r="T205" i="7" s="1"/>
  <c r="AD138" i="2"/>
  <c r="T203" i="7" s="1"/>
  <c r="AD136" i="2"/>
  <c r="T201" i="7" s="1"/>
  <c r="AD134" i="2"/>
  <c r="T199" i="7" s="1"/>
  <c r="AD132" i="2"/>
  <c r="T197" i="7" s="1"/>
  <c r="AD130" i="2"/>
  <c r="T195" i="7" s="1"/>
  <c r="AD128" i="2"/>
  <c r="T193" i="7" s="1"/>
  <c r="AD126" i="2"/>
  <c r="T191" i="7" s="1"/>
  <c r="AD124" i="2"/>
  <c r="AD135" i="2"/>
  <c r="T200" i="7" s="1"/>
  <c r="AD133" i="2"/>
  <c r="T198" i="7" s="1"/>
  <c r="AD131" i="2"/>
  <c r="T196" i="7" s="1"/>
  <c r="AD129" i="2"/>
  <c r="T194" i="7" s="1"/>
  <c r="AD127" i="2"/>
  <c r="T192" i="7" s="1"/>
  <c r="AD125" i="2"/>
  <c r="T190" i="7" s="1"/>
  <c r="AD123" i="2"/>
  <c r="T188" i="7" s="1"/>
  <c r="AQ155" i="2"/>
  <c r="AQ171" i="2" s="1"/>
  <c r="AD301" i="2"/>
  <c r="AD305" i="2"/>
  <c r="AD313" i="2"/>
  <c r="AD321" i="2"/>
  <c r="AD329" i="2"/>
  <c r="AD302" i="2"/>
  <c r="AD336" i="2" s="1"/>
  <c r="L348" i="2" s="1"/>
  <c r="AD310" i="2"/>
  <c r="AD318" i="2"/>
  <c r="AD326" i="2"/>
  <c r="AD327" i="2"/>
  <c r="AD307" i="2"/>
  <c r="AD315" i="2"/>
  <c r="AD323" i="2"/>
  <c r="AD319" i="2"/>
  <c r="AD304" i="2"/>
  <c r="AD312" i="2"/>
  <c r="AD320" i="2"/>
  <c r="AD328" i="2"/>
  <c r="AD303" i="2"/>
  <c r="AD309" i="2"/>
  <c r="AD317" i="2"/>
  <c r="AD325" i="2"/>
  <c r="AD306" i="2"/>
  <c r="AD314" i="2"/>
  <c r="AD322" i="2"/>
  <c r="AD330" i="2"/>
  <c r="AD308" i="2"/>
  <c r="AD316" i="2"/>
  <c r="AD324" i="2"/>
  <c r="AD311" i="2"/>
  <c r="AE254" i="2"/>
  <c r="V229" i="7"/>
  <c r="O503" i="2"/>
  <c r="N236" i="2"/>
  <c r="N216" i="2"/>
  <c r="AF447" i="2" s="1"/>
  <c r="V186" i="7"/>
  <c r="N226" i="2"/>
  <c r="H763" i="2"/>
  <c r="H764" i="2" s="1"/>
  <c r="I763" i="2" s="1"/>
  <c r="N568" i="2"/>
  <c r="N593" i="2"/>
  <c r="I761" i="2"/>
  <c r="I762" i="2" s="1"/>
  <c r="J94" i="3"/>
  <c r="J95" i="3" s="1"/>
  <c r="J757" i="2"/>
  <c r="J883" i="2" s="1"/>
  <c r="J90" i="12" s="1"/>
  <c r="L699" i="2"/>
  <c r="K90" i="3"/>
  <c r="K29" i="3"/>
  <c r="K696" i="2"/>
  <c r="J789" i="2"/>
  <c r="J775" i="2"/>
  <c r="J713" i="2"/>
  <c r="J774" i="2" s="1"/>
  <c r="I27" i="3"/>
  <c r="I108" i="3"/>
  <c r="I47" i="3"/>
  <c r="I96" i="3"/>
  <c r="I97" i="3" s="1"/>
  <c r="H98" i="3"/>
  <c r="J46" i="3"/>
  <c r="J106" i="3" s="1"/>
  <c r="J107" i="3"/>
  <c r="J121" i="3"/>
  <c r="I714" i="2"/>
  <c r="I776" i="2"/>
  <c r="I694" i="2"/>
  <c r="N392" i="2"/>
  <c r="N639" i="2"/>
  <c r="N614" i="2"/>
  <c r="W2" i="7"/>
  <c r="V116" i="7"/>
  <c r="V272" i="7"/>
  <c r="V6" i="7"/>
  <c r="V177" i="7"/>
  <c r="I177" i="7" s="1"/>
  <c r="F284" i="2" s="1"/>
  <c r="D330" i="2" s="1"/>
  <c r="W330" i="2" s="1"/>
  <c r="V87" i="7"/>
  <c r="V37" i="7"/>
  <c r="V53" i="7"/>
  <c r="V103" i="7"/>
  <c r="V169" i="7"/>
  <c r="V123" i="7"/>
  <c r="V25" i="7"/>
  <c r="V131" i="7"/>
  <c r="V51" i="7"/>
  <c r="V147" i="7"/>
  <c r="U111" i="7"/>
  <c r="V45" i="7"/>
  <c r="V165" i="7"/>
  <c r="V61" i="7"/>
  <c r="V149" i="7"/>
  <c r="V47" i="7"/>
  <c r="V11" i="7"/>
  <c r="V173" i="7"/>
  <c r="V73" i="7"/>
  <c r="V27" i="7"/>
  <c r="V143" i="7"/>
  <c r="V31" i="7"/>
  <c r="V17" i="7"/>
  <c r="V127" i="7"/>
  <c r="V163" i="7"/>
  <c r="V57" i="7"/>
  <c r="V35" i="7"/>
  <c r="V93" i="7"/>
  <c r="V33" i="7"/>
  <c r="V59" i="7"/>
  <c r="V85" i="7"/>
  <c r="V135" i="7"/>
  <c r="V155" i="7"/>
  <c r="V175" i="7"/>
  <c r="V129" i="7"/>
  <c r="U181" i="7"/>
  <c r="V67" i="7"/>
  <c r="V19" i="7"/>
  <c r="V23" i="7"/>
  <c r="V49" i="7"/>
  <c r="I49" i="7" s="1"/>
  <c r="V75" i="7"/>
  <c r="V101" i="7"/>
  <c r="V151" i="7"/>
  <c r="V171" i="7"/>
  <c r="V9" i="7"/>
  <c r="V79" i="7"/>
  <c r="V15" i="7"/>
  <c r="V99" i="7"/>
  <c r="V39" i="7"/>
  <c r="V65" i="7"/>
  <c r="V91" i="7"/>
  <c r="V121" i="7"/>
  <c r="V167" i="7"/>
  <c r="V125" i="7"/>
  <c r="V145" i="7"/>
  <c r="V105" i="7"/>
  <c r="V43" i="7"/>
  <c r="V139" i="7"/>
  <c r="V83" i="7"/>
  <c r="V63" i="7"/>
  <c r="V41" i="7"/>
  <c r="V13" i="7"/>
  <c r="V55" i="7"/>
  <c r="V81" i="7"/>
  <c r="V107" i="7"/>
  <c r="V119" i="7"/>
  <c r="V137" i="7"/>
  <c r="V141" i="7"/>
  <c r="V161" i="7"/>
  <c r="V77" i="7"/>
  <c r="V69" i="7"/>
  <c r="V159" i="7"/>
  <c r="V89" i="7"/>
  <c r="V95" i="7"/>
  <c r="V29" i="7"/>
  <c r="V71" i="7"/>
  <c r="V97" i="7"/>
  <c r="V21" i="7"/>
  <c r="V133" i="7"/>
  <c r="V153" i="7"/>
  <c r="V157" i="7"/>
  <c r="P73" i="3" l="1"/>
  <c r="P99" i="3"/>
  <c r="P28" i="3"/>
  <c r="P48" i="3"/>
  <c r="O695" i="2"/>
  <c r="O740" i="2"/>
  <c r="O767" i="2"/>
  <c r="Q4" i="3"/>
  <c r="Q670" i="2" s="1"/>
  <c r="R381" i="2"/>
  <c r="R4" i="12" s="1"/>
  <c r="R73" i="12" s="1"/>
  <c r="Q100" i="12"/>
  <c r="Q48" i="12"/>
  <c r="O866" i="2"/>
  <c r="O821" i="2"/>
  <c r="O796" i="2"/>
  <c r="O841" i="2"/>
  <c r="Q28" i="12"/>
  <c r="O6" i="13"/>
  <c r="O57" i="13" s="1"/>
  <c r="O4" i="14"/>
  <c r="N23" i="13"/>
  <c r="N40" i="13"/>
  <c r="W339" i="7"/>
  <c r="AE198" i="2"/>
  <c r="AE188" i="2"/>
  <c r="AE200" i="2"/>
  <c r="AE175" i="2"/>
  <c r="AE194" i="2"/>
  <c r="AE178" i="2"/>
  <c r="AE173" i="2"/>
  <c r="AE207" i="2" s="1"/>
  <c r="M219" i="2" s="1"/>
  <c r="AE177" i="2"/>
  <c r="AE184" i="2"/>
  <c r="AE190" i="2"/>
  <c r="AE186" i="2"/>
  <c r="AE196" i="2"/>
  <c r="AE192" i="2"/>
  <c r="AE182" i="2"/>
  <c r="AE180" i="2"/>
  <c r="AE174" i="2"/>
  <c r="AE176" i="2"/>
  <c r="AE201" i="2"/>
  <c r="AE199" i="2"/>
  <c r="AE197" i="2"/>
  <c r="AE195" i="2"/>
  <c r="AE193" i="2"/>
  <c r="AE191" i="2"/>
  <c r="AE189" i="2"/>
  <c r="AE187" i="2"/>
  <c r="AE185" i="2"/>
  <c r="AE183" i="2"/>
  <c r="AE181" i="2"/>
  <c r="AE172" i="2"/>
  <c r="K349" i="2"/>
  <c r="K352" i="2" s="1"/>
  <c r="O365" i="2"/>
  <c r="O355" i="2"/>
  <c r="O345" i="2"/>
  <c r="AD337" i="2"/>
  <c r="K223" i="2"/>
  <c r="AD158" i="2"/>
  <c r="L229" i="2" s="1"/>
  <c r="T189" i="7"/>
  <c r="AD207" i="2"/>
  <c r="L219" i="2" s="1"/>
  <c r="AE317" i="2"/>
  <c r="AE326" i="2"/>
  <c r="AD208" i="2"/>
  <c r="L220" i="2" s="1"/>
  <c r="AE303" i="2"/>
  <c r="AE307" i="2"/>
  <c r="AE309" i="2"/>
  <c r="AE318" i="2"/>
  <c r="AE320" i="2"/>
  <c r="AE329" i="2"/>
  <c r="AE312" i="2"/>
  <c r="AE321" i="2"/>
  <c r="AE304" i="2"/>
  <c r="AE305" i="2"/>
  <c r="AE319" i="2"/>
  <c r="AE306" i="2"/>
  <c r="AE324" i="2"/>
  <c r="AE311" i="2"/>
  <c r="AE323" i="2"/>
  <c r="AE316" i="2"/>
  <c r="AF122" i="2"/>
  <c r="AT122" i="2" s="1"/>
  <c r="AF171" i="2"/>
  <c r="AE330" i="2"/>
  <c r="AE322" i="2"/>
  <c r="AE310" i="2"/>
  <c r="AE308" i="2"/>
  <c r="AE325" i="2"/>
  <c r="AE314" i="2"/>
  <c r="AE302" i="2"/>
  <c r="AE336" i="2" s="1"/>
  <c r="M348" i="2" s="1"/>
  <c r="AE301" i="2"/>
  <c r="AD159" i="2"/>
  <c r="L230" i="2" s="1"/>
  <c r="AE327" i="2"/>
  <c r="AE328" i="2"/>
  <c r="AE315" i="2"/>
  <c r="AR155" i="2"/>
  <c r="AR171" i="2" s="1"/>
  <c r="AR300" i="2"/>
  <c r="AE152" i="2"/>
  <c r="U217" i="7" s="1"/>
  <c r="AE150" i="2"/>
  <c r="U215" i="7" s="1"/>
  <c r="AE148" i="2"/>
  <c r="U213" i="7" s="1"/>
  <c r="AE146" i="2"/>
  <c r="U211" i="7" s="1"/>
  <c r="AE144" i="2"/>
  <c r="U209" i="7" s="1"/>
  <c r="AE142" i="2"/>
  <c r="U207" i="7" s="1"/>
  <c r="AE140" i="2"/>
  <c r="U205" i="7" s="1"/>
  <c r="AE138" i="2"/>
  <c r="U203" i="7" s="1"/>
  <c r="AE136" i="2"/>
  <c r="U201" i="7" s="1"/>
  <c r="AE151" i="2"/>
  <c r="U216" i="7" s="1"/>
  <c r="AE149" i="2"/>
  <c r="U214" i="7" s="1"/>
  <c r="AE147" i="2"/>
  <c r="U212" i="7" s="1"/>
  <c r="AE145" i="2"/>
  <c r="U210" i="7" s="1"/>
  <c r="AE143" i="2"/>
  <c r="U208" i="7" s="1"/>
  <c r="AE141" i="2"/>
  <c r="U206" i="7" s="1"/>
  <c r="AE139" i="2"/>
  <c r="U204" i="7" s="1"/>
  <c r="AE137" i="2"/>
  <c r="U202" i="7" s="1"/>
  <c r="AE134" i="2"/>
  <c r="U199" i="7" s="1"/>
  <c r="AE132" i="2"/>
  <c r="U197" i="7" s="1"/>
  <c r="AE130" i="2"/>
  <c r="U195" i="7" s="1"/>
  <c r="AE128" i="2"/>
  <c r="U193" i="7" s="1"/>
  <c r="AE126" i="2"/>
  <c r="U191" i="7" s="1"/>
  <c r="AE124" i="2"/>
  <c r="AE127" i="2"/>
  <c r="U192" i="7" s="1"/>
  <c r="AE125" i="2"/>
  <c r="U190" i="7" s="1"/>
  <c r="AE123" i="2"/>
  <c r="U188" i="7" s="1"/>
  <c r="AE135" i="2"/>
  <c r="U200" i="7" s="1"/>
  <c r="AE133" i="2"/>
  <c r="U198" i="7" s="1"/>
  <c r="AE131" i="2"/>
  <c r="U196" i="7" s="1"/>
  <c r="AE129" i="2"/>
  <c r="U194" i="7" s="1"/>
  <c r="AF254" i="2"/>
  <c r="AF300" i="2"/>
  <c r="AS254" i="2"/>
  <c r="K284" i="2"/>
  <c r="P284" i="2"/>
  <c r="W229" i="7"/>
  <c r="P503" i="2"/>
  <c r="O236" i="2"/>
  <c r="O216" i="2"/>
  <c r="AG447" i="2" s="1"/>
  <c r="H765" i="2"/>
  <c r="W186" i="7"/>
  <c r="O226" i="2"/>
  <c r="I764" i="2"/>
  <c r="J763" i="2" s="1"/>
  <c r="O568" i="2"/>
  <c r="O593" i="2"/>
  <c r="P821" i="2"/>
  <c r="J761" i="2"/>
  <c r="J762" i="2" s="1"/>
  <c r="K789" i="2"/>
  <c r="K713" i="2"/>
  <c r="K774" i="2" s="1"/>
  <c r="K775" i="2"/>
  <c r="J96" i="3"/>
  <c r="J97" i="3" s="1"/>
  <c r="I98" i="3"/>
  <c r="L696" i="2"/>
  <c r="K121" i="3"/>
  <c r="K107" i="3"/>
  <c r="K46" i="3"/>
  <c r="K106" i="3" s="1"/>
  <c r="J47" i="3"/>
  <c r="J108" i="3"/>
  <c r="J27" i="3"/>
  <c r="K94" i="3"/>
  <c r="K95" i="3" s="1"/>
  <c r="K757" i="2"/>
  <c r="K883" i="2" s="1"/>
  <c r="K90" i="12" s="1"/>
  <c r="M699" i="2"/>
  <c r="L90" i="3"/>
  <c r="L29" i="3"/>
  <c r="J776" i="2"/>
  <c r="J714" i="2"/>
  <c r="J694" i="2"/>
  <c r="O392" i="2"/>
  <c r="O639" i="2"/>
  <c r="W21" i="7"/>
  <c r="W37" i="7"/>
  <c r="W53" i="7"/>
  <c r="W69" i="7"/>
  <c r="W85" i="7"/>
  <c r="W101" i="7"/>
  <c r="W116" i="7"/>
  <c r="W133" i="7"/>
  <c r="W149" i="7"/>
  <c r="W165" i="7"/>
  <c r="W81" i="7"/>
  <c r="W67" i="7"/>
  <c r="W6" i="7"/>
  <c r="W23" i="7"/>
  <c r="W39" i="7"/>
  <c r="W55" i="7"/>
  <c r="W71" i="7"/>
  <c r="W87" i="7"/>
  <c r="W103" i="7"/>
  <c r="W119" i="7"/>
  <c r="W135" i="7"/>
  <c r="W151" i="7"/>
  <c r="W167" i="7"/>
  <c r="W33" i="7"/>
  <c r="O614" i="2"/>
  <c r="W51" i="7"/>
  <c r="W99" i="7"/>
  <c r="W163" i="7"/>
  <c r="W9" i="7"/>
  <c r="W25" i="7"/>
  <c r="W41" i="7"/>
  <c r="W57" i="7"/>
  <c r="W73" i="7"/>
  <c r="W89" i="7"/>
  <c r="W105" i="7"/>
  <c r="W121" i="7"/>
  <c r="W137" i="7"/>
  <c r="W153" i="7"/>
  <c r="W169" i="7"/>
  <c r="W65" i="7"/>
  <c r="W19" i="7"/>
  <c r="W83" i="7"/>
  <c r="W11" i="7"/>
  <c r="W27" i="7"/>
  <c r="W43" i="7"/>
  <c r="W59" i="7"/>
  <c r="W75" i="7"/>
  <c r="W91" i="7"/>
  <c r="W107" i="7"/>
  <c r="W123" i="7"/>
  <c r="W139" i="7"/>
  <c r="W155" i="7"/>
  <c r="W171" i="7"/>
  <c r="W272" i="7"/>
  <c r="W49" i="7"/>
  <c r="W35" i="7"/>
  <c r="W131" i="7"/>
  <c r="W13" i="7"/>
  <c r="W29" i="7"/>
  <c r="W45" i="7"/>
  <c r="W61" i="7"/>
  <c r="W77" i="7"/>
  <c r="W93" i="7"/>
  <c r="W125" i="7"/>
  <c r="W141" i="7"/>
  <c r="W157" i="7"/>
  <c r="W173" i="7"/>
  <c r="W15" i="7"/>
  <c r="W31" i="7"/>
  <c r="W47" i="7"/>
  <c r="W63" i="7"/>
  <c r="W79" i="7"/>
  <c r="W95" i="7"/>
  <c r="W127" i="7"/>
  <c r="W143" i="7"/>
  <c r="W159" i="7"/>
  <c r="W175" i="7"/>
  <c r="W17" i="7"/>
  <c r="W97" i="7"/>
  <c r="W129" i="7"/>
  <c r="W145" i="7"/>
  <c r="W161" i="7"/>
  <c r="W177" i="7"/>
  <c r="W147" i="7"/>
  <c r="P841" i="2"/>
  <c r="P796" i="2"/>
  <c r="P866" i="2"/>
  <c r="P740" i="2"/>
  <c r="P767" i="2"/>
  <c r="P695" i="2"/>
  <c r="P715" i="2"/>
  <c r="I139" i="7"/>
  <c r="F265" i="2" s="1"/>
  <c r="D311" i="2" s="1"/>
  <c r="W311" i="2" s="1"/>
  <c r="I53" i="7"/>
  <c r="I37" i="7"/>
  <c r="I147" i="7"/>
  <c r="F269" i="2" s="1"/>
  <c r="D315" i="2" s="1"/>
  <c r="W315" i="2" s="1"/>
  <c r="I173" i="7"/>
  <c r="F282" i="2" s="1"/>
  <c r="D328" i="2" s="1"/>
  <c r="W328" i="2" s="1"/>
  <c r="I55" i="7"/>
  <c r="I51" i="7"/>
  <c r="I81" i="7"/>
  <c r="I43" i="7"/>
  <c r="I87" i="7"/>
  <c r="I57" i="7"/>
  <c r="I73" i="7"/>
  <c r="I157" i="7"/>
  <c r="F274" i="2" s="1"/>
  <c r="D320" i="2" s="1"/>
  <c r="W320" i="2" s="1"/>
  <c r="I149" i="7"/>
  <c r="F270" i="2" s="1"/>
  <c r="D316" i="2" s="1"/>
  <c r="W316" i="2" s="1"/>
  <c r="I25" i="7"/>
  <c r="I171" i="7"/>
  <c r="F281" i="2" s="1"/>
  <c r="D327" i="2" s="1"/>
  <c r="W327" i="2" s="1"/>
  <c r="I27" i="7"/>
  <c r="I151" i="7"/>
  <c r="F271" i="2" s="1"/>
  <c r="D317" i="2" s="1"/>
  <c r="W317" i="2" s="1"/>
  <c r="I159" i="7"/>
  <c r="F275" i="2" s="1"/>
  <c r="D321" i="2" s="1"/>
  <c r="W321" i="2" s="1"/>
  <c r="I79" i="7"/>
  <c r="I85" i="7"/>
  <c r="I125" i="7"/>
  <c r="F258" i="2" s="1"/>
  <c r="I17" i="7"/>
  <c r="I169" i="7"/>
  <c r="F280" i="2" s="1"/>
  <c r="D326" i="2" s="1"/>
  <c r="W326" i="2" s="1"/>
  <c r="I21" i="7"/>
  <c r="I9" i="7"/>
  <c r="I165" i="7"/>
  <c r="F278" i="2" s="1"/>
  <c r="D324" i="2" s="1"/>
  <c r="W324" i="2" s="1"/>
  <c r="I123" i="7"/>
  <c r="F257" i="2" s="1"/>
  <c r="I13" i="7"/>
  <c r="I61" i="7"/>
  <c r="I19" i="7"/>
  <c r="I143" i="7"/>
  <c r="F267" i="2" s="1"/>
  <c r="D313" i="2" s="1"/>
  <c r="W313" i="2" s="1"/>
  <c r="I103" i="7"/>
  <c r="I23" i="7"/>
  <c r="I83" i="7"/>
  <c r="I93" i="7"/>
  <c r="I15" i="7"/>
  <c r="I127" i="7"/>
  <c r="F259" i="2" s="1"/>
  <c r="I131" i="7"/>
  <c r="F261" i="2" s="1"/>
  <c r="D307" i="2" s="1"/>
  <c r="W307" i="2" s="1"/>
  <c r="I45" i="7"/>
  <c r="I107" i="7"/>
  <c r="I163" i="7"/>
  <c r="F277" i="2" s="1"/>
  <c r="D323" i="2" s="1"/>
  <c r="W323" i="2" s="1"/>
  <c r="I47" i="7"/>
  <c r="I75" i="7"/>
  <c r="I153" i="7"/>
  <c r="F272" i="2" s="1"/>
  <c r="D318" i="2" s="1"/>
  <c r="W318" i="2" s="1"/>
  <c r="I155" i="7"/>
  <c r="F273" i="2" s="1"/>
  <c r="D319" i="2" s="1"/>
  <c r="W319" i="2" s="1"/>
  <c r="I105" i="7"/>
  <c r="I29" i="7"/>
  <c r="I91" i="7"/>
  <c r="I137" i="7"/>
  <c r="F264" i="2" s="1"/>
  <c r="D310" i="2" s="1"/>
  <c r="W310" i="2" s="1"/>
  <c r="I39" i="7"/>
  <c r="V111" i="7"/>
  <c r="I145" i="7"/>
  <c r="F268" i="2" s="1"/>
  <c r="D314" i="2" s="1"/>
  <c r="W314" i="2" s="1"/>
  <c r="I135" i="7"/>
  <c r="F263" i="2" s="1"/>
  <c r="D309" i="2" s="1"/>
  <c r="W309" i="2" s="1"/>
  <c r="I97" i="7"/>
  <c r="V181" i="7"/>
  <c r="I31" i="7"/>
  <c r="I65" i="7"/>
  <c r="I175" i="7"/>
  <c r="F283" i="2" s="1"/>
  <c r="D329" i="2" s="1"/>
  <c r="W329" i="2" s="1"/>
  <c r="I69" i="7"/>
  <c r="I133" i="7"/>
  <c r="F262" i="2" s="1"/>
  <c r="D308" i="2" s="1"/>
  <c r="W308" i="2" s="1"/>
  <c r="I11" i="7"/>
  <c r="I71" i="7"/>
  <c r="I63" i="7"/>
  <c r="I33" i="7"/>
  <c r="I99" i="7"/>
  <c r="I121" i="7"/>
  <c r="F256" i="2" s="1"/>
  <c r="D302" i="2" s="1"/>
  <c r="I161" i="7"/>
  <c r="F276" i="2" s="1"/>
  <c r="D322" i="2" s="1"/>
  <c r="W322" i="2" s="1"/>
  <c r="I141" i="7"/>
  <c r="F266" i="2" s="1"/>
  <c r="D312" i="2" s="1"/>
  <c r="W312" i="2" s="1"/>
  <c r="I89" i="7"/>
  <c r="I59" i="7"/>
  <c r="I167" i="7"/>
  <c r="F279" i="2" s="1"/>
  <c r="D325" i="2" s="1"/>
  <c r="W325" i="2" s="1"/>
  <c r="I101" i="7"/>
  <c r="I67" i="7"/>
  <c r="I35" i="7"/>
  <c r="I41" i="7"/>
  <c r="I129" i="7"/>
  <c r="F260" i="2" s="1"/>
  <c r="D306" i="2" s="1"/>
  <c r="W306" i="2" s="1"/>
  <c r="I95" i="7"/>
  <c r="I119" i="7"/>
  <c r="F255" i="2" s="1"/>
  <c r="D301" i="2" s="1"/>
  <c r="I77" i="7"/>
  <c r="Q48" i="3" l="1"/>
  <c r="S381" i="2"/>
  <c r="T381" i="2" s="1"/>
  <c r="Q99" i="3"/>
  <c r="R4" i="3"/>
  <c r="R99" i="3" s="1"/>
  <c r="R100" i="12"/>
  <c r="Q28" i="3"/>
  <c r="Q73" i="3"/>
  <c r="R28" i="12"/>
  <c r="R48" i="12"/>
  <c r="O23" i="13"/>
  <c r="O40" i="13"/>
  <c r="AE208" i="2"/>
  <c r="M220" i="2" s="1"/>
  <c r="M223" i="2" s="1"/>
  <c r="L349" i="2"/>
  <c r="L352" i="2" s="1"/>
  <c r="AE337" i="2"/>
  <c r="L223" i="2"/>
  <c r="AE158" i="2"/>
  <c r="M229" i="2" s="1"/>
  <c r="U189" i="7"/>
  <c r="V302" i="2"/>
  <c r="V336" i="2" s="1"/>
  <c r="D348" i="2" s="1"/>
  <c r="W302" i="2"/>
  <c r="W336" i="2" s="1"/>
  <c r="E348" i="2" s="1"/>
  <c r="U301" i="2"/>
  <c r="U337" i="2" s="1"/>
  <c r="C349" i="2" s="1"/>
  <c r="V301" i="2"/>
  <c r="AF172" i="2"/>
  <c r="AF174" i="2"/>
  <c r="AF182" i="2"/>
  <c r="AF190" i="2"/>
  <c r="AF198" i="2"/>
  <c r="AF179" i="2"/>
  <c r="AF187" i="2"/>
  <c r="AF195" i="2"/>
  <c r="AF176" i="2"/>
  <c r="AF184" i="2"/>
  <c r="AF192" i="2"/>
  <c r="AF200" i="2"/>
  <c r="AF193" i="2"/>
  <c r="AF173" i="2"/>
  <c r="AF181" i="2"/>
  <c r="AF189" i="2"/>
  <c r="AF197" i="2"/>
  <c r="AF178" i="2"/>
  <c r="AF186" i="2"/>
  <c r="AF194" i="2"/>
  <c r="AF175" i="2"/>
  <c r="AF183" i="2"/>
  <c r="AF191" i="2"/>
  <c r="AF199" i="2"/>
  <c r="AF185" i="2"/>
  <c r="AF201" i="2"/>
  <c r="AF180" i="2"/>
  <c r="AF188" i="2"/>
  <c r="AF196" i="2"/>
  <c r="AF177" i="2"/>
  <c r="AG122" i="2"/>
  <c r="AU122" i="2" s="1"/>
  <c r="AG171" i="2"/>
  <c r="AE159" i="2"/>
  <c r="M230" i="2" s="1"/>
  <c r="AT254" i="2"/>
  <c r="AT287" i="2" s="1"/>
  <c r="AF152" i="2"/>
  <c r="V217" i="7" s="1"/>
  <c r="AF150" i="2"/>
  <c r="V215" i="7" s="1"/>
  <c r="AF148" i="2"/>
  <c r="V213" i="7" s="1"/>
  <c r="AF146" i="2"/>
  <c r="V211" i="7" s="1"/>
  <c r="AF144" i="2"/>
  <c r="V209" i="7" s="1"/>
  <c r="AF142" i="2"/>
  <c r="V207" i="7" s="1"/>
  <c r="AF140" i="2"/>
  <c r="V205" i="7" s="1"/>
  <c r="AF138" i="2"/>
  <c r="V203" i="7" s="1"/>
  <c r="AF136" i="2"/>
  <c r="V201" i="7" s="1"/>
  <c r="AF141" i="2"/>
  <c r="V206" i="7" s="1"/>
  <c r="AF143" i="2"/>
  <c r="V208" i="7" s="1"/>
  <c r="AF145" i="2"/>
  <c r="V210" i="7" s="1"/>
  <c r="AF147" i="2"/>
  <c r="V212" i="7" s="1"/>
  <c r="AF135" i="2"/>
  <c r="V200" i="7" s="1"/>
  <c r="AF133" i="2"/>
  <c r="V198" i="7" s="1"/>
  <c r="AF131" i="2"/>
  <c r="V196" i="7" s="1"/>
  <c r="AF129" i="2"/>
  <c r="V194" i="7" s="1"/>
  <c r="AF127" i="2"/>
  <c r="V192" i="7" s="1"/>
  <c r="AF125" i="2"/>
  <c r="V190" i="7" s="1"/>
  <c r="AF123" i="2"/>
  <c r="V188" i="7" s="1"/>
  <c r="AF149" i="2"/>
  <c r="V214" i="7" s="1"/>
  <c r="AF151" i="2"/>
  <c r="V216" i="7" s="1"/>
  <c r="AF139" i="2"/>
  <c r="V204" i="7" s="1"/>
  <c r="AF134" i="2"/>
  <c r="V199" i="7" s="1"/>
  <c r="AF132" i="2"/>
  <c r="V197" i="7" s="1"/>
  <c r="AF137" i="2"/>
  <c r="V202" i="7" s="1"/>
  <c r="AF128" i="2"/>
  <c r="V193" i="7" s="1"/>
  <c r="AF130" i="2"/>
  <c r="V195" i="7" s="1"/>
  <c r="AF124" i="2"/>
  <c r="AF126" i="2"/>
  <c r="V191" i="7" s="1"/>
  <c r="AS287" i="2"/>
  <c r="AS155" i="2"/>
  <c r="AS171" i="2" s="1"/>
  <c r="AF301" i="2"/>
  <c r="AF303" i="2"/>
  <c r="AF311" i="2"/>
  <c r="AF319" i="2"/>
  <c r="AF327" i="2"/>
  <c r="AF308" i="2"/>
  <c r="AF316" i="2"/>
  <c r="AF324" i="2"/>
  <c r="AF305" i="2"/>
  <c r="AF313" i="2"/>
  <c r="AF321" i="2"/>
  <c r="AF329" i="2"/>
  <c r="AF302" i="2"/>
  <c r="AF336" i="2" s="1"/>
  <c r="N348" i="2" s="1"/>
  <c r="AF310" i="2"/>
  <c r="AF318" i="2"/>
  <c r="AF326" i="2"/>
  <c r="AF309" i="2"/>
  <c r="AF317" i="2"/>
  <c r="AF307" i="2"/>
  <c r="AF315" i="2"/>
  <c r="AF323" i="2"/>
  <c r="AF304" i="2"/>
  <c r="AF312" i="2"/>
  <c r="AF320" i="2"/>
  <c r="AF328" i="2"/>
  <c r="AF325" i="2"/>
  <c r="AF306" i="2"/>
  <c r="AF314" i="2"/>
  <c r="AF322" i="2"/>
  <c r="AF330" i="2"/>
  <c r="AG254" i="2"/>
  <c r="AQ135" i="2" s="1"/>
  <c r="AG300" i="2"/>
  <c r="O284" i="2"/>
  <c r="V284" i="2"/>
  <c r="P258" i="2"/>
  <c r="D304" i="2"/>
  <c r="P259" i="2"/>
  <c r="Q259" i="2" s="1"/>
  <c r="D305" i="2"/>
  <c r="W305" i="2" s="1"/>
  <c r="P257" i="2"/>
  <c r="D303" i="2"/>
  <c r="W303" i="2" s="1"/>
  <c r="P256" i="2"/>
  <c r="Q284" i="2"/>
  <c r="P255" i="2"/>
  <c r="K271" i="2"/>
  <c r="P271" i="2"/>
  <c r="K280" i="2"/>
  <c r="P280" i="2"/>
  <c r="P264" i="2"/>
  <c r="K264" i="2"/>
  <c r="K279" i="2"/>
  <c r="P279" i="2"/>
  <c r="K267" i="2"/>
  <c r="P267" i="2"/>
  <c r="K281" i="2"/>
  <c r="P281" i="2"/>
  <c r="P261" i="2"/>
  <c r="K261" i="2"/>
  <c r="P273" i="2"/>
  <c r="K273" i="2"/>
  <c r="K278" i="2"/>
  <c r="P278" i="2"/>
  <c r="P263" i="2"/>
  <c r="K263" i="2"/>
  <c r="P260" i="2"/>
  <c r="K260" i="2"/>
  <c r="K266" i="2"/>
  <c r="P266" i="2"/>
  <c r="P262" i="2"/>
  <c r="K262" i="2"/>
  <c r="K268" i="2"/>
  <c r="P268" i="2"/>
  <c r="K272" i="2"/>
  <c r="P272" i="2"/>
  <c r="P274" i="2"/>
  <c r="K274" i="2"/>
  <c r="K282" i="2"/>
  <c r="P282" i="2"/>
  <c r="K283" i="2"/>
  <c r="P283" i="2"/>
  <c r="K270" i="2"/>
  <c r="P270" i="2"/>
  <c r="K276" i="2"/>
  <c r="P276" i="2"/>
  <c r="K269" i="2"/>
  <c r="P269" i="2"/>
  <c r="K275" i="2"/>
  <c r="P275" i="2"/>
  <c r="K277" i="2"/>
  <c r="P277" i="2"/>
  <c r="P265" i="2"/>
  <c r="K265" i="2"/>
  <c r="K259" i="2"/>
  <c r="K258" i="2"/>
  <c r="K257" i="2"/>
  <c r="V257" i="2" s="1"/>
  <c r="K256" i="2"/>
  <c r="O256" i="2" s="1"/>
  <c r="V256" i="2" s="1"/>
  <c r="K255" i="2"/>
  <c r="O255" i="2" s="1"/>
  <c r="U255" i="2" s="1"/>
  <c r="U285" i="2" s="1"/>
  <c r="F285" i="2"/>
  <c r="I765" i="2"/>
  <c r="J764" i="2"/>
  <c r="J765" i="2" s="1"/>
  <c r="Q821" i="2"/>
  <c r="K761" i="2"/>
  <c r="K762" i="2" s="1"/>
  <c r="M696" i="2"/>
  <c r="J98" i="3"/>
  <c r="K96" i="3"/>
  <c r="K97" i="3" s="1"/>
  <c r="L121" i="3"/>
  <c r="L46" i="3"/>
  <c r="L106" i="3" s="1"/>
  <c r="L107" i="3"/>
  <c r="L94" i="3"/>
  <c r="L95" i="3" s="1"/>
  <c r="L757" i="2"/>
  <c r="L883" i="2" s="1"/>
  <c r="L90" i="12" s="1"/>
  <c r="K47" i="3"/>
  <c r="K108" i="3"/>
  <c r="K27" i="3"/>
  <c r="N699" i="2"/>
  <c r="M90" i="3"/>
  <c r="M29" i="3"/>
  <c r="K694" i="2"/>
  <c r="K714" i="2"/>
  <c r="K776" i="2"/>
  <c r="L775" i="2"/>
  <c r="L789" i="2"/>
  <c r="L713" i="2"/>
  <c r="L774" i="2" s="1"/>
  <c r="W111" i="7"/>
  <c r="W181" i="7"/>
  <c r="Q841" i="2"/>
  <c r="Q796" i="2"/>
  <c r="Q866" i="2"/>
  <c r="Q740" i="2"/>
  <c r="Q767" i="2"/>
  <c r="Q695" i="2"/>
  <c r="Q715" i="2"/>
  <c r="S4" i="3"/>
  <c r="S670" i="2" s="1"/>
  <c r="I111" i="7"/>
  <c r="R28" i="3" l="1"/>
  <c r="R48" i="3"/>
  <c r="R73" i="3"/>
  <c r="R670" i="2"/>
  <c r="R821" i="2" s="1"/>
  <c r="S4" i="12"/>
  <c r="S100" i="12" s="1"/>
  <c r="I181" i="7"/>
  <c r="D331" i="2"/>
  <c r="M349" i="2"/>
  <c r="M352" i="2" s="1"/>
  <c r="C352" i="2"/>
  <c r="AF337" i="2"/>
  <c r="AF158" i="2"/>
  <c r="N229" i="2" s="1"/>
  <c r="V189" i="7"/>
  <c r="AF207" i="2"/>
  <c r="N219" i="2" s="1"/>
  <c r="W284" i="2"/>
  <c r="AK284" i="2" s="1"/>
  <c r="W304" i="2"/>
  <c r="W337" i="2" s="1"/>
  <c r="V304" i="2"/>
  <c r="V337" i="2" s="1"/>
  <c r="AF208" i="2"/>
  <c r="N220" i="2" s="1"/>
  <c r="AG172" i="2"/>
  <c r="AG177" i="2"/>
  <c r="AG185" i="2"/>
  <c r="AG193" i="2"/>
  <c r="AG201" i="2"/>
  <c r="AG174" i="2"/>
  <c r="AG182" i="2"/>
  <c r="AG190" i="2"/>
  <c r="AG198" i="2"/>
  <c r="AG179" i="2"/>
  <c r="AG187" i="2"/>
  <c r="AG195" i="2"/>
  <c r="AG176" i="2"/>
  <c r="AG184" i="2"/>
  <c r="AG192" i="2"/>
  <c r="AG200" i="2"/>
  <c r="AG173" i="2"/>
  <c r="AG181" i="2"/>
  <c r="AG189" i="2"/>
  <c r="AG197" i="2"/>
  <c r="AG178" i="2"/>
  <c r="AG186" i="2"/>
  <c r="AG194" i="2"/>
  <c r="AG188" i="2"/>
  <c r="AG196" i="2"/>
  <c r="AG175" i="2"/>
  <c r="AG183" i="2"/>
  <c r="AG191" i="2"/>
  <c r="AG199" i="2"/>
  <c r="AG180" i="2"/>
  <c r="AF159" i="2"/>
  <c r="N230" i="2" s="1"/>
  <c r="AI159" i="2"/>
  <c r="AJ158" i="2"/>
  <c r="AR131" i="2"/>
  <c r="AR126" i="2"/>
  <c r="AP143" i="2"/>
  <c r="AP141" i="2"/>
  <c r="AT300" i="2"/>
  <c r="AT162" i="2"/>
  <c r="AT161" i="2"/>
  <c r="AT157" i="2"/>
  <c r="AT160" i="2"/>
  <c r="AT156" i="2"/>
  <c r="AR148" i="2"/>
  <c r="AO130" i="2"/>
  <c r="AP161" i="2"/>
  <c r="AO147" i="2"/>
  <c r="AQ133" i="2"/>
  <c r="AS148" i="2"/>
  <c r="AS130" i="2"/>
  <c r="AS138" i="2"/>
  <c r="AS149" i="2"/>
  <c r="AR144" i="2"/>
  <c r="AQ149" i="2"/>
  <c r="AP129" i="2"/>
  <c r="AL127" i="2"/>
  <c r="AR140" i="2"/>
  <c r="AP125" i="2"/>
  <c r="AR151" i="2"/>
  <c r="AP138" i="2"/>
  <c r="AN160" i="2"/>
  <c r="V223" i="7" s="1"/>
  <c r="AR156" i="2"/>
  <c r="AO138" i="2"/>
  <c r="AR150" i="2"/>
  <c r="AN141" i="2"/>
  <c r="AQ150" i="2"/>
  <c r="AQ137" i="2"/>
  <c r="AO142" i="2"/>
  <c r="AO134" i="2"/>
  <c r="AQ136" i="2"/>
  <c r="AP128" i="2"/>
  <c r="AN152" i="2"/>
  <c r="AS131" i="2"/>
  <c r="AS132" i="2"/>
  <c r="AS152" i="2"/>
  <c r="AS151" i="2"/>
  <c r="AR127" i="2"/>
  <c r="AP157" i="2"/>
  <c r="AR161" i="2"/>
  <c r="AQ129" i="2"/>
  <c r="AR123" i="2"/>
  <c r="AQ145" i="2"/>
  <c r="AR135" i="2"/>
  <c r="AP148" i="2"/>
  <c r="AN132" i="2"/>
  <c r="AP134" i="2"/>
  <c r="AO150" i="2"/>
  <c r="AR133" i="2"/>
  <c r="AP130" i="2"/>
  <c r="AM150" i="2"/>
  <c r="AP150" i="2"/>
  <c r="AN128" i="2"/>
  <c r="AM137" i="2"/>
  <c r="AQ127" i="2"/>
  <c r="AO162" i="2"/>
  <c r="AS133" i="2"/>
  <c r="AS134" i="2"/>
  <c r="AS137" i="2"/>
  <c r="AR128" i="2"/>
  <c r="AP145" i="2"/>
  <c r="AQ125" i="2"/>
  <c r="AO149" i="2"/>
  <c r="AO157" i="2"/>
  <c r="AP123" i="2"/>
  <c r="AR138" i="2"/>
  <c r="AN143" i="2"/>
  <c r="AP135" i="2"/>
  <c r="AP149" i="2"/>
  <c r="AP132" i="2"/>
  <c r="AR132" i="2"/>
  <c r="AQ131" i="2"/>
  <c r="AM123" i="2"/>
  <c r="AM146" i="2"/>
  <c r="AP136" i="2"/>
  <c r="AO127" i="2"/>
  <c r="AP156" i="2"/>
  <c r="AR143" i="2"/>
  <c r="AN148" i="2"/>
  <c r="AQ156" i="2"/>
  <c r="AS150" i="2"/>
  <c r="AS142" i="2"/>
  <c r="AS139" i="2"/>
  <c r="AS300" i="2"/>
  <c r="AS162" i="2"/>
  <c r="AS161" i="2"/>
  <c r="AS157" i="2"/>
  <c r="AS156" i="2"/>
  <c r="AS160" i="2"/>
  <c r="AN157" i="2"/>
  <c r="AP137" i="2"/>
  <c r="AN150" i="2"/>
  <c r="AN138" i="2"/>
  <c r="AR157" i="2"/>
  <c r="AP133" i="2"/>
  <c r="AR134" i="2"/>
  <c r="AP124" i="2"/>
  <c r="AR149" i="2"/>
  <c r="AO143" i="2"/>
  <c r="AO152" i="2"/>
  <c r="AO129" i="2"/>
  <c r="AN134" i="2"/>
  <c r="AN145" i="2"/>
  <c r="AP139" i="2"/>
  <c r="AO151" i="2"/>
  <c r="AO133" i="2"/>
  <c r="AQ147" i="2"/>
  <c r="AR146" i="2"/>
  <c r="AN140" i="2"/>
  <c r="AS129" i="2"/>
  <c r="AS146" i="2"/>
  <c r="AS135" i="2"/>
  <c r="AS141" i="2"/>
  <c r="AP147" i="2"/>
  <c r="AQ143" i="2"/>
  <c r="AN130" i="2"/>
  <c r="AP126" i="2"/>
  <c r="AP160" i="2"/>
  <c r="AQ141" i="2"/>
  <c r="AO144" i="2"/>
  <c r="AP127" i="2"/>
  <c r="AQ142" i="2"/>
  <c r="AR152" i="2"/>
  <c r="AO126" i="2"/>
  <c r="AN139" i="2"/>
  <c r="AP162" i="2"/>
  <c r="AP152" i="2"/>
  <c r="AM126" i="2"/>
  <c r="AQ134" i="2"/>
  <c r="AQ132" i="2"/>
  <c r="AQ139" i="2"/>
  <c r="AO148" i="2"/>
  <c r="AO124" i="2"/>
  <c r="AR129" i="2"/>
  <c r="AP151" i="2"/>
  <c r="AS127" i="2"/>
  <c r="AS124" i="2"/>
  <c r="AS140" i="2"/>
  <c r="AS143" i="2"/>
  <c r="AQ152" i="2"/>
  <c r="AQ126" i="2"/>
  <c r="AR139" i="2"/>
  <c r="AQ140" i="2"/>
  <c r="AQ146" i="2"/>
  <c r="AO140" i="2"/>
  <c r="AN162" i="2"/>
  <c r="AR160" i="2"/>
  <c r="AO135" i="2"/>
  <c r="AR136" i="2"/>
  <c r="AO131" i="2"/>
  <c r="AP146" i="2"/>
  <c r="AN126" i="2"/>
  <c r="AN131" i="2"/>
  <c r="AM144" i="2"/>
  <c r="AO146" i="2"/>
  <c r="AO292" i="2"/>
  <c r="AG152" i="2"/>
  <c r="AG150" i="2"/>
  <c r="AG148" i="2"/>
  <c r="AG146" i="2"/>
  <c r="AG144" i="2"/>
  <c r="AG142" i="2"/>
  <c r="AG140" i="2"/>
  <c r="AG138" i="2"/>
  <c r="AG136" i="2"/>
  <c r="AG151" i="2"/>
  <c r="AG149" i="2"/>
  <c r="AG147" i="2"/>
  <c r="AG145" i="2"/>
  <c r="AG143" i="2"/>
  <c r="AG141" i="2"/>
  <c r="AG139" i="2"/>
  <c r="AG137" i="2"/>
  <c r="AG135" i="2"/>
  <c r="AG133" i="2"/>
  <c r="AG131" i="2"/>
  <c r="AG129" i="2"/>
  <c r="AG127" i="2"/>
  <c r="AG125" i="2"/>
  <c r="AG123" i="2"/>
  <c r="W188" i="7" s="1"/>
  <c r="AG134" i="2"/>
  <c r="AG132" i="2"/>
  <c r="AG130" i="2"/>
  <c r="AG128" i="2"/>
  <c r="AG126" i="2"/>
  <c r="AG124" i="2"/>
  <c r="W189" i="7" s="1"/>
  <c r="AI142" i="2"/>
  <c r="AI191" i="2" s="1"/>
  <c r="K250" i="7" s="1"/>
  <c r="AI127" i="2"/>
  <c r="AI176" i="2" s="1"/>
  <c r="K235" i="7" s="1"/>
  <c r="AI137" i="2"/>
  <c r="AI186" i="2" s="1"/>
  <c r="K245" i="7" s="1"/>
  <c r="AI124" i="2"/>
  <c r="AI173" i="2" s="1"/>
  <c r="AI132" i="2"/>
  <c r="AI181" i="2" s="1"/>
  <c r="K240" i="7" s="1"/>
  <c r="AI138" i="2"/>
  <c r="AI187" i="2" s="1"/>
  <c r="K246" i="7" s="1"/>
  <c r="AJ143" i="2"/>
  <c r="AI143" i="2"/>
  <c r="AI192" i="2" s="1"/>
  <c r="K251" i="7" s="1"/>
  <c r="AI135" i="2"/>
  <c r="AI184" i="2" s="1"/>
  <c r="K243" i="7" s="1"/>
  <c r="AI147" i="2"/>
  <c r="AI196" i="2" s="1"/>
  <c r="K255" i="7" s="1"/>
  <c r="AI158" i="2"/>
  <c r="AI151" i="2"/>
  <c r="AI200" i="2" s="1"/>
  <c r="K259" i="7" s="1"/>
  <c r="AI125" i="2"/>
  <c r="AI174" i="2" s="1"/>
  <c r="K233" i="7" s="1"/>
  <c r="AI123" i="2"/>
  <c r="AI172" i="2" s="1"/>
  <c r="AI156" i="2"/>
  <c r="AI139" i="2"/>
  <c r="AI188" i="2" s="1"/>
  <c r="K247" i="7" s="1"/>
  <c r="AJ148" i="2"/>
  <c r="AI160" i="2"/>
  <c r="AI128" i="2"/>
  <c r="AI177" i="2" s="1"/>
  <c r="K236" i="7" s="1"/>
  <c r="AJ162" i="2"/>
  <c r="AJ145" i="2"/>
  <c r="AJ136" i="2"/>
  <c r="AI130" i="2"/>
  <c r="AI179" i="2" s="1"/>
  <c r="K238" i="7" s="1"/>
  <c r="AI161" i="2"/>
  <c r="AI141" i="2"/>
  <c r="AI190" i="2" s="1"/>
  <c r="K249" i="7" s="1"/>
  <c r="AI162" i="2"/>
  <c r="AJ134" i="2"/>
  <c r="AI133" i="2"/>
  <c r="AI182" i="2" s="1"/>
  <c r="K241" i="7" s="1"/>
  <c r="AJ152" i="2"/>
  <c r="AI144" i="2"/>
  <c r="AI193" i="2" s="1"/>
  <c r="K252" i="7" s="1"/>
  <c r="AI140" i="2"/>
  <c r="AI189" i="2" s="1"/>
  <c r="K248" i="7" s="1"/>
  <c r="AI157" i="2"/>
  <c r="AJ133" i="2"/>
  <c r="AJ135" i="2"/>
  <c r="AI131" i="2"/>
  <c r="AI180" i="2" s="1"/>
  <c r="K239" i="7" s="1"/>
  <c r="AI149" i="2"/>
  <c r="AI198" i="2" s="1"/>
  <c r="K257" i="7" s="1"/>
  <c r="AI150" i="2"/>
  <c r="AI199" i="2" s="1"/>
  <c r="K258" i="7" s="1"/>
  <c r="AK126" i="2"/>
  <c r="AJ151" i="2"/>
  <c r="AK129" i="2"/>
  <c r="AJ160" i="2"/>
  <c r="AJ141" i="2"/>
  <c r="AJ146" i="2"/>
  <c r="AK156" i="2"/>
  <c r="S219" i="7" s="1"/>
  <c r="AK157" i="2"/>
  <c r="AK151" i="2"/>
  <c r="AJ131" i="2"/>
  <c r="AJ126" i="2"/>
  <c r="AI145" i="2"/>
  <c r="AI194" i="2" s="1"/>
  <c r="K253" i="7" s="1"/>
  <c r="AK149" i="2"/>
  <c r="AI126" i="2"/>
  <c r="AI175" i="2" s="1"/>
  <c r="K234" i="7" s="1"/>
  <c r="AJ149" i="2"/>
  <c r="AJ129" i="2"/>
  <c r="AJ147" i="2"/>
  <c r="AK128" i="2"/>
  <c r="AJ157" i="2"/>
  <c r="AJ124" i="2"/>
  <c r="AI134" i="2"/>
  <c r="AI183" i="2" s="1"/>
  <c r="K242" i="7" s="1"/>
  <c r="AJ144" i="2"/>
  <c r="AI129" i="2"/>
  <c r="AI178" i="2" s="1"/>
  <c r="K237" i="7" s="1"/>
  <c r="AK141" i="2"/>
  <c r="AJ142" i="2"/>
  <c r="AK134" i="2"/>
  <c r="AI146" i="2"/>
  <c r="AI195" i="2" s="1"/>
  <c r="K254" i="7" s="1"/>
  <c r="AJ130" i="2"/>
  <c r="AK160" i="2"/>
  <c r="S223" i="7" s="1"/>
  <c r="AJ132" i="2"/>
  <c r="AK150" i="2"/>
  <c r="AK152" i="2"/>
  <c r="AJ156" i="2"/>
  <c r="AL144" i="2"/>
  <c r="AK135" i="2"/>
  <c r="AK132" i="2"/>
  <c r="AJ125" i="2"/>
  <c r="AK148" i="2"/>
  <c r="AL132" i="2"/>
  <c r="AJ123" i="2"/>
  <c r="AI148" i="2"/>
  <c r="AI197" i="2" s="1"/>
  <c r="K256" i="7" s="1"/>
  <c r="AI152" i="2"/>
  <c r="AI201" i="2" s="1"/>
  <c r="K260" i="7" s="1"/>
  <c r="AJ127" i="2"/>
  <c r="AJ128" i="2"/>
  <c r="AK133" i="2"/>
  <c r="AJ150" i="2"/>
  <c r="AJ161" i="2"/>
  <c r="AL149" i="2"/>
  <c r="AJ139" i="2"/>
  <c r="AL150" i="2"/>
  <c r="AK127" i="2"/>
  <c r="AK131" i="2"/>
  <c r="AL146" i="2"/>
  <c r="AK139" i="2"/>
  <c r="AK146" i="2"/>
  <c r="AL125" i="2"/>
  <c r="AM131" i="2"/>
  <c r="AL151" i="2"/>
  <c r="AM136" i="2"/>
  <c r="AM132" i="2"/>
  <c r="AK136" i="2"/>
  <c r="AM157" i="2"/>
  <c r="AM133" i="2"/>
  <c r="AL162" i="2"/>
  <c r="AL147" i="2"/>
  <c r="AL139" i="2"/>
  <c r="AK142" i="2"/>
  <c r="AK143" i="2"/>
  <c r="AL135" i="2"/>
  <c r="AL145" i="2"/>
  <c r="AK162" i="2"/>
  <c r="AL136" i="2"/>
  <c r="AM125" i="2"/>
  <c r="AL160" i="2"/>
  <c r="T223" i="7" s="1"/>
  <c r="AL123" i="2"/>
  <c r="AM147" i="2"/>
  <c r="AL138" i="2"/>
  <c r="AK123" i="2"/>
  <c r="AK137" i="2"/>
  <c r="AI136" i="2"/>
  <c r="AI185" i="2" s="1"/>
  <c r="K244" i="7" s="1"/>
  <c r="AL152" i="2"/>
  <c r="AL133" i="2"/>
  <c r="AL140" i="2"/>
  <c r="AL134" i="2"/>
  <c r="AK130" i="2"/>
  <c r="AJ138" i="2"/>
  <c r="AJ140" i="2"/>
  <c r="AL156" i="2"/>
  <c r="T219" i="7" s="1"/>
  <c r="AL143" i="2"/>
  <c r="AJ137" i="2"/>
  <c r="AM152" i="2"/>
  <c r="AK144" i="2"/>
  <c r="AM162" i="2"/>
  <c r="AM160" i="2"/>
  <c r="U223" i="7" s="1"/>
  <c r="AM124" i="2"/>
  <c r="AK138" i="2"/>
  <c r="AM149" i="2"/>
  <c r="AL126" i="2"/>
  <c r="AO123" i="2"/>
  <c r="AL130" i="2"/>
  <c r="AK145" i="2"/>
  <c r="AM156" i="2"/>
  <c r="U219" i="7" s="1"/>
  <c r="AN161" i="2"/>
  <c r="V224" i="7" s="1"/>
  <c r="AL148" i="2"/>
  <c r="AN146" i="2"/>
  <c r="AN151" i="2"/>
  <c r="AM138" i="2"/>
  <c r="AL142" i="2"/>
  <c r="AK161" i="2"/>
  <c r="S224" i="7" s="1"/>
  <c r="AM139" i="2"/>
  <c r="AK125" i="2"/>
  <c r="AM161" i="2"/>
  <c r="U224" i="7" s="1"/>
  <c r="AM129" i="2"/>
  <c r="AM128" i="2"/>
  <c r="AM143" i="2"/>
  <c r="AN129" i="2"/>
  <c r="AL137" i="2"/>
  <c r="AL128" i="2"/>
  <c r="AN135" i="2"/>
  <c r="AN144" i="2"/>
  <c r="AM142" i="2"/>
  <c r="AL124" i="2"/>
  <c r="AM141" i="2"/>
  <c r="AL161" i="2"/>
  <c r="T224" i="7" s="1"/>
  <c r="AM140" i="2"/>
  <c r="AM151" i="2"/>
  <c r="AM148" i="2"/>
  <c r="AK140" i="2"/>
  <c r="AN127" i="2"/>
  <c r="AL157" i="2"/>
  <c r="AN156" i="2"/>
  <c r="V219" i="7" s="1"/>
  <c r="AN125" i="2"/>
  <c r="AM127" i="2"/>
  <c r="AL131" i="2"/>
  <c r="AL141" i="2"/>
  <c r="AK147" i="2"/>
  <c r="AO161" i="2"/>
  <c r="W224" i="7" s="1"/>
  <c r="AM145" i="2"/>
  <c r="AK124" i="2"/>
  <c r="AN124" i="2"/>
  <c r="AM130" i="2"/>
  <c r="AM135" i="2"/>
  <c r="AN136" i="2"/>
  <c r="AQ124" i="2"/>
  <c r="AQ130" i="2"/>
  <c r="AR130" i="2"/>
  <c r="AQ144" i="2"/>
  <c r="AS125" i="2"/>
  <c r="AS126" i="2"/>
  <c r="AS144" i="2"/>
  <c r="AS145" i="2"/>
  <c r="AN137" i="2"/>
  <c r="AN149" i="2"/>
  <c r="AR142" i="2"/>
  <c r="AQ157" i="2"/>
  <c r="AP144" i="2"/>
  <c r="AP131" i="2"/>
  <c r="AP142" i="2"/>
  <c r="AQ138" i="2"/>
  <c r="AN142" i="2"/>
  <c r="AR124" i="2"/>
  <c r="AO128" i="2"/>
  <c r="AQ123" i="2"/>
  <c r="AO136" i="2"/>
  <c r="AO125" i="2"/>
  <c r="AQ160" i="2"/>
  <c r="AO156" i="2"/>
  <c r="W219" i="7" s="1"/>
  <c r="AQ151" i="2"/>
  <c r="AR145" i="2"/>
  <c r="AO141" i="2"/>
  <c r="AN147" i="2"/>
  <c r="AR162" i="2"/>
  <c r="AN133" i="2"/>
  <c r="AS123" i="2"/>
  <c r="AS128" i="2"/>
  <c r="AS136" i="2"/>
  <c r="AS147" i="2"/>
  <c r="AR141" i="2"/>
  <c r="AQ162" i="2"/>
  <c r="AR125" i="2"/>
  <c r="AP140" i="2"/>
  <c r="AR137" i="2"/>
  <c r="AO145" i="2"/>
  <c r="AO160" i="2"/>
  <c r="W223" i="7" s="1"/>
  <c r="AQ161" i="2"/>
  <c r="AO137" i="2"/>
  <c r="AO132" i="2"/>
  <c r="AQ128" i="2"/>
  <c r="AR147" i="2"/>
  <c r="AN123" i="2"/>
  <c r="AO139" i="2"/>
  <c r="AM134" i="2"/>
  <c r="AL129" i="2"/>
  <c r="AQ148" i="2"/>
  <c r="AT151" i="2"/>
  <c r="AT149" i="2"/>
  <c r="AT147" i="2"/>
  <c r="AT145" i="2"/>
  <c r="AT143" i="2"/>
  <c r="AT141" i="2"/>
  <c r="AT139" i="2"/>
  <c r="AT137" i="2"/>
  <c r="AT152" i="2"/>
  <c r="AT150" i="2"/>
  <c r="AT148" i="2"/>
  <c r="AT146" i="2"/>
  <c r="AT144" i="2"/>
  <c r="AT142" i="2"/>
  <c r="AT140" i="2"/>
  <c r="AT138" i="2"/>
  <c r="AT155" i="2"/>
  <c r="AT171" i="2" s="1"/>
  <c r="AT136" i="2"/>
  <c r="AT135" i="2"/>
  <c r="AT134" i="2"/>
  <c r="AT132" i="2"/>
  <c r="AT130" i="2"/>
  <c r="AT128" i="2"/>
  <c r="AT126" i="2"/>
  <c r="AT124" i="2"/>
  <c r="AT133" i="2"/>
  <c r="AT131" i="2"/>
  <c r="AT129" i="2"/>
  <c r="AT127" i="2"/>
  <c r="AT125" i="2"/>
  <c r="AT123" i="2"/>
  <c r="AI271" i="2"/>
  <c r="AI317" i="2" s="1"/>
  <c r="AR288" i="2"/>
  <c r="AK288" i="2"/>
  <c r="AP292" i="2"/>
  <c r="AL289" i="2"/>
  <c r="AI294" i="2"/>
  <c r="AI275" i="2"/>
  <c r="AI321" i="2" s="1"/>
  <c r="AR293" i="2"/>
  <c r="AI264" i="2"/>
  <c r="AI310" i="2" s="1"/>
  <c r="AR294" i="2"/>
  <c r="AJ256" i="2"/>
  <c r="AJ284" i="2"/>
  <c r="AI276" i="2"/>
  <c r="AI322" i="2" s="1"/>
  <c r="AI279" i="2"/>
  <c r="AI325" i="2" s="1"/>
  <c r="AI258" i="2"/>
  <c r="AI304" i="2" s="1"/>
  <c r="AU254" i="2"/>
  <c r="AL288" i="2"/>
  <c r="AM294" i="2"/>
  <c r="AL293" i="2"/>
  <c r="AK289" i="2"/>
  <c r="AN293" i="2"/>
  <c r="AP289" i="2"/>
  <c r="AG301" i="2"/>
  <c r="AG306" i="2"/>
  <c r="T306" i="2" s="1"/>
  <c r="S306" i="2" s="1"/>
  <c r="AG314" i="2"/>
  <c r="T314" i="2" s="1"/>
  <c r="S314" i="2" s="1"/>
  <c r="AG322" i="2"/>
  <c r="T322" i="2" s="1"/>
  <c r="S322" i="2" s="1"/>
  <c r="AG330" i="2"/>
  <c r="T330" i="2" s="1"/>
  <c r="S330" i="2" s="1"/>
  <c r="AG303" i="2"/>
  <c r="T303" i="2" s="1"/>
  <c r="S303" i="2" s="1"/>
  <c r="AG311" i="2"/>
  <c r="T311" i="2" s="1"/>
  <c r="S311" i="2" s="1"/>
  <c r="AG319" i="2"/>
  <c r="T319" i="2" s="1"/>
  <c r="S319" i="2" s="1"/>
  <c r="AG327" i="2"/>
  <c r="T327" i="2" s="1"/>
  <c r="S327" i="2" s="1"/>
  <c r="AG304" i="2"/>
  <c r="AG320" i="2"/>
  <c r="T320" i="2" s="1"/>
  <c r="S320" i="2" s="1"/>
  <c r="AG308" i="2"/>
  <c r="T308" i="2" s="1"/>
  <c r="S308" i="2" s="1"/>
  <c r="AG316" i="2"/>
  <c r="T316" i="2" s="1"/>
  <c r="S316" i="2" s="1"/>
  <c r="AG324" i="2"/>
  <c r="T324" i="2" s="1"/>
  <c r="S324" i="2" s="1"/>
  <c r="AG305" i="2"/>
  <c r="T305" i="2" s="1"/>
  <c r="S305" i="2" s="1"/>
  <c r="AG313" i="2"/>
  <c r="T313" i="2" s="1"/>
  <c r="S313" i="2" s="1"/>
  <c r="AG321" i="2"/>
  <c r="T321" i="2" s="1"/>
  <c r="S321" i="2" s="1"/>
  <c r="AG329" i="2"/>
  <c r="T329" i="2" s="1"/>
  <c r="S329" i="2" s="1"/>
  <c r="AG312" i="2"/>
  <c r="T312" i="2" s="1"/>
  <c r="S312" i="2" s="1"/>
  <c r="AG302" i="2"/>
  <c r="AG310" i="2"/>
  <c r="T310" i="2" s="1"/>
  <c r="S310" i="2" s="1"/>
  <c r="AG318" i="2"/>
  <c r="T318" i="2" s="1"/>
  <c r="S318" i="2" s="1"/>
  <c r="AG326" i="2"/>
  <c r="T326" i="2" s="1"/>
  <c r="S326" i="2" s="1"/>
  <c r="AG307" i="2"/>
  <c r="T307" i="2" s="1"/>
  <c r="S307" i="2" s="1"/>
  <c r="AG315" i="2"/>
  <c r="T315" i="2" s="1"/>
  <c r="S315" i="2" s="1"/>
  <c r="AG323" i="2"/>
  <c r="T323" i="2" s="1"/>
  <c r="S323" i="2" s="1"/>
  <c r="AG328" i="2"/>
  <c r="T328" i="2" s="1"/>
  <c r="S328" i="2" s="1"/>
  <c r="AG309" i="2"/>
  <c r="T309" i="2" s="1"/>
  <c r="S309" i="2" s="1"/>
  <c r="AG317" i="2"/>
  <c r="T317" i="2" s="1"/>
  <c r="S317" i="2" s="1"/>
  <c r="AG325" i="2"/>
  <c r="T325" i="2" s="1"/>
  <c r="S325" i="2" s="1"/>
  <c r="AI265" i="2"/>
  <c r="AI311" i="2" s="1"/>
  <c r="AI274" i="2"/>
  <c r="AI320" i="2" s="1"/>
  <c r="AI282" i="2"/>
  <c r="AI328" i="2" s="1"/>
  <c r="AS288" i="2"/>
  <c r="AJ288" i="2"/>
  <c r="AQ292" i="2"/>
  <c r="AL292" i="2"/>
  <c r="AI293" i="2"/>
  <c r="AM289" i="2"/>
  <c r="AS294" i="2"/>
  <c r="AI283" i="2"/>
  <c r="AI329" i="2" s="1"/>
  <c r="AI272" i="2"/>
  <c r="AI318" i="2" s="1"/>
  <c r="AI259" i="2"/>
  <c r="AI305" i="2" s="1"/>
  <c r="AI261" i="2"/>
  <c r="AI307" i="2" s="1"/>
  <c r="AP288" i="2"/>
  <c r="AI288" i="2"/>
  <c r="AQ289" i="2"/>
  <c r="AK294" i="2"/>
  <c r="AJ293" i="2"/>
  <c r="AP293" i="2"/>
  <c r="AS289" i="2"/>
  <c r="AI273" i="2"/>
  <c r="AI319" i="2" s="1"/>
  <c r="AI281" i="2"/>
  <c r="AI327" i="2" s="1"/>
  <c r="AI284" i="2"/>
  <c r="AI330" i="2" s="1"/>
  <c r="AI257" i="2"/>
  <c r="AI303" i="2" s="1"/>
  <c r="AN288" i="2"/>
  <c r="AO293" i="2"/>
  <c r="AO294" i="2"/>
  <c r="AJ289" i="2"/>
  <c r="AJ294" i="2"/>
  <c r="AR289" i="2"/>
  <c r="AS293" i="2"/>
  <c r="AI256" i="2"/>
  <c r="AI302" i="2" s="1"/>
  <c r="AI336" i="2" s="1"/>
  <c r="AI263" i="2"/>
  <c r="AI309" i="2" s="1"/>
  <c r="AI262" i="2"/>
  <c r="AI308" i="2" s="1"/>
  <c r="AI260" i="2"/>
  <c r="AI306" i="2" s="1"/>
  <c r="AO288" i="2"/>
  <c r="AN289" i="2"/>
  <c r="AN292" i="2"/>
  <c r="AJ292" i="2"/>
  <c r="AI289" i="2"/>
  <c r="AO289" i="2"/>
  <c r="AS292" i="2"/>
  <c r="AJ257" i="2"/>
  <c r="AI278" i="2"/>
  <c r="AI324" i="2" s="1"/>
  <c r="AI266" i="2"/>
  <c r="AI312" i="2" s="1"/>
  <c r="AI268" i="2"/>
  <c r="AI314" i="2" s="1"/>
  <c r="AI270" i="2"/>
  <c r="AI316" i="2" s="1"/>
  <c r="AQ288" i="2"/>
  <c r="AQ293" i="2"/>
  <c r="AR292" i="2"/>
  <c r="AK293" i="2"/>
  <c r="AI290" i="2"/>
  <c r="AN294" i="2"/>
  <c r="AP294" i="2"/>
  <c r="AI255" i="2"/>
  <c r="AI301" i="2" s="1"/>
  <c r="AI277" i="2"/>
  <c r="AI323" i="2" s="1"/>
  <c r="AI267" i="2"/>
  <c r="AI313" i="2" s="1"/>
  <c r="AI269" i="2"/>
  <c r="AI315" i="2" s="1"/>
  <c r="AI280" i="2"/>
  <c r="AI326" i="2" s="1"/>
  <c r="AM288" i="2"/>
  <c r="AQ294" i="2"/>
  <c r="AL294" i="2"/>
  <c r="AK292" i="2"/>
  <c r="AI292" i="2"/>
  <c r="AM292" i="2"/>
  <c r="AM293" i="2"/>
  <c r="AT293" i="2"/>
  <c r="AT292" i="2"/>
  <c r="AT289" i="2"/>
  <c r="AT294" i="2"/>
  <c r="AT288" i="2"/>
  <c r="O282" i="2"/>
  <c r="V282" i="2"/>
  <c r="AJ282" i="2" s="1"/>
  <c r="O283" i="2"/>
  <c r="V283" i="2"/>
  <c r="AJ283" i="2" s="1"/>
  <c r="O281" i="2"/>
  <c r="V281" i="2"/>
  <c r="AJ281" i="2" s="1"/>
  <c r="O280" i="2"/>
  <c r="V280" i="2"/>
  <c r="AJ280" i="2" s="1"/>
  <c r="O279" i="2"/>
  <c r="V279" i="2"/>
  <c r="AJ279" i="2" s="1"/>
  <c r="O278" i="2"/>
  <c r="V278" i="2"/>
  <c r="AJ278" i="2" s="1"/>
  <c r="O276" i="2"/>
  <c r="V276" i="2"/>
  <c r="AJ276" i="2" s="1"/>
  <c r="O277" i="2"/>
  <c r="V277" i="2"/>
  <c r="AJ277" i="2" s="1"/>
  <c r="O275" i="2"/>
  <c r="V275" i="2"/>
  <c r="AJ275" i="2" s="1"/>
  <c r="O274" i="2"/>
  <c r="V274" i="2"/>
  <c r="AJ274" i="2" s="1"/>
  <c r="O273" i="2"/>
  <c r="V273" i="2"/>
  <c r="AJ273" i="2" s="1"/>
  <c r="O271" i="2"/>
  <c r="V271" i="2"/>
  <c r="AJ271" i="2" s="1"/>
  <c r="O270" i="2"/>
  <c r="V270" i="2"/>
  <c r="AJ270" i="2" s="1"/>
  <c r="O272" i="2"/>
  <c r="V272" i="2"/>
  <c r="AJ272" i="2" s="1"/>
  <c r="O268" i="2"/>
  <c r="V268" i="2"/>
  <c r="AJ268" i="2" s="1"/>
  <c r="O269" i="2"/>
  <c r="V269" i="2"/>
  <c r="AJ269" i="2" s="1"/>
  <c r="O267" i="2"/>
  <c r="V267" i="2"/>
  <c r="AJ267" i="2" s="1"/>
  <c r="O264" i="2"/>
  <c r="V264" i="2"/>
  <c r="AJ264" i="2" s="1"/>
  <c r="O265" i="2"/>
  <c r="V265" i="2"/>
  <c r="AJ265" i="2" s="1"/>
  <c r="O266" i="2"/>
  <c r="V266" i="2"/>
  <c r="AJ266" i="2" s="1"/>
  <c r="O261" i="2"/>
  <c r="V261" i="2"/>
  <c r="AJ261" i="2" s="1"/>
  <c r="O263" i="2"/>
  <c r="V263" i="2"/>
  <c r="AJ263" i="2" s="1"/>
  <c r="O262" i="2"/>
  <c r="V262" i="2"/>
  <c r="AJ262" i="2" s="1"/>
  <c r="O260" i="2"/>
  <c r="V260" i="2"/>
  <c r="AJ260" i="2" s="1"/>
  <c r="O258" i="2"/>
  <c r="V258" i="2" s="1"/>
  <c r="AJ258" i="2" s="1"/>
  <c r="O259" i="2"/>
  <c r="V259" i="2"/>
  <c r="AJ259" i="2" s="1"/>
  <c r="W256" i="2"/>
  <c r="AK158" i="2" s="1"/>
  <c r="V255" i="2"/>
  <c r="O257" i="2"/>
  <c r="W257" i="2" s="1"/>
  <c r="AK257" i="2" s="1"/>
  <c r="V290" i="2"/>
  <c r="Q258" i="2"/>
  <c r="Q257" i="2"/>
  <c r="Q255" i="2"/>
  <c r="Q256" i="2"/>
  <c r="Q263" i="2"/>
  <c r="Q269" i="2"/>
  <c r="Q282" i="2"/>
  <c r="Q278" i="2"/>
  <c r="Q267" i="2"/>
  <c r="Q271" i="2"/>
  <c r="Q262" i="2"/>
  <c r="Q276" i="2"/>
  <c r="Q266" i="2"/>
  <c r="Q279" i="2"/>
  <c r="Q265" i="2"/>
  <c r="Q274" i="2"/>
  <c r="Q273" i="2"/>
  <c r="Q277" i="2"/>
  <c r="Q270" i="2"/>
  <c r="Q272" i="2"/>
  <c r="Q260" i="2"/>
  <c r="Q261" i="2"/>
  <c r="Q264" i="2"/>
  <c r="Q275" i="2"/>
  <c r="Q283" i="2"/>
  <c r="Q268" i="2"/>
  <c r="Q281" i="2"/>
  <c r="Q280" i="2"/>
  <c r="K763" i="2"/>
  <c r="K764" i="2" s="1"/>
  <c r="L763" i="2" s="1"/>
  <c r="S821" i="2"/>
  <c r="L761" i="2"/>
  <c r="L762" i="2" s="1"/>
  <c r="M46" i="3"/>
  <c r="M106" i="3" s="1"/>
  <c r="M107" i="3"/>
  <c r="M121" i="3"/>
  <c r="O699" i="2"/>
  <c r="N90" i="3"/>
  <c r="N29" i="3"/>
  <c r="L108" i="3"/>
  <c r="L47" i="3"/>
  <c r="L27" i="3"/>
  <c r="K98" i="3"/>
  <c r="L96" i="3"/>
  <c r="L97" i="3" s="1"/>
  <c r="M757" i="2"/>
  <c r="M883" i="2" s="1"/>
  <c r="M90" i="12" s="1"/>
  <c r="M94" i="3"/>
  <c r="M95" i="3" s="1"/>
  <c r="M789" i="2"/>
  <c r="M713" i="2"/>
  <c r="M774" i="2" s="1"/>
  <c r="M775" i="2"/>
  <c r="L776" i="2"/>
  <c r="L714" i="2"/>
  <c r="L694" i="2"/>
  <c r="N696" i="2"/>
  <c r="S841" i="2"/>
  <c r="S796" i="2"/>
  <c r="S866" i="2"/>
  <c r="S740" i="2"/>
  <c r="S767" i="2"/>
  <c r="S695" i="2"/>
  <c r="S715" i="2"/>
  <c r="S73" i="3"/>
  <c r="S99" i="3"/>
  <c r="S28" i="3"/>
  <c r="S48" i="3"/>
  <c r="E418" i="2" l="1"/>
  <c r="M366" i="7" s="1"/>
  <c r="R767" i="2"/>
  <c r="R740" i="2"/>
  <c r="R715" i="2"/>
  <c r="R695" i="2"/>
  <c r="R866" i="2"/>
  <c r="R796" i="2"/>
  <c r="R841" i="2"/>
  <c r="S28" i="12"/>
  <c r="S48" i="12"/>
  <c r="S73" i="12"/>
  <c r="G418" i="2"/>
  <c r="O366" i="7" s="1"/>
  <c r="D418" i="2"/>
  <c r="L366" i="7" s="1"/>
  <c r="C418" i="2"/>
  <c r="K366" i="7" s="1"/>
  <c r="AJ198" i="2"/>
  <c r="L257" i="7" s="1"/>
  <c r="AI331" i="2"/>
  <c r="D358" i="2"/>
  <c r="D368" i="2" s="1"/>
  <c r="V285" i="2"/>
  <c r="N349" i="2"/>
  <c r="N352" i="2" s="1"/>
  <c r="AJ327" i="2"/>
  <c r="D349" i="2"/>
  <c r="D352" i="2" s="1"/>
  <c r="E349" i="2"/>
  <c r="E352" i="2" s="1"/>
  <c r="AJ290" i="2"/>
  <c r="AJ177" i="2"/>
  <c r="L236" i="7" s="1"/>
  <c r="AI337" i="2"/>
  <c r="AI340" i="2" s="1"/>
  <c r="C610" i="2" s="1"/>
  <c r="AJ174" i="2"/>
  <c r="L233" i="7" s="1"/>
  <c r="AJ173" i="2"/>
  <c r="AK173" i="2" s="1"/>
  <c r="T302" i="2"/>
  <c r="S302" i="2" s="1"/>
  <c r="AG336" i="2"/>
  <c r="O348" i="2" s="1"/>
  <c r="T301" i="2"/>
  <c r="S301" i="2" s="1"/>
  <c r="AG337" i="2"/>
  <c r="O349" i="2" s="1"/>
  <c r="AJ186" i="2"/>
  <c r="L245" i="7" s="1"/>
  <c r="AJ180" i="2"/>
  <c r="L239" i="7" s="1"/>
  <c r="AJ191" i="2"/>
  <c r="L250" i="7" s="1"/>
  <c r="K231" i="7"/>
  <c r="AI208" i="2"/>
  <c r="K232" i="7"/>
  <c r="AI207" i="2"/>
  <c r="AJ190" i="2"/>
  <c r="L249" i="7" s="1"/>
  <c r="AJ184" i="2"/>
  <c r="L243" i="7" s="1"/>
  <c r="AJ176" i="2"/>
  <c r="L235" i="7" s="1"/>
  <c r="AJ200" i="2"/>
  <c r="L259" i="7" s="1"/>
  <c r="AJ192" i="2"/>
  <c r="L251" i="7" s="1"/>
  <c r="AJ188" i="2"/>
  <c r="L247" i="7" s="1"/>
  <c r="AJ196" i="2"/>
  <c r="L255" i="7" s="1"/>
  <c r="AJ199" i="2"/>
  <c r="L258" i="7" s="1"/>
  <c r="AJ181" i="2"/>
  <c r="L240" i="7" s="1"/>
  <c r="AJ185" i="2"/>
  <c r="L244" i="7" s="1"/>
  <c r="AJ172" i="2"/>
  <c r="AJ178" i="2"/>
  <c r="AJ201" i="2"/>
  <c r="AJ194" i="2"/>
  <c r="L253" i="7" s="1"/>
  <c r="AJ189" i="2"/>
  <c r="AJ187" i="2"/>
  <c r="AJ193" i="2"/>
  <c r="AJ195" i="2"/>
  <c r="AJ183" i="2"/>
  <c r="AJ179" i="2"/>
  <c r="AJ182" i="2"/>
  <c r="AJ197" i="2"/>
  <c r="AJ175" i="2"/>
  <c r="X284" i="2"/>
  <c r="Y284" i="2" s="1"/>
  <c r="AM284" i="2" s="1"/>
  <c r="T144" i="2"/>
  <c r="S144" i="2" s="1"/>
  <c r="W209" i="7"/>
  <c r="T127" i="2"/>
  <c r="S127" i="2" s="1"/>
  <c r="W192" i="7"/>
  <c r="T143" i="2"/>
  <c r="S143" i="2" s="1"/>
  <c r="W208" i="7"/>
  <c r="T142" i="2"/>
  <c r="S142" i="2" s="1"/>
  <c r="W207" i="7"/>
  <c r="T126" i="2"/>
  <c r="S126" i="2" s="1"/>
  <c r="W191" i="7"/>
  <c r="T128" i="2"/>
  <c r="S128" i="2" s="1"/>
  <c r="W193" i="7"/>
  <c r="T131" i="2"/>
  <c r="S131" i="2" s="1"/>
  <c r="W196" i="7"/>
  <c r="T147" i="2"/>
  <c r="S147" i="2" s="1"/>
  <c r="W212" i="7"/>
  <c r="T146" i="2"/>
  <c r="S146" i="2" s="1"/>
  <c r="W211" i="7"/>
  <c r="T130" i="2"/>
  <c r="S130" i="2" s="1"/>
  <c r="W195" i="7"/>
  <c r="T133" i="2"/>
  <c r="S133" i="2" s="1"/>
  <c r="W198" i="7"/>
  <c r="T149" i="2"/>
  <c r="S149" i="2" s="1"/>
  <c r="W214" i="7"/>
  <c r="T148" i="2"/>
  <c r="S148" i="2" s="1"/>
  <c r="W213" i="7"/>
  <c r="T145" i="2"/>
  <c r="S145" i="2" s="1"/>
  <c r="W210" i="7"/>
  <c r="T132" i="2"/>
  <c r="S132" i="2" s="1"/>
  <c r="W197" i="7"/>
  <c r="T135" i="2"/>
  <c r="S135" i="2" s="1"/>
  <c r="W200" i="7"/>
  <c r="T151" i="2"/>
  <c r="S151" i="2" s="1"/>
  <c r="W216" i="7"/>
  <c r="T150" i="2"/>
  <c r="S150" i="2" s="1"/>
  <c r="W215" i="7"/>
  <c r="T134" i="2"/>
  <c r="S134" i="2" s="1"/>
  <c r="W199" i="7"/>
  <c r="T137" i="2"/>
  <c r="S137" i="2" s="1"/>
  <c r="W202" i="7"/>
  <c r="T136" i="2"/>
  <c r="S136" i="2" s="1"/>
  <c r="W201" i="7"/>
  <c r="T152" i="2"/>
  <c r="S152" i="2" s="1"/>
  <c r="W217" i="7"/>
  <c r="T129" i="2"/>
  <c r="S129" i="2" s="1"/>
  <c r="W194" i="7"/>
  <c r="T139" i="2"/>
  <c r="S139" i="2" s="1"/>
  <c r="W204" i="7"/>
  <c r="T138" i="2"/>
  <c r="S138" i="2" s="1"/>
  <c r="W203" i="7"/>
  <c r="T125" i="2"/>
  <c r="S125" i="2" s="1"/>
  <c r="W190" i="7"/>
  <c r="T141" i="2"/>
  <c r="S141" i="2" s="1"/>
  <c r="W206" i="7"/>
  <c r="T140" i="2"/>
  <c r="S140" i="2" s="1"/>
  <c r="W205" i="7"/>
  <c r="T304" i="2"/>
  <c r="S304" i="2" s="1"/>
  <c r="T175" i="2"/>
  <c r="T181" i="2"/>
  <c r="S181" i="2" s="1"/>
  <c r="T179" i="2"/>
  <c r="S179" i="2" s="1"/>
  <c r="T177" i="2"/>
  <c r="T172" i="2"/>
  <c r="T188" i="2"/>
  <c r="S188" i="2" s="1"/>
  <c r="T200" i="2"/>
  <c r="S200" i="2" s="1"/>
  <c r="T190" i="2"/>
  <c r="S190" i="2" s="1"/>
  <c r="N223" i="2"/>
  <c r="T198" i="2"/>
  <c r="S198" i="2" s="1"/>
  <c r="T194" i="2"/>
  <c r="S194" i="2" s="1"/>
  <c r="T192" i="2"/>
  <c r="S192" i="2" s="1"/>
  <c r="T182" i="2"/>
  <c r="S182" i="2" s="1"/>
  <c r="T180" i="2"/>
  <c r="S180" i="2" s="1"/>
  <c r="T186" i="2"/>
  <c r="S186" i="2" s="1"/>
  <c r="T184" i="2"/>
  <c r="S184" i="2" s="1"/>
  <c r="T174" i="2"/>
  <c r="T196" i="2"/>
  <c r="S196" i="2" s="1"/>
  <c r="T199" i="2"/>
  <c r="S199" i="2" s="1"/>
  <c r="T178" i="2"/>
  <c r="T176" i="2"/>
  <c r="T201" i="2"/>
  <c r="S201" i="2" s="1"/>
  <c r="T191" i="2"/>
  <c r="S191" i="2" s="1"/>
  <c r="T197" i="2"/>
  <c r="S197" i="2" s="1"/>
  <c r="T195" i="2"/>
  <c r="S195" i="2" s="1"/>
  <c r="T193" i="2"/>
  <c r="S193" i="2" s="1"/>
  <c r="T183" i="2"/>
  <c r="S183" i="2" s="1"/>
  <c r="T189" i="2"/>
  <c r="S189" i="2" s="1"/>
  <c r="T187" i="2"/>
  <c r="S187" i="2" s="1"/>
  <c r="T185" i="2"/>
  <c r="S185" i="2" s="1"/>
  <c r="AJ305" i="2"/>
  <c r="W263" i="2"/>
  <c r="AK263" i="2" s="1"/>
  <c r="W274" i="2"/>
  <c r="AK274" i="2" s="1"/>
  <c r="W278" i="2"/>
  <c r="AK278" i="2" s="1"/>
  <c r="W264" i="2"/>
  <c r="AK264" i="2" s="1"/>
  <c r="W272" i="2"/>
  <c r="AK272" i="2" s="1"/>
  <c r="W260" i="2"/>
  <c r="AK260" i="2" s="1"/>
  <c r="W266" i="2"/>
  <c r="AK266" i="2" s="1"/>
  <c r="W269" i="2"/>
  <c r="AK269" i="2" s="1"/>
  <c r="W271" i="2"/>
  <c r="AK271" i="2" s="1"/>
  <c r="W277" i="2"/>
  <c r="AK277" i="2" s="1"/>
  <c r="W280" i="2"/>
  <c r="AK280" i="2" s="1"/>
  <c r="W282" i="2"/>
  <c r="AK282" i="2" s="1"/>
  <c r="W283" i="2"/>
  <c r="AK283" i="2" s="1"/>
  <c r="W262" i="2"/>
  <c r="AK262" i="2" s="1"/>
  <c r="W265" i="2"/>
  <c r="AK265" i="2" s="1"/>
  <c r="W268" i="2"/>
  <c r="AK268" i="2" s="1"/>
  <c r="W273" i="2"/>
  <c r="AK273" i="2" s="1"/>
  <c r="W276" i="2"/>
  <c r="AK276" i="2" s="1"/>
  <c r="W281" i="2"/>
  <c r="AK281" i="2" s="1"/>
  <c r="W261" i="2"/>
  <c r="AK261" i="2" s="1"/>
  <c r="W267" i="2"/>
  <c r="AK267" i="2" s="1"/>
  <c r="W270" i="2"/>
  <c r="AK270" i="2" s="1"/>
  <c r="W275" i="2"/>
  <c r="AK275" i="2" s="1"/>
  <c r="W279" i="2"/>
  <c r="AK279" i="2" s="1"/>
  <c r="W259" i="2"/>
  <c r="AK259" i="2" s="1"/>
  <c r="W258" i="2"/>
  <c r="AK258" i="2" s="1"/>
  <c r="T173" i="2"/>
  <c r="AG207" i="2"/>
  <c r="O219" i="2" s="1"/>
  <c r="AG208" i="2"/>
  <c r="O220" i="2" s="1"/>
  <c r="AJ312" i="2"/>
  <c r="AJ315" i="2"/>
  <c r="AJ308" i="2"/>
  <c r="AJ311" i="2"/>
  <c r="T123" i="2"/>
  <c r="S123" i="2" s="1"/>
  <c r="AG159" i="2"/>
  <c r="O230" i="2" s="1"/>
  <c r="T124" i="2"/>
  <c r="S124" i="2" s="1"/>
  <c r="AG158" i="2"/>
  <c r="O229" i="2" s="1"/>
  <c r="AJ307" i="2"/>
  <c r="AJ306" i="2"/>
  <c r="AJ317" i="2"/>
  <c r="AJ159" i="2"/>
  <c r="AJ310" i="2"/>
  <c r="AJ318" i="2"/>
  <c r="AU287" i="2"/>
  <c r="AU292" i="2" s="1"/>
  <c r="AU151" i="2"/>
  <c r="AU149" i="2"/>
  <c r="AU147" i="2"/>
  <c r="AU145" i="2"/>
  <c r="AU143" i="2"/>
  <c r="AU141" i="2"/>
  <c r="AU139" i="2"/>
  <c r="AU137" i="2"/>
  <c r="AU135" i="2"/>
  <c r="AU152" i="2"/>
  <c r="AU150" i="2"/>
  <c r="AU148" i="2"/>
  <c r="AU146" i="2"/>
  <c r="AU144" i="2"/>
  <c r="AU142" i="2"/>
  <c r="AU140" i="2"/>
  <c r="AU138" i="2"/>
  <c r="AU136" i="2"/>
  <c r="AU134" i="2"/>
  <c r="AU132" i="2"/>
  <c r="AU130" i="2"/>
  <c r="AU128" i="2"/>
  <c r="AU126" i="2"/>
  <c r="AU124" i="2"/>
  <c r="AU133" i="2"/>
  <c r="AU131" i="2"/>
  <c r="AU129" i="2"/>
  <c r="AU127" i="2"/>
  <c r="AU125" i="2"/>
  <c r="AU123" i="2"/>
  <c r="AU155" i="2"/>
  <c r="AU171" i="2" s="1"/>
  <c r="R219" i="7"/>
  <c r="J237" i="2"/>
  <c r="R224" i="7"/>
  <c r="J242" i="2"/>
  <c r="R223" i="7"/>
  <c r="J241" i="2"/>
  <c r="AJ322" i="2"/>
  <c r="AJ316" i="2"/>
  <c r="AJ326" i="2"/>
  <c r="AJ314" i="2"/>
  <c r="AJ323" i="2"/>
  <c r="AJ319" i="2"/>
  <c r="AJ320" i="2"/>
  <c r="AJ329" i="2"/>
  <c r="AJ325" i="2"/>
  <c r="AJ309" i="2"/>
  <c r="AJ324" i="2"/>
  <c r="AJ313" i="2"/>
  <c r="AK313" i="2" s="1"/>
  <c r="AJ304" i="2"/>
  <c r="AJ321" i="2"/>
  <c r="AJ328" i="2"/>
  <c r="AJ303" i="2"/>
  <c r="AK303" i="2" s="1"/>
  <c r="AJ330" i="2"/>
  <c r="AK330" i="2" s="1"/>
  <c r="AJ302" i="2"/>
  <c r="AJ336" i="2" s="1"/>
  <c r="X256" i="2"/>
  <c r="AK256" i="2"/>
  <c r="W255" i="2"/>
  <c r="AJ255" i="2"/>
  <c r="AJ301" i="2" s="1"/>
  <c r="W290" i="2"/>
  <c r="X257" i="2"/>
  <c r="U291" i="2"/>
  <c r="U295" i="2" s="1"/>
  <c r="C403" i="2" s="1"/>
  <c r="D537" i="2" s="1"/>
  <c r="C16" i="14" s="1"/>
  <c r="K765" i="2"/>
  <c r="L764" i="2"/>
  <c r="L765" i="2" s="1"/>
  <c r="M761" i="2"/>
  <c r="M762" i="2" s="1"/>
  <c r="H418" i="2"/>
  <c r="P366" i="7" s="1"/>
  <c r="M96" i="3"/>
  <c r="M97" i="3" s="1"/>
  <c r="I418" i="2" s="1"/>
  <c r="L98" i="3"/>
  <c r="P699" i="2"/>
  <c r="O90" i="3"/>
  <c r="O29" i="3"/>
  <c r="M694" i="2"/>
  <c r="M714" i="2"/>
  <c r="M776" i="2"/>
  <c r="M108" i="3"/>
  <c r="M27" i="3"/>
  <c r="M47" i="3"/>
  <c r="N713" i="2"/>
  <c r="N774" i="2" s="1"/>
  <c r="N789" i="2"/>
  <c r="N775" i="2"/>
  <c r="N94" i="3"/>
  <c r="N95" i="3" s="1"/>
  <c r="N757" i="2"/>
  <c r="N883" i="2" s="1"/>
  <c r="N90" i="12" s="1"/>
  <c r="O696" i="2"/>
  <c r="N107" i="3"/>
  <c r="N121" i="3"/>
  <c r="N46" i="3"/>
  <c r="F418" i="2"/>
  <c r="AK322" i="2" l="1"/>
  <c r="AK198" i="2"/>
  <c r="AL198" i="2" s="1"/>
  <c r="AK321" i="2"/>
  <c r="AJ331" i="2"/>
  <c r="C609" i="2"/>
  <c r="G837" i="2"/>
  <c r="E358" i="2"/>
  <c r="E368" i="2" s="1"/>
  <c r="W285" i="2"/>
  <c r="AJ207" i="2"/>
  <c r="L232" i="7"/>
  <c r="AK327" i="2"/>
  <c r="AK186" i="2"/>
  <c r="AL186" i="2" s="1"/>
  <c r="AI291" i="2"/>
  <c r="C359" i="2"/>
  <c r="AK176" i="2"/>
  <c r="M235" i="7" s="1"/>
  <c r="AK177" i="2"/>
  <c r="M236" i="7" s="1"/>
  <c r="AK191" i="2"/>
  <c r="AL191" i="2" s="1"/>
  <c r="AK174" i="2"/>
  <c r="M233" i="7" s="1"/>
  <c r="AK290" i="2"/>
  <c r="AJ337" i="2"/>
  <c r="AJ340" i="2" s="1"/>
  <c r="D610" i="2" s="1"/>
  <c r="O352" i="2"/>
  <c r="O353" i="2" s="1"/>
  <c r="D371" i="2"/>
  <c r="AK180" i="2"/>
  <c r="M239" i="7" s="1"/>
  <c r="AK190" i="2"/>
  <c r="M249" i="7" s="1"/>
  <c r="AK207" i="2"/>
  <c r="M232" i="7"/>
  <c r="AL173" i="2"/>
  <c r="AM173" i="2" s="1"/>
  <c r="AM207" i="2" s="1"/>
  <c r="AK199" i="2"/>
  <c r="M258" i="7" s="1"/>
  <c r="AK192" i="2"/>
  <c r="AL192" i="2" s="1"/>
  <c r="AK196" i="2"/>
  <c r="AL196" i="2" s="1"/>
  <c r="AK194" i="2"/>
  <c r="AL194" i="2" s="1"/>
  <c r="L231" i="7"/>
  <c r="AJ208" i="2"/>
  <c r="AK185" i="2"/>
  <c r="AL185" i="2" s="1"/>
  <c r="AK184" i="2"/>
  <c r="AK172" i="2"/>
  <c r="AL172" i="2" s="1"/>
  <c r="AK188" i="2"/>
  <c r="M247" i="7" s="1"/>
  <c r="AK193" i="2"/>
  <c r="L252" i="7"/>
  <c r="AK200" i="2"/>
  <c r="AK175" i="2"/>
  <c r="L234" i="7"/>
  <c r="AK197" i="2"/>
  <c r="L256" i="7"/>
  <c r="AK182" i="2"/>
  <c r="L241" i="7"/>
  <c r="AK187" i="2"/>
  <c r="L246" i="7"/>
  <c r="AK179" i="2"/>
  <c r="L238" i="7"/>
  <c r="AK183" i="2"/>
  <c r="L242" i="7"/>
  <c r="AK189" i="2"/>
  <c r="L248" i="7"/>
  <c r="AK201" i="2"/>
  <c r="L260" i="7"/>
  <c r="AK178" i="2"/>
  <c r="L237" i="7"/>
  <c r="AK181" i="2"/>
  <c r="AK195" i="2"/>
  <c r="L254" i="7"/>
  <c r="AK317" i="2"/>
  <c r="X264" i="2"/>
  <c r="Y264" i="2" s="1"/>
  <c r="AM264" i="2" s="1"/>
  <c r="AL284" i="2"/>
  <c r="AL330" i="2" s="1"/>
  <c r="AM330" i="2" s="1"/>
  <c r="AK319" i="2"/>
  <c r="X271" i="2"/>
  <c r="AL271" i="2" s="1"/>
  <c r="AK320" i="2"/>
  <c r="X278" i="2"/>
  <c r="AL278" i="2" s="1"/>
  <c r="AK324" i="2"/>
  <c r="AK326" i="2"/>
  <c r="X280" i="2"/>
  <c r="Y280" i="2" s="1"/>
  <c r="AM280" i="2" s="1"/>
  <c r="AK328" i="2"/>
  <c r="X262" i="2"/>
  <c r="AL262" i="2" s="1"/>
  <c r="X272" i="2"/>
  <c r="Y272" i="2" s="1"/>
  <c r="AM272" i="2" s="1"/>
  <c r="AK318" i="2"/>
  <c r="X273" i="2"/>
  <c r="Y273" i="2" s="1"/>
  <c r="AM273" i="2" s="1"/>
  <c r="X259" i="2"/>
  <c r="Y259" i="2" s="1"/>
  <c r="AM259" i="2" s="1"/>
  <c r="AK309" i="2"/>
  <c r="X263" i="2"/>
  <c r="AL263" i="2" s="1"/>
  <c r="X282" i="2"/>
  <c r="Y282" i="2" s="1"/>
  <c r="AK325" i="2"/>
  <c r="X274" i="2"/>
  <c r="AL274" i="2" s="1"/>
  <c r="AK323" i="2"/>
  <c r="AK306" i="2"/>
  <c r="AK315" i="2"/>
  <c r="AK314" i="2"/>
  <c r="X277" i="2"/>
  <c r="Y277" i="2" s="1"/>
  <c r="AM277" i="2" s="1"/>
  <c r="X268" i="2"/>
  <c r="Y268" i="2" s="1"/>
  <c r="AM268" i="2" s="1"/>
  <c r="X269" i="2"/>
  <c r="AL269" i="2" s="1"/>
  <c r="X279" i="2"/>
  <c r="Y279" i="2" s="1"/>
  <c r="AM279" i="2" s="1"/>
  <c r="AK305" i="2"/>
  <c r="AK312" i="2"/>
  <c r="X266" i="2"/>
  <c r="AL266" i="2" s="1"/>
  <c r="AK316" i="2"/>
  <c r="X260" i="2"/>
  <c r="AL260" i="2" s="1"/>
  <c r="AK310" i="2"/>
  <c r="X267" i="2"/>
  <c r="Y267" i="2" s="1"/>
  <c r="AM267" i="2" s="1"/>
  <c r="X283" i="2"/>
  <c r="AL283" i="2" s="1"/>
  <c r="AK329" i="2"/>
  <c r="X276" i="2"/>
  <c r="Y276" i="2" s="1"/>
  <c r="AM276" i="2" s="1"/>
  <c r="X258" i="2"/>
  <c r="AL258" i="2" s="1"/>
  <c r="X281" i="2"/>
  <c r="Y281" i="2" s="1"/>
  <c r="AM281" i="2" s="1"/>
  <c r="AK307" i="2"/>
  <c r="X265" i="2"/>
  <c r="AL265" i="2" s="1"/>
  <c r="X275" i="2"/>
  <c r="Y275" i="2" s="1"/>
  <c r="AM275" i="2" s="1"/>
  <c r="X261" i="2"/>
  <c r="AL261" i="2" s="1"/>
  <c r="AK311" i="2"/>
  <c r="X270" i="2"/>
  <c r="AL270" i="2" s="1"/>
  <c r="AK308" i="2"/>
  <c r="AK304" i="2"/>
  <c r="O223" i="2"/>
  <c r="AU293" i="2"/>
  <c r="T153" i="2"/>
  <c r="AU289" i="2"/>
  <c r="J577" i="2"/>
  <c r="N805" i="2" s="1"/>
  <c r="N12" i="12" s="1"/>
  <c r="K241" i="2"/>
  <c r="R266" i="7"/>
  <c r="AL256" i="2"/>
  <c r="AL158" i="2"/>
  <c r="AU288" i="2"/>
  <c r="J578" i="2"/>
  <c r="K242" i="2"/>
  <c r="R267" i="7"/>
  <c r="AU294" i="2"/>
  <c r="AK255" i="2"/>
  <c r="AK301" i="2" s="1"/>
  <c r="AK159" i="2"/>
  <c r="K237" i="2"/>
  <c r="R262" i="7"/>
  <c r="J571" i="2"/>
  <c r="N799" i="2" s="1"/>
  <c r="N6" i="12" s="1"/>
  <c r="AU300" i="2"/>
  <c r="AU162" i="2"/>
  <c r="AU161" i="2"/>
  <c r="AU157" i="2"/>
  <c r="AU160" i="2"/>
  <c r="AU156" i="2"/>
  <c r="X255" i="2"/>
  <c r="AK302" i="2"/>
  <c r="AK336" i="2" s="1"/>
  <c r="Z284" i="2"/>
  <c r="AA284" i="2" s="1"/>
  <c r="AO284" i="2" s="1"/>
  <c r="X290" i="2"/>
  <c r="Y256" i="2"/>
  <c r="Y257" i="2"/>
  <c r="AM257" i="2" s="1"/>
  <c r="AL257" i="2"/>
  <c r="AL303" i="2" s="1"/>
  <c r="N761" i="2"/>
  <c r="N762" i="2" s="1"/>
  <c r="M763" i="2"/>
  <c r="M764" i="2" s="1"/>
  <c r="M765" i="2" s="1"/>
  <c r="N714" i="2"/>
  <c r="N694" i="2"/>
  <c r="N776" i="2"/>
  <c r="O46" i="3"/>
  <c r="O121" i="3"/>
  <c r="O107" i="3"/>
  <c r="O713" i="2"/>
  <c r="O789" i="2"/>
  <c r="O775" i="2"/>
  <c r="P696" i="2"/>
  <c r="Q699" i="2"/>
  <c r="P90" i="3"/>
  <c r="P29" i="3"/>
  <c r="N47" i="3"/>
  <c r="N27" i="3"/>
  <c r="N108" i="3"/>
  <c r="O94" i="3"/>
  <c r="O95" i="3" s="1"/>
  <c r="O757" i="2"/>
  <c r="O883" i="2" s="1"/>
  <c r="O90" i="12" s="1"/>
  <c r="N96" i="3"/>
  <c r="N97" i="3" s="1"/>
  <c r="M98" i="3"/>
  <c r="N106" i="3"/>
  <c r="Q366" i="7"/>
  <c r="N366" i="7"/>
  <c r="M257" i="7" l="1"/>
  <c r="G836" i="2"/>
  <c r="G43" i="12" s="1"/>
  <c r="G44" i="12"/>
  <c r="D609" i="2"/>
  <c r="H837" i="2"/>
  <c r="AK331" i="2"/>
  <c r="N232" i="7"/>
  <c r="F358" i="2"/>
  <c r="F368" i="2" s="1"/>
  <c r="X285" i="2"/>
  <c r="AL199" i="2"/>
  <c r="AM199" i="2" s="1"/>
  <c r="M250" i="7"/>
  <c r="AL176" i="2"/>
  <c r="N235" i="7" s="1"/>
  <c r="M245" i="7"/>
  <c r="AL207" i="2"/>
  <c r="C362" i="2"/>
  <c r="C369" i="2"/>
  <c r="M231" i="7"/>
  <c r="AL174" i="2"/>
  <c r="N233" i="7" s="1"/>
  <c r="AL177" i="2"/>
  <c r="AL282" i="2"/>
  <c r="AL328" i="2" s="1"/>
  <c r="E371" i="2"/>
  <c r="AL180" i="2"/>
  <c r="AM180" i="2" s="1"/>
  <c r="AL190" i="2"/>
  <c r="M255" i="7"/>
  <c r="AL290" i="2"/>
  <c r="AK337" i="2"/>
  <c r="AK340" i="2" s="1"/>
  <c r="E610" i="2" s="1"/>
  <c r="M251" i="7"/>
  <c r="M253" i="7"/>
  <c r="Y271" i="2"/>
  <c r="AM271" i="2" s="1"/>
  <c r="AL188" i="2"/>
  <c r="AM188" i="2" s="1"/>
  <c r="M244" i="7"/>
  <c r="AL264" i="2"/>
  <c r="AL310" i="2" s="1"/>
  <c r="AM310" i="2" s="1"/>
  <c r="AL317" i="2"/>
  <c r="AK208" i="2"/>
  <c r="AN173" i="2"/>
  <c r="O232" i="7"/>
  <c r="AL312" i="2"/>
  <c r="M243" i="7"/>
  <c r="AL184" i="2"/>
  <c r="AL181" i="2"/>
  <c r="M240" i="7"/>
  <c r="AM191" i="2"/>
  <c r="N250" i="7"/>
  <c r="AL189" i="2"/>
  <c r="M248" i="7"/>
  <c r="AL182" i="2"/>
  <c r="M241" i="7"/>
  <c r="AL197" i="2"/>
  <c r="M256" i="7"/>
  <c r="AM198" i="2"/>
  <c r="N257" i="7"/>
  <c r="AM196" i="2"/>
  <c r="N255" i="7"/>
  <c r="Y262" i="2"/>
  <c r="AM262" i="2" s="1"/>
  <c r="AL195" i="2"/>
  <c r="M254" i="7"/>
  <c r="AL178" i="2"/>
  <c r="M237" i="7"/>
  <c r="AL179" i="2"/>
  <c r="M238" i="7"/>
  <c r="AM186" i="2"/>
  <c r="N245" i="7"/>
  <c r="AL175" i="2"/>
  <c r="M234" i="7"/>
  <c r="AL193" i="2"/>
  <c r="M252" i="7"/>
  <c r="AL183" i="2"/>
  <c r="M242" i="7"/>
  <c r="AL201" i="2"/>
  <c r="M260" i="7"/>
  <c r="AL187" i="2"/>
  <c r="M246" i="7"/>
  <c r="AM194" i="2"/>
  <c r="N253" i="7"/>
  <c r="AM185" i="2"/>
  <c r="N244" i="7"/>
  <c r="AM192" i="2"/>
  <c r="N251" i="7"/>
  <c r="M259" i="7"/>
  <c r="AL200" i="2"/>
  <c r="AL320" i="2"/>
  <c r="AM172" i="2"/>
  <c r="N231" i="7"/>
  <c r="Y269" i="2"/>
  <c r="AM269" i="2" s="1"/>
  <c r="AL273" i="2"/>
  <c r="AL319" i="2" s="1"/>
  <c r="AM319" i="2" s="1"/>
  <c r="AL316" i="2"/>
  <c r="Y278" i="2"/>
  <c r="Z278" i="2" s="1"/>
  <c r="AN278" i="2" s="1"/>
  <c r="AL276" i="2"/>
  <c r="AL322" i="2" s="1"/>
  <c r="AM322" i="2" s="1"/>
  <c r="AL306" i="2"/>
  <c r="AL280" i="2"/>
  <c r="AL326" i="2" s="1"/>
  <c r="AM326" i="2" s="1"/>
  <c r="AL324" i="2"/>
  <c r="AL308" i="2"/>
  <c r="AL259" i="2"/>
  <c r="AL305" i="2" s="1"/>
  <c r="AM305" i="2" s="1"/>
  <c r="Y258" i="2"/>
  <c r="AM258" i="2" s="1"/>
  <c r="Y266" i="2"/>
  <c r="AM266" i="2" s="1"/>
  <c r="AL315" i="2"/>
  <c r="AL281" i="2"/>
  <c r="AL327" i="2" s="1"/>
  <c r="AM327" i="2" s="1"/>
  <c r="AL309" i="2"/>
  <c r="AL268" i="2"/>
  <c r="AL314" i="2" s="1"/>
  <c r="AM314" i="2" s="1"/>
  <c r="AL272" i="2"/>
  <c r="AL318" i="2" s="1"/>
  <c r="AM318" i="2" s="1"/>
  <c r="Y270" i="2"/>
  <c r="AM270" i="2" s="1"/>
  <c r="Y263" i="2"/>
  <c r="Z263" i="2" s="1"/>
  <c r="AN263" i="2" s="1"/>
  <c r="Y260" i="2"/>
  <c r="AM260" i="2" s="1"/>
  <c r="Y274" i="2"/>
  <c r="AM274" i="2" s="1"/>
  <c r="AL267" i="2"/>
  <c r="AL313" i="2" s="1"/>
  <c r="AM313" i="2" s="1"/>
  <c r="AL277" i="2"/>
  <c r="AL323" i="2" s="1"/>
  <c r="AM323" i="2" s="1"/>
  <c r="AL329" i="2"/>
  <c r="AL279" i="2"/>
  <c r="AL325" i="2" s="1"/>
  <c r="AM325" i="2" s="1"/>
  <c r="Y261" i="2"/>
  <c r="AM261" i="2" s="1"/>
  <c r="Y283" i="2"/>
  <c r="AM283" i="2" s="1"/>
  <c r="AL311" i="2"/>
  <c r="AL307" i="2"/>
  <c r="AL304" i="2"/>
  <c r="AL275" i="2"/>
  <c r="AL321" i="2" s="1"/>
  <c r="AM321" i="2" s="1"/>
  <c r="Y265" i="2"/>
  <c r="AM265" i="2" s="1"/>
  <c r="AL302" i="2"/>
  <c r="AL336" i="2" s="1"/>
  <c r="N806" i="2"/>
  <c r="N13" i="12" s="1"/>
  <c r="AL255" i="2"/>
  <c r="AL301" i="2" s="1"/>
  <c r="AL159" i="2"/>
  <c r="AM256" i="2"/>
  <c r="AM158" i="2"/>
  <c r="K578" i="2"/>
  <c r="S267" i="7"/>
  <c r="L242" i="2"/>
  <c r="Y255" i="2"/>
  <c r="S262" i="7"/>
  <c r="K571" i="2"/>
  <c r="O799" i="2" s="1"/>
  <c r="O6" i="12" s="1"/>
  <c r="L237" i="2"/>
  <c r="K577" i="2"/>
  <c r="S266" i="7"/>
  <c r="L241" i="2"/>
  <c r="Z256" i="2"/>
  <c r="AA256" i="2" s="1"/>
  <c r="AO158" i="2" s="1"/>
  <c r="AM303" i="2"/>
  <c r="Z259" i="2"/>
  <c r="AN259" i="2" s="1"/>
  <c r="Z281" i="2"/>
  <c r="AA281" i="2" s="1"/>
  <c r="Z264" i="2"/>
  <c r="AN264" i="2" s="1"/>
  <c r="AN284" i="2"/>
  <c r="AN330" i="2" s="1"/>
  <c r="AO330" i="2" s="1"/>
  <c r="Z276" i="2"/>
  <c r="AN276" i="2" s="1"/>
  <c r="Z267" i="2"/>
  <c r="AA267" i="2" s="1"/>
  <c r="Z273" i="2"/>
  <c r="AN273" i="2" s="1"/>
  <c r="Z280" i="2"/>
  <c r="AN280" i="2" s="1"/>
  <c r="Z272" i="2"/>
  <c r="AN272" i="2" s="1"/>
  <c r="Z279" i="2"/>
  <c r="AA279" i="2" s="1"/>
  <c r="AO279" i="2" s="1"/>
  <c r="AB284" i="2"/>
  <c r="AC284" i="2" s="1"/>
  <c r="Z277" i="2"/>
  <c r="Z268" i="2"/>
  <c r="AN268" i="2" s="1"/>
  <c r="Z275" i="2"/>
  <c r="AN275" i="2" s="1"/>
  <c r="Z257" i="2"/>
  <c r="AN257" i="2" s="1"/>
  <c r="Z282" i="2"/>
  <c r="AN282" i="2" s="1"/>
  <c r="AM282" i="2"/>
  <c r="W291" i="2"/>
  <c r="W295" i="2" s="1"/>
  <c r="E403" i="2" s="1"/>
  <c r="F537" i="2" s="1"/>
  <c r="E16" i="14" s="1"/>
  <c r="Y290" i="2"/>
  <c r="X291" i="2"/>
  <c r="X295" i="2" s="1"/>
  <c r="F403" i="2" s="1"/>
  <c r="G537" i="2" s="1"/>
  <c r="F16" i="14" s="1"/>
  <c r="S176" i="2"/>
  <c r="S172" i="2"/>
  <c r="S178" i="2"/>
  <c r="N763" i="2"/>
  <c r="N764" i="2" s="1"/>
  <c r="O761" i="2"/>
  <c r="O762" i="2" s="1"/>
  <c r="J418" i="2"/>
  <c r="R366" i="7" s="1"/>
  <c r="O96" i="3"/>
  <c r="O97" i="3" s="1"/>
  <c r="N98" i="3"/>
  <c r="R699" i="2"/>
  <c r="Q90" i="3"/>
  <c r="Q29" i="3"/>
  <c r="P757" i="2"/>
  <c r="P883" i="2" s="1"/>
  <c r="P90" i="12" s="1"/>
  <c r="P94" i="3"/>
  <c r="P95" i="3" s="1"/>
  <c r="Q696" i="2"/>
  <c r="O47" i="3"/>
  <c r="O27" i="3"/>
  <c r="O108" i="3"/>
  <c r="O774" i="2"/>
  <c r="O694" i="2"/>
  <c r="O714" i="2"/>
  <c r="O776" i="2"/>
  <c r="P789" i="2"/>
  <c r="P775" i="2"/>
  <c r="P713" i="2"/>
  <c r="P774" i="2" s="1"/>
  <c r="P107" i="3"/>
  <c r="P46" i="3"/>
  <c r="P121" i="3"/>
  <c r="O106" i="3"/>
  <c r="H836" i="2" l="1"/>
  <c r="H43" i="12" s="1"/>
  <c r="H44" i="12"/>
  <c r="Z271" i="2"/>
  <c r="AA271" i="2" s="1"/>
  <c r="AO271" i="2" s="1"/>
  <c r="N258" i="7"/>
  <c r="E609" i="2"/>
  <c r="I837" i="2"/>
  <c r="AL331" i="2"/>
  <c r="AM328" i="2"/>
  <c r="AN328" i="2" s="1"/>
  <c r="AM176" i="2"/>
  <c r="O235" i="7" s="1"/>
  <c r="F626" i="2"/>
  <c r="N351" i="7"/>
  <c r="F18" i="13" s="1"/>
  <c r="F69" i="13" s="1"/>
  <c r="E626" i="2"/>
  <c r="M351" i="7"/>
  <c r="E18" i="13" s="1"/>
  <c r="E69" i="13" s="1"/>
  <c r="G358" i="2"/>
  <c r="G368" i="2" s="1"/>
  <c r="Z255" i="2"/>
  <c r="AA255" i="2" s="1"/>
  <c r="Y285" i="2"/>
  <c r="C626" i="2"/>
  <c r="K351" i="7"/>
  <c r="C18" i="13" s="1"/>
  <c r="AL208" i="2"/>
  <c r="N239" i="7"/>
  <c r="AK291" i="2"/>
  <c r="E359" i="2"/>
  <c r="E362" i="2" s="1"/>
  <c r="AL291" i="2"/>
  <c r="F359" i="2"/>
  <c r="F362" i="2" s="1"/>
  <c r="C372" i="2"/>
  <c r="AM174" i="2"/>
  <c r="O233" i="7" s="1"/>
  <c r="AM317" i="2"/>
  <c r="N247" i="7"/>
  <c r="N236" i="7"/>
  <c r="AM177" i="2"/>
  <c r="F371" i="2"/>
  <c r="N249" i="7"/>
  <c r="AM190" i="2"/>
  <c r="AM290" i="2"/>
  <c r="Z262" i="2"/>
  <c r="AN262" i="2" s="1"/>
  <c r="AL337" i="2"/>
  <c r="AL340" i="2" s="1"/>
  <c r="F610" i="2" s="1"/>
  <c r="AM308" i="2"/>
  <c r="AM306" i="2"/>
  <c r="AN207" i="2"/>
  <c r="AO173" i="2"/>
  <c r="P232" i="7"/>
  <c r="AM312" i="2"/>
  <c r="AM184" i="2"/>
  <c r="N243" i="7"/>
  <c r="AN194" i="2"/>
  <c r="O253" i="7"/>
  <c r="AM193" i="2"/>
  <c r="N252" i="7"/>
  <c r="AM175" i="2"/>
  <c r="N234" i="7"/>
  <c r="AM178" i="2"/>
  <c r="N237" i="7"/>
  <c r="AN196" i="2"/>
  <c r="O255" i="7"/>
  <c r="AM316" i="2"/>
  <c r="AN192" i="2"/>
  <c r="O251" i="7"/>
  <c r="AM187" i="2"/>
  <c r="N246" i="7"/>
  <c r="AN199" i="2"/>
  <c r="O258" i="7"/>
  <c r="AM278" i="2"/>
  <c r="AM324" i="2" s="1"/>
  <c r="AN324" i="2" s="1"/>
  <c r="AN198" i="2"/>
  <c r="O257" i="7"/>
  <c r="AM189" i="2"/>
  <c r="N248" i="7"/>
  <c r="Z266" i="2"/>
  <c r="AN266" i="2" s="1"/>
  <c r="AM201" i="2"/>
  <c r="N260" i="7"/>
  <c r="AN186" i="2"/>
  <c r="O245" i="7"/>
  <c r="AM195" i="2"/>
  <c r="N254" i="7"/>
  <c r="AM197" i="2"/>
  <c r="N256" i="7"/>
  <c r="AN191" i="2"/>
  <c r="O250" i="7"/>
  <c r="Z258" i="2"/>
  <c r="AN258" i="2" s="1"/>
  <c r="AN188" i="2"/>
  <c r="O247" i="7"/>
  <c r="AN185" i="2"/>
  <c r="O244" i="7"/>
  <c r="AM183" i="2"/>
  <c r="N242" i="7"/>
  <c r="AM179" i="2"/>
  <c r="N238" i="7"/>
  <c r="AN180" i="2"/>
  <c r="O239" i="7"/>
  <c r="AM200" i="2"/>
  <c r="N259" i="7"/>
  <c r="AM182" i="2"/>
  <c r="N241" i="7"/>
  <c r="AM181" i="2"/>
  <c r="N240" i="7"/>
  <c r="Z269" i="2"/>
  <c r="AA269" i="2" s="1"/>
  <c r="AM320" i="2"/>
  <c r="AM315" i="2"/>
  <c r="AN172" i="2"/>
  <c r="O231" i="7"/>
  <c r="AM304" i="2"/>
  <c r="Z270" i="2"/>
  <c r="AA270" i="2" s="1"/>
  <c r="AO270" i="2" s="1"/>
  <c r="AM263" i="2"/>
  <c r="AM309" i="2" s="1"/>
  <c r="AN309" i="2" s="1"/>
  <c r="Z260" i="2"/>
  <c r="AN260" i="2" s="1"/>
  <c r="Z261" i="2"/>
  <c r="AA261" i="2" s="1"/>
  <c r="Z274" i="2"/>
  <c r="AN274" i="2" s="1"/>
  <c r="AM307" i="2"/>
  <c r="Z283" i="2"/>
  <c r="AN283" i="2" s="1"/>
  <c r="AM329" i="2"/>
  <c r="AN318" i="2"/>
  <c r="Z265" i="2"/>
  <c r="AN265" i="2" s="1"/>
  <c r="AM311" i="2"/>
  <c r="AN326" i="2"/>
  <c r="AM302" i="2"/>
  <c r="AM336" i="2" s="1"/>
  <c r="AN322" i="2"/>
  <c r="AN159" i="2"/>
  <c r="AM255" i="2"/>
  <c r="AM301" i="2" s="1"/>
  <c r="AM159" i="2"/>
  <c r="L578" i="2"/>
  <c r="M242" i="2"/>
  <c r="T267" i="7"/>
  <c r="AN256" i="2"/>
  <c r="AN158" i="2"/>
  <c r="L577" i="2"/>
  <c r="M241" i="2"/>
  <c r="T266" i="7"/>
  <c r="O806" i="2"/>
  <c r="O13" i="12" s="1"/>
  <c r="O805" i="2"/>
  <c r="O12" i="12" s="1"/>
  <c r="M237" i="2"/>
  <c r="T262" i="7"/>
  <c r="L571" i="2"/>
  <c r="P799" i="2" s="1"/>
  <c r="P6" i="12" s="1"/>
  <c r="Z290" i="2"/>
  <c r="AA273" i="2"/>
  <c r="AO273" i="2" s="1"/>
  <c r="AN310" i="2"/>
  <c r="AN305" i="2"/>
  <c r="AN319" i="2"/>
  <c r="AA259" i="2"/>
  <c r="AB259" i="2" s="1"/>
  <c r="AN314" i="2"/>
  <c r="AA264" i="2"/>
  <c r="AO264" i="2" s="1"/>
  <c r="AA276" i="2"/>
  <c r="AB276" i="2" s="1"/>
  <c r="AP276" i="2" s="1"/>
  <c r="AN303" i="2"/>
  <c r="AN321" i="2"/>
  <c r="AN281" i="2"/>
  <c r="AN327" i="2" s="1"/>
  <c r="AN267" i="2"/>
  <c r="AN313" i="2" s="1"/>
  <c r="AA280" i="2"/>
  <c r="AO280" i="2" s="1"/>
  <c r="AA275" i="2"/>
  <c r="AO275" i="2" s="1"/>
  <c r="AA272" i="2"/>
  <c r="AO272" i="2" s="1"/>
  <c r="AA268" i="2"/>
  <c r="AB268" i="2" s="1"/>
  <c r="AN279" i="2"/>
  <c r="AN325" i="2" s="1"/>
  <c r="AO325" i="2" s="1"/>
  <c r="AP284" i="2"/>
  <c r="AP330" i="2" s="1"/>
  <c r="AB279" i="2"/>
  <c r="AP279" i="2" s="1"/>
  <c r="AA257" i="2"/>
  <c r="AO257" i="2" s="1"/>
  <c r="AB256" i="2"/>
  <c r="AP158" i="2" s="1"/>
  <c r="AO256" i="2"/>
  <c r="AB267" i="2"/>
  <c r="AO267" i="2"/>
  <c r="AA278" i="2"/>
  <c r="AO278" i="2" s="1"/>
  <c r="AD284" i="2"/>
  <c r="AQ284" i="2"/>
  <c r="AA263" i="2"/>
  <c r="AB281" i="2"/>
  <c r="AO281" i="2"/>
  <c r="AA277" i="2"/>
  <c r="AN277" i="2"/>
  <c r="AN323" i="2" s="1"/>
  <c r="AA282" i="2"/>
  <c r="Y291" i="2"/>
  <c r="Y295" i="2" s="1"/>
  <c r="G403" i="2" s="1"/>
  <c r="H537" i="2" s="1"/>
  <c r="G16" i="14" s="1"/>
  <c r="AA290" i="2"/>
  <c r="O763" i="2"/>
  <c r="O764" i="2" s="1"/>
  <c r="O765" i="2" s="1"/>
  <c r="N765" i="2"/>
  <c r="P761" i="2"/>
  <c r="P762" i="2" s="1"/>
  <c r="Q121" i="3"/>
  <c r="Q46" i="3"/>
  <c r="Q106" i="3" s="1"/>
  <c r="Q107" i="3"/>
  <c r="Q757" i="2"/>
  <c r="Q883" i="2" s="1"/>
  <c r="Q90" i="12" s="1"/>
  <c r="Q94" i="3"/>
  <c r="Q95" i="3" s="1"/>
  <c r="P776" i="2"/>
  <c r="P714" i="2"/>
  <c r="P694" i="2"/>
  <c r="S699" i="2"/>
  <c r="S696" i="2" s="1"/>
  <c r="R90" i="3"/>
  <c r="R29" i="3"/>
  <c r="P47" i="3"/>
  <c r="P108" i="3"/>
  <c r="P27" i="3"/>
  <c r="Q713" i="2"/>
  <c r="Q789" i="2"/>
  <c r="Q775" i="2"/>
  <c r="K418" i="2"/>
  <c r="S366" i="7" s="1"/>
  <c r="P96" i="3"/>
  <c r="P97" i="3" s="1"/>
  <c r="O98" i="3"/>
  <c r="P106" i="3"/>
  <c r="R696" i="2"/>
  <c r="I836" i="2" l="1"/>
  <c r="I43" i="12" s="1"/>
  <c r="I44" i="12"/>
  <c r="AN176" i="2"/>
  <c r="AO176" i="2" s="1"/>
  <c r="AN271" i="2"/>
  <c r="AN317" i="2" s="1"/>
  <c r="AO317" i="2" s="1"/>
  <c r="AN255" i="2"/>
  <c r="AN301" i="2" s="1"/>
  <c r="AA262" i="2"/>
  <c r="AO262" i="2" s="1"/>
  <c r="F609" i="2"/>
  <c r="J837" i="2"/>
  <c r="AM331" i="2"/>
  <c r="G626" i="2"/>
  <c r="O351" i="7"/>
  <c r="G18" i="13" s="1"/>
  <c r="G69" i="13" s="1"/>
  <c r="I853" i="2"/>
  <c r="I60" i="12" s="1"/>
  <c r="E625" i="2"/>
  <c r="I852" i="2" s="1"/>
  <c r="I59" i="12" s="1"/>
  <c r="E658" i="2"/>
  <c r="E646" i="2" s="1"/>
  <c r="J853" i="2"/>
  <c r="J60" i="12" s="1"/>
  <c r="F625" i="2"/>
  <c r="J852" i="2" s="1"/>
  <c r="J59" i="12" s="1"/>
  <c r="F658" i="2"/>
  <c r="I358" i="2"/>
  <c r="H358" i="2"/>
  <c r="H368" i="2" s="1"/>
  <c r="Z285" i="2"/>
  <c r="G853" i="2"/>
  <c r="G60" i="12" s="1"/>
  <c r="C658" i="2"/>
  <c r="C646" i="2" s="1"/>
  <c r="C625" i="2"/>
  <c r="G852" i="2" s="1"/>
  <c r="G59" i="12" s="1"/>
  <c r="AM291" i="2"/>
  <c r="G359" i="2"/>
  <c r="G362" i="2" s="1"/>
  <c r="AM208" i="2"/>
  <c r="AN174" i="2"/>
  <c r="AA266" i="2"/>
  <c r="AB266" i="2" s="1"/>
  <c r="AO321" i="2"/>
  <c r="AN320" i="2"/>
  <c r="AN306" i="2"/>
  <c r="AM337" i="2"/>
  <c r="AM340" i="2" s="1"/>
  <c r="G610" i="2" s="1"/>
  <c r="O236" i="7"/>
  <c r="AN177" i="2"/>
  <c r="G371" i="2"/>
  <c r="AN308" i="2"/>
  <c r="O249" i="7"/>
  <c r="AN190" i="2"/>
  <c r="AN290" i="2"/>
  <c r="AO290" i="2"/>
  <c r="AN312" i="2"/>
  <c r="AN304" i="2"/>
  <c r="AA260" i="2"/>
  <c r="AO260" i="2" s="1"/>
  <c r="AO207" i="2"/>
  <c r="AP173" i="2"/>
  <c r="Q232" i="7"/>
  <c r="AA274" i="2"/>
  <c r="AO274" i="2" s="1"/>
  <c r="AA258" i="2"/>
  <c r="AB258" i="2" s="1"/>
  <c r="AP258" i="2" s="1"/>
  <c r="AN184" i="2"/>
  <c r="O243" i="7"/>
  <c r="AN197" i="2"/>
  <c r="O256" i="7"/>
  <c r="AO180" i="2"/>
  <c r="P239" i="7"/>
  <c r="AO185" i="2"/>
  <c r="P244" i="7"/>
  <c r="AO198" i="2"/>
  <c r="P257" i="7"/>
  <c r="AN178" i="2"/>
  <c r="O237" i="7"/>
  <c r="AN269" i="2"/>
  <c r="AN315" i="2" s="1"/>
  <c r="AN201" i="2"/>
  <c r="O260" i="7"/>
  <c r="AN187" i="2"/>
  <c r="O246" i="7"/>
  <c r="AN181" i="2"/>
  <c r="O240" i="7"/>
  <c r="AN179" i="2"/>
  <c r="O238" i="7"/>
  <c r="AO188" i="2"/>
  <c r="P247" i="7"/>
  <c r="AN175" i="2"/>
  <c r="O234" i="7"/>
  <c r="AN195" i="2"/>
  <c r="O254" i="7"/>
  <c r="AO192" i="2"/>
  <c r="P251" i="7"/>
  <c r="AN182" i="2"/>
  <c r="O241" i="7"/>
  <c r="AN193" i="2"/>
  <c r="O252" i="7"/>
  <c r="AO191" i="2"/>
  <c r="P250" i="7"/>
  <c r="AO186" i="2"/>
  <c r="P245" i="7"/>
  <c r="AO199" i="2"/>
  <c r="P258" i="7"/>
  <c r="AN200" i="2"/>
  <c r="O259" i="7"/>
  <c r="AN183" i="2"/>
  <c r="O242" i="7"/>
  <c r="AN189" i="2"/>
  <c r="O248" i="7"/>
  <c r="AO196" i="2"/>
  <c r="P255" i="7"/>
  <c r="AO194" i="2"/>
  <c r="P253" i="7"/>
  <c r="AN270" i="2"/>
  <c r="AN316" i="2" s="1"/>
  <c r="AO316" i="2" s="1"/>
  <c r="AO172" i="2"/>
  <c r="P231" i="7"/>
  <c r="AN261" i="2"/>
  <c r="AN307" i="2" s="1"/>
  <c r="AA283" i="2"/>
  <c r="AB283" i="2" s="1"/>
  <c r="AN329" i="2"/>
  <c r="AO318" i="2"/>
  <c r="AO326" i="2"/>
  <c r="AA265" i="2"/>
  <c r="AO265" i="2" s="1"/>
  <c r="AN311" i="2"/>
  <c r="AB273" i="2"/>
  <c r="AC273" i="2" s="1"/>
  <c r="AN302" i="2"/>
  <c r="AB264" i="2"/>
  <c r="AP264" i="2" s="1"/>
  <c r="P806" i="2"/>
  <c r="P13" i="12" s="1"/>
  <c r="AB275" i="2"/>
  <c r="AP275" i="2" s="1"/>
  <c r="P805" i="2"/>
  <c r="P12" i="12" s="1"/>
  <c r="AO159" i="2"/>
  <c r="M571" i="2"/>
  <c r="Q799" i="2" s="1"/>
  <c r="Q6" i="12" s="1"/>
  <c r="N237" i="2"/>
  <c r="U262" i="7"/>
  <c r="AO310" i="2"/>
  <c r="M578" i="2"/>
  <c r="N242" i="2"/>
  <c r="U267" i="7"/>
  <c r="M577" i="2"/>
  <c r="N241" i="2"/>
  <c r="U266" i="7"/>
  <c r="AO313" i="2"/>
  <c r="AO303" i="2"/>
  <c r="AO319" i="2"/>
  <c r="AO324" i="2"/>
  <c r="AO259" i="2"/>
  <c r="AO305" i="2" s="1"/>
  <c r="AO276" i="2"/>
  <c r="AO322" i="2" s="1"/>
  <c r="AP322" i="2" s="1"/>
  <c r="AO327" i="2"/>
  <c r="AQ330" i="2"/>
  <c r="AP325" i="2"/>
  <c r="AB272" i="2"/>
  <c r="AP272" i="2" s="1"/>
  <c r="AB280" i="2"/>
  <c r="AC280" i="2" s="1"/>
  <c r="AO268" i="2"/>
  <c r="AO314" i="2" s="1"/>
  <c r="AB278" i="2"/>
  <c r="AC278" i="2" s="1"/>
  <c r="AC279" i="2"/>
  <c r="AD279" i="2" s="1"/>
  <c r="AC276" i="2"/>
  <c r="AD276" i="2" s="1"/>
  <c r="AB271" i="2"/>
  <c r="AC271" i="2" s="1"/>
  <c r="AQ271" i="2" s="1"/>
  <c r="AB257" i="2"/>
  <c r="AP257" i="2" s="1"/>
  <c r="AB270" i="2"/>
  <c r="AC270" i="2" s="1"/>
  <c r="AB261" i="2"/>
  <c r="AP261" i="2" s="1"/>
  <c r="AO261" i="2"/>
  <c r="AP281" i="2"/>
  <c r="AC281" i="2"/>
  <c r="AQ281" i="2" s="1"/>
  <c r="AB282" i="2"/>
  <c r="AP282" i="2" s="1"/>
  <c r="AO282" i="2"/>
  <c r="AO328" i="2" s="1"/>
  <c r="AB263" i="2"/>
  <c r="AO263" i="2"/>
  <c r="AO309" i="2" s="1"/>
  <c r="AP267" i="2"/>
  <c r="AC267" i="2"/>
  <c r="AB269" i="2"/>
  <c r="AO269" i="2"/>
  <c r="AE284" i="2"/>
  <c r="AR284" i="2"/>
  <c r="AC268" i="2"/>
  <c r="AP268" i="2"/>
  <c r="AO277" i="2"/>
  <c r="AO323" i="2" s="1"/>
  <c r="AB277" i="2"/>
  <c r="AC259" i="2"/>
  <c r="AP259" i="2"/>
  <c r="AC256" i="2"/>
  <c r="AQ158" i="2" s="1"/>
  <c r="AP256" i="2"/>
  <c r="AB255" i="2"/>
  <c r="AO255" i="2"/>
  <c r="Z291" i="2"/>
  <c r="Z295" i="2" s="1"/>
  <c r="H403" i="2" s="1"/>
  <c r="I537" i="2" s="1"/>
  <c r="H16" i="14" s="1"/>
  <c r="AB290" i="2"/>
  <c r="S175" i="2"/>
  <c r="S177" i="2"/>
  <c r="S173" i="2"/>
  <c r="P763" i="2"/>
  <c r="P764" i="2" s="1"/>
  <c r="Q763" i="2" s="1"/>
  <c r="Q761" i="2"/>
  <c r="Q762" i="2" s="1"/>
  <c r="L418" i="2"/>
  <c r="T366" i="7" s="1"/>
  <c r="P98" i="3"/>
  <c r="Q96" i="3"/>
  <c r="Q97" i="3" s="1"/>
  <c r="R46" i="3"/>
  <c r="R107" i="3"/>
  <c r="R121" i="3"/>
  <c r="R94" i="3"/>
  <c r="R95" i="3" s="1"/>
  <c r="R757" i="2"/>
  <c r="R883" i="2" s="1"/>
  <c r="R90" i="12" s="1"/>
  <c r="S90" i="3"/>
  <c r="S29" i="3"/>
  <c r="Q774" i="2"/>
  <c r="Q714" i="2"/>
  <c r="Q776" i="2"/>
  <c r="Q694" i="2"/>
  <c r="Q108" i="3"/>
  <c r="Q27" i="3"/>
  <c r="Q47" i="3"/>
  <c r="S789" i="2"/>
  <c r="S713" i="2"/>
  <c r="S774" i="2" s="1"/>
  <c r="S775" i="2"/>
  <c r="R789" i="2"/>
  <c r="R713" i="2"/>
  <c r="R774" i="2" s="1"/>
  <c r="R775" i="2"/>
  <c r="J836" i="2" l="1"/>
  <c r="J43" i="12" s="1"/>
  <c r="J44" i="12"/>
  <c r="AB262" i="2"/>
  <c r="AC262" i="2" s="1"/>
  <c r="AQ262" i="2" s="1"/>
  <c r="AO308" i="2"/>
  <c r="P235" i="7"/>
  <c r="AB260" i="2"/>
  <c r="AP260" i="2" s="1"/>
  <c r="F646" i="2"/>
  <c r="G609" i="2"/>
  <c r="K837" i="2"/>
  <c r="AN331" i="2"/>
  <c r="I368" i="2"/>
  <c r="I885" i="2"/>
  <c r="I92" i="12" s="1"/>
  <c r="E661" i="2"/>
  <c r="H626" i="2"/>
  <c r="P351" i="7"/>
  <c r="H18" i="13" s="1"/>
  <c r="H69" i="13" s="1"/>
  <c r="J885" i="2"/>
  <c r="J92" i="12" s="1"/>
  <c r="F661" i="2"/>
  <c r="K853" i="2"/>
  <c r="K60" i="12" s="1"/>
  <c r="G658" i="2"/>
  <c r="G625" i="2"/>
  <c r="K852" i="2" s="1"/>
  <c r="K59" i="12" s="1"/>
  <c r="J358" i="2"/>
  <c r="AA285" i="2"/>
  <c r="AO306" i="2"/>
  <c r="C661" i="2"/>
  <c r="G885" i="2"/>
  <c r="G92" i="12" s="1"/>
  <c r="AO266" i="2"/>
  <c r="AO312" i="2" s="1"/>
  <c r="AP321" i="2"/>
  <c r="AN291" i="2"/>
  <c r="H359" i="2"/>
  <c r="H362" i="2" s="1"/>
  <c r="P233" i="7"/>
  <c r="AO174" i="2"/>
  <c r="AO320" i="2"/>
  <c r="AN208" i="2"/>
  <c r="AN337" i="2"/>
  <c r="P236" i="7"/>
  <c r="AO177" i="2"/>
  <c r="H371" i="2"/>
  <c r="I371" i="2" s="1"/>
  <c r="AO190" i="2"/>
  <c r="P249" i="7"/>
  <c r="AP290" i="2"/>
  <c r="AO302" i="2"/>
  <c r="AO336" i="2" s="1"/>
  <c r="AN336" i="2"/>
  <c r="AO315" i="2"/>
  <c r="AB274" i="2"/>
  <c r="AP274" i="2" s="1"/>
  <c r="AO283" i="2"/>
  <c r="AO329" i="2" s="1"/>
  <c r="AP207" i="2"/>
  <c r="AQ173" i="2"/>
  <c r="R232" i="7"/>
  <c r="AO258" i="2"/>
  <c r="AO304" i="2" s="1"/>
  <c r="AP304" i="2" s="1"/>
  <c r="AO307" i="2"/>
  <c r="AP307" i="2" s="1"/>
  <c r="P243" i="7"/>
  <c r="AO184" i="2"/>
  <c r="AP196" i="2"/>
  <c r="Q255" i="7"/>
  <c r="AP199" i="2"/>
  <c r="Q258" i="7"/>
  <c r="AO179" i="2"/>
  <c r="P238" i="7"/>
  <c r="AP176" i="2"/>
  <c r="Q235" i="7"/>
  <c r="AP180" i="2"/>
  <c r="Q239" i="7"/>
  <c r="AO189" i="2"/>
  <c r="P248" i="7"/>
  <c r="AP186" i="2"/>
  <c r="Q245" i="7"/>
  <c r="AO182" i="2"/>
  <c r="P241" i="7"/>
  <c r="AO195" i="2"/>
  <c r="P254" i="7"/>
  <c r="AO181" i="2"/>
  <c r="P240" i="7"/>
  <c r="AO178" i="2"/>
  <c r="P237" i="7"/>
  <c r="AO183" i="2"/>
  <c r="P242" i="7"/>
  <c r="AP191" i="2"/>
  <c r="Q250" i="7"/>
  <c r="AP192" i="2"/>
  <c r="Q251" i="7"/>
  <c r="AO175" i="2"/>
  <c r="P234" i="7"/>
  <c r="AO187" i="2"/>
  <c r="P246" i="7"/>
  <c r="AP198" i="2"/>
  <c r="Q257" i="7"/>
  <c r="AP194" i="2"/>
  <c r="Q253" i="7"/>
  <c r="AO200" i="2"/>
  <c r="P259" i="7"/>
  <c r="AO193" i="2"/>
  <c r="P252" i="7"/>
  <c r="AP188" i="2"/>
  <c r="Q247" i="7"/>
  <c r="AO201" i="2"/>
  <c r="P260" i="7"/>
  <c r="AP185" i="2"/>
  <c r="Q244" i="7"/>
  <c r="AO197" i="2"/>
  <c r="P256" i="7"/>
  <c r="AP318" i="2"/>
  <c r="AP172" i="2"/>
  <c r="Q231" i="7"/>
  <c r="AO311" i="2"/>
  <c r="AC264" i="2"/>
  <c r="AQ264" i="2" s="1"/>
  <c r="AB265" i="2"/>
  <c r="AP265" i="2" s="1"/>
  <c r="AO301" i="2"/>
  <c r="AP273" i="2"/>
  <c r="AP319" i="2" s="1"/>
  <c r="AC275" i="2"/>
  <c r="AD275" i="2" s="1"/>
  <c r="AP310" i="2"/>
  <c r="AP303" i="2"/>
  <c r="Q806" i="2"/>
  <c r="Q13" i="12" s="1"/>
  <c r="AP313" i="2"/>
  <c r="N578" i="2"/>
  <c r="O242" i="2"/>
  <c r="V267" i="7"/>
  <c r="AP159" i="2"/>
  <c r="Q805" i="2"/>
  <c r="Q12" i="12" s="1"/>
  <c r="O237" i="2"/>
  <c r="N571" i="2"/>
  <c r="R799" i="2" s="1"/>
  <c r="R6" i="12" s="1"/>
  <c r="V262" i="7"/>
  <c r="N577" i="2"/>
  <c r="V266" i="7"/>
  <c r="O241" i="2"/>
  <c r="AP305" i="2"/>
  <c r="AP327" i="2"/>
  <c r="AQ327" i="2" s="1"/>
  <c r="AC272" i="2"/>
  <c r="AQ272" i="2" s="1"/>
  <c r="AP314" i="2"/>
  <c r="AP328" i="2"/>
  <c r="AR330" i="2"/>
  <c r="AQ276" i="2"/>
  <c r="AQ322" i="2" s="1"/>
  <c r="AQ279" i="2"/>
  <c r="AQ325" i="2" s="1"/>
  <c r="AP280" i="2"/>
  <c r="AP326" i="2" s="1"/>
  <c r="AP278" i="2"/>
  <c r="AP324" i="2" s="1"/>
  <c r="AP270" i="2"/>
  <c r="AP316" i="2" s="1"/>
  <c r="AC257" i="2"/>
  <c r="AD257" i="2" s="1"/>
  <c r="AP271" i="2"/>
  <c r="AP317" i="2" s="1"/>
  <c r="AQ317" i="2" s="1"/>
  <c r="AC261" i="2"/>
  <c r="AD261" i="2" s="1"/>
  <c r="AD271" i="2"/>
  <c r="AE271" i="2" s="1"/>
  <c r="AS271" i="2" s="1"/>
  <c r="AC258" i="2"/>
  <c r="AD258" i="2" s="1"/>
  <c r="AC282" i="2"/>
  <c r="AQ282" i="2" s="1"/>
  <c r="AD256" i="2"/>
  <c r="AR158" i="2" s="1"/>
  <c r="AQ256" i="2"/>
  <c r="AC277" i="2"/>
  <c r="AD277" i="2" s="1"/>
  <c r="AP277" i="2"/>
  <c r="AP323" i="2" s="1"/>
  <c r="AF284" i="2"/>
  <c r="AS284" i="2"/>
  <c r="AC266" i="2"/>
  <c r="AD266" i="2" s="1"/>
  <c r="AR266" i="2" s="1"/>
  <c r="AP266" i="2"/>
  <c r="AD259" i="2"/>
  <c r="AR259" i="2" s="1"/>
  <c r="AQ259" i="2"/>
  <c r="AE276" i="2"/>
  <c r="AR276" i="2"/>
  <c r="AE279" i="2"/>
  <c r="AR279" i="2"/>
  <c r="AD280" i="2"/>
  <c r="AQ280" i="2"/>
  <c r="AD267" i="2"/>
  <c r="AR267" i="2" s="1"/>
  <c r="AQ267" i="2"/>
  <c r="AD270" i="2"/>
  <c r="AQ270" i="2"/>
  <c r="AD273" i="2"/>
  <c r="AQ273" i="2"/>
  <c r="AD278" i="2"/>
  <c r="AQ278" i="2"/>
  <c r="AP283" i="2"/>
  <c r="AC283" i="2"/>
  <c r="AD281" i="2"/>
  <c r="AQ268" i="2"/>
  <c r="AD268" i="2"/>
  <c r="AP269" i="2"/>
  <c r="AC269" i="2"/>
  <c r="AC263" i="2"/>
  <c r="AP263" i="2"/>
  <c r="AP309" i="2" s="1"/>
  <c r="AC255" i="2"/>
  <c r="AP255" i="2"/>
  <c r="AA291" i="2"/>
  <c r="AA295" i="2" s="1"/>
  <c r="I403" i="2" s="1"/>
  <c r="J537" i="2" s="1"/>
  <c r="I16" i="14" s="1"/>
  <c r="AC290" i="2"/>
  <c r="P765" i="2"/>
  <c r="Q764" i="2"/>
  <c r="Q765" i="2" s="1"/>
  <c r="R761" i="2"/>
  <c r="R762" i="2" s="1"/>
  <c r="R108" i="3"/>
  <c r="R47" i="3"/>
  <c r="R27" i="3"/>
  <c r="S714" i="2"/>
  <c r="S694" i="2"/>
  <c r="S776" i="2"/>
  <c r="S121" i="3"/>
  <c r="S46" i="3"/>
  <c r="S107" i="3"/>
  <c r="M418" i="2"/>
  <c r="U366" i="7" s="1"/>
  <c r="R96" i="3"/>
  <c r="R97" i="3" s="1"/>
  <c r="Q98" i="3"/>
  <c r="S94" i="3"/>
  <c r="S95" i="3" s="1"/>
  <c r="S757" i="2"/>
  <c r="S883" i="2" s="1"/>
  <c r="S90" i="12" s="1"/>
  <c r="R694" i="2"/>
  <c r="R776" i="2"/>
  <c r="R714" i="2"/>
  <c r="R106" i="3"/>
  <c r="K836" i="2" l="1"/>
  <c r="K43" i="12" s="1"/>
  <c r="K44" i="12"/>
  <c r="AP262" i="2"/>
  <c r="AP308" i="2" s="1"/>
  <c r="AQ308" i="2" s="1"/>
  <c r="AC260" i="2"/>
  <c r="AD260" i="2" s="1"/>
  <c r="AR260" i="2" s="1"/>
  <c r="AP306" i="2"/>
  <c r="J368" i="2"/>
  <c r="AP312" i="2"/>
  <c r="G646" i="2"/>
  <c r="AO331" i="2"/>
  <c r="AN340" i="2"/>
  <c r="H610" i="2" s="1"/>
  <c r="J887" i="2"/>
  <c r="J94" i="12" s="1"/>
  <c r="J873" i="2"/>
  <c r="J80" i="12" s="1"/>
  <c r="H658" i="2"/>
  <c r="H625" i="2"/>
  <c r="L852" i="2" s="1"/>
  <c r="L59" i="12" s="1"/>
  <c r="L853" i="2"/>
  <c r="L60" i="12" s="1"/>
  <c r="I626" i="2"/>
  <c r="Q351" i="7"/>
  <c r="I18" i="13" s="1"/>
  <c r="I69" i="13" s="1"/>
  <c r="K885" i="2"/>
  <c r="K92" i="12" s="1"/>
  <c r="G661" i="2"/>
  <c r="I873" i="2"/>
  <c r="I80" i="12" s="1"/>
  <c r="I887" i="2"/>
  <c r="I94" i="12" s="1"/>
  <c r="K358" i="2"/>
  <c r="AB285" i="2"/>
  <c r="G873" i="2"/>
  <c r="G80" i="12" s="1"/>
  <c r="G887" i="2"/>
  <c r="G94" i="12" s="1"/>
  <c r="AC274" i="2"/>
  <c r="AQ274" i="2" s="1"/>
  <c r="AP320" i="2"/>
  <c r="AP174" i="2"/>
  <c r="Q233" i="7"/>
  <c r="AO291" i="2"/>
  <c r="I359" i="2"/>
  <c r="I362" i="2" s="1"/>
  <c r="AO208" i="2"/>
  <c r="AP177" i="2"/>
  <c r="Q236" i="7"/>
  <c r="AP315" i="2"/>
  <c r="AP329" i="2"/>
  <c r="J371" i="2"/>
  <c r="Q249" i="7"/>
  <c r="AP190" i="2"/>
  <c r="AO337" i="2"/>
  <c r="AO340" i="2" s="1"/>
  <c r="I610" i="2" s="1"/>
  <c r="AP302" i="2"/>
  <c r="AP336" i="2" s="1"/>
  <c r="AQ290" i="2"/>
  <c r="AQ207" i="2"/>
  <c r="S232" i="7"/>
  <c r="AR173" i="2"/>
  <c r="AP184" i="2"/>
  <c r="Q243" i="7"/>
  <c r="AQ185" i="2"/>
  <c r="R244" i="7"/>
  <c r="AP193" i="2"/>
  <c r="Q252" i="7"/>
  <c r="AQ198" i="2"/>
  <c r="R257" i="7"/>
  <c r="AQ191" i="2"/>
  <c r="R250" i="7"/>
  <c r="AP181" i="2"/>
  <c r="Q240" i="7"/>
  <c r="AP189" i="2"/>
  <c r="Q248" i="7"/>
  <c r="AP201" i="2"/>
  <c r="Q260" i="7"/>
  <c r="AP200" i="2"/>
  <c r="Q259" i="7"/>
  <c r="AP187" i="2"/>
  <c r="Q246" i="7"/>
  <c r="AP183" i="2"/>
  <c r="Q242" i="7"/>
  <c r="AP195" i="2"/>
  <c r="Q254" i="7"/>
  <c r="AQ180" i="2"/>
  <c r="R239" i="7"/>
  <c r="AQ188" i="2"/>
  <c r="R247" i="7"/>
  <c r="AQ194" i="2"/>
  <c r="R253" i="7"/>
  <c r="AP175" i="2"/>
  <c r="Q234" i="7"/>
  <c r="AP182" i="2"/>
  <c r="Q241" i="7"/>
  <c r="AQ176" i="2"/>
  <c r="R235" i="7"/>
  <c r="AQ199" i="2"/>
  <c r="R258" i="7"/>
  <c r="AP197" i="2"/>
  <c r="Q256" i="7"/>
  <c r="AQ192" i="2"/>
  <c r="R251" i="7"/>
  <c r="AP178" i="2"/>
  <c r="Q237" i="7"/>
  <c r="AQ186" i="2"/>
  <c r="R245" i="7"/>
  <c r="AP179" i="2"/>
  <c r="Q238" i="7"/>
  <c r="AQ196" i="2"/>
  <c r="R255" i="7"/>
  <c r="AP311" i="2"/>
  <c r="AQ318" i="2"/>
  <c r="AQ172" i="2"/>
  <c r="R231" i="7"/>
  <c r="AP301" i="2"/>
  <c r="AC265" i="2"/>
  <c r="AD265" i="2" s="1"/>
  <c r="AR265" i="2" s="1"/>
  <c r="AQ310" i="2"/>
  <c r="AD264" i="2"/>
  <c r="AE264" i="2" s="1"/>
  <c r="AS264" i="2" s="1"/>
  <c r="AQ316" i="2"/>
  <c r="AQ313" i="2"/>
  <c r="AR313" i="2" s="1"/>
  <c r="AQ275" i="2"/>
  <c r="AQ321" i="2" s="1"/>
  <c r="R805" i="2"/>
  <c r="R12" i="12" s="1"/>
  <c r="AQ305" i="2"/>
  <c r="AR305" i="2" s="1"/>
  <c r="AQ159" i="2"/>
  <c r="W262" i="7"/>
  <c r="O571" i="2"/>
  <c r="S799" i="2" s="1"/>
  <c r="S6" i="12" s="1"/>
  <c r="AQ314" i="2"/>
  <c r="O577" i="2"/>
  <c r="W266" i="7"/>
  <c r="R806" i="2"/>
  <c r="R13" i="12" s="1"/>
  <c r="O578" i="2"/>
  <c r="W267" i="7"/>
  <c r="AD272" i="2"/>
  <c r="AR272" i="2" s="1"/>
  <c r="AR325" i="2"/>
  <c r="AQ326" i="2"/>
  <c r="AS330" i="2"/>
  <c r="AQ328" i="2"/>
  <c r="AQ319" i="2"/>
  <c r="AR322" i="2"/>
  <c r="AQ324" i="2"/>
  <c r="AQ257" i="2"/>
  <c r="AQ303" i="2" s="1"/>
  <c r="AQ261" i="2"/>
  <c r="AQ307" i="2" s="1"/>
  <c r="AD282" i="2"/>
  <c r="AE282" i="2" s="1"/>
  <c r="AD262" i="2"/>
  <c r="AR271" i="2"/>
  <c r="AR317" i="2" s="1"/>
  <c r="AS317" i="2" s="1"/>
  <c r="AE267" i="2"/>
  <c r="AF267" i="2" s="1"/>
  <c r="AQ258" i="2"/>
  <c r="AQ304" i="2" s="1"/>
  <c r="AE277" i="2"/>
  <c r="AR277" i="2"/>
  <c r="AD283" i="2"/>
  <c r="AR283" i="2" s="1"/>
  <c r="AQ283" i="2"/>
  <c r="AF279" i="2"/>
  <c r="AS279" i="2"/>
  <c r="AG284" i="2"/>
  <c r="AU284" i="2" s="1"/>
  <c r="AT284" i="2"/>
  <c r="AD263" i="2"/>
  <c r="AQ263" i="2"/>
  <c r="AQ309" i="2" s="1"/>
  <c r="AR278" i="2"/>
  <c r="AE278" i="2"/>
  <c r="AE261" i="2"/>
  <c r="AR261" i="2"/>
  <c r="AQ277" i="2"/>
  <c r="AQ323" i="2" s="1"/>
  <c r="AE281" i="2"/>
  <c r="AS281" i="2" s="1"/>
  <c r="AR281" i="2"/>
  <c r="AR327" i="2" s="1"/>
  <c r="AD269" i="2"/>
  <c r="AR269" i="2" s="1"/>
  <c r="AQ269" i="2"/>
  <c r="AE258" i="2"/>
  <c r="AR258" i="2"/>
  <c r="AF276" i="2"/>
  <c r="AT276" i="2" s="1"/>
  <c r="AS276" i="2"/>
  <c r="AE257" i="2"/>
  <c r="AR257" i="2"/>
  <c r="AE275" i="2"/>
  <c r="AR275" i="2"/>
  <c r="AE256" i="2"/>
  <c r="AS158" i="2" s="1"/>
  <c r="AR256" i="2"/>
  <c r="AF271" i="2"/>
  <c r="AE268" i="2"/>
  <c r="AR268" i="2"/>
  <c r="AE280" i="2"/>
  <c r="AR280" i="2"/>
  <c r="AE259" i="2"/>
  <c r="AQ266" i="2"/>
  <c r="AE266" i="2"/>
  <c r="AE273" i="2"/>
  <c r="AR273" i="2"/>
  <c r="AR270" i="2"/>
  <c r="AE270" i="2"/>
  <c r="AD255" i="2"/>
  <c r="AQ255" i="2"/>
  <c r="AB291" i="2"/>
  <c r="AB295" i="2" s="1"/>
  <c r="J403" i="2" s="1"/>
  <c r="K537" i="2" s="1"/>
  <c r="J16" i="14" s="1"/>
  <c r="AD290" i="2"/>
  <c r="R763" i="2"/>
  <c r="R764" i="2" s="1"/>
  <c r="S763" i="2" s="1"/>
  <c r="S761" i="2"/>
  <c r="S762" i="2" s="1"/>
  <c r="S108" i="3"/>
  <c r="S27" i="3"/>
  <c r="S47" i="3"/>
  <c r="S106" i="3"/>
  <c r="N418" i="2"/>
  <c r="R98" i="3"/>
  <c r="S96" i="3"/>
  <c r="S97" i="3" s="1"/>
  <c r="K368" i="2" l="1"/>
  <c r="AE260" i="2"/>
  <c r="AF260" i="2" s="1"/>
  <c r="AT260" i="2" s="1"/>
  <c r="AQ260" i="2"/>
  <c r="AQ306" i="2" s="1"/>
  <c r="AR306" i="2" s="1"/>
  <c r="AQ312" i="2"/>
  <c r="AR312" i="2" s="1"/>
  <c r="AD274" i="2"/>
  <c r="AR274" i="2" s="1"/>
  <c r="H609" i="2"/>
  <c r="H646" i="2" s="1"/>
  <c r="L837" i="2"/>
  <c r="I609" i="2"/>
  <c r="M837" i="2"/>
  <c r="AP337" i="2"/>
  <c r="AP340" i="2" s="1"/>
  <c r="J610" i="2" s="1"/>
  <c r="AP331" i="2"/>
  <c r="M853" i="2"/>
  <c r="M60" i="12" s="1"/>
  <c r="I625" i="2"/>
  <c r="M852" i="2" s="1"/>
  <c r="M59" i="12" s="1"/>
  <c r="I658" i="2"/>
  <c r="J626" i="2"/>
  <c r="R351" i="7"/>
  <c r="J18" i="13" s="1"/>
  <c r="J69" i="13" s="1"/>
  <c r="L885" i="2"/>
  <c r="L92" i="12" s="1"/>
  <c r="H661" i="2"/>
  <c r="K873" i="2"/>
  <c r="K80" i="12" s="1"/>
  <c r="K887" i="2"/>
  <c r="K94" i="12" s="1"/>
  <c r="L358" i="2"/>
  <c r="AQ320" i="2"/>
  <c r="AR159" i="2"/>
  <c r="AC285" i="2"/>
  <c r="AQ329" i="2"/>
  <c r="AR329" i="2" s="1"/>
  <c r="AP208" i="2"/>
  <c r="AP291" i="2"/>
  <c r="J359" i="2"/>
  <c r="J362" i="2" s="1"/>
  <c r="AQ174" i="2"/>
  <c r="R233" i="7"/>
  <c r="AQ315" i="2"/>
  <c r="AR315" i="2" s="1"/>
  <c r="AQ177" i="2"/>
  <c r="R236" i="7"/>
  <c r="AQ190" i="2"/>
  <c r="R249" i="7"/>
  <c r="K371" i="2"/>
  <c r="AQ302" i="2"/>
  <c r="AQ336" i="2" s="1"/>
  <c r="AR290" i="2"/>
  <c r="AQ301" i="2"/>
  <c r="AR207" i="2"/>
  <c r="AS173" i="2"/>
  <c r="T232" i="7"/>
  <c r="R243" i="7"/>
  <c r="AQ184" i="2"/>
  <c r="AQ179" i="2"/>
  <c r="R238" i="7"/>
  <c r="AR176" i="2"/>
  <c r="S235" i="7"/>
  <c r="AR194" i="2"/>
  <c r="S253" i="7"/>
  <c r="AQ195" i="2"/>
  <c r="R254" i="7"/>
  <c r="AQ201" i="2"/>
  <c r="R260" i="7"/>
  <c r="AR191" i="2"/>
  <c r="S250" i="7"/>
  <c r="AR186" i="2"/>
  <c r="S245" i="7"/>
  <c r="AQ182" i="2"/>
  <c r="R241" i="7"/>
  <c r="AR188" i="2"/>
  <c r="S247" i="7"/>
  <c r="AQ183" i="2"/>
  <c r="R242" i="7"/>
  <c r="AR198" i="2"/>
  <c r="S257" i="7"/>
  <c r="AQ178" i="2"/>
  <c r="R237" i="7"/>
  <c r="AQ197" i="2"/>
  <c r="R256" i="7"/>
  <c r="AQ187" i="2"/>
  <c r="R246" i="7"/>
  <c r="AQ189" i="2"/>
  <c r="R248" i="7"/>
  <c r="AQ193" i="2"/>
  <c r="R252" i="7"/>
  <c r="AR318" i="2"/>
  <c r="AR196" i="2"/>
  <c r="S255" i="7"/>
  <c r="AR192" i="2"/>
  <c r="S251" i="7"/>
  <c r="AR199" i="2"/>
  <c r="S258" i="7"/>
  <c r="AQ175" i="2"/>
  <c r="R234" i="7"/>
  <c r="AR180" i="2"/>
  <c r="S239" i="7"/>
  <c r="AQ200" i="2"/>
  <c r="R259" i="7"/>
  <c r="AQ181" i="2"/>
  <c r="R240" i="7"/>
  <c r="AR185" i="2"/>
  <c r="S244" i="7"/>
  <c r="AR172" i="2"/>
  <c r="S231" i="7"/>
  <c r="AR316" i="2"/>
  <c r="AE265" i="2"/>
  <c r="AF265" i="2" s="1"/>
  <c r="AG265" i="2" s="1"/>
  <c r="AU265" i="2" s="1"/>
  <c r="AQ265" i="2"/>
  <c r="AQ311" i="2" s="1"/>
  <c r="AR311" i="2" s="1"/>
  <c r="AR264" i="2"/>
  <c r="AR310" i="2" s="1"/>
  <c r="AS310" i="2" s="1"/>
  <c r="AF264" i="2"/>
  <c r="AG264" i="2" s="1"/>
  <c r="AU264" i="2" s="1"/>
  <c r="AR321" i="2"/>
  <c r="AS325" i="2"/>
  <c r="AR326" i="2"/>
  <c r="AR314" i="2"/>
  <c r="AT330" i="2"/>
  <c r="AU330" i="2" s="1"/>
  <c r="AE272" i="2"/>
  <c r="AF272" i="2" s="1"/>
  <c r="AT272" i="2" s="1"/>
  <c r="S805" i="2"/>
  <c r="S12" i="12" s="1"/>
  <c r="S806" i="2"/>
  <c r="S13" i="12" s="1"/>
  <c r="AR304" i="2"/>
  <c r="AR307" i="2"/>
  <c r="AR282" i="2"/>
  <c r="AR328" i="2" s="1"/>
  <c r="AR319" i="2"/>
  <c r="AS322" i="2"/>
  <c r="AT322" i="2" s="1"/>
  <c r="AR324" i="2"/>
  <c r="AR303" i="2"/>
  <c r="AR323" i="2"/>
  <c r="AS327" i="2"/>
  <c r="AS267" i="2"/>
  <c r="AS313" i="2" s="1"/>
  <c r="AE262" i="2"/>
  <c r="AS262" i="2" s="1"/>
  <c r="AR262" i="2"/>
  <c r="AR308" i="2" s="1"/>
  <c r="AF281" i="2"/>
  <c r="AT281" i="2" s="1"/>
  <c r="AE269" i="2"/>
  <c r="AF269" i="2" s="1"/>
  <c r="AF280" i="2"/>
  <c r="AS280" i="2"/>
  <c r="AE283" i="2"/>
  <c r="AF275" i="2"/>
  <c r="AT275" i="2" s="1"/>
  <c r="AS275" i="2"/>
  <c r="AF273" i="2"/>
  <c r="AS273" i="2"/>
  <c r="AR263" i="2"/>
  <c r="AR309" i="2" s="1"/>
  <c r="AE263" i="2"/>
  <c r="AF268" i="2"/>
  <c r="AS268" i="2"/>
  <c r="AF270" i="2"/>
  <c r="AS270" i="2"/>
  <c r="AG279" i="2"/>
  <c r="AU279" i="2" s="1"/>
  <c r="AT279" i="2"/>
  <c r="AF266" i="2"/>
  <c r="AS266" i="2"/>
  <c r="AG271" i="2"/>
  <c r="AU271" i="2" s="1"/>
  <c r="AT271" i="2"/>
  <c r="AT317" i="2" s="1"/>
  <c r="AF257" i="2"/>
  <c r="AS257" i="2"/>
  <c r="AF261" i="2"/>
  <c r="AS261" i="2"/>
  <c r="AF278" i="2"/>
  <c r="AS278" i="2"/>
  <c r="AF259" i="2"/>
  <c r="AS259" i="2"/>
  <c r="AS305" i="2" s="1"/>
  <c r="AF256" i="2"/>
  <c r="AT158" i="2" s="1"/>
  <c r="AS256" i="2"/>
  <c r="AG267" i="2"/>
  <c r="AU267" i="2" s="1"/>
  <c r="AT267" i="2"/>
  <c r="AF282" i="2"/>
  <c r="AT282" i="2" s="1"/>
  <c r="AS282" i="2"/>
  <c r="AF258" i="2"/>
  <c r="AS258" i="2"/>
  <c r="AG276" i="2"/>
  <c r="AU276" i="2" s="1"/>
  <c r="AF277" i="2"/>
  <c r="AS277" i="2"/>
  <c r="AE255" i="2"/>
  <c r="AR255" i="2"/>
  <c r="AC291" i="2"/>
  <c r="AC295" i="2" s="1"/>
  <c r="K403" i="2" s="1"/>
  <c r="L537" i="2" s="1"/>
  <c r="K16" i="14" s="1"/>
  <c r="AE290" i="2"/>
  <c r="R765" i="2"/>
  <c r="S764" i="2"/>
  <c r="S765" i="2" s="1"/>
  <c r="O418" i="2"/>
  <c r="W366" i="7" s="1"/>
  <c r="S98" i="3"/>
  <c r="V366" i="7"/>
  <c r="AS312" i="2" l="1"/>
  <c r="AE274" i="2"/>
  <c r="AF274" i="2" s="1"/>
  <c r="AT274" i="2" s="1"/>
  <c r="L368" i="2"/>
  <c r="M836" i="2"/>
  <c r="M43" i="12" s="1"/>
  <c r="M44" i="12"/>
  <c r="L836" i="2"/>
  <c r="L43" i="12" s="1"/>
  <c r="L44" i="12"/>
  <c r="AG260" i="2"/>
  <c r="AU260" i="2" s="1"/>
  <c r="AS260" i="2"/>
  <c r="AS306" i="2" s="1"/>
  <c r="AT306" i="2" s="1"/>
  <c r="AR320" i="2"/>
  <c r="AD285" i="2"/>
  <c r="I646" i="2"/>
  <c r="J609" i="2"/>
  <c r="N837" i="2"/>
  <c r="AQ337" i="2"/>
  <c r="AQ340" i="2" s="1"/>
  <c r="K610" i="2" s="1"/>
  <c r="AQ331" i="2"/>
  <c r="K626" i="2"/>
  <c r="S351" i="7"/>
  <c r="K18" i="13" s="1"/>
  <c r="K69" i="13" s="1"/>
  <c r="L887" i="2"/>
  <c r="L94" i="12" s="1"/>
  <c r="J625" i="2"/>
  <c r="N852" i="2" s="1"/>
  <c r="N59" i="12" s="1"/>
  <c r="J658" i="2"/>
  <c r="N853" i="2"/>
  <c r="N60" i="12" s="1"/>
  <c r="M885" i="2"/>
  <c r="M92" i="12" s="1"/>
  <c r="I661" i="2"/>
  <c r="M358" i="2"/>
  <c r="AS159" i="2"/>
  <c r="AQ291" i="2"/>
  <c r="K359" i="2"/>
  <c r="K362" i="2" s="1"/>
  <c r="S233" i="7"/>
  <c r="AR174" i="2"/>
  <c r="AQ208" i="2"/>
  <c r="AR302" i="2"/>
  <c r="AR336" i="2" s="1"/>
  <c r="AR177" i="2"/>
  <c r="S236" i="7"/>
  <c r="AR190" i="2"/>
  <c r="S249" i="7"/>
  <c r="AS290" i="2"/>
  <c r="L371" i="2"/>
  <c r="AR301" i="2"/>
  <c r="AS207" i="2"/>
  <c r="AT173" i="2"/>
  <c r="U232" i="7"/>
  <c r="AS316" i="2"/>
  <c r="AT265" i="2"/>
  <c r="S243" i="7"/>
  <c r="AR184" i="2"/>
  <c r="AR181" i="2"/>
  <c r="S240" i="7"/>
  <c r="AS199" i="2"/>
  <c r="T258" i="7"/>
  <c r="AR189" i="2"/>
  <c r="S248" i="7"/>
  <c r="AR197" i="2"/>
  <c r="S256" i="7"/>
  <c r="AR183" i="2"/>
  <c r="S242" i="7"/>
  <c r="AS186" i="2"/>
  <c r="T245" i="7"/>
  <c r="AS194" i="2"/>
  <c r="T253" i="7"/>
  <c r="AR200" i="2"/>
  <c r="S259" i="7"/>
  <c r="AS192" i="2"/>
  <c r="T251" i="7"/>
  <c r="AR187" i="2"/>
  <c r="S246" i="7"/>
  <c r="AR178" i="2"/>
  <c r="S237" i="7"/>
  <c r="AS188" i="2"/>
  <c r="T247" i="7"/>
  <c r="AS191" i="2"/>
  <c r="T250" i="7"/>
  <c r="AS176" i="2"/>
  <c r="T235" i="7"/>
  <c r="AS180" i="2"/>
  <c r="T239" i="7"/>
  <c r="AS196" i="2"/>
  <c r="T255" i="7"/>
  <c r="AS198" i="2"/>
  <c r="T257" i="7"/>
  <c r="AR182" i="2"/>
  <c r="S241" i="7"/>
  <c r="AR201" i="2"/>
  <c r="S260" i="7"/>
  <c r="AS185" i="2"/>
  <c r="T244" i="7"/>
  <c r="AR175" i="2"/>
  <c r="S234" i="7"/>
  <c r="AR193" i="2"/>
  <c r="S252" i="7"/>
  <c r="AR195" i="2"/>
  <c r="S254" i="7"/>
  <c r="AR179" i="2"/>
  <c r="S238" i="7"/>
  <c r="AS265" i="2"/>
  <c r="AS311" i="2" s="1"/>
  <c r="AS172" i="2"/>
  <c r="T231" i="7"/>
  <c r="AS321" i="2"/>
  <c r="AT321" i="2" s="1"/>
  <c r="AT264" i="2"/>
  <c r="AT310" i="2" s="1"/>
  <c r="AU310" i="2" s="1"/>
  <c r="AT325" i="2"/>
  <c r="AU325" i="2" s="1"/>
  <c r="AS314" i="2"/>
  <c r="AS326" i="2"/>
  <c r="AS328" i="2"/>
  <c r="AT328" i="2" s="1"/>
  <c r="AG272" i="2"/>
  <c r="AU272" i="2" s="1"/>
  <c r="AS272" i="2"/>
  <c r="AS318" i="2" s="1"/>
  <c r="AT318" i="2" s="1"/>
  <c r="AS307" i="2"/>
  <c r="AS323" i="2"/>
  <c r="AS304" i="2"/>
  <c r="AS319" i="2"/>
  <c r="AS324" i="2"/>
  <c r="AS303" i="2"/>
  <c r="AU322" i="2"/>
  <c r="AT313" i="2"/>
  <c r="AU313" i="2" s="1"/>
  <c r="AS308" i="2"/>
  <c r="AU317" i="2"/>
  <c r="AT327" i="2"/>
  <c r="AF262" i="2"/>
  <c r="AG281" i="2"/>
  <c r="AU281" i="2" s="1"/>
  <c r="AS269" i="2"/>
  <c r="AS315" i="2" s="1"/>
  <c r="AG275" i="2"/>
  <c r="AU275" i="2" s="1"/>
  <c r="AG282" i="2"/>
  <c r="AU282" i="2" s="1"/>
  <c r="AT261" i="2"/>
  <c r="AG261" i="2"/>
  <c r="AU261" i="2" s="1"/>
  <c r="AG266" i="2"/>
  <c r="AU266" i="2" s="1"/>
  <c r="AT266" i="2"/>
  <c r="AG270" i="2"/>
  <c r="AU270" i="2" s="1"/>
  <c r="AT270" i="2"/>
  <c r="AG258" i="2"/>
  <c r="AU258" i="2" s="1"/>
  <c r="AT258" i="2"/>
  <c r="AG259" i="2"/>
  <c r="AU259" i="2" s="1"/>
  <c r="AT259" i="2"/>
  <c r="AT305" i="2" s="1"/>
  <c r="AG269" i="2"/>
  <c r="AU269" i="2" s="1"/>
  <c r="AT269" i="2"/>
  <c r="AT268" i="2"/>
  <c r="AG268" i="2"/>
  <c r="AU268" i="2" s="1"/>
  <c r="AF263" i="2"/>
  <c r="AS263" i="2"/>
  <c r="AS309" i="2" s="1"/>
  <c r="AG278" i="2"/>
  <c r="AU278" i="2" s="1"/>
  <c r="AT278" i="2"/>
  <c r="AG257" i="2"/>
  <c r="AU257" i="2" s="1"/>
  <c r="AT257" i="2"/>
  <c r="AF283" i="2"/>
  <c r="AS283" i="2"/>
  <c r="AS329" i="2" s="1"/>
  <c r="AT277" i="2"/>
  <c r="AG277" i="2"/>
  <c r="AU277" i="2" s="1"/>
  <c r="AG256" i="2"/>
  <c r="AT256" i="2"/>
  <c r="AG273" i="2"/>
  <c r="AU273" i="2" s="1"/>
  <c r="AT273" i="2"/>
  <c r="AG280" i="2"/>
  <c r="AU280" i="2" s="1"/>
  <c r="AT280" i="2"/>
  <c r="AF255" i="2"/>
  <c r="AS255" i="2"/>
  <c r="AD291" i="2"/>
  <c r="AD295" i="2" s="1"/>
  <c r="L403" i="2" s="1"/>
  <c r="M537" i="2" s="1"/>
  <c r="L16" i="14" s="1"/>
  <c r="AF290" i="2"/>
  <c r="AT312" i="2" l="1"/>
  <c r="AU312" i="2" s="1"/>
  <c r="AG274" i="2"/>
  <c r="AU274" i="2" s="1"/>
  <c r="AS274" i="2"/>
  <c r="AS320" i="2" s="1"/>
  <c r="AT320" i="2" s="1"/>
  <c r="AE285" i="2"/>
  <c r="M368" i="2"/>
  <c r="L873" i="2"/>
  <c r="L80" i="12" s="1"/>
  <c r="N836" i="2"/>
  <c r="N43" i="12" s="1"/>
  <c r="N44" i="12"/>
  <c r="AU306" i="2"/>
  <c r="J646" i="2"/>
  <c r="K609" i="2"/>
  <c r="O837" i="2"/>
  <c r="AR337" i="2"/>
  <c r="AR340" i="2" s="1"/>
  <c r="L610" i="2" s="1"/>
  <c r="AR331" i="2"/>
  <c r="L626" i="2"/>
  <c r="T351" i="7"/>
  <c r="L18" i="13" s="1"/>
  <c r="L69" i="13" s="1"/>
  <c r="N885" i="2"/>
  <c r="N92" i="12" s="1"/>
  <c r="J661" i="2"/>
  <c r="M873" i="2"/>
  <c r="M80" i="12" s="1"/>
  <c r="M887" i="2"/>
  <c r="M94" i="12" s="1"/>
  <c r="K625" i="2"/>
  <c r="O852" i="2" s="1"/>
  <c r="O59" i="12" s="1"/>
  <c r="K658" i="2"/>
  <c r="O853" i="2"/>
  <c r="O60" i="12" s="1"/>
  <c r="N358" i="2"/>
  <c r="AT159" i="2"/>
  <c r="AF285" i="2"/>
  <c r="AR208" i="2"/>
  <c r="AR291" i="2"/>
  <c r="L359" i="2"/>
  <c r="L362" i="2" s="1"/>
  <c r="T233" i="7"/>
  <c r="AS174" i="2"/>
  <c r="AS302" i="2"/>
  <c r="AS336" i="2" s="1"/>
  <c r="M371" i="2"/>
  <c r="AS177" i="2"/>
  <c r="T236" i="7"/>
  <c r="AS301" i="2"/>
  <c r="AS190" i="2"/>
  <c r="T249" i="7"/>
  <c r="AT290" i="2"/>
  <c r="AT316" i="2"/>
  <c r="AU316" i="2" s="1"/>
  <c r="AT207" i="2"/>
  <c r="V232" i="7"/>
  <c r="AU173" i="2"/>
  <c r="AT311" i="2"/>
  <c r="AU311" i="2" s="1"/>
  <c r="AS184" i="2"/>
  <c r="T243" i="7"/>
  <c r="AS179" i="2"/>
  <c r="T238" i="7"/>
  <c r="AS193" i="2"/>
  <c r="T252" i="7"/>
  <c r="AS201" i="2"/>
  <c r="T260" i="7"/>
  <c r="AT196" i="2"/>
  <c r="U255" i="7"/>
  <c r="AT188" i="2"/>
  <c r="U247" i="7"/>
  <c r="AS200" i="2"/>
  <c r="T259" i="7"/>
  <c r="AS197" i="2"/>
  <c r="T256" i="7"/>
  <c r="AS195" i="2"/>
  <c r="T254" i="7"/>
  <c r="AS175" i="2"/>
  <c r="T234" i="7"/>
  <c r="AS182" i="2"/>
  <c r="T241" i="7"/>
  <c r="AT180" i="2"/>
  <c r="U239" i="7"/>
  <c r="AS178" i="2"/>
  <c r="T237" i="7"/>
  <c r="AT194" i="2"/>
  <c r="U253" i="7"/>
  <c r="AS189" i="2"/>
  <c r="T248" i="7"/>
  <c r="AT185" i="2"/>
  <c r="U244" i="7"/>
  <c r="AT198" i="2"/>
  <c r="U257" i="7"/>
  <c r="AT176" i="2"/>
  <c r="U235" i="7"/>
  <c r="AS187" i="2"/>
  <c r="T246" i="7"/>
  <c r="AT186" i="2"/>
  <c r="U245" i="7"/>
  <c r="AT199" i="2"/>
  <c r="U258" i="7"/>
  <c r="AT191" i="2"/>
  <c r="U250" i="7"/>
  <c r="AT192" i="2"/>
  <c r="U251" i="7"/>
  <c r="AS183" i="2"/>
  <c r="T242" i="7"/>
  <c r="AS181" i="2"/>
  <c r="T240" i="7"/>
  <c r="AT172" i="2"/>
  <c r="U231" i="7"/>
  <c r="AT307" i="2"/>
  <c r="AU307" i="2" s="1"/>
  <c r="AT314" i="2"/>
  <c r="AU314" i="2" s="1"/>
  <c r="AT326" i="2"/>
  <c r="AU326" i="2" s="1"/>
  <c r="AT319" i="2"/>
  <c r="AU319" i="2" s="1"/>
  <c r="AU318" i="2"/>
  <c r="AT323" i="2"/>
  <c r="AU323" i="2" s="1"/>
  <c r="AT303" i="2"/>
  <c r="AU303" i="2" s="1"/>
  <c r="AT324" i="2"/>
  <c r="AU324" i="2" s="1"/>
  <c r="AT304" i="2"/>
  <c r="AU304" i="2" s="1"/>
  <c r="AU256" i="2"/>
  <c r="AU158" i="2"/>
  <c r="AU327" i="2"/>
  <c r="AU328" i="2"/>
  <c r="AT315" i="2"/>
  <c r="AU315" i="2" s="1"/>
  <c r="AU321" i="2"/>
  <c r="AU305" i="2"/>
  <c r="AG262" i="2"/>
  <c r="AU262" i="2" s="1"/>
  <c r="AT262" i="2"/>
  <c r="AT308" i="2" s="1"/>
  <c r="AG263" i="2"/>
  <c r="AU263" i="2" s="1"/>
  <c r="AT263" i="2"/>
  <c r="AT309" i="2" s="1"/>
  <c r="AG283" i="2"/>
  <c r="AU283" i="2" s="1"/>
  <c r="AT283" i="2"/>
  <c r="AT329" i="2" s="1"/>
  <c r="AG255" i="2"/>
  <c r="AT255" i="2"/>
  <c r="AE291" i="2"/>
  <c r="AE295" i="2" s="1"/>
  <c r="M403" i="2" s="1"/>
  <c r="N537" i="2" s="1"/>
  <c r="M16" i="14" s="1"/>
  <c r="AF291" i="2"/>
  <c r="AF295" i="2" s="1"/>
  <c r="N403" i="2" s="1"/>
  <c r="O537" i="2" s="1"/>
  <c r="N16" i="14" s="1"/>
  <c r="AU320" i="2" l="1"/>
  <c r="N368" i="2"/>
  <c r="O836" i="2"/>
  <c r="O43" i="12" s="1"/>
  <c r="O44" i="12"/>
  <c r="K646" i="2"/>
  <c r="L609" i="2"/>
  <c r="P837" i="2"/>
  <c r="AS337" i="2"/>
  <c r="AS340" i="2" s="1"/>
  <c r="M610" i="2" s="1"/>
  <c r="AS331" i="2"/>
  <c r="M626" i="2"/>
  <c r="U351" i="7"/>
  <c r="M18" i="13" s="1"/>
  <c r="M69" i="13" s="1"/>
  <c r="N626" i="2"/>
  <c r="V351" i="7"/>
  <c r="N18" i="13" s="1"/>
  <c r="N69" i="13" s="1"/>
  <c r="N873" i="2"/>
  <c r="N80" i="12" s="1"/>
  <c r="N887" i="2"/>
  <c r="N94" i="12" s="1"/>
  <c r="O885" i="2"/>
  <c r="O92" i="12" s="1"/>
  <c r="K661" i="2"/>
  <c r="L625" i="2"/>
  <c r="P852" i="2" s="1"/>
  <c r="P59" i="12" s="1"/>
  <c r="L658" i="2"/>
  <c r="P853" i="2"/>
  <c r="P60" i="12" s="1"/>
  <c r="AG285" i="2"/>
  <c r="AS208" i="2"/>
  <c r="AT291" i="2"/>
  <c r="N359" i="2"/>
  <c r="N362" i="2" s="1"/>
  <c r="AS291" i="2"/>
  <c r="M359" i="2"/>
  <c r="M362" i="2" s="1"/>
  <c r="AT174" i="2"/>
  <c r="U233" i="7"/>
  <c r="AT302" i="2"/>
  <c r="AT336" i="2" s="1"/>
  <c r="AT177" i="2"/>
  <c r="U236" i="7"/>
  <c r="AT301" i="2"/>
  <c r="AT190" i="2"/>
  <c r="U249" i="7"/>
  <c r="N371" i="2"/>
  <c r="AU207" i="2"/>
  <c r="W232" i="7"/>
  <c r="U243" i="7"/>
  <c r="AT184" i="2"/>
  <c r="V250" i="7"/>
  <c r="AU191" i="2"/>
  <c r="W250" i="7" s="1"/>
  <c r="V245" i="7"/>
  <c r="AU186" i="2"/>
  <c r="W245" i="7" s="1"/>
  <c r="V244" i="7"/>
  <c r="AU185" i="2"/>
  <c r="W244" i="7" s="1"/>
  <c r="AT178" i="2"/>
  <c r="U237" i="7"/>
  <c r="AT195" i="2"/>
  <c r="U254" i="7"/>
  <c r="V255" i="7"/>
  <c r="AU196" i="2"/>
  <c r="W255" i="7" s="1"/>
  <c r="AT181" i="2"/>
  <c r="U240" i="7"/>
  <c r="AT187" i="2"/>
  <c r="U246" i="7"/>
  <c r="V239" i="7"/>
  <c r="AU180" i="2"/>
  <c r="W239" i="7" s="1"/>
  <c r="AT197" i="2"/>
  <c r="U256" i="7"/>
  <c r="AT201" i="2"/>
  <c r="U260" i="7"/>
  <c r="AT183" i="2"/>
  <c r="U242" i="7"/>
  <c r="V235" i="7"/>
  <c r="AU176" i="2"/>
  <c r="W235" i="7" s="1"/>
  <c r="AT189" i="2"/>
  <c r="U248" i="7"/>
  <c r="AT182" i="2"/>
  <c r="U241" i="7"/>
  <c r="AT200" i="2"/>
  <c r="U259" i="7"/>
  <c r="AT193" i="2"/>
  <c r="U252" i="7"/>
  <c r="V251" i="7"/>
  <c r="AU192" i="2"/>
  <c r="W251" i="7" s="1"/>
  <c r="V258" i="7"/>
  <c r="AU199" i="2"/>
  <c r="W258" i="7" s="1"/>
  <c r="V257" i="7"/>
  <c r="AU198" i="2"/>
  <c r="W257" i="7" s="1"/>
  <c r="V253" i="7"/>
  <c r="AU194" i="2"/>
  <c r="W253" i="7" s="1"/>
  <c r="AT175" i="2"/>
  <c r="U234" i="7"/>
  <c r="V247" i="7"/>
  <c r="AU188" i="2"/>
  <c r="W247" i="7" s="1"/>
  <c r="AT179" i="2"/>
  <c r="U238" i="7"/>
  <c r="V231" i="7"/>
  <c r="AU172" i="2"/>
  <c r="AU255" i="2"/>
  <c r="AU159" i="2"/>
  <c r="AU329" i="2"/>
  <c r="AU308" i="2"/>
  <c r="AU309" i="2"/>
  <c r="AG290" i="2"/>
  <c r="P836" i="2" l="1"/>
  <c r="P43" i="12" s="1"/>
  <c r="P44" i="12"/>
  <c r="L646" i="2"/>
  <c r="M609" i="2"/>
  <c r="Q837" i="2"/>
  <c r="AT337" i="2"/>
  <c r="AT340" i="2" s="1"/>
  <c r="N610" i="2" s="1"/>
  <c r="AT331" i="2"/>
  <c r="O873" i="2"/>
  <c r="O80" i="12" s="1"/>
  <c r="O887" i="2"/>
  <c r="O94" i="12" s="1"/>
  <c r="N625" i="2"/>
  <c r="R852" i="2" s="1"/>
  <c r="R59" i="12" s="1"/>
  <c r="N658" i="2"/>
  <c r="R853" i="2"/>
  <c r="R60" i="12" s="1"/>
  <c r="P885" i="2"/>
  <c r="P92" i="12" s="1"/>
  <c r="L661" i="2"/>
  <c r="M625" i="2"/>
  <c r="Q852" i="2" s="1"/>
  <c r="Q59" i="12" s="1"/>
  <c r="Q853" i="2"/>
  <c r="Q60" i="12" s="1"/>
  <c r="M658" i="2"/>
  <c r="O358" i="2"/>
  <c r="O368" i="2" s="1"/>
  <c r="AU301" i="2"/>
  <c r="V233" i="7"/>
  <c r="AU174" i="2"/>
  <c r="W233" i="7" s="1"/>
  <c r="AU302" i="2"/>
  <c r="AU336" i="2" s="1"/>
  <c r="V236" i="7"/>
  <c r="AU177" i="2"/>
  <c r="W236" i="7" s="1"/>
  <c r="V249" i="7"/>
  <c r="AU190" i="2"/>
  <c r="W249" i="7" s="1"/>
  <c r="AU290" i="2"/>
  <c r="AT208" i="2"/>
  <c r="W231" i="7"/>
  <c r="AU184" i="2"/>
  <c r="W243" i="7" s="1"/>
  <c r="V243" i="7"/>
  <c r="V238" i="7"/>
  <c r="AU179" i="2"/>
  <c r="W238" i="7" s="1"/>
  <c r="V259" i="7"/>
  <c r="AU200" i="2"/>
  <c r="W259" i="7" s="1"/>
  <c r="V242" i="7"/>
  <c r="AU183" i="2"/>
  <c r="W242" i="7" s="1"/>
  <c r="V246" i="7"/>
  <c r="AU187" i="2"/>
  <c r="W246" i="7" s="1"/>
  <c r="V237" i="7"/>
  <c r="AU178" i="2"/>
  <c r="W237" i="7" s="1"/>
  <c r="V241" i="7"/>
  <c r="AU182" i="2"/>
  <c r="W241" i="7" s="1"/>
  <c r="V260" i="7"/>
  <c r="AU201" i="2"/>
  <c r="W260" i="7" s="1"/>
  <c r="V240" i="7"/>
  <c r="AU181" i="2"/>
  <c r="W240" i="7" s="1"/>
  <c r="V234" i="7"/>
  <c r="AU175" i="2"/>
  <c r="W234" i="7" s="1"/>
  <c r="V248" i="7"/>
  <c r="AU189" i="2"/>
  <c r="W248" i="7" s="1"/>
  <c r="V256" i="7"/>
  <c r="AU197" i="2"/>
  <c r="W256" i="7" s="1"/>
  <c r="V252" i="7"/>
  <c r="AU193" i="2"/>
  <c r="W252" i="7" s="1"/>
  <c r="V254" i="7"/>
  <c r="AU195" i="2"/>
  <c r="W254" i="7" s="1"/>
  <c r="AG291" i="2"/>
  <c r="AG295" i="2" s="1"/>
  <c r="O403" i="2" s="1"/>
  <c r="P537" i="2" s="1"/>
  <c r="O16" i="14" s="1"/>
  <c r="Q836" i="2" l="1"/>
  <c r="Q43" i="12" s="1"/>
  <c r="Q44" i="12"/>
  <c r="M646" i="2"/>
  <c r="N609" i="2"/>
  <c r="N646" i="2" s="1"/>
  <c r="R837" i="2"/>
  <c r="AU337" i="2"/>
  <c r="AU340" i="2" s="1"/>
  <c r="O610" i="2" s="1"/>
  <c r="AU331" i="2"/>
  <c r="Q885" i="2"/>
  <c r="Q92" i="12" s="1"/>
  <c r="M661" i="2"/>
  <c r="R885" i="2"/>
  <c r="R92" i="12" s="1"/>
  <c r="N661" i="2"/>
  <c r="O626" i="2"/>
  <c r="W351" i="7"/>
  <c r="O18" i="13" s="1"/>
  <c r="O69" i="13" s="1"/>
  <c r="P873" i="2"/>
  <c r="P80" i="12" s="1"/>
  <c r="P887" i="2"/>
  <c r="P94" i="12" s="1"/>
  <c r="AU291" i="2"/>
  <c r="O359" i="2"/>
  <c r="O362" i="2" s="1"/>
  <c r="O371" i="2"/>
  <c r="AU208" i="2"/>
  <c r="C890" i="2"/>
  <c r="C815" i="2"/>
  <c r="C811" i="2" l="1"/>
  <c r="C22" i="12"/>
  <c r="D889" i="2"/>
  <c r="C97" i="12"/>
  <c r="C98" i="12" s="1"/>
  <c r="R836" i="2"/>
  <c r="R43" i="12" s="1"/>
  <c r="R44" i="12"/>
  <c r="O609" i="2"/>
  <c r="S837" i="2"/>
  <c r="S853" i="2"/>
  <c r="S60" i="12" s="1"/>
  <c r="O658" i="2"/>
  <c r="O625" i="2"/>
  <c r="S852" i="2" s="1"/>
  <c r="S59" i="12" s="1"/>
  <c r="R887" i="2"/>
  <c r="R94" i="12" s="1"/>
  <c r="Q873" i="2"/>
  <c r="Q80" i="12" s="1"/>
  <c r="Q887" i="2"/>
  <c r="Q94" i="12" s="1"/>
  <c r="S174" i="2"/>
  <c r="D815" i="2"/>
  <c r="R873" i="2" l="1"/>
  <c r="R80" i="12" s="1"/>
  <c r="D890" i="2"/>
  <c r="D96" i="12"/>
  <c r="D811" i="2"/>
  <c r="D22" i="12"/>
  <c r="C819" i="2"/>
  <c r="C18" i="12"/>
  <c r="S836" i="2"/>
  <c r="S43" i="12" s="1"/>
  <c r="S44" i="12"/>
  <c r="O646" i="2"/>
  <c r="S885" i="2"/>
  <c r="S92" i="12" s="1"/>
  <c r="O661" i="2"/>
  <c r="E819" i="2"/>
  <c r="E26" i="12" s="1"/>
  <c r="D819" i="2" l="1"/>
  <c r="D18" i="12"/>
  <c r="D97" i="12"/>
  <c r="D98" i="12" s="1"/>
  <c r="E889" i="2"/>
  <c r="C114" i="12"/>
  <c r="C113" i="12"/>
  <c r="E104" i="12"/>
  <c r="E47" i="12"/>
  <c r="E27" i="12"/>
  <c r="C26" i="12"/>
  <c r="C820" i="2"/>
  <c r="C840" i="2"/>
  <c r="S873" i="2"/>
  <c r="S80" i="12" s="1"/>
  <c r="S887" i="2"/>
  <c r="S94" i="12" s="1"/>
  <c r="E840" i="2"/>
  <c r="E820" i="2"/>
  <c r="D26" i="12" l="1"/>
  <c r="D820" i="2"/>
  <c r="D840" i="2"/>
  <c r="E890" i="2"/>
  <c r="E96" i="12"/>
  <c r="C104" i="12"/>
  <c r="C47" i="12"/>
  <c r="C27" i="12"/>
  <c r="D113" i="12"/>
  <c r="D114" i="12"/>
  <c r="T281" i="2"/>
  <c r="S281" i="2" s="1"/>
  <c r="E97" i="12" l="1"/>
  <c r="E98" i="12" s="1"/>
  <c r="G889" i="2"/>
  <c r="G96" i="12" s="1"/>
  <c r="F889" i="2"/>
  <c r="D104" i="12"/>
  <c r="D47" i="12"/>
  <c r="D27" i="12"/>
  <c r="T274" i="2"/>
  <c r="S274" i="2" s="1"/>
  <c r="T267" i="2"/>
  <c r="S267" i="2" s="1"/>
  <c r="T276" i="2"/>
  <c r="S276" i="2" s="1"/>
  <c r="T263" i="2"/>
  <c r="S263" i="2" s="1"/>
  <c r="F890" i="2" l="1"/>
  <c r="F96" i="12"/>
  <c r="T261" i="2"/>
  <c r="S261" i="2" s="1"/>
  <c r="T279" i="2"/>
  <c r="S279" i="2" s="1"/>
  <c r="T280" i="2"/>
  <c r="S280" i="2" s="1"/>
  <c r="F819" i="2" l="1"/>
  <c r="F97" i="12"/>
  <c r="F98" i="12" s="1"/>
  <c r="T268" i="2"/>
  <c r="S268" i="2" s="1"/>
  <c r="T282" i="2"/>
  <c r="S282" i="2" s="1"/>
  <c r="T265" i="2"/>
  <c r="S265" i="2" s="1"/>
  <c r="F26" i="12" l="1"/>
  <c r="F840" i="2"/>
  <c r="F820" i="2"/>
  <c r="T284" i="2"/>
  <c r="S284" i="2" s="1"/>
  <c r="F104" i="12" l="1"/>
  <c r="F47" i="12"/>
  <c r="F27" i="12"/>
  <c r="T258" i="2"/>
  <c r="S258" i="2" s="1"/>
  <c r="T270" i="2"/>
  <c r="S270" i="2" s="1"/>
  <c r="T266" i="2" l="1"/>
  <c r="S266" i="2" s="1"/>
  <c r="T277" i="2" l="1"/>
  <c r="S277" i="2" s="1"/>
  <c r="T275" i="2"/>
  <c r="S275" i="2" s="1"/>
  <c r="T269" i="2"/>
  <c r="S269" i="2" s="1"/>
  <c r="T264" i="2"/>
  <c r="S264" i="2" s="1"/>
  <c r="T260" i="2" l="1"/>
  <c r="S260" i="2" s="1"/>
  <c r="T273" i="2"/>
  <c r="S273" i="2" s="1"/>
  <c r="T283" i="2"/>
  <c r="S283" i="2" s="1"/>
  <c r="T259" i="2" l="1"/>
  <c r="S259" i="2" s="1"/>
  <c r="T271" i="2"/>
  <c r="S271" i="2" s="1"/>
  <c r="T278" i="2"/>
  <c r="S278" i="2" s="1"/>
  <c r="T262" i="2" l="1"/>
  <c r="S262" i="2" s="1"/>
  <c r="T272" i="2" l="1"/>
  <c r="S272" i="2" s="1"/>
  <c r="L220" i="7" l="1"/>
  <c r="M220" i="7"/>
  <c r="N220" i="7"/>
  <c r="O220" i="7"/>
  <c r="P220" i="7"/>
  <c r="Q220" i="7"/>
  <c r="R220" i="7"/>
  <c r="S220" i="7"/>
  <c r="T220" i="7"/>
  <c r="U220" i="7"/>
  <c r="V220" i="7"/>
  <c r="W220" i="7"/>
  <c r="K220" i="7" l="1"/>
  <c r="C238" i="2"/>
  <c r="C574" i="2" l="1"/>
  <c r="K263" i="7"/>
  <c r="D238" i="2"/>
  <c r="D574" i="2" s="1"/>
  <c r="G802" i="2" l="1"/>
  <c r="G9" i="12" s="1"/>
  <c r="E238" i="2"/>
  <c r="L263" i="7"/>
  <c r="L222" i="7"/>
  <c r="M222" i="7"/>
  <c r="N222" i="7"/>
  <c r="O222" i="7"/>
  <c r="P222" i="7"/>
  <c r="Q222" i="7"/>
  <c r="R222" i="7"/>
  <c r="S222" i="7"/>
  <c r="T222" i="7"/>
  <c r="U222" i="7"/>
  <c r="V222" i="7"/>
  <c r="W222" i="7"/>
  <c r="H802" i="2" l="1"/>
  <c r="H9" i="12" s="1"/>
  <c r="E574" i="2"/>
  <c r="F238" i="2"/>
  <c r="M263" i="7"/>
  <c r="C240" i="2"/>
  <c r="C576" i="2" s="1"/>
  <c r="K222" i="7"/>
  <c r="I802" i="2" l="1"/>
  <c r="I9" i="12" s="1"/>
  <c r="F574" i="2"/>
  <c r="G238" i="2"/>
  <c r="N263" i="7"/>
  <c r="K221" i="7"/>
  <c r="D240" i="2"/>
  <c r="K265" i="7"/>
  <c r="K261" i="7"/>
  <c r="S218" i="7"/>
  <c r="Q218" i="7"/>
  <c r="R218" i="7"/>
  <c r="P218" i="7"/>
  <c r="W218" i="7"/>
  <c r="O218" i="7"/>
  <c r="V218" i="7"/>
  <c r="N218" i="7"/>
  <c r="U218" i="7"/>
  <c r="M218" i="7"/>
  <c r="T218" i="7"/>
  <c r="L218" i="7"/>
  <c r="K218" i="7"/>
  <c r="G804" i="2"/>
  <c r="G11" i="12" s="1"/>
  <c r="J802" i="2" l="1"/>
  <c r="J9" i="12" s="1"/>
  <c r="G574" i="2"/>
  <c r="H238" i="2"/>
  <c r="O263" i="7"/>
  <c r="L265" i="7"/>
  <c r="D576" i="2"/>
  <c r="H804" i="2" s="1"/>
  <c r="H11" i="12" s="1"/>
  <c r="E240" i="2"/>
  <c r="L261" i="7"/>
  <c r="O233" i="2"/>
  <c r="O395" i="2" s="1"/>
  <c r="P529" i="2" s="1"/>
  <c r="O8" i="14" s="1"/>
  <c r="W221" i="7"/>
  <c r="G233" i="2"/>
  <c r="G395" i="2" s="1"/>
  <c r="O221" i="7"/>
  <c r="F233" i="2"/>
  <c r="F395" i="2" s="1"/>
  <c r="G529" i="2" s="1"/>
  <c r="F8" i="14" s="1"/>
  <c r="N221" i="7"/>
  <c r="D233" i="2"/>
  <c r="D395" i="2" s="1"/>
  <c r="E529" i="2" s="1"/>
  <c r="D8" i="14" s="1"/>
  <c r="L221" i="7"/>
  <c r="E233" i="2"/>
  <c r="E395" i="2" s="1"/>
  <c r="F529" i="2" s="1"/>
  <c r="E8" i="14" s="1"/>
  <c r="M221" i="7"/>
  <c r="M233" i="2"/>
  <c r="M395" i="2" s="1"/>
  <c r="N529" i="2" s="1"/>
  <c r="M8" i="14" s="1"/>
  <c r="U221" i="7"/>
  <c r="J233" i="2"/>
  <c r="J395" i="2" s="1"/>
  <c r="K529" i="2" s="1"/>
  <c r="J8" i="14" s="1"/>
  <c r="R221" i="7"/>
  <c r="K233" i="2"/>
  <c r="K395" i="2" s="1"/>
  <c r="L529" i="2" s="1"/>
  <c r="K8" i="14" s="1"/>
  <c r="S221" i="7"/>
  <c r="I233" i="2"/>
  <c r="I395" i="2" s="1"/>
  <c r="J529" i="2" s="1"/>
  <c r="I8" i="14" s="1"/>
  <c r="Q221" i="7"/>
  <c r="N233" i="2"/>
  <c r="N395" i="2" s="1"/>
  <c r="O529" i="2" s="1"/>
  <c r="N8" i="14" s="1"/>
  <c r="V221" i="7"/>
  <c r="L233" i="2"/>
  <c r="L395" i="2" s="1"/>
  <c r="M529" i="2" s="1"/>
  <c r="L8" i="14" s="1"/>
  <c r="T221" i="7"/>
  <c r="H233" i="2"/>
  <c r="H395" i="2" s="1"/>
  <c r="I529" i="2" s="1"/>
  <c r="H8" i="14" s="1"/>
  <c r="P221" i="7"/>
  <c r="C239" i="2"/>
  <c r="C233" i="2"/>
  <c r="C395" i="2" s="1"/>
  <c r="D529" i="2" s="1"/>
  <c r="C8" i="14" s="1"/>
  <c r="O343" i="7" l="1"/>
  <c r="G10" i="13" s="1"/>
  <c r="G61" i="13" s="1"/>
  <c r="H529" i="2"/>
  <c r="G8" i="14" s="1"/>
  <c r="K802" i="2"/>
  <c r="K9" i="12" s="1"/>
  <c r="H574" i="2"/>
  <c r="I238" i="2"/>
  <c r="P263" i="7"/>
  <c r="M265" i="7"/>
  <c r="E576" i="2"/>
  <c r="I804" i="2" s="1"/>
  <c r="I11" i="12" s="1"/>
  <c r="K264" i="7"/>
  <c r="C575" i="2"/>
  <c r="G803" i="2" s="1"/>
  <c r="F240" i="2"/>
  <c r="M261" i="7"/>
  <c r="E617" i="2"/>
  <c r="E642" i="2" s="1"/>
  <c r="H394" i="2"/>
  <c r="D617" i="2"/>
  <c r="H844" i="2" s="1"/>
  <c r="H51" i="12" s="1"/>
  <c r="L617" i="2"/>
  <c r="L642" i="2" s="1"/>
  <c r="S343" i="7"/>
  <c r="K10" i="13" s="1"/>
  <c r="K61" i="13" s="1"/>
  <c r="R343" i="7"/>
  <c r="J10" i="13" s="1"/>
  <c r="J61" i="13" s="1"/>
  <c r="N343" i="7"/>
  <c r="F10" i="13" s="1"/>
  <c r="F61" i="13" s="1"/>
  <c r="N394" i="2"/>
  <c r="G617" i="2"/>
  <c r="K844" i="2" s="1"/>
  <c r="K51" i="12" s="1"/>
  <c r="M617" i="2"/>
  <c r="M642" i="2" s="1"/>
  <c r="M394" i="2"/>
  <c r="I617" i="2"/>
  <c r="I616" i="2" s="1"/>
  <c r="I624" i="2" s="1"/>
  <c r="I628" i="2" s="1"/>
  <c r="I632" i="2" s="1"/>
  <c r="I634" i="2" s="1"/>
  <c r="O617" i="2"/>
  <c r="S844" i="2" s="1"/>
  <c r="S51" i="12" s="1"/>
  <c r="O394" i="2"/>
  <c r="J394" i="2"/>
  <c r="W343" i="7"/>
  <c r="O10" i="13" s="1"/>
  <c r="O61" i="13" s="1"/>
  <c r="T343" i="7"/>
  <c r="L10" i="13" s="1"/>
  <c r="L61" i="13" s="1"/>
  <c r="E394" i="2"/>
  <c r="U343" i="7"/>
  <c r="M10" i="13" s="1"/>
  <c r="M61" i="13" s="1"/>
  <c r="F617" i="2"/>
  <c r="F642" i="2" s="1"/>
  <c r="V343" i="7"/>
  <c r="N10" i="13" s="1"/>
  <c r="N61" i="13" s="1"/>
  <c r="J617" i="2"/>
  <c r="N844" i="2" s="1"/>
  <c r="N51" i="12" s="1"/>
  <c r="G394" i="2"/>
  <c r="K394" i="2"/>
  <c r="N617" i="2"/>
  <c r="R844" i="2" s="1"/>
  <c r="R51" i="12" s="1"/>
  <c r="P343" i="7"/>
  <c r="H10" i="13" s="1"/>
  <c r="H61" i="13" s="1"/>
  <c r="K617" i="2"/>
  <c r="K642" i="2" s="1"/>
  <c r="M343" i="7"/>
  <c r="E10" i="13" s="1"/>
  <c r="E61" i="13" s="1"/>
  <c r="L343" i="7"/>
  <c r="D10" i="13" s="1"/>
  <c r="D61" i="13" s="1"/>
  <c r="Q343" i="7"/>
  <c r="I10" i="13" s="1"/>
  <c r="I61" i="13" s="1"/>
  <c r="D394" i="2"/>
  <c r="F394" i="2"/>
  <c r="I394" i="2"/>
  <c r="L394" i="2"/>
  <c r="H617" i="2"/>
  <c r="L844" i="2" s="1"/>
  <c r="L51" i="12" s="1"/>
  <c r="C243" i="2"/>
  <c r="D239" i="2"/>
  <c r="D575" i="2" s="1"/>
  <c r="K343" i="7"/>
  <c r="C10" i="13" s="1"/>
  <c r="C61" i="13" s="1"/>
  <c r="C617" i="2"/>
  <c r="C394" i="2"/>
  <c r="D528" i="2" s="1"/>
  <c r="C7" i="14" s="1"/>
  <c r="L408" i="2" l="1"/>
  <c r="L584" i="2" s="1"/>
  <c r="P812" i="2" s="1"/>
  <c r="P19" i="12" s="1"/>
  <c r="M528" i="2"/>
  <c r="L7" i="14" s="1"/>
  <c r="F408" i="2"/>
  <c r="F584" i="2" s="1"/>
  <c r="J812" i="2" s="1"/>
  <c r="J19" i="12" s="1"/>
  <c r="G528" i="2"/>
  <c r="F7" i="14" s="1"/>
  <c r="K410" i="2"/>
  <c r="S358" i="7" s="1"/>
  <c r="L528" i="2"/>
  <c r="K7" i="14" s="1"/>
  <c r="V342" i="7"/>
  <c r="N9" i="13" s="1"/>
  <c r="N60" i="13" s="1"/>
  <c r="O528" i="2"/>
  <c r="N7" i="14" s="1"/>
  <c r="P342" i="7"/>
  <c r="H9" i="13" s="1"/>
  <c r="H60" i="13" s="1"/>
  <c r="I528" i="2"/>
  <c r="H7" i="14" s="1"/>
  <c r="I408" i="2"/>
  <c r="Q356" i="7" s="1"/>
  <c r="J528" i="2"/>
  <c r="I7" i="14" s="1"/>
  <c r="L342" i="7"/>
  <c r="D9" i="13" s="1"/>
  <c r="D60" i="13" s="1"/>
  <c r="E528" i="2"/>
  <c r="D7" i="14" s="1"/>
  <c r="G410" i="2"/>
  <c r="G607" i="2" s="1"/>
  <c r="H528" i="2"/>
  <c r="G7" i="14" s="1"/>
  <c r="J410" i="2"/>
  <c r="J607" i="2" s="1"/>
  <c r="K528" i="2"/>
  <c r="J7" i="14" s="1"/>
  <c r="E410" i="2"/>
  <c r="E607" i="2" s="1"/>
  <c r="F528" i="2"/>
  <c r="E7" i="14" s="1"/>
  <c r="O410" i="2"/>
  <c r="W358" i="7" s="1"/>
  <c r="P528" i="2"/>
  <c r="O7" i="14" s="1"/>
  <c r="M410" i="2"/>
  <c r="M607" i="2" s="1"/>
  <c r="N528" i="2"/>
  <c r="M7" i="14" s="1"/>
  <c r="G801" i="2"/>
  <c r="G10" i="12"/>
  <c r="L802" i="2"/>
  <c r="L9" i="12" s="1"/>
  <c r="I574" i="2"/>
  <c r="J238" i="2"/>
  <c r="Q263" i="7"/>
  <c r="N265" i="7"/>
  <c r="F576" i="2"/>
  <c r="J804" i="2" s="1"/>
  <c r="J11" i="12" s="1"/>
  <c r="G240" i="2"/>
  <c r="H240" i="2" s="1"/>
  <c r="M408" i="2"/>
  <c r="M584" i="2" s="1"/>
  <c r="Q812" i="2" s="1"/>
  <c r="Q19" i="12" s="1"/>
  <c r="D243" i="2"/>
  <c r="L264" i="7"/>
  <c r="D642" i="2"/>
  <c r="U342" i="7"/>
  <c r="M9" i="13" s="1"/>
  <c r="M60" i="13" s="1"/>
  <c r="Q844" i="2"/>
  <c r="M616" i="2"/>
  <c r="M624" i="2" s="1"/>
  <c r="M628" i="2" s="1"/>
  <c r="M632" i="2" s="1"/>
  <c r="M634" i="2" s="1"/>
  <c r="M635" i="2" s="1"/>
  <c r="M637" i="2" s="1"/>
  <c r="H402" i="2"/>
  <c r="H404" i="2" s="1"/>
  <c r="P352" i="7" s="1"/>
  <c r="H408" i="2"/>
  <c r="H410" i="2"/>
  <c r="J642" i="2"/>
  <c r="N261" i="7"/>
  <c r="O408" i="2"/>
  <c r="O584" i="2" s="1"/>
  <c r="S812" i="2" s="1"/>
  <c r="S19" i="12" s="1"/>
  <c r="M402" i="2"/>
  <c r="M404" i="2" s="1"/>
  <c r="U352" i="7" s="1"/>
  <c r="D616" i="2"/>
  <c r="D624" i="2" s="1"/>
  <c r="S342" i="7"/>
  <c r="K9" i="13" s="1"/>
  <c r="K60" i="13" s="1"/>
  <c r="E616" i="2"/>
  <c r="E624" i="2" s="1"/>
  <c r="E628" i="2" s="1"/>
  <c r="E632" i="2" s="1"/>
  <c r="E634" i="2" s="1"/>
  <c r="I861" i="2" s="1"/>
  <c r="I844" i="2"/>
  <c r="G642" i="2"/>
  <c r="W342" i="7"/>
  <c r="O9" i="13" s="1"/>
  <c r="O60" i="13" s="1"/>
  <c r="J616" i="2"/>
  <c r="J624" i="2" s="1"/>
  <c r="J628" i="2" s="1"/>
  <c r="J632" i="2" s="1"/>
  <c r="J634" i="2" s="1"/>
  <c r="J635" i="2" s="1"/>
  <c r="J637" i="2" s="1"/>
  <c r="O402" i="2"/>
  <c r="W350" i="7" s="1"/>
  <c r="G616" i="2"/>
  <c r="G624" i="2" s="1"/>
  <c r="G628" i="2" s="1"/>
  <c r="G632" i="2" s="1"/>
  <c r="G634" i="2" s="1"/>
  <c r="K861" i="2" s="1"/>
  <c r="J402" i="2"/>
  <c r="J404" i="2" s="1"/>
  <c r="R352" i="7" s="1"/>
  <c r="K408" i="2"/>
  <c r="S356" i="7" s="1"/>
  <c r="I642" i="2"/>
  <c r="J408" i="2"/>
  <c r="J584" i="2" s="1"/>
  <c r="N812" i="2" s="1"/>
  <c r="N19" i="12" s="1"/>
  <c r="R342" i="7"/>
  <c r="J9" i="13" s="1"/>
  <c r="J60" i="13" s="1"/>
  <c r="J844" i="2"/>
  <c r="I410" i="2"/>
  <c r="N642" i="2"/>
  <c r="Q342" i="7"/>
  <c r="I9" i="13" s="1"/>
  <c r="I60" i="13" s="1"/>
  <c r="F402" i="2"/>
  <c r="N350" i="7" s="1"/>
  <c r="N616" i="2"/>
  <c r="N624" i="2" s="1"/>
  <c r="N628" i="2" s="1"/>
  <c r="N632" i="2" s="1"/>
  <c r="N634" i="2" s="1"/>
  <c r="N635" i="2" s="1"/>
  <c r="N637" i="2" s="1"/>
  <c r="M844" i="2"/>
  <c r="F616" i="2"/>
  <c r="F624" i="2" s="1"/>
  <c r="F628" i="2" s="1"/>
  <c r="F632" i="2" s="1"/>
  <c r="F634" i="2" s="1"/>
  <c r="J861" i="2" s="1"/>
  <c r="D402" i="2"/>
  <c r="L350" i="7" s="1"/>
  <c r="D408" i="2"/>
  <c r="L356" i="7" s="1"/>
  <c r="G402" i="2"/>
  <c r="G404" i="2" s="1"/>
  <c r="O352" i="7" s="1"/>
  <c r="D410" i="2"/>
  <c r="D607" i="2" s="1"/>
  <c r="G408" i="2"/>
  <c r="G584" i="2" s="1"/>
  <c r="K812" i="2" s="1"/>
  <c r="K19" i="12" s="1"/>
  <c r="T342" i="7"/>
  <c r="L9" i="13" s="1"/>
  <c r="L60" i="13" s="1"/>
  <c r="I402" i="2"/>
  <c r="I404" i="2" s="1"/>
  <c r="Q352" i="7" s="1"/>
  <c r="M342" i="7"/>
  <c r="E9" i="13" s="1"/>
  <c r="E60" i="13" s="1"/>
  <c r="K402" i="2"/>
  <c r="K404" i="2" s="1"/>
  <c r="S352" i="7" s="1"/>
  <c r="O616" i="2"/>
  <c r="O624" i="2" s="1"/>
  <c r="O628" i="2" s="1"/>
  <c r="O632" i="2" s="1"/>
  <c r="O634" i="2" s="1"/>
  <c r="O635" i="2" s="1"/>
  <c r="O637" i="2" s="1"/>
  <c r="E402" i="2"/>
  <c r="E404" i="2" s="1"/>
  <c r="M352" i="7" s="1"/>
  <c r="E408" i="2"/>
  <c r="M356" i="7" s="1"/>
  <c r="L616" i="2"/>
  <c r="L624" i="2" s="1"/>
  <c r="L628" i="2" s="1"/>
  <c r="L632" i="2" s="1"/>
  <c r="L634" i="2" s="1"/>
  <c r="P861" i="2" s="1"/>
  <c r="P844" i="2"/>
  <c r="F410" i="2"/>
  <c r="O642" i="2"/>
  <c r="H642" i="2"/>
  <c r="N342" i="7"/>
  <c r="F9" i="13" s="1"/>
  <c r="F60" i="13" s="1"/>
  <c r="N402" i="2"/>
  <c r="N404" i="2" s="1"/>
  <c r="V352" i="7" s="1"/>
  <c r="N410" i="2"/>
  <c r="V358" i="7" s="1"/>
  <c r="N408" i="2"/>
  <c r="H616" i="2"/>
  <c r="H624" i="2" s="1"/>
  <c r="H628" i="2" s="1"/>
  <c r="H632" i="2" s="1"/>
  <c r="H634" i="2" s="1"/>
  <c r="H635" i="2" s="1"/>
  <c r="H637" i="2" s="1"/>
  <c r="K616" i="2"/>
  <c r="K624" i="2" s="1"/>
  <c r="K628" i="2" s="1"/>
  <c r="K632" i="2" s="1"/>
  <c r="K634" i="2" s="1"/>
  <c r="K635" i="2" s="1"/>
  <c r="K637" i="2" s="1"/>
  <c r="L410" i="2"/>
  <c r="O342" i="7"/>
  <c r="G9" i="13" s="1"/>
  <c r="G60" i="13" s="1"/>
  <c r="L402" i="2"/>
  <c r="T350" i="7" s="1"/>
  <c r="O844" i="2"/>
  <c r="H803" i="2"/>
  <c r="E239" i="2"/>
  <c r="E575" i="2" s="1"/>
  <c r="C573" i="2"/>
  <c r="C572" i="2" s="1"/>
  <c r="C570" i="2" s="1"/>
  <c r="N869" i="2"/>
  <c r="N76" i="12" s="1"/>
  <c r="N843" i="2"/>
  <c r="K869" i="2"/>
  <c r="K76" i="12" s="1"/>
  <c r="K843" i="2"/>
  <c r="M861" i="2"/>
  <c r="I635" i="2"/>
  <c r="I637" i="2" s="1"/>
  <c r="R869" i="2"/>
  <c r="R76" i="12" s="1"/>
  <c r="R843" i="2"/>
  <c r="H869" i="2"/>
  <c r="H76" i="12" s="1"/>
  <c r="H843" i="2"/>
  <c r="S869" i="2"/>
  <c r="S76" i="12" s="1"/>
  <c r="S843" i="2"/>
  <c r="L843" i="2"/>
  <c r="L869" i="2"/>
  <c r="L76" i="12" s="1"/>
  <c r="K342" i="7"/>
  <c r="C9" i="13" s="1"/>
  <c r="C60" i="13" s="1"/>
  <c r="C408" i="2"/>
  <c r="C410" i="2"/>
  <c r="C402" i="2"/>
  <c r="C616" i="2"/>
  <c r="C624" i="2" s="1"/>
  <c r="C628" i="2" s="1"/>
  <c r="C632" i="2" s="1"/>
  <c r="C634" i="2" s="1"/>
  <c r="C642" i="2"/>
  <c r="G844" i="2"/>
  <c r="G51" i="12" s="1"/>
  <c r="N356" i="7" l="1"/>
  <c r="I411" i="2"/>
  <c r="Q359" i="7" s="1"/>
  <c r="I584" i="2"/>
  <c r="M812" i="2" s="1"/>
  <c r="M19" i="12" s="1"/>
  <c r="M358" i="7"/>
  <c r="F645" i="2"/>
  <c r="K607" i="2"/>
  <c r="K605" i="2" s="1"/>
  <c r="K600" i="2" s="1"/>
  <c r="L411" i="2"/>
  <c r="T359" i="7" s="1"/>
  <c r="T356" i="7"/>
  <c r="R358" i="7"/>
  <c r="I643" i="2"/>
  <c r="O607" i="2"/>
  <c r="O605" i="2" s="1"/>
  <c r="O600" i="2" s="1"/>
  <c r="K645" i="2"/>
  <c r="U358" i="7"/>
  <c r="O358" i="7"/>
  <c r="K851" i="2"/>
  <c r="K50" i="12"/>
  <c r="M869" i="2"/>
  <c r="M76" i="12" s="1"/>
  <c r="M51" i="12"/>
  <c r="J862" i="2"/>
  <c r="J68" i="12"/>
  <c r="L851" i="2"/>
  <c r="L50" i="12"/>
  <c r="P869" i="2"/>
  <c r="P76" i="12" s="1"/>
  <c r="P51" i="12"/>
  <c r="I843" i="2"/>
  <c r="I51" i="12"/>
  <c r="P862" i="2"/>
  <c r="P68" i="12"/>
  <c r="I862" i="2"/>
  <c r="I68" i="12"/>
  <c r="K862" i="2"/>
  <c r="K68" i="12"/>
  <c r="Q843" i="2"/>
  <c r="Q51" i="12"/>
  <c r="S851" i="2"/>
  <c r="S50" i="12"/>
  <c r="H851" i="2"/>
  <c r="H58" i="12" s="1"/>
  <c r="H50" i="12"/>
  <c r="O869" i="2"/>
  <c r="O76" i="12" s="1"/>
  <c r="O51" i="12"/>
  <c r="M862" i="2"/>
  <c r="M68" i="12"/>
  <c r="N851" i="2"/>
  <c r="N50" i="12"/>
  <c r="R851" i="2"/>
  <c r="R50" i="12"/>
  <c r="J869" i="2"/>
  <c r="J76" i="12" s="1"/>
  <c r="J51" i="12"/>
  <c r="H801" i="2"/>
  <c r="H10" i="12"/>
  <c r="G800" i="2"/>
  <c r="G8" i="12"/>
  <c r="M802" i="2"/>
  <c r="M9" i="12" s="1"/>
  <c r="J574" i="2"/>
  <c r="R263" i="7"/>
  <c r="K238" i="2"/>
  <c r="O265" i="7"/>
  <c r="G576" i="2"/>
  <c r="P265" i="7"/>
  <c r="H576" i="2"/>
  <c r="L804" i="2" s="1"/>
  <c r="L11" i="12" s="1"/>
  <c r="N643" i="2"/>
  <c r="P356" i="7"/>
  <c r="U356" i="7"/>
  <c r="H584" i="2"/>
  <c r="L812" i="2" s="1"/>
  <c r="M643" i="2"/>
  <c r="M411" i="2"/>
  <c r="W356" i="7"/>
  <c r="P350" i="7"/>
  <c r="F607" i="2"/>
  <c r="J834" i="2" s="1"/>
  <c r="Q869" i="2"/>
  <c r="Q76" i="12" s="1"/>
  <c r="U350" i="7"/>
  <c r="Q861" i="2"/>
  <c r="E243" i="2"/>
  <c r="M264" i="7"/>
  <c r="H411" i="2"/>
  <c r="H645" i="2"/>
  <c r="H607" i="2"/>
  <c r="L834" i="2" s="1"/>
  <c r="P358" i="7"/>
  <c r="D404" i="2"/>
  <c r="L352" i="7" s="1"/>
  <c r="O411" i="2"/>
  <c r="W359" i="7" s="1"/>
  <c r="E584" i="2"/>
  <c r="I812" i="2" s="1"/>
  <c r="R350" i="7"/>
  <c r="E635" i="2"/>
  <c r="E637" i="2" s="1"/>
  <c r="E641" i="2" s="1"/>
  <c r="I869" i="2"/>
  <c r="I76" i="12" s="1"/>
  <c r="N861" i="2"/>
  <c r="J843" i="2"/>
  <c r="O261" i="7"/>
  <c r="O404" i="2"/>
  <c r="W352" i="7" s="1"/>
  <c r="L643" i="2"/>
  <c r="K584" i="2"/>
  <c r="O812" i="2" s="1"/>
  <c r="K411" i="2"/>
  <c r="F643" i="2"/>
  <c r="O645" i="2"/>
  <c r="G635" i="2"/>
  <c r="G637" i="2" s="1"/>
  <c r="G641" i="2" s="1"/>
  <c r="M843" i="2"/>
  <c r="J411" i="2"/>
  <c r="G645" i="2"/>
  <c r="K643" i="2"/>
  <c r="R356" i="7"/>
  <c r="J643" i="2"/>
  <c r="O350" i="7"/>
  <c r="O843" i="2"/>
  <c r="V350" i="7"/>
  <c r="M350" i="7"/>
  <c r="D584" i="2"/>
  <c r="H812" i="2" s="1"/>
  <c r="H19" i="12" s="1"/>
  <c r="I645" i="2"/>
  <c r="J645" i="2"/>
  <c r="Q358" i="7"/>
  <c r="I607" i="2"/>
  <c r="I605" i="2" s="1"/>
  <c r="I600" i="2" s="1"/>
  <c r="D411" i="2"/>
  <c r="L359" i="7" s="1"/>
  <c r="E643" i="2"/>
  <c r="E645" i="2"/>
  <c r="G411" i="2"/>
  <c r="O359" i="7" s="1"/>
  <c r="H643" i="2"/>
  <c r="F239" i="2"/>
  <c r="F575" i="2" s="1"/>
  <c r="O356" i="7"/>
  <c r="L358" i="7"/>
  <c r="E411" i="2"/>
  <c r="G643" i="2"/>
  <c r="F404" i="2"/>
  <c r="N352" i="7" s="1"/>
  <c r="N584" i="2"/>
  <c r="R812" i="2" s="1"/>
  <c r="O643" i="2"/>
  <c r="R861" i="2"/>
  <c r="L645" i="2"/>
  <c r="M645" i="2"/>
  <c r="T358" i="7"/>
  <c r="L607" i="2"/>
  <c r="L605" i="2" s="1"/>
  <c r="L600" i="2" s="1"/>
  <c r="F635" i="2"/>
  <c r="F637" i="2" s="1"/>
  <c r="F599" i="2" s="1"/>
  <c r="F411" i="2"/>
  <c r="N359" i="7" s="1"/>
  <c r="Q350" i="7"/>
  <c r="O861" i="2"/>
  <c r="N358" i="7"/>
  <c r="S350" i="7"/>
  <c r="S861" i="2"/>
  <c r="L404" i="2"/>
  <c r="T352" i="7" s="1"/>
  <c r="V356" i="7"/>
  <c r="L635" i="2"/>
  <c r="L637" i="2" s="1"/>
  <c r="L599" i="2" s="1"/>
  <c r="P843" i="2"/>
  <c r="L861" i="2"/>
  <c r="N411" i="2"/>
  <c r="N607" i="2"/>
  <c r="N605" i="2" s="1"/>
  <c r="N600" i="2" s="1"/>
  <c r="N645" i="2"/>
  <c r="D573" i="2"/>
  <c r="D572" i="2" s="1"/>
  <c r="D570" i="2" s="1"/>
  <c r="H405" i="2"/>
  <c r="P353" i="7" s="1"/>
  <c r="N405" i="2"/>
  <c r="V353" i="7" s="1"/>
  <c r="G405" i="2"/>
  <c r="O353" i="7" s="1"/>
  <c r="K641" i="2"/>
  <c r="K599" i="2"/>
  <c r="N834" i="2"/>
  <c r="J605" i="2"/>
  <c r="J600" i="2" s="1"/>
  <c r="M641" i="2"/>
  <c r="M599" i="2"/>
  <c r="Q834" i="2"/>
  <c r="M605" i="2"/>
  <c r="M600" i="2" s="1"/>
  <c r="M405" i="2"/>
  <c r="U353" i="7" s="1"/>
  <c r="J405" i="2"/>
  <c r="R353" i="7" s="1"/>
  <c r="I641" i="2"/>
  <c r="I599" i="2"/>
  <c r="K834" i="2"/>
  <c r="G605" i="2"/>
  <c r="G600" i="2" s="1"/>
  <c r="H834" i="2"/>
  <c r="D605" i="2"/>
  <c r="D600" i="2" s="1"/>
  <c r="E605" i="2"/>
  <c r="E600" i="2" s="1"/>
  <c r="I834" i="2"/>
  <c r="K405" i="2"/>
  <c r="S353" i="7" s="1"/>
  <c r="E405" i="2"/>
  <c r="M353" i="7" s="1"/>
  <c r="I405" i="2"/>
  <c r="Q353" i="7" s="1"/>
  <c r="O641" i="2"/>
  <c r="O599" i="2"/>
  <c r="J641" i="2"/>
  <c r="J599" i="2"/>
  <c r="Q870" i="2"/>
  <c r="Q77" i="12" s="1"/>
  <c r="H641" i="2"/>
  <c r="H599" i="2"/>
  <c r="K870" i="2"/>
  <c r="K77" i="12" s="1"/>
  <c r="N599" i="2"/>
  <c r="N641" i="2"/>
  <c r="G869" i="2"/>
  <c r="G76" i="12" s="1"/>
  <c r="G843" i="2"/>
  <c r="C404" i="2"/>
  <c r="K352" i="7" s="1"/>
  <c r="K350" i="7"/>
  <c r="C68" i="13" s="1"/>
  <c r="C607" i="2"/>
  <c r="D645" i="2"/>
  <c r="E407" i="2"/>
  <c r="K358" i="7"/>
  <c r="C645" i="2"/>
  <c r="C635" i="2"/>
  <c r="C637" i="2" s="1"/>
  <c r="G861" i="2"/>
  <c r="C584" i="2"/>
  <c r="G812" i="2" s="1"/>
  <c r="G19" i="12" s="1"/>
  <c r="D407" i="2"/>
  <c r="K356" i="7"/>
  <c r="D643" i="2"/>
  <c r="C643" i="2"/>
  <c r="C411" i="2"/>
  <c r="I803" i="2"/>
  <c r="E573" i="2"/>
  <c r="E572" i="2" s="1"/>
  <c r="E570" i="2" s="1"/>
  <c r="I240" i="2"/>
  <c r="H102" i="12" l="1"/>
  <c r="N870" i="2"/>
  <c r="N77" i="12" s="1"/>
  <c r="J412" i="2"/>
  <c r="R360" i="7" s="1"/>
  <c r="I412" i="2"/>
  <c r="I414" i="2" s="1"/>
  <c r="M412" i="2"/>
  <c r="U360" i="7" s="1"/>
  <c r="O834" i="2"/>
  <c r="O832" i="2" s="1"/>
  <c r="O39" i="12" s="1"/>
  <c r="S834" i="2"/>
  <c r="S832" i="2" s="1"/>
  <c r="O851" i="2"/>
  <c r="O50" i="12"/>
  <c r="J851" i="2"/>
  <c r="J50" i="12"/>
  <c r="N862" i="2"/>
  <c r="N68" i="12"/>
  <c r="N855" i="2"/>
  <c r="N58" i="12"/>
  <c r="S855" i="2"/>
  <c r="S58" i="12"/>
  <c r="S102" i="12" s="1"/>
  <c r="P864" i="2"/>
  <c r="P69" i="12"/>
  <c r="S862" i="2"/>
  <c r="S68" i="12"/>
  <c r="G862" i="2"/>
  <c r="G68" i="12"/>
  <c r="G851" i="2"/>
  <c r="G50" i="12"/>
  <c r="L862" i="2"/>
  <c r="L68" i="12"/>
  <c r="O862" i="2"/>
  <c r="O68" i="12"/>
  <c r="R862" i="2"/>
  <c r="R68" i="12"/>
  <c r="M864" i="2"/>
  <c r="M69" i="12"/>
  <c r="Q851" i="2"/>
  <c r="Q50" i="12"/>
  <c r="I851" i="2"/>
  <c r="I50" i="12"/>
  <c r="J864" i="2"/>
  <c r="J69" i="12"/>
  <c r="P851" i="2"/>
  <c r="P50" i="12"/>
  <c r="K864" i="2"/>
  <c r="K69" i="12"/>
  <c r="Q862" i="2"/>
  <c r="Q68" i="12"/>
  <c r="M851" i="2"/>
  <c r="M50" i="12"/>
  <c r="R855" i="2"/>
  <c r="R58" i="12"/>
  <c r="R102" i="12" s="1"/>
  <c r="I864" i="2"/>
  <c r="I69" i="12"/>
  <c r="L855" i="2"/>
  <c r="L58" i="12"/>
  <c r="K855" i="2"/>
  <c r="K58" i="12"/>
  <c r="I832" i="2"/>
  <c r="I39" i="12" s="1"/>
  <c r="I41" i="12"/>
  <c r="K832" i="2"/>
  <c r="K39" i="12" s="1"/>
  <c r="K41" i="12"/>
  <c r="H832" i="2"/>
  <c r="H41" i="12"/>
  <c r="N832" i="2"/>
  <c r="N39" i="12" s="1"/>
  <c r="N41" i="12"/>
  <c r="L832" i="2"/>
  <c r="L39" i="12" s="1"/>
  <c r="L41" i="12"/>
  <c r="J832" i="2"/>
  <c r="J39" i="12" s="1"/>
  <c r="J41" i="12"/>
  <c r="Q832" i="2"/>
  <c r="Q39" i="12" s="1"/>
  <c r="Q41" i="12"/>
  <c r="L870" i="2"/>
  <c r="L77" i="12" s="1"/>
  <c r="L19" i="12"/>
  <c r="G798" i="2"/>
  <c r="G5" i="12" s="1"/>
  <c r="G7" i="12"/>
  <c r="H800" i="2"/>
  <c r="H8" i="12"/>
  <c r="I801" i="2"/>
  <c r="I10" i="12"/>
  <c r="P870" i="2"/>
  <c r="P77" i="12" s="1"/>
  <c r="O19" i="12"/>
  <c r="R870" i="2"/>
  <c r="R77" i="12" s="1"/>
  <c r="R19" i="12"/>
  <c r="J870" i="2"/>
  <c r="J77" i="12" s="1"/>
  <c r="I19" i="12"/>
  <c r="M870" i="2"/>
  <c r="M77" i="12" s="1"/>
  <c r="N802" i="2"/>
  <c r="N9" i="12" s="1"/>
  <c r="K574" i="2"/>
  <c r="L238" i="2"/>
  <c r="S263" i="7"/>
  <c r="K804" i="2"/>
  <c r="K11" i="12" s="1"/>
  <c r="Q265" i="7"/>
  <c r="I576" i="2"/>
  <c r="M804" i="2" s="1"/>
  <c r="M11" i="12" s="1"/>
  <c r="U359" i="7"/>
  <c r="N412" i="2"/>
  <c r="V360" i="7" s="1"/>
  <c r="F605" i="2"/>
  <c r="F600" i="2" s="1"/>
  <c r="F641" i="2"/>
  <c r="F648" i="2" s="1"/>
  <c r="F662" i="2" s="1"/>
  <c r="P359" i="7"/>
  <c r="O405" i="2"/>
  <c r="W353" i="7" s="1"/>
  <c r="R359" i="7"/>
  <c r="H412" i="2"/>
  <c r="P360" i="7" s="1"/>
  <c r="H605" i="2"/>
  <c r="H600" i="2" s="1"/>
  <c r="F243" i="2"/>
  <c r="N264" i="7"/>
  <c r="J803" i="2" s="1"/>
  <c r="I870" i="2"/>
  <c r="I77" i="12" s="1"/>
  <c r="O870" i="2"/>
  <c r="O77" i="12" s="1"/>
  <c r="E599" i="2"/>
  <c r="K412" i="2"/>
  <c r="K414" i="2" s="1"/>
  <c r="L412" i="2"/>
  <c r="T360" i="7" s="1"/>
  <c r="I648" i="2"/>
  <c r="I662" i="2" s="1"/>
  <c r="S359" i="7"/>
  <c r="P261" i="7"/>
  <c r="G599" i="2"/>
  <c r="O648" i="2"/>
  <c r="O662" i="2" s="1"/>
  <c r="S870" i="2"/>
  <c r="S77" i="12" s="1"/>
  <c r="H648" i="2"/>
  <c r="H662" i="2" s="1"/>
  <c r="K648" i="2"/>
  <c r="K662" i="2" s="1"/>
  <c r="M834" i="2"/>
  <c r="G239" i="2"/>
  <c r="G575" i="2" s="1"/>
  <c r="J648" i="2"/>
  <c r="J662" i="2" s="1"/>
  <c r="F412" i="2"/>
  <c r="N360" i="7" s="1"/>
  <c r="F405" i="2"/>
  <c r="N353" i="7" s="1"/>
  <c r="P834" i="2"/>
  <c r="E412" i="2"/>
  <c r="M360" i="7" s="1"/>
  <c r="M359" i="7"/>
  <c r="G648" i="2"/>
  <c r="G662" i="2" s="1"/>
  <c r="E648" i="2"/>
  <c r="E662" i="2" s="1"/>
  <c r="M648" i="2"/>
  <c r="M662" i="2" s="1"/>
  <c r="G412" i="2"/>
  <c r="O360" i="7" s="1"/>
  <c r="L405" i="2"/>
  <c r="T353" i="7" s="1"/>
  <c r="V359" i="7"/>
  <c r="O412" i="2"/>
  <c r="W360" i="7" s="1"/>
  <c r="L641" i="2"/>
  <c r="L648" i="2" s="1"/>
  <c r="L662" i="2" s="1"/>
  <c r="R834" i="2"/>
  <c r="N648" i="2"/>
  <c r="N662" i="2" s="1"/>
  <c r="C405" i="2"/>
  <c r="K353" i="7" s="1"/>
  <c r="C605" i="2"/>
  <c r="G834" i="2"/>
  <c r="G41" i="12" s="1"/>
  <c r="G870" i="2"/>
  <c r="G77" i="12" s="1"/>
  <c r="H870" i="2"/>
  <c r="H77" i="12" s="1"/>
  <c r="C599" i="2"/>
  <c r="C641" i="2"/>
  <c r="C648" i="2" s="1"/>
  <c r="C662" i="2" s="1"/>
  <c r="C664" i="2" s="1"/>
  <c r="K377" i="7" s="1"/>
  <c r="C412" i="2"/>
  <c r="K359" i="7"/>
  <c r="D412" i="2"/>
  <c r="J240" i="2"/>
  <c r="N102" i="12" l="1"/>
  <c r="L102" i="12"/>
  <c r="K102" i="12"/>
  <c r="N117" i="12"/>
  <c r="G117" i="12"/>
  <c r="K117" i="12"/>
  <c r="M414" i="2"/>
  <c r="M416" i="2" s="1"/>
  <c r="Q360" i="7"/>
  <c r="J414" i="2"/>
  <c r="R362" i="7" s="1"/>
  <c r="O41" i="12"/>
  <c r="S41" i="12"/>
  <c r="H117" i="12"/>
  <c r="Q827" i="2"/>
  <c r="Q34" i="12" s="1"/>
  <c r="O872" i="2"/>
  <c r="O79" i="12" s="1"/>
  <c r="O827" i="2"/>
  <c r="O34" i="12" s="1"/>
  <c r="N827" i="2"/>
  <c r="N34" i="12" s="1"/>
  <c r="J827" i="2"/>
  <c r="J34" i="12" s="1"/>
  <c r="L827" i="2"/>
  <c r="L34" i="12" s="1"/>
  <c r="I827" i="2"/>
  <c r="I34" i="12" s="1"/>
  <c r="K827" i="2"/>
  <c r="K34" i="12" s="1"/>
  <c r="K872" i="2"/>
  <c r="K79" i="12" s="1"/>
  <c r="J872" i="2"/>
  <c r="J79" i="12" s="1"/>
  <c r="I117" i="12"/>
  <c r="I71" i="12"/>
  <c r="I826" i="2"/>
  <c r="I33" i="12" s="1"/>
  <c r="I868" i="2"/>
  <c r="I75" i="12" s="1"/>
  <c r="K71" i="12"/>
  <c r="K826" i="2"/>
  <c r="K33" i="12" s="1"/>
  <c r="K868" i="2"/>
  <c r="K75" i="12" s="1"/>
  <c r="I855" i="2"/>
  <c r="I58" i="12"/>
  <c r="O864" i="2"/>
  <c r="O69" i="12"/>
  <c r="S864" i="2"/>
  <c r="S69" i="12"/>
  <c r="N859" i="2"/>
  <c r="N66" i="12" s="1"/>
  <c r="N62" i="12"/>
  <c r="R859" i="2"/>
  <c r="R66" i="12" s="1"/>
  <c r="R62" i="12"/>
  <c r="R110" i="12" s="1"/>
  <c r="Q855" i="2"/>
  <c r="Q58" i="12"/>
  <c r="Q102" i="12" s="1"/>
  <c r="L864" i="2"/>
  <c r="L69" i="12"/>
  <c r="N864" i="2"/>
  <c r="N69" i="12"/>
  <c r="Q117" i="12"/>
  <c r="K859" i="2"/>
  <c r="K66" i="12" s="1"/>
  <c r="K62" i="12"/>
  <c r="M855" i="2"/>
  <c r="M58" i="12"/>
  <c r="P855" i="2"/>
  <c r="P58" i="12"/>
  <c r="P102" i="12" s="1"/>
  <c r="M71" i="12"/>
  <c r="M868" i="2"/>
  <c r="M75" i="12" s="1"/>
  <c r="M826" i="2"/>
  <c r="M33" i="12" s="1"/>
  <c r="G855" i="2"/>
  <c r="G58" i="12"/>
  <c r="P71" i="12"/>
  <c r="P826" i="2"/>
  <c r="P33" i="12" s="1"/>
  <c r="P868" i="2"/>
  <c r="P75" i="12" s="1"/>
  <c r="J855" i="2"/>
  <c r="J58" i="12"/>
  <c r="L859" i="2"/>
  <c r="L66" i="12" s="1"/>
  <c r="L62" i="12"/>
  <c r="Q864" i="2"/>
  <c r="Q69" i="12"/>
  <c r="J71" i="12"/>
  <c r="J868" i="2"/>
  <c r="J826" i="2"/>
  <c r="J33" i="12" s="1"/>
  <c r="R864" i="2"/>
  <c r="R69" i="12"/>
  <c r="G864" i="2"/>
  <c r="G69" i="12"/>
  <c r="S859" i="2"/>
  <c r="S66" i="12" s="1"/>
  <c r="S62" i="12"/>
  <c r="S110" i="12" s="1"/>
  <c r="O855" i="2"/>
  <c r="O58" i="12"/>
  <c r="O102" i="12" s="1"/>
  <c r="H827" i="2"/>
  <c r="H34" i="12" s="1"/>
  <c r="H39" i="12"/>
  <c r="R832" i="2"/>
  <c r="R872" i="2" s="1"/>
  <c r="R79" i="12" s="1"/>
  <c r="R41" i="12"/>
  <c r="L872" i="2"/>
  <c r="L79" i="12" s="1"/>
  <c r="K119" i="12"/>
  <c r="L119" i="12"/>
  <c r="M832" i="2"/>
  <c r="M872" i="2" s="1"/>
  <c r="M41" i="12"/>
  <c r="J119" i="12"/>
  <c r="P832" i="2"/>
  <c r="P872" i="2" s="1"/>
  <c r="P41" i="12"/>
  <c r="I872" i="2"/>
  <c r="I79" i="12" s="1"/>
  <c r="O119" i="12"/>
  <c r="S827" i="2"/>
  <c r="S34" i="12" s="1"/>
  <c r="S39" i="12"/>
  <c r="J801" i="2"/>
  <c r="J10" i="12"/>
  <c r="J117" i="12"/>
  <c r="H798" i="2"/>
  <c r="H5" i="12" s="1"/>
  <c r="H7" i="12"/>
  <c r="I800" i="2"/>
  <c r="I8" i="12"/>
  <c r="P117" i="12"/>
  <c r="O117" i="12"/>
  <c r="M117" i="12"/>
  <c r="L117" i="12"/>
  <c r="S117" i="12"/>
  <c r="R117" i="12"/>
  <c r="O802" i="2"/>
  <c r="O9" i="12" s="1"/>
  <c r="T263" i="7"/>
  <c r="M238" i="2"/>
  <c r="L574" i="2"/>
  <c r="P802" i="2" s="1"/>
  <c r="P9" i="12" s="1"/>
  <c r="R265" i="7"/>
  <c r="J576" i="2"/>
  <c r="N804" i="2" s="1"/>
  <c r="N11" i="12" s="1"/>
  <c r="F573" i="2"/>
  <c r="F572" i="2" s="1"/>
  <c r="F570" i="2" s="1"/>
  <c r="N414" i="2"/>
  <c r="N416" i="2" s="1"/>
  <c r="H414" i="2"/>
  <c r="P362" i="7" s="1"/>
  <c r="G243" i="2"/>
  <c r="O264" i="7"/>
  <c r="K803" i="2" s="1"/>
  <c r="S360" i="7"/>
  <c r="H239" i="2"/>
  <c r="Q261" i="7"/>
  <c r="E414" i="2"/>
  <c r="E416" i="2" s="1"/>
  <c r="L414" i="2"/>
  <c r="L416" i="2" s="1"/>
  <c r="F414" i="2"/>
  <c r="F416" i="2" s="1"/>
  <c r="G414" i="2"/>
  <c r="G416" i="2" s="1"/>
  <c r="O414" i="2"/>
  <c r="O416" i="2" s="1"/>
  <c r="Q362" i="7"/>
  <c r="I416" i="2"/>
  <c r="K416" i="2"/>
  <c r="S362" i="7"/>
  <c r="K360" i="7"/>
  <c r="C414" i="2"/>
  <c r="D663" i="2"/>
  <c r="C588" i="2"/>
  <c r="C587" i="2" s="1"/>
  <c r="C583" i="2" s="1"/>
  <c r="L360" i="7"/>
  <c r="C600" i="2"/>
  <c r="G832" i="2"/>
  <c r="G39" i="12" s="1"/>
  <c r="C594" i="2"/>
  <c r="D598" i="2"/>
  <c r="H825" i="2" s="1"/>
  <c r="K240" i="2"/>
  <c r="L110" i="12" l="1"/>
  <c r="J102" i="12"/>
  <c r="M102" i="12"/>
  <c r="G102" i="12"/>
  <c r="K110" i="12"/>
  <c r="I102" i="12"/>
  <c r="N110" i="12"/>
  <c r="N123" i="12"/>
  <c r="S123" i="12"/>
  <c r="R123" i="12"/>
  <c r="K123" i="12"/>
  <c r="L123" i="12"/>
  <c r="U362" i="7"/>
  <c r="J416" i="2"/>
  <c r="J423" i="2" s="1"/>
  <c r="J433" i="2" s="1"/>
  <c r="R827" i="2"/>
  <c r="R34" i="12" s="1"/>
  <c r="M827" i="2"/>
  <c r="M34" i="12" s="1"/>
  <c r="P827" i="2"/>
  <c r="P34" i="12" s="1"/>
  <c r="I875" i="2"/>
  <c r="I82" i="12" s="1"/>
  <c r="J875" i="2"/>
  <c r="J75" i="12"/>
  <c r="M875" i="2"/>
  <c r="M79" i="12"/>
  <c r="K875" i="2"/>
  <c r="P875" i="2"/>
  <c r="P79" i="12"/>
  <c r="O859" i="2"/>
  <c r="O66" i="12" s="1"/>
  <c r="O62" i="12"/>
  <c r="O110" i="12" s="1"/>
  <c r="I859" i="2"/>
  <c r="I66" i="12" s="1"/>
  <c r="I62" i="12"/>
  <c r="J103" i="12"/>
  <c r="P859" i="2"/>
  <c r="P66" i="12" s="1"/>
  <c r="P62" i="12"/>
  <c r="P110" i="12" s="1"/>
  <c r="N826" i="2"/>
  <c r="N33" i="12" s="1"/>
  <c r="N71" i="12"/>
  <c r="N868" i="2"/>
  <c r="N75" i="12" s="1"/>
  <c r="P103" i="12"/>
  <c r="Q826" i="2"/>
  <c r="Q33" i="12" s="1"/>
  <c r="Q71" i="12"/>
  <c r="Q868" i="2"/>
  <c r="Q75" i="12" s="1"/>
  <c r="M859" i="2"/>
  <c r="M66" i="12" s="1"/>
  <c r="M62" i="12"/>
  <c r="L868" i="2"/>
  <c r="L75" i="12" s="1"/>
  <c r="L71" i="12"/>
  <c r="L826" i="2"/>
  <c r="L33" i="12" s="1"/>
  <c r="K103" i="12"/>
  <c r="J859" i="2"/>
  <c r="J66" i="12" s="1"/>
  <c r="J62" i="12"/>
  <c r="G71" i="12"/>
  <c r="G826" i="2"/>
  <c r="G868" i="2"/>
  <c r="G75" i="12" s="1"/>
  <c r="G859" i="2"/>
  <c r="G66" i="12" s="1"/>
  <c r="G62" i="12"/>
  <c r="S868" i="2"/>
  <c r="S75" i="12" s="1"/>
  <c r="S71" i="12"/>
  <c r="S826" i="2"/>
  <c r="S33" i="12" s="1"/>
  <c r="Q859" i="2"/>
  <c r="Q66" i="12" s="1"/>
  <c r="Q62" i="12"/>
  <c r="Q110" i="12" s="1"/>
  <c r="M103" i="12"/>
  <c r="R868" i="2"/>
  <c r="R71" i="12"/>
  <c r="R826" i="2"/>
  <c r="R33" i="12" s="1"/>
  <c r="O868" i="2"/>
  <c r="O71" i="12"/>
  <c r="O826" i="2"/>
  <c r="O33" i="12" s="1"/>
  <c r="I103" i="12"/>
  <c r="G119" i="12"/>
  <c r="H119" i="12"/>
  <c r="S872" i="2"/>
  <c r="R39" i="12"/>
  <c r="Q872" i="2"/>
  <c r="P39" i="12"/>
  <c r="I119" i="12"/>
  <c r="N872" i="2"/>
  <c r="N79" i="12" s="1"/>
  <c r="M39" i="12"/>
  <c r="K801" i="2"/>
  <c r="K10" i="12"/>
  <c r="I798" i="2"/>
  <c r="I5" i="12" s="1"/>
  <c r="I7" i="12"/>
  <c r="J800" i="2"/>
  <c r="J8" i="12"/>
  <c r="C591" i="2"/>
  <c r="M574" i="2"/>
  <c r="U263" i="7"/>
  <c r="N238" i="2"/>
  <c r="I239" i="2"/>
  <c r="I575" i="2" s="1"/>
  <c r="H575" i="2"/>
  <c r="S265" i="7"/>
  <c r="K576" i="2"/>
  <c r="O804" i="2" s="1"/>
  <c r="O11" i="12" s="1"/>
  <c r="G573" i="2"/>
  <c r="G572" i="2" s="1"/>
  <c r="G570" i="2" s="1"/>
  <c r="V362" i="7"/>
  <c r="H416" i="2"/>
  <c r="P364" i="7" s="1"/>
  <c r="P368" i="7" s="1"/>
  <c r="H243" i="2"/>
  <c r="P264" i="7"/>
  <c r="M362" i="7"/>
  <c r="T362" i="7"/>
  <c r="R261" i="7"/>
  <c r="W362" i="7"/>
  <c r="N362" i="7"/>
  <c r="O362" i="7"/>
  <c r="T364" i="7"/>
  <c r="T368" i="7" s="1"/>
  <c r="L423" i="2"/>
  <c r="L433" i="2" s="1"/>
  <c r="S364" i="7"/>
  <c r="S368" i="7" s="1"/>
  <c r="K423" i="2"/>
  <c r="K433" i="2" s="1"/>
  <c r="V364" i="7"/>
  <c r="V368" i="7" s="1"/>
  <c r="N423" i="2"/>
  <c r="N433" i="2" s="1"/>
  <c r="F423" i="2"/>
  <c r="F433" i="2" s="1"/>
  <c r="N364" i="7"/>
  <c r="N368" i="7" s="1"/>
  <c r="M423" i="2"/>
  <c r="M433" i="2" s="1"/>
  <c r="U364" i="7"/>
  <c r="U368" i="7" s="1"/>
  <c r="M364" i="7"/>
  <c r="M368" i="7" s="1"/>
  <c r="E423" i="2"/>
  <c r="E433" i="2" s="1"/>
  <c r="Q364" i="7"/>
  <c r="Q368" i="7" s="1"/>
  <c r="I423" i="2"/>
  <c r="I433" i="2" s="1"/>
  <c r="C612" i="2"/>
  <c r="W364" i="7"/>
  <c r="W368" i="7" s="1"/>
  <c r="O423" i="2"/>
  <c r="O433" i="2" s="1"/>
  <c r="G423" i="2"/>
  <c r="G433" i="2" s="1"/>
  <c r="O364" i="7"/>
  <c r="O368" i="7" s="1"/>
  <c r="C416" i="2"/>
  <c r="K362" i="7"/>
  <c r="H872" i="2"/>
  <c r="H79" i="12" s="1"/>
  <c r="G872" i="2"/>
  <c r="G827" i="2"/>
  <c r="L240" i="2"/>
  <c r="M110" i="12" l="1"/>
  <c r="J110" i="12"/>
  <c r="I110" i="12"/>
  <c r="G123" i="12"/>
  <c r="G110" i="12"/>
  <c r="I123" i="12"/>
  <c r="Q123" i="12"/>
  <c r="P123" i="12"/>
  <c r="O123" i="12"/>
  <c r="M123" i="12"/>
  <c r="J123" i="12"/>
  <c r="R364" i="7"/>
  <c r="R368" i="7" s="1"/>
  <c r="I888" i="2"/>
  <c r="I95" i="12" s="1"/>
  <c r="P888" i="2"/>
  <c r="P95" i="12" s="1"/>
  <c r="P82" i="12"/>
  <c r="S875" i="2"/>
  <c r="S79" i="12"/>
  <c r="K888" i="2"/>
  <c r="K95" i="12" s="1"/>
  <c r="K82" i="12"/>
  <c r="Q875" i="2"/>
  <c r="Q79" i="12"/>
  <c r="R875" i="2"/>
  <c r="R75" i="12"/>
  <c r="L875" i="2"/>
  <c r="O875" i="2"/>
  <c r="O75" i="12"/>
  <c r="M888" i="2"/>
  <c r="M95" i="12" s="1"/>
  <c r="M82" i="12"/>
  <c r="G875" i="2"/>
  <c r="G79" i="12"/>
  <c r="J888" i="2"/>
  <c r="J95" i="12" s="1"/>
  <c r="J82" i="12"/>
  <c r="G103" i="12"/>
  <c r="L103" i="12"/>
  <c r="N875" i="2"/>
  <c r="R103" i="12"/>
  <c r="S103" i="12"/>
  <c r="N103" i="12"/>
  <c r="Q103" i="12"/>
  <c r="O103" i="12"/>
  <c r="G33" i="12"/>
  <c r="G822" i="2"/>
  <c r="G29" i="12" s="1"/>
  <c r="G34" i="12"/>
  <c r="Q119" i="12"/>
  <c r="P119" i="12"/>
  <c r="N119" i="12"/>
  <c r="M119" i="12"/>
  <c r="S119" i="12"/>
  <c r="R119" i="12"/>
  <c r="K800" i="2"/>
  <c r="K8" i="12"/>
  <c r="J798" i="2"/>
  <c r="J5" i="12" s="1"/>
  <c r="J7" i="12"/>
  <c r="C592" i="2"/>
  <c r="Q802" i="2"/>
  <c r="Q9" i="12" s="1"/>
  <c r="N574" i="2"/>
  <c r="V263" i="7"/>
  <c r="O238" i="2"/>
  <c r="J239" i="2"/>
  <c r="J575" i="2" s="1"/>
  <c r="Q264" i="7"/>
  <c r="I243" i="2"/>
  <c r="H573" i="2"/>
  <c r="H572" i="2" s="1"/>
  <c r="H570" i="2" s="1"/>
  <c r="T265" i="7"/>
  <c r="L576" i="2"/>
  <c r="P804" i="2" s="1"/>
  <c r="P11" i="12" s="1"/>
  <c r="L803" i="2"/>
  <c r="H423" i="2"/>
  <c r="H433" i="2" s="1"/>
  <c r="S261" i="7"/>
  <c r="C613" i="2"/>
  <c r="C423" i="2"/>
  <c r="C433" i="2" s="1"/>
  <c r="K364" i="7"/>
  <c r="M803" i="2"/>
  <c r="I573" i="2"/>
  <c r="I572" i="2" s="1"/>
  <c r="I570" i="2" s="1"/>
  <c r="M240" i="2"/>
  <c r="H32" i="12" l="1"/>
  <c r="G108" i="12"/>
  <c r="K368" i="7"/>
  <c r="C69" i="13"/>
  <c r="G888" i="2"/>
  <c r="G82" i="12"/>
  <c r="N888" i="2"/>
  <c r="N95" i="12" s="1"/>
  <c r="N82" i="12"/>
  <c r="Q888" i="2"/>
  <c r="Q95" i="12" s="1"/>
  <c r="Q82" i="12"/>
  <c r="O888" i="2"/>
  <c r="O95" i="12" s="1"/>
  <c r="O82" i="12"/>
  <c r="L888" i="2"/>
  <c r="L95" i="12" s="1"/>
  <c r="L82" i="12"/>
  <c r="S888" i="2"/>
  <c r="S95" i="12" s="1"/>
  <c r="S82" i="12"/>
  <c r="R888" i="2"/>
  <c r="R95" i="12" s="1"/>
  <c r="R82" i="12"/>
  <c r="G839" i="2"/>
  <c r="G46" i="12" s="1"/>
  <c r="G122" i="12"/>
  <c r="L801" i="2"/>
  <c r="L10" i="12"/>
  <c r="M801" i="2"/>
  <c r="M10" i="12"/>
  <c r="K798" i="2"/>
  <c r="K5" i="12" s="1"/>
  <c r="K7" i="12"/>
  <c r="R802" i="2"/>
  <c r="R9" i="12" s="1"/>
  <c r="R264" i="7"/>
  <c r="O574" i="2"/>
  <c r="W263" i="7"/>
  <c r="K239" i="2"/>
  <c r="K575" i="2" s="1"/>
  <c r="J243" i="2"/>
  <c r="U265" i="7"/>
  <c r="M576" i="2"/>
  <c r="Q804" i="2" s="1"/>
  <c r="Q11" i="12" s="1"/>
  <c r="T261" i="7"/>
  <c r="N803" i="2"/>
  <c r="J573" i="2"/>
  <c r="J572" i="2" s="1"/>
  <c r="J570" i="2" s="1"/>
  <c r="N240" i="2"/>
  <c r="G107" i="12" l="1"/>
  <c r="G890" i="2"/>
  <c r="G95" i="12"/>
  <c r="G109" i="12"/>
  <c r="M800" i="2"/>
  <c r="M8" i="12"/>
  <c r="N801" i="2"/>
  <c r="N10" i="12"/>
  <c r="L800" i="2"/>
  <c r="L8" i="12"/>
  <c r="L239" i="2"/>
  <c r="L575" i="2" s="1"/>
  <c r="S802" i="2"/>
  <c r="S9" i="12" s="1"/>
  <c r="S264" i="7"/>
  <c r="K243" i="2"/>
  <c r="V265" i="7"/>
  <c r="N576" i="2"/>
  <c r="R804" i="2" s="1"/>
  <c r="R11" i="12" s="1"/>
  <c r="U261" i="7"/>
  <c r="O803" i="2"/>
  <c r="K573" i="2"/>
  <c r="K572" i="2" s="1"/>
  <c r="K570" i="2" s="1"/>
  <c r="O240" i="2"/>
  <c r="O576" i="2" s="1"/>
  <c r="K379" i="7" l="1"/>
  <c r="K380" i="7" s="1"/>
  <c r="G97" i="12"/>
  <c r="H889" i="2"/>
  <c r="H96" i="12" s="1"/>
  <c r="G816" i="2"/>
  <c r="N800" i="2"/>
  <c r="N8" i="12"/>
  <c r="M798" i="2"/>
  <c r="M5" i="12" s="1"/>
  <c r="M7" i="12"/>
  <c r="L798" i="2"/>
  <c r="L5" i="12" s="1"/>
  <c r="L7" i="12"/>
  <c r="O801" i="2"/>
  <c r="O10" i="12"/>
  <c r="M239" i="2"/>
  <c r="M575" i="2" s="1"/>
  <c r="L243" i="2"/>
  <c r="T264" i="7"/>
  <c r="W265" i="7"/>
  <c r="S804" i="2" s="1"/>
  <c r="S11" i="12" s="1"/>
  <c r="V261" i="7"/>
  <c r="P803" i="2"/>
  <c r="L573" i="2"/>
  <c r="L572" i="2" s="1"/>
  <c r="L570" i="2" s="1"/>
  <c r="G815" i="2" l="1"/>
  <c r="G23" i="12"/>
  <c r="P801" i="2"/>
  <c r="P10" i="12"/>
  <c r="O800" i="2"/>
  <c r="O8" i="12"/>
  <c r="N798" i="2"/>
  <c r="N5" i="12" s="1"/>
  <c r="N7" i="12"/>
  <c r="N239" i="2"/>
  <c r="N575" i="2" s="1"/>
  <c r="U264" i="7"/>
  <c r="M243" i="2"/>
  <c r="T256" i="2"/>
  <c r="S256" i="2" s="1"/>
  <c r="W261" i="7"/>
  <c r="Q803" i="2"/>
  <c r="M573" i="2"/>
  <c r="M572" i="2" s="1"/>
  <c r="M570" i="2" s="1"/>
  <c r="G98" i="12" l="1"/>
  <c r="G811" i="2"/>
  <c r="G22" i="12"/>
  <c r="P800" i="2"/>
  <c r="P8" i="12"/>
  <c r="O798" i="2"/>
  <c r="O5" i="12" s="1"/>
  <c r="O7" i="12"/>
  <c r="Q801" i="2"/>
  <c r="Q10" i="12"/>
  <c r="V264" i="7"/>
  <c r="O239" i="2"/>
  <c r="W264" i="7" s="1"/>
  <c r="N243" i="2"/>
  <c r="R803" i="2"/>
  <c r="N573" i="2"/>
  <c r="N572" i="2" s="1"/>
  <c r="N570" i="2" s="1"/>
  <c r="G819" i="2" l="1"/>
  <c r="G18" i="12"/>
  <c r="R801" i="2"/>
  <c r="R10" i="12"/>
  <c r="P798" i="2"/>
  <c r="P5" i="12" s="1"/>
  <c r="P7" i="12"/>
  <c r="Q800" i="2"/>
  <c r="Q8" i="12"/>
  <c r="O575" i="2"/>
  <c r="S803" i="2" s="1"/>
  <c r="O243" i="2"/>
  <c r="G114" i="12" l="1"/>
  <c r="G113" i="12"/>
  <c r="G840" i="2"/>
  <c r="G26" i="12"/>
  <c r="G820" i="2"/>
  <c r="S801" i="2"/>
  <c r="S10" i="12"/>
  <c r="Q798" i="2"/>
  <c r="Q5" i="12" s="1"/>
  <c r="Q7" i="12"/>
  <c r="R800" i="2"/>
  <c r="R8" i="12"/>
  <c r="O573" i="2"/>
  <c r="O572" i="2" s="1"/>
  <c r="O570" i="2" s="1"/>
  <c r="G27" i="12" l="1"/>
  <c r="G104" i="12"/>
  <c r="G47" i="12"/>
  <c r="R798" i="2"/>
  <c r="R5" i="12" s="1"/>
  <c r="R7" i="12"/>
  <c r="S800" i="2"/>
  <c r="S8" i="12"/>
  <c r="T255" i="2"/>
  <c r="S798" i="2" l="1"/>
  <c r="S5" i="12" s="1"/>
  <c r="S7" i="12"/>
  <c r="S255" i="2"/>
  <c r="V291" i="2"/>
  <c r="V295" i="2" s="1"/>
  <c r="D403" i="2" s="1"/>
  <c r="E537" i="2" s="1"/>
  <c r="D16" i="14" s="1"/>
  <c r="D626" i="2" l="1"/>
  <c r="L351" i="7"/>
  <c r="D18" i="13" s="1"/>
  <c r="D69" i="13" s="1"/>
  <c r="D405" i="2"/>
  <c r="AJ291" i="2"/>
  <c r="D359" i="2"/>
  <c r="T257" i="2"/>
  <c r="L353" i="7" l="1"/>
  <c r="D414" i="2"/>
  <c r="D658" i="2"/>
  <c r="D646" i="2" s="1"/>
  <c r="D625" i="2"/>
  <c r="H853" i="2"/>
  <c r="H60" i="12" s="1"/>
  <c r="D362" i="2"/>
  <c r="O363" i="2" s="1"/>
  <c r="D369" i="2"/>
  <c r="S257" i="2"/>
  <c r="T285" i="2"/>
  <c r="D416" i="2" l="1"/>
  <c r="L362" i="7"/>
  <c r="H852" i="2"/>
  <c r="D628" i="2"/>
  <c r="D632" i="2" s="1"/>
  <c r="D634" i="2" s="1"/>
  <c r="H885" i="2"/>
  <c r="H92" i="12" s="1"/>
  <c r="D661" i="2"/>
  <c r="E369" i="2"/>
  <c r="D372" i="2"/>
  <c r="H855" i="2" l="1"/>
  <c r="H59" i="12"/>
  <c r="H873" i="2"/>
  <c r="H80" i="12" s="1"/>
  <c r="H887" i="2"/>
  <c r="H94" i="12" s="1"/>
  <c r="D635" i="2"/>
  <c r="D637" i="2" s="1"/>
  <c r="H861" i="2"/>
  <c r="L364" i="7"/>
  <c r="L368" i="7" s="1"/>
  <c r="D423" i="2"/>
  <c r="D433" i="2" s="1"/>
  <c r="F369" i="2"/>
  <c r="E372" i="2"/>
  <c r="H862" i="2" l="1"/>
  <c r="H68" i="12"/>
  <c r="H859" i="2"/>
  <c r="H66" i="12" s="1"/>
  <c r="H62" i="12"/>
  <c r="D599" i="2"/>
  <c r="D641" i="2"/>
  <c r="G369" i="2"/>
  <c r="F372" i="2"/>
  <c r="H123" i="12" l="1"/>
  <c r="H110" i="12"/>
  <c r="H864" i="2"/>
  <c r="H69" i="12"/>
  <c r="D594" i="2"/>
  <c r="D612" i="2" s="1"/>
  <c r="E598" i="2"/>
  <c r="I825" i="2" s="1"/>
  <c r="H369" i="2"/>
  <c r="G372" i="2"/>
  <c r="H71" i="12" l="1"/>
  <c r="H826" i="2"/>
  <c r="H868" i="2"/>
  <c r="E594" i="2"/>
  <c r="E612" i="2" s="1"/>
  <c r="F598" i="2"/>
  <c r="J825" i="2" s="1"/>
  <c r="I369" i="2"/>
  <c r="H372" i="2"/>
  <c r="H875" i="2" l="1"/>
  <c r="H75" i="12"/>
  <c r="H33" i="12"/>
  <c r="H822" i="2"/>
  <c r="I32" i="12"/>
  <c r="H103" i="12"/>
  <c r="F594" i="2"/>
  <c r="F612" i="2" s="1"/>
  <c r="G598" i="2"/>
  <c r="K825" i="2" s="1"/>
  <c r="J369" i="2"/>
  <c r="I372" i="2"/>
  <c r="H888" i="2" l="1"/>
  <c r="H82" i="12"/>
  <c r="I822" i="2"/>
  <c r="J32" i="12"/>
  <c r="H839" i="2"/>
  <c r="H46" i="12" s="1"/>
  <c r="H29" i="12"/>
  <c r="H598" i="2"/>
  <c r="L825" i="2" s="1"/>
  <c r="G594" i="2"/>
  <c r="G612" i="2" s="1"/>
  <c r="J372" i="2"/>
  <c r="K369" i="2"/>
  <c r="H109" i="12" l="1"/>
  <c r="H890" i="2"/>
  <c r="H95" i="12"/>
  <c r="H107" i="12"/>
  <c r="H108" i="12"/>
  <c r="H122" i="12"/>
  <c r="K32" i="12"/>
  <c r="J822" i="2"/>
  <c r="I839" i="2"/>
  <c r="I46" i="12" s="1"/>
  <c r="I29" i="12"/>
  <c r="H594" i="2"/>
  <c r="H612" i="2" s="1"/>
  <c r="I598" i="2"/>
  <c r="M825" i="2" s="1"/>
  <c r="L369" i="2"/>
  <c r="K372" i="2"/>
  <c r="I109" i="12" l="1"/>
  <c r="H97" i="12"/>
  <c r="I889" i="2"/>
  <c r="H816" i="2"/>
  <c r="L379" i="7"/>
  <c r="L380" i="7" s="1"/>
  <c r="J839" i="2"/>
  <c r="J46" i="12" s="1"/>
  <c r="J29" i="12"/>
  <c r="I107" i="12"/>
  <c r="I122" i="12"/>
  <c r="I108" i="12"/>
  <c r="K822" i="2"/>
  <c r="L32" i="12"/>
  <c r="J598" i="2"/>
  <c r="N825" i="2" s="1"/>
  <c r="I594" i="2"/>
  <c r="I612" i="2" s="1"/>
  <c r="L372" i="2"/>
  <c r="M369" i="2"/>
  <c r="J109" i="12" l="1"/>
  <c r="H815" i="2"/>
  <c r="H23" i="12"/>
  <c r="I890" i="2"/>
  <c r="I96" i="12"/>
  <c r="J122" i="12"/>
  <c r="J108" i="12"/>
  <c r="J107" i="12"/>
  <c r="K839" i="2"/>
  <c r="K46" i="12" s="1"/>
  <c r="K29" i="12"/>
  <c r="L822" i="2"/>
  <c r="M32" i="12"/>
  <c r="K598" i="2"/>
  <c r="O825" i="2" s="1"/>
  <c r="J594" i="2"/>
  <c r="J612" i="2" s="1"/>
  <c r="N369" i="2"/>
  <c r="M372" i="2"/>
  <c r="H98" i="12" l="1"/>
  <c r="K109" i="12"/>
  <c r="I97" i="12"/>
  <c r="J889" i="2"/>
  <c r="I816" i="2"/>
  <c r="M379" i="7"/>
  <c r="M380" i="7" s="1"/>
  <c r="H22" i="12"/>
  <c r="H811" i="2"/>
  <c r="N32" i="12"/>
  <c r="M822" i="2"/>
  <c r="K107" i="12"/>
  <c r="K122" i="12"/>
  <c r="K108" i="12"/>
  <c r="L839" i="2"/>
  <c r="L46" i="12" s="1"/>
  <c r="L29" i="12"/>
  <c r="L598" i="2"/>
  <c r="P825" i="2" s="1"/>
  <c r="K594" i="2"/>
  <c r="K612" i="2" s="1"/>
  <c r="O369" i="2"/>
  <c r="O372" i="2" s="1"/>
  <c r="N372" i="2"/>
  <c r="L109" i="12" l="1"/>
  <c r="H819" i="2"/>
  <c r="H18" i="12"/>
  <c r="I23" i="12"/>
  <c r="I815" i="2"/>
  <c r="J890" i="2"/>
  <c r="J96" i="12"/>
  <c r="M839" i="2"/>
  <c r="M46" i="12" s="1"/>
  <c r="M29" i="12"/>
  <c r="L108" i="12"/>
  <c r="L107" i="12"/>
  <c r="L122" i="12"/>
  <c r="N822" i="2"/>
  <c r="L594" i="2"/>
  <c r="L612" i="2" s="1"/>
  <c r="M598" i="2"/>
  <c r="Q825" i="2" s="1"/>
  <c r="I98" i="12" l="1"/>
  <c r="M109" i="12"/>
  <c r="J97" i="12"/>
  <c r="N379" i="7"/>
  <c r="N380" i="7" s="1"/>
  <c r="J816" i="2"/>
  <c r="K889" i="2"/>
  <c r="I22" i="12"/>
  <c r="I811" i="2"/>
  <c r="H113" i="12"/>
  <c r="H114" i="12"/>
  <c r="H26" i="12"/>
  <c r="H840" i="2"/>
  <c r="H820" i="2"/>
  <c r="O32" i="12"/>
  <c r="O822" i="2"/>
  <c r="M107" i="12"/>
  <c r="M108" i="12"/>
  <c r="M122" i="12"/>
  <c r="N839" i="2"/>
  <c r="N46" i="12" s="1"/>
  <c r="N29" i="12"/>
  <c r="N598" i="2"/>
  <c r="R825" i="2" s="1"/>
  <c r="M594" i="2"/>
  <c r="M612" i="2" s="1"/>
  <c r="N109" i="12" l="1"/>
  <c r="I18" i="12"/>
  <c r="I819" i="2"/>
  <c r="K890" i="2"/>
  <c r="K96" i="12"/>
  <c r="J23" i="12"/>
  <c r="J815" i="2"/>
  <c r="H104" i="12"/>
  <c r="H27" i="12"/>
  <c r="H47" i="12"/>
  <c r="P32" i="12"/>
  <c r="P822" i="2"/>
  <c r="N107" i="12"/>
  <c r="N122" i="12"/>
  <c r="N108" i="12"/>
  <c r="O839" i="2"/>
  <c r="O46" i="12" s="1"/>
  <c r="O109" i="12" s="1"/>
  <c r="O29" i="12"/>
  <c r="O598" i="2"/>
  <c r="N594" i="2"/>
  <c r="N612" i="2" s="1"/>
  <c r="O594" i="2" l="1"/>
  <c r="O612" i="2" s="1"/>
  <c r="S825" i="2"/>
  <c r="J98" i="12"/>
  <c r="J811" i="2"/>
  <c r="J22" i="12"/>
  <c r="K97" i="12"/>
  <c r="O379" i="7"/>
  <c r="O380" i="7" s="1"/>
  <c r="L889" i="2"/>
  <c r="K816" i="2"/>
  <c r="I840" i="2"/>
  <c r="I26" i="12"/>
  <c r="I820" i="2"/>
  <c r="I114" i="12"/>
  <c r="I113" i="12"/>
  <c r="P839" i="2"/>
  <c r="P46" i="12" s="1"/>
  <c r="P109" i="12" s="1"/>
  <c r="P29" i="12"/>
  <c r="O107" i="12"/>
  <c r="O122" i="12"/>
  <c r="O108" i="12"/>
  <c r="Q32" i="12"/>
  <c r="Q822" i="2"/>
  <c r="I104" i="12" l="1"/>
  <c r="I47" i="12"/>
  <c r="I27" i="12"/>
  <c r="K815" i="2"/>
  <c r="K23" i="12"/>
  <c r="L890" i="2"/>
  <c r="L96" i="12"/>
  <c r="J819" i="2"/>
  <c r="J18" i="12"/>
  <c r="Q839" i="2"/>
  <c r="Q46" i="12" s="1"/>
  <c r="Q109" i="12" s="1"/>
  <c r="Q29" i="12"/>
  <c r="P107" i="12"/>
  <c r="P122" i="12"/>
  <c r="P108" i="12"/>
  <c r="R32" i="12"/>
  <c r="R822" i="2"/>
  <c r="D648" i="2"/>
  <c r="D662" i="2" s="1"/>
  <c r="D664" i="2" s="1"/>
  <c r="L377" i="7" s="1"/>
  <c r="K98" i="12" l="1"/>
  <c r="L97" i="12"/>
  <c r="M889" i="2"/>
  <c r="P379" i="7"/>
  <c r="P380" i="7" s="1"/>
  <c r="L816" i="2"/>
  <c r="J26" i="12"/>
  <c r="J840" i="2"/>
  <c r="J820" i="2"/>
  <c r="K811" i="2"/>
  <c r="K22" i="12"/>
  <c r="J113" i="12"/>
  <c r="J114" i="12"/>
  <c r="S822" i="2"/>
  <c r="S32" i="12"/>
  <c r="R839" i="2"/>
  <c r="R46" i="12" s="1"/>
  <c r="R109" i="12" s="1"/>
  <c r="R29" i="12"/>
  <c r="Q107" i="12"/>
  <c r="Q122" i="12"/>
  <c r="Q108" i="12"/>
  <c r="D588" i="2"/>
  <c r="D587" i="2" s="1"/>
  <c r="D583" i="2" s="1"/>
  <c r="D591" i="2" s="1"/>
  <c r="E663" i="2"/>
  <c r="E664" i="2" s="1"/>
  <c r="M377" i="7" s="1"/>
  <c r="J104" i="12" l="1"/>
  <c r="J47" i="12"/>
  <c r="J27" i="12"/>
  <c r="K18" i="12"/>
  <c r="K819" i="2"/>
  <c r="L23" i="12"/>
  <c r="L815" i="2"/>
  <c r="M890" i="2"/>
  <c r="M96" i="12"/>
  <c r="R122" i="12"/>
  <c r="R108" i="12"/>
  <c r="R107" i="12"/>
  <c r="S839" i="2"/>
  <c r="S46" i="12" s="1"/>
  <c r="S109" i="12" s="1"/>
  <c r="S29" i="12"/>
  <c r="F663" i="2"/>
  <c r="F664" i="2" s="1"/>
  <c r="N377" i="7" s="1"/>
  <c r="E588" i="2"/>
  <c r="E587" i="2" s="1"/>
  <c r="E583" i="2" s="1"/>
  <c r="E591" i="2" s="1"/>
  <c r="D613" i="2"/>
  <c r="D592" i="2"/>
  <c r="L98" i="12" l="1"/>
  <c r="M97" i="12"/>
  <c r="N889" i="2"/>
  <c r="Q379" i="7"/>
  <c r="Q380" i="7" s="1"/>
  <c r="M816" i="2"/>
  <c r="K840" i="2"/>
  <c r="K820" i="2"/>
  <c r="K26" i="12"/>
  <c r="K113" i="12"/>
  <c r="K114" i="12"/>
  <c r="L22" i="12"/>
  <c r="L811" i="2"/>
  <c r="S122" i="12"/>
  <c r="S108" i="12"/>
  <c r="S107" i="12"/>
  <c r="G663" i="2"/>
  <c r="G664" i="2" s="1"/>
  <c r="O377" i="7" s="1"/>
  <c r="F588" i="2"/>
  <c r="F587" i="2" s="1"/>
  <c r="F583" i="2" s="1"/>
  <c r="F591" i="2" s="1"/>
  <c r="E613" i="2"/>
  <c r="E592" i="2"/>
  <c r="M23" i="12" l="1"/>
  <c r="M815" i="2"/>
  <c r="N890" i="2"/>
  <c r="N96" i="12"/>
  <c r="K104" i="12"/>
  <c r="K27" i="12"/>
  <c r="K47" i="12"/>
  <c r="L819" i="2"/>
  <c r="L18" i="12"/>
  <c r="H663" i="2"/>
  <c r="H664" i="2" s="1"/>
  <c r="P377" i="7" s="1"/>
  <c r="G588" i="2"/>
  <c r="G587" i="2" s="1"/>
  <c r="G583" i="2" s="1"/>
  <c r="G591" i="2" s="1"/>
  <c r="F592" i="2"/>
  <c r="F613" i="2"/>
  <c r="M98" i="12" l="1"/>
  <c r="L26" i="12"/>
  <c r="L820" i="2"/>
  <c r="L840" i="2"/>
  <c r="N97" i="12"/>
  <c r="N816" i="2"/>
  <c r="R379" i="7"/>
  <c r="R380" i="7" s="1"/>
  <c r="O889" i="2"/>
  <c r="M22" i="12"/>
  <c r="M811" i="2"/>
  <c r="L114" i="12"/>
  <c r="L113" i="12"/>
  <c r="H588" i="2"/>
  <c r="H587" i="2" s="1"/>
  <c r="H583" i="2" s="1"/>
  <c r="H591" i="2" s="1"/>
  <c r="I663" i="2"/>
  <c r="I664" i="2" s="1"/>
  <c r="Q377" i="7" s="1"/>
  <c r="G613" i="2"/>
  <c r="G592" i="2"/>
  <c r="N23" i="12" l="1"/>
  <c r="N815" i="2"/>
  <c r="O890" i="2"/>
  <c r="O96" i="12"/>
  <c r="M18" i="12"/>
  <c r="M819" i="2"/>
  <c r="L104" i="12"/>
  <c r="L47" i="12"/>
  <c r="L27" i="12"/>
  <c r="H613" i="2"/>
  <c r="H592" i="2"/>
  <c r="J663" i="2"/>
  <c r="J664" i="2" s="1"/>
  <c r="R377" i="7" s="1"/>
  <c r="I588" i="2"/>
  <c r="I587" i="2" s="1"/>
  <c r="I583" i="2" s="1"/>
  <c r="I591" i="2" s="1"/>
  <c r="N98" i="12" l="1"/>
  <c r="M114" i="12"/>
  <c r="M113" i="12"/>
  <c r="M26" i="12"/>
  <c r="M840" i="2"/>
  <c r="M820" i="2"/>
  <c r="O97" i="12"/>
  <c r="P889" i="2"/>
  <c r="O816" i="2"/>
  <c r="S379" i="7"/>
  <c r="S380" i="7" s="1"/>
  <c r="N811" i="2"/>
  <c r="N22" i="12"/>
  <c r="I613" i="2"/>
  <c r="I592" i="2"/>
  <c r="K663" i="2"/>
  <c r="K664" i="2" s="1"/>
  <c r="S377" i="7" s="1"/>
  <c r="J588" i="2"/>
  <c r="J587" i="2" s="1"/>
  <c r="J583" i="2" s="1"/>
  <c r="J591" i="2" s="1"/>
  <c r="O23" i="12" l="1"/>
  <c r="O98" i="12" s="1"/>
  <c r="O815" i="2"/>
  <c r="M104" i="12"/>
  <c r="M47" i="12"/>
  <c r="M27" i="12"/>
  <c r="N819" i="2"/>
  <c r="N18" i="12"/>
  <c r="P890" i="2"/>
  <c r="P96" i="12"/>
  <c r="J592" i="2"/>
  <c r="J613" i="2"/>
  <c r="K588" i="2"/>
  <c r="K587" i="2" s="1"/>
  <c r="K583" i="2" s="1"/>
  <c r="K591" i="2" s="1"/>
  <c r="L663" i="2"/>
  <c r="L664" i="2" s="1"/>
  <c r="T377" i="7" s="1"/>
  <c r="N114" i="12" l="1"/>
  <c r="N113" i="12"/>
  <c r="P97" i="12"/>
  <c r="Q889" i="2"/>
  <c r="T379" i="7"/>
  <c r="T380" i="7" s="1"/>
  <c r="P816" i="2"/>
  <c r="N840" i="2"/>
  <c r="N26" i="12"/>
  <c r="N820" i="2"/>
  <c r="O22" i="12"/>
  <c r="O811" i="2"/>
  <c r="K592" i="2"/>
  <c r="K613" i="2"/>
  <c r="M663" i="2"/>
  <c r="M664" i="2" s="1"/>
  <c r="U377" i="7" s="1"/>
  <c r="L588" i="2"/>
  <c r="L587" i="2" s="1"/>
  <c r="L583" i="2" s="1"/>
  <c r="L591" i="2" s="1"/>
  <c r="P815" i="2" l="1"/>
  <c r="P23" i="12"/>
  <c r="P98" i="12" s="1"/>
  <c r="Q890" i="2"/>
  <c r="Q96" i="12"/>
  <c r="N47" i="12"/>
  <c r="N104" i="12"/>
  <c r="N27" i="12"/>
  <c r="O18" i="12"/>
  <c r="O819" i="2"/>
  <c r="N663" i="2"/>
  <c r="N664" i="2" s="1"/>
  <c r="V377" i="7" s="1"/>
  <c r="M588" i="2"/>
  <c r="M587" i="2" s="1"/>
  <c r="M583" i="2" s="1"/>
  <c r="M591" i="2" s="1"/>
  <c r="L592" i="2"/>
  <c r="L613" i="2"/>
  <c r="O114" i="12" l="1"/>
  <c r="O113" i="12"/>
  <c r="Q97" i="12"/>
  <c r="R889" i="2"/>
  <c r="Q816" i="2"/>
  <c r="U379" i="7"/>
  <c r="U380" i="7" s="1"/>
  <c r="O820" i="2"/>
  <c r="O26" i="12"/>
  <c r="O840" i="2"/>
  <c r="P811" i="2"/>
  <c r="P22" i="12"/>
  <c r="N588" i="2"/>
  <c r="N587" i="2" s="1"/>
  <c r="N583" i="2" s="1"/>
  <c r="N591" i="2" s="1"/>
  <c r="O663" i="2"/>
  <c r="O664" i="2" s="1"/>
  <c r="M592" i="2"/>
  <c r="M613" i="2"/>
  <c r="R890" i="2" l="1"/>
  <c r="R96" i="12"/>
  <c r="O47" i="12"/>
  <c r="O104" i="12"/>
  <c r="O27" i="12"/>
  <c r="Q23" i="12"/>
  <c r="Q98" i="12" s="1"/>
  <c r="Q815" i="2"/>
  <c r="P819" i="2"/>
  <c r="P18" i="12"/>
  <c r="O588" i="2"/>
  <c r="O587" i="2" s="1"/>
  <c r="O583" i="2" s="1"/>
  <c r="O591" i="2" s="1"/>
  <c r="O592" i="2" s="1"/>
  <c r="W377" i="7"/>
  <c r="N613" i="2"/>
  <c r="N592" i="2"/>
  <c r="P26" i="12" l="1"/>
  <c r="P820" i="2"/>
  <c r="P840" i="2"/>
  <c r="Q22" i="12"/>
  <c r="Q811" i="2"/>
  <c r="P114" i="12"/>
  <c r="P113" i="12"/>
  <c r="R97" i="12"/>
  <c r="R816" i="2"/>
  <c r="V379" i="7"/>
  <c r="V380" i="7" s="1"/>
  <c r="S889" i="2"/>
  <c r="O613" i="2"/>
  <c r="Q819" i="2" l="1"/>
  <c r="Q18" i="12"/>
  <c r="S890" i="2"/>
  <c r="S96" i="12"/>
  <c r="R815" i="2"/>
  <c r="R23" i="12"/>
  <c r="R98" i="12" s="1"/>
  <c r="P47" i="12"/>
  <c r="P104" i="12"/>
  <c r="P27" i="12"/>
  <c r="R811" i="2" l="1"/>
  <c r="R22" i="12"/>
  <c r="S97" i="12"/>
  <c r="W379" i="7"/>
  <c r="W380" i="7" s="1"/>
  <c r="S816" i="2"/>
  <c r="Q113" i="12"/>
  <c r="Q114" i="12"/>
  <c r="Q840" i="2"/>
  <c r="Q26" i="12"/>
  <c r="Q820" i="2"/>
  <c r="S23" i="12" l="1"/>
  <c r="S98" i="12" s="1"/>
  <c r="S815" i="2"/>
  <c r="Q104" i="12"/>
  <c r="Q47" i="12"/>
  <c r="Q27" i="12"/>
  <c r="R819" i="2"/>
  <c r="R18" i="12"/>
  <c r="R26" i="12" l="1"/>
  <c r="R820" i="2"/>
  <c r="R840" i="2"/>
  <c r="S811" i="2"/>
  <c r="S22" i="12"/>
  <c r="R114" i="12"/>
  <c r="R113" i="12"/>
  <c r="S819" i="2" l="1"/>
  <c r="S18" i="12"/>
  <c r="R27" i="12"/>
  <c r="R104" i="12"/>
  <c r="R47" i="12"/>
  <c r="S113" i="12" l="1"/>
  <c r="S114" i="12"/>
  <c r="S26" i="12"/>
  <c r="S820" i="2"/>
  <c r="S840" i="2"/>
  <c r="S47" i="12" l="1"/>
  <c r="S27" i="12"/>
  <c r="S104" i="12"/>
  <c r="C35" i="2"/>
  <c r="B2" i="3" l="1"/>
  <c r="B2" i="7"/>
  <c r="B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<sst xmlns="http://schemas.openxmlformats.org/spreadsheetml/2006/main" count="1216" uniqueCount="299">
  <si>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</si>
  <si>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</si>
  <si>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</si>
  <si>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</si>
  <si>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</si>
  <si>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</si>
  <si>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</si>
  <si>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Rodzja podmiotu</t>
  </si>
  <si>
    <t>Data rozpoczęcia realizacji projektu</t>
  </si>
  <si>
    <t>Data zakończenia realizacji projektu</t>
  </si>
  <si>
    <t>Lider konsorcjum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</si>
  <si>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</si>
  <si>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</si>
  <si>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</si>
  <si>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</si>
  <si>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</si>
  <si>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</si>
  <si>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</si>
  <si>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</si>
  <si>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</si>
  <si>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</si>
  <si>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</si>
  <si>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</si>
  <si>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</si>
  <si>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</si>
  <si>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</si>
  <si>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</si>
  <si>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</si>
  <si>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</si>
  <si>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</si>
  <si>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</si>
  <si>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</si>
  <si>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</si>
  <si>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</si>
  <si>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</si>
  <si>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</si>
  <si>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</si>
  <si>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</si>
  <si>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</si>
  <si>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</si>
  <si>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</si>
  <si>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</si>
  <si>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</si>
  <si>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</si>
  <si>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</si>
  <si>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</si>
  <si>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</si>
  <si>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</si>
  <si>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</si>
  <si>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</si>
  <si>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</si>
  <si>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</si>
  <si>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</si>
  <si>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</si>
  <si>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</si>
  <si>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</si>
  <si>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</si>
  <si>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</si>
  <si>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</si>
  <si>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z działalności gospodarczej (F+G-H)</t>
  </si>
  <si>
    <t>J. Wynik zdarzeń nadzwyczajnych (J.I. - J.II.)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</si>
  <si>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</si>
  <si>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</si>
  <si>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</si>
  <si>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</si>
  <si>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</si>
  <si>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</si>
  <si>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</si>
  <si>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</si>
  <si>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</si>
  <si>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</si>
  <si>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</si>
  <si>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</si>
  <si>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</si>
  <si>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</si>
  <si>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</si>
  <si>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</si>
  <si>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</si>
  <si>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</si>
  <si>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</si>
  <si>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</si>
  <si>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</si>
  <si>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</si>
  <si>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</si>
  <si>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</si>
  <si>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</si>
  <si>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</si>
  <si>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</si>
  <si>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</si>
  <si>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</si>
  <si>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</si>
  <si>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Zakup infrastruktury B+R</t>
  </si>
  <si>
    <t>Wdrożenie technologii i innowacji środowiskowych</t>
  </si>
  <si>
    <t>Personel projektu</t>
  </si>
  <si>
    <t>Usługi zewnętrzne (podwykonawstwo)</t>
  </si>
  <si>
    <t>Środki trwałe/Dostawy (najem aparatury i sprzętu)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</si>
  <si>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</si>
  <si>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</si>
  <si>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</si>
  <si>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</si>
  <si>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</si>
  <si>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</si>
  <si>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Nieruchomości zabudowane</t>
  </si>
  <si>
    <t>Środki trwałe/dostawy</t>
  </si>
  <si>
    <t>Roboty budowlane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</si>
  <si>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</si>
  <si>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</si>
  <si>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</si>
  <si>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</si>
  <si>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</si>
  <si>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</si>
  <si>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</si>
  <si>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</si>
  <si>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</si>
  <si>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</si>
  <si>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</si>
  <si>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</si>
  <si>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</si>
  <si>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</si>
  <si>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</si>
  <si>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</si>
  <si>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</si>
  <si>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</si>
  <si>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</si>
  <si>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</si>
  <si>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</si>
  <si>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</si>
  <si>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</si>
  <si>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</si>
  <si>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</si>
  <si>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</si>
  <si>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</si>
  <si>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Prognoza po zakończeniu projektu</t>
  </si>
  <si>
    <t>RAZEM</t>
  </si>
  <si>
    <t>Wynagrodzenia, ub. społ. i inne</t>
  </si>
  <si>
    <t>Wartość sprzed. tow. i mat.</t>
  </si>
  <si>
    <t>Prace przedwdrożeniowe (de minimis)</t>
  </si>
  <si>
    <t>Prace B+R</t>
  </si>
  <si>
    <t>Pozostałe wydatki bezpośrednie</t>
  </si>
  <si>
    <t>Usługi zewnętrzne (wsparcie innowacji)</t>
  </si>
  <si>
    <t>Koszty operacyjne projektu</t>
  </si>
  <si>
    <t>Zakup środków trwałych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</si>
  <si>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</si>
  <si>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</si>
  <si>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</si>
  <si>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</si>
  <si>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</si>
  <si>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</si>
  <si>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</si>
  <si>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</si>
  <si>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</si>
  <si>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</si>
  <si>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</si>
  <si>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</si>
  <si>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</si>
  <si>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</si>
  <si>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Dotacje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</si>
  <si>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</si>
  <si>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</si>
  <si>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</si>
  <si>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</si>
  <si>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</si>
  <si>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</si>
  <si>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</si>
  <si>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</si>
  <si>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</si>
  <si>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</si>
  <si>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</si>
  <si>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</si>
  <si>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"=" wpływy"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</si>
  <si>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</si>
  <si>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</si>
  <si>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</si>
  <si>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</si>
  <si>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</si>
  <si>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</si>
  <si>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</si>
  <si>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</si>
  <si>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</si>
  <si>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</si>
  <si>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</si>
  <si>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</si>
  <si>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</si>
  <si>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</si>
  <si>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</si>
  <si>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</si>
  <si>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</si>
  <si>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</si>
  <si>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</si>
  <si>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</si>
  <si>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</si>
  <si>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</si>
  <si>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</si>
  <si>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</si>
  <si>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</si>
  <si>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</si>
  <si>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</si>
  <si>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</si>
  <si>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</si>
  <si>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</si>
  <si>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</si>
  <si>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</si>
  <si>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</si>
  <si>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</si>
  <si>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</si>
  <si>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</si>
  <si>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</si>
  <si>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</si>
  <si>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</si>
  <si>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</si>
  <si>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</si>
  <si>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</si>
  <si>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</si>
  <si>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</si>
  <si>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</si>
  <si>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</si>
  <si>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</si>
  <si>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</si>
  <si>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</si>
  <si>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</si>
  <si>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</si>
  <si>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</si>
  <si>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</si>
  <si>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</si>
  <si>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</si>
  <si>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</si>
  <si>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</si>
  <si>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</si>
  <si>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</si>
  <si>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</si>
  <si>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</si>
  <si>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</si>
  <si>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Zaciągniecie zobowiąznia (kredyt i/lub pożyczka)</t>
  </si>
  <si>
    <t>Zakupy środków trwałych</t>
  </si>
  <si>
    <t>Rodzaj środków trwałych</t>
  </si>
  <si>
    <t>Data zakupu</t>
  </si>
  <si>
    <t>Stawka amortyzacji</t>
  </si>
  <si>
    <t>Wartość</t>
  </si>
  <si>
    <t>Amortyzacja roczna</t>
  </si>
  <si>
    <t>D&amp;A monthly</t>
  </si>
  <si>
    <t>last D&amp;A</t>
  </si>
  <si>
    <t>rok</t>
  </si>
  <si>
    <t>Wartość początkowa ST</t>
  </si>
  <si>
    <t>Amortyzacja ST</t>
  </si>
  <si>
    <t>Harmonogram przyjęcia środków trwałych i amortyzacji</t>
  </si>
  <si>
    <t>Wartość bieżąca środków trwałych</t>
  </si>
  <si>
    <t>Tabela do wartości bieżącej środka trwałego</t>
  </si>
  <si>
    <t>Amortyzacja od której liczona jest dotacja</t>
  </si>
  <si>
    <t>Sprawozdania finansowe</t>
  </si>
  <si>
    <t>RAZEM (Projekt + dotychczasowa działalność)</t>
  </si>
  <si>
    <t>Tabele do oblicznia amortyzacji i wartości  ST</t>
  </si>
  <si>
    <t>Obliczanie zapotrzebowania na gotówkę projektu</t>
  </si>
  <si>
    <t>Tabele do oblicznia dotacji od zakupu środków trwałych</t>
  </si>
  <si>
    <t>nazwy</t>
  </si>
  <si>
    <t>wartości</t>
  </si>
  <si>
    <t>Data początku rozliczenia</t>
  </si>
  <si>
    <t>Liczba miesięcy</t>
  </si>
  <si>
    <t>Rozterminowanie dotacji zgodnie z okresem amortyzacji</t>
  </si>
  <si>
    <t>Określenie okresu wartości początkowej dotacji</t>
  </si>
  <si>
    <t>Liczba lat</t>
  </si>
  <si>
    <t>Liczba miesięcy w pierszym roku</t>
  </si>
  <si>
    <t>Amortyzacja pierwszy rok</t>
  </si>
  <si>
    <t>Wartość netto</t>
  </si>
  <si>
    <t>Wartość początkowa Dotacji</t>
  </si>
  <si>
    <t>Rozterminiowanie dotacji</t>
  </si>
  <si>
    <t>Wartość bieżąca dotacji</t>
  </si>
  <si>
    <t>Do RZiS--&gt;</t>
  </si>
  <si>
    <t>Do Bilansu--&gt;</t>
  </si>
  <si>
    <t>Nagłówek arkuszy</t>
  </si>
  <si>
    <t>Komentarz do danych finansowych dotyczących bieżącej działalności podmiotu</t>
  </si>
  <si>
    <t>RAZEM amortyzacja</t>
  </si>
  <si>
    <t>Przepływy operacyjne</t>
  </si>
  <si>
    <t>Wolne środki pieniężne projektu</t>
  </si>
  <si>
    <t>Środki pieniężne podmiotu z projektem</t>
  </si>
  <si>
    <t>Czy należy zwiększyć finansowanie dłużne podmiotu z projektem</t>
  </si>
  <si>
    <t>Przepływy pieniężne projektu</t>
  </si>
  <si>
    <t>Finansowanie projektu (podmiot z projektem)</t>
  </si>
  <si>
    <t>Komentarz do założeń finansowych projektu</t>
  </si>
  <si>
    <t>Komentarz do danych finansowych dotyczących podmiotu realizującego projekt</t>
  </si>
  <si>
    <t>Lider konsorcjum:</t>
  </si>
  <si>
    <t>Konsorcjum RAZEM</t>
  </si>
  <si>
    <t>Komentarz do budżetu projektu całego konsorcjum</t>
  </si>
  <si>
    <t>Informacja:</t>
  </si>
  <si>
    <t>Konsorcjant:</t>
  </si>
  <si>
    <t>Model finansowy KPO</t>
  </si>
  <si>
    <t>Data zakończenia projektu - sprawdzenie poprawności</t>
  </si>
  <si>
    <t>początek</t>
  </si>
  <si>
    <t>koniec</t>
  </si>
  <si>
    <t>Rodzaj podmiotu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</si>
  <si>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</si>
  <si>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</si>
  <si>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</si>
  <si>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</si>
  <si>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</si>
  <si>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Budżet 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Budżet konsorcjum</t>
    </r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</si>
  <si>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wpływy"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</si>
  <si>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wpływy"]</t>
  </si>
  <si>
    <t xml:space="preserve">  1. Rzeczowe aktywa trwałe i WNiP ["-" wydatki; "+" wpływy"]</t>
  </si>
  <si>
    <t>wersja 1.05 (241029019)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</si>
</sst>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\-000\-00\-00"/>
    <numFmt numFmtId="165" formatCode="_(* #,##0.00_);_(* \(#,##0.00\);_(* &quot;-&quot;??_);_(@_)"/>
    <numFmt numFmtId="166" formatCode="#,##0.0"/>
    <numFmt numFmtId="167" formatCode="0.0%"/>
  </numFmts>
  <fonts count="50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9"/>
      <color theme="0" tint="-0.499984740745262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8" borderId="20" applyNumberFormat="0" applyAlignment="0" applyProtection="0"/>
  </cellStyleXfs>
  <cellXfs count="255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vertical="center"/>
      <protection hidden="1"/>
    </xf>
    <xf numFmtId="3" fontId="7" fillId="2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vertical="center"/>
      <protection hidden="1"/>
    </xf>
    <xf numFmtId="3" fontId="7" fillId="0" borderId="0" xfId="0" applyNumberFormat="1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3" fontId="18" fillId="0" borderId="4" xfId="0" applyNumberFormat="1" applyFont="1" applyBorder="1" applyAlignment="1" applyProtection="1">
      <alignment vertical="center"/>
      <protection hidden="1"/>
    </xf>
    <xf numFmtId="3" fontId="16" fillId="0" borderId="0" xfId="0" applyNumberFormat="1" applyFont="1" applyAlignment="1" applyProtection="1">
      <alignment vertical="center"/>
      <protection hidden="1"/>
    </xf>
    <xf numFmtId="0" fontId="16" fillId="0" borderId="10" xfId="0" applyFont="1" applyBorder="1" applyAlignment="1" applyProtection="1">
      <alignment vertical="center"/>
      <protection hidden="1"/>
    </xf>
    <xf numFmtId="3" fontId="16" fillId="0" borderId="10" xfId="0" applyNumberFormat="1" applyFont="1" applyBorder="1" applyAlignment="1" applyProtection="1">
      <alignment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14" fontId="11" fillId="3" borderId="0" xfId="0" applyNumberFormat="1" applyFont="1" applyFill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0" fontId="18" fillId="0" borderId="2" xfId="0" applyFont="1" applyBorder="1" applyAlignment="1" applyProtection="1">
      <alignment vertical="center"/>
      <protection hidden="1"/>
    </xf>
    <xf numFmtId="0" fontId="18" fillId="0" borderId="4" xfId="0" applyFont="1" applyBorder="1" applyAlignment="1" applyProtection="1">
      <alignment vertical="center"/>
      <protection hidden="1"/>
    </xf>
    <xf numFmtId="0" fontId="16" fillId="0" borderId="5" xfId="0" applyFont="1" applyBorder="1" applyAlignment="1" applyProtection="1">
      <alignment vertical="center"/>
      <protection hidden="1"/>
    </xf>
    <xf numFmtId="0" fontId="16" fillId="0" borderId="12" xfId="0" applyFont="1" applyBorder="1" applyAlignment="1" applyProtection="1">
      <alignment vertical="center"/>
      <protection hidden="1"/>
    </xf>
    <xf numFmtId="0" fontId="18" fillId="0" borderId="13" xfId="0" applyFont="1" applyBorder="1" applyAlignment="1" applyProtection="1">
      <alignment vertical="center"/>
      <protection hidden="1"/>
    </xf>
    <xf numFmtId="165" fontId="16" fillId="0" borderId="14" xfId="1" applyFont="1" applyFill="1" applyBorder="1" applyAlignment="1" applyProtection="1">
      <alignment vertical="center"/>
      <protection hidden="1"/>
    </xf>
    <xf numFmtId="165" fontId="16" fillId="0" borderId="12" xfId="1" applyFont="1" applyFill="1" applyBorder="1" applyAlignment="1" applyProtection="1">
      <alignment vertical="center"/>
      <protection hidden="1"/>
    </xf>
    <xf numFmtId="0" fontId="16" fillId="0" borderId="16" xfId="0" applyFont="1" applyBorder="1" applyAlignment="1" applyProtection="1">
      <alignment vertical="center"/>
      <protection hidden="1"/>
    </xf>
    <xf numFmtId="0" fontId="16" fillId="0" borderId="14" xfId="0" applyFont="1" applyBorder="1" applyAlignment="1" applyProtection="1">
      <alignment vertical="center"/>
      <protection hidden="1"/>
    </xf>
    <xf numFmtId="0" fontId="16" fillId="0" borderId="15" xfId="0" applyFont="1" applyBorder="1" applyAlignment="1" applyProtection="1">
      <alignment vertical="center"/>
      <protection hidden="1"/>
    </xf>
    <xf numFmtId="0" fontId="16" fillId="0" borderId="6" xfId="0" applyFont="1" applyBorder="1" applyAlignment="1" applyProtection="1">
      <alignment vertical="center"/>
      <protection hidden="1"/>
    </xf>
    <xf numFmtId="0" fontId="16" fillId="0" borderId="3" xfId="0" applyFont="1" applyBorder="1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3" fontId="20" fillId="0" borderId="0" xfId="0" applyNumberFormat="1" applyFont="1" applyAlignment="1" applyProtection="1">
      <alignment horizontal="center" vertical="center"/>
      <protection hidden="1"/>
    </xf>
    <xf numFmtId="3" fontId="7" fillId="0" borderId="19" xfId="0" applyNumberFormat="1" applyFont="1" applyBorder="1" applyAlignment="1" applyProtection="1">
      <alignment vertical="center"/>
      <protection hidden="1"/>
    </xf>
    <xf numFmtId="0" fontId="23" fillId="0" borderId="0" xfId="0" applyFont="1"/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3" fontId="14" fillId="0" borderId="16" xfId="0" applyNumberFormat="1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3" fontId="8" fillId="0" borderId="0" xfId="0" applyNumberFormat="1" applyFont="1" applyProtection="1">
      <protection hidden="1"/>
    </xf>
    <xf numFmtId="0" fontId="1" fillId="0" borderId="0" xfId="0" applyFont="1"/>
    <xf numFmtId="0" fontId="30" fillId="0" borderId="8" xfId="0" applyFont="1" applyBorder="1" applyAlignment="1" applyProtection="1">
      <alignment horizontal="right" vertical="center"/>
      <protection hidden="1"/>
    </xf>
    <xf numFmtId="0" fontId="30" fillId="0" borderId="9" xfId="0" applyFont="1" applyBorder="1" applyAlignment="1" applyProtection="1">
      <alignment horizontal="right" vertical="center"/>
      <protection hidden="1"/>
    </xf>
    <xf numFmtId="0" fontId="30" fillId="0" borderId="17" xfId="0" applyFont="1" applyBorder="1" applyAlignment="1" applyProtection="1">
      <alignment horizontal="right" vertical="center"/>
      <protection hidden="1"/>
    </xf>
    <xf numFmtId="0" fontId="30" fillId="0" borderId="18" xfId="0" applyFont="1" applyBorder="1" applyAlignment="1" applyProtection="1">
      <alignment horizontal="right" vertical="center"/>
      <protection hidden="1"/>
    </xf>
    <xf numFmtId="0" fontId="30" fillId="0" borderId="19" xfId="0" applyFont="1" applyBorder="1" applyAlignment="1" applyProtection="1">
      <alignment horizontal="right" vertical="center"/>
      <protection hidden="1"/>
    </xf>
    <xf numFmtId="3" fontId="16" fillId="0" borderId="5" xfId="0" applyNumberFormat="1" applyFont="1" applyBorder="1" applyAlignment="1" applyProtection="1">
      <alignment vertical="center"/>
      <protection hidden="1"/>
    </xf>
    <xf numFmtId="0" fontId="28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7" fillId="2" borderId="5" xfId="0" applyNumberFormat="1" applyFont="1" applyFill="1" applyBorder="1" applyAlignment="1" applyProtection="1">
      <alignment vertical="center"/>
      <protection locked="0"/>
    </xf>
    <xf numFmtId="3" fontId="17" fillId="2" borderId="0" xfId="0" applyNumberFormat="1" applyFont="1" applyFill="1" applyAlignment="1" applyProtection="1">
      <alignment vertical="center"/>
      <protection locked="0"/>
    </xf>
    <xf numFmtId="3" fontId="14" fillId="2" borderId="6" xfId="0" applyNumberFormat="1" applyFont="1" applyFill="1" applyBorder="1" applyProtection="1">
      <protection locked="0"/>
    </xf>
    <xf numFmtId="3" fontId="7" fillId="2" borderId="5" xfId="0" applyNumberFormat="1" applyFont="1" applyFill="1" applyBorder="1" applyProtection="1">
      <protection locked="0"/>
    </xf>
    <xf numFmtId="3" fontId="14" fillId="2" borderId="14" xfId="0" applyNumberFormat="1" applyFont="1" applyFill="1" applyBorder="1" applyAlignment="1" applyProtection="1">
      <alignment vertical="center"/>
      <protection locked="0"/>
    </xf>
    <xf numFmtId="3" fontId="17" fillId="2" borderId="4" xfId="0" applyNumberFormat="1" applyFont="1" applyFill="1" applyBorder="1" applyAlignment="1" applyProtection="1">
      <alignment vertical="center"/>
      <protection locked="0"/>
    </xf>
    <xf numFmtId="3" fontId="14" fillId="2" borderId="16" xfId="0" applyNumberFormat="1" applyFont="1" applyFill="1" applyBorder="1" applyAlignment="1" applyProtection="1">
      <alignment vertical="center"/>
      <protection locked="0"/>
    </xf>
    <xf numFmtId="3" fontId="14" fillId="2" borderId="5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Protection="1"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8" fillId="0" borderId="1" xfId="0" applyFont="1" applyBorder="1" applyProtection="1">
      <protection hidden="1"/>
    </xf>
    <xf numFmtId="0" fontId="7" fillId="0" borderId="1" xfId="0" applyFont="1" applyBorder="1" applyProtection="1">
      <protection hidden="1"/>
    </xf>
    <xf numFmtId="3" fontId="8" fillId="0" borderId="1" xfId="0" applyNumberFormat="1" applyFont="1" applyBorder="1" applyProtection="1">
      <protection hidden="1"/>
    </xf>
    <xf numFmtId="0" fontId="7" fillId="0" borderId="7" xfId="0" applyFont="1" applyBorder="1" applyProtection="1">
      <protection hidden="1"/>
    </xf>
    <xf numFmtId="3" fontId="7" fillId="0" borderId="7" xfId="0" applyNumberFormat="1" applyFont="1" applyBorder="1" applyProtection="1">
      <protection hidden="1"/>
    </xf>
    <xf numFmtId="0" fontId="7" fillId="0" borderId="10" xfId="0" applyFont="1" applyBorder="1" applyProtection="1">
      <protection hidden="1"/>
    </xf>
    <xf numFmtId="3" fontId="7" fillId="0" borderId="1" xfId="0" applyNumberFormat="1" applyFont="1" applyBorder="1" applyProtection="1">
      <protection hidden="1"/>
    </xf>
    <xf numFmtId="167" fontId="7" fillId="0" borderId="5" xfId="2" applyNumberFormat="1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166" fontId="7" fillId="0" borderId="5" xfId="2" applyNumberFormat="1" applyFont="1" applyBorder="1" applyAlignment="1" applyProtection="1">
      <alignment horizontal="center" vertical="center"/>
      <protection hidden="1"/>
    </xf>
    <xf numFmtId="3" fontId="14" fillId="2" borderId="12" xfId="0" applyNumberFormat="1" applyFont="1" applyFill="1" applyBorder="1" applyAlignment="1" applyProtection="1">
      <alignment vertical="center"/>
      <protection locked="0"/>
    </xf>
    <xf numFmtId="3" fontId="17" fillId="2" borderId="13" xfId="0" applyNumberFormat="1" applyFont="1" applyFill="1" applyBorder="1" applyAlignment="1" applyProtection="1">
      <alignment vertical="center"/>
      <protection locked="0"/>
    </xf>
    <xf numFmtId="3" fontId="14" fillId="2" borderId="6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0" xfId="0" applyNumberFormat="1" applyFont="1" applyFill="1" applyBorder="1" applyAlignment="1" applyProtection="1">
      <alignment vertical="center"/>
      <protection locked="0"/>
    </xf>
    <xf numFmtId="3" fontId="19" fillId="2" borderId="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top" wrapText="1"/>
      <protection hidden="1"/>
    </xf>
    <xf numFmtId="0" fontId="38" fillId="0" borderId="27" xfId="0" applyFont="1" applyBorder="1" applyProtection="1">
      <protection hidden="1"/>
    </xf>
    <xf numFmtId="0" fontId="23" fillId="0" borderId="27" xfId="0" applyFont="1" applyBorder="1" applyProtection="1">
      <protection hidden="1"/>
    </xf>
    <xf numFmtId="3" fontId="39" fillId="0" borderId="0" xfId="0" applyNumberFormat="1" applyFont="1" applyProtection="1">
      <protection hidden="1"/>
    </xf>
    <xf numFmtId="0" fontId="7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7" fillId="0" borderId="18" xfId="0" applyNumberFormat="1" applyFont="1" applyBorder="1" applyProtection="1"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7" fillId="0" borderId="29" xfId="0" applyFont="1" applyBorder="1" applyProtection="1">
      <protection hidden="1"/>
    </xf>
    <xf numFmtId="0" fontId="7" fillId="0" borderId="29" xfId="0" applyFont="1" applyBorder="1" applyAlignment="1" applyProtection="1">
      <alignment horizontal="center" vertical="center"/>
      <protection hidden="1"/>
    </xf>
    <xf numFmtId="3" fontId="7" fillId="0" borderId="29" xfId="0" applyNumberFormat="1" applyFont="1" applyBorder="1" applyProtection="1">
      <protection hidden="1"/>
    </xf>
    <xf numFmtId="0" fontId="24" fillId="5" borderId="0" xfId="0" applyFont="1" applyFill="1" applyAlignment="1" applyProtection="1">
      <alignment vertical="center"/>
      <protection hidden="1"/>
    </xf>
    <xf numFmtId="0" fontId="40" fillId="5" borderId="0" xfId="0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8" fillId="0" borderId="24" xfId="0" applyFont="1" applyBorder="1" applyAlignment="1" applyProtection="1">
      <alignment horizontal="right" vertical="center"/>
      <protection hidden="1"/>
    </xf>
    <xf numFmtId="3" fontId="8" fillId="0" borderId="24" xfId="0" applyNumberFormat="1" applyFont="1" applyBorder="1" applyAlignment="1" applyProtection="1">
      <alignment vertical="center"/>
      <protection hidden="1"/>
    </xf>
    <xf numFmtId="0" fontId="6" fillId="0" borderId="30" xfId="0" applyFont="1" applyBorder="1" applyAlignment="1" applyProtection="1">
      <alignment horizontal="right" vertical="center"/>
      <protection hidden="1"/>
    </xf>
    <xf numFmtId="3" fontId="6" fillId="0" borderId="30" xfId="0" applyNumberFormat="1" applyFont="1" applyBorder="1" applyAlignment="1" applyProtection="1">
      <alignment vertical="center"/>
      <protection hidden="1"/>
    </xf>
    <xf numFmtId="0" fontId="6" fillId="0" borderId="31" xfId="0" applyFont="1" applyBorder="1" applyAlignment="1" applyProtection="1">
      <alignment horizontal="right" vertical="center"/>
      <protection hidden="1"/>
    </xf>
    <xf numFmtId="3" fontId="6" fillId="0" borderId="31" xfId="0" applyNumberFormat="1" applyFont="1" applyBorder="1" applyAlignment="1" applyProtection="1">
      <alignment vertical="center"/>
      <protection hidden="1"/>
    </xf>
    <xf numFmtId="0" fontId="6" fillId="0" borderId="32" xfId="0" applyFont="1" applyBorder="1" applyAlignment="1" applyProtection="1">
      <alignment horizontal="right" vertical="center"/>
      <protection hidden="1"/>
    </xf>
    <xf numFmtId="3" fontId="6" fillId="0" borderId="32" xfId="0" applyNumberFormat="1" applyFont="1" applyBorder="1" applyAlignment="1" applyProtection="1">
      <alignment vertical="center"/>
      <protection hidden="1"/>
    </xf>
    <xf numFmtId="0" fontId="8" fillId="0" borderId="24" xfId="0" applyFont="1" applyBorder="1" applyAlignment="1" applyProtection="1">
      <alignment vertical="center"/>
      <protection hidden="1"/>
    </xf>
    <xf numFmtId="0" fontId="8" fillId="0" borderId="24" xfId="0" applyFont="1" applyBorder="1" applyProtection="1">
      <protection hidden="1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8" fillId="0" borderId="25" xfId="0" applyFont="1" applyBorder="1" applyProtection="1">
      <protection hidden="1"/>
    </xf>
    <xf numFmtId="164" fontId="7" fillId="2" borderId="25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Protection="1">
      <protection hidden="1"/>
    </xf>
    <xf numFmtId="14" fontId="7" fillId="2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center" vertical="center"/>
      <protection hidden="1"/>
    </xf>
    <xf numFmtId="0" fontId="7" fillId="0" borderId="24" xfId="0" quotePrefix="1" applyFont="1" applyBorder="1" applyProtection="1">
      <protection hidden="1"/>
    </xf>
    <xf numFmtId="167" fontId="7" fillId="2" borderId="24" xfId="2" applyNumberFormat="1" applyFont="1" applyFill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right" vertical="center"/>
      <protection hidden="1"/>
    </xf>
    <xf numFmtId="3" fontId="7" fillId="0" borderId="31" xfId="0" applyNumberFormat="1" applyFont="1" applyBorder="1" applyAlignment="1" applyProtection="1">
      <alignment vertical="center"/>
      <protection hidden="1"/>
    </xf>
    <xf numFmtId="0" fontId="19" fillId="0" borderId="31" xfId="0" applyFont="1" applyBorder="1" applyAlignment="1" applyProtection="1">
      <alignment horizontal="right" vertical="center"/>
      <protection hidden="1"/>
    </xf>
    <xf numFmtId="3" fontId="19" fillId="0" borderId="31" xfId="0" applyNumberFormat="1" applyFont="1" applyBorder="1" applyAlignment="1" applyProtection="1">
      <alignment vertical="center"/>
      <protection hidden="1"/>
    </xf>
    <xf numFmtId="0" fontId="7" fillId="0" borderId="24" xfId="0" applyFont="1" applyBorder="1" applyAlignment="1" applyProtection="1">
      <alignment horizontal="right" vertical="center"/>
      <protection hidden="1"/>
    </xf>
    <xf numFmtId="3" fontId="7" fillId="0" borderId="24" xfId="0" applyNumberFormat="1" applyFont="1" applyBorder="1" applyAlignment="1" applyProtection="1">
      <alignment vertical="center"/>
      <protection hidden="1"/>
    </xf>
    <xf numFmtId="0" fontId="8" fillId="0" borderId="28" xfId="0" applyFont="1" applyBorder="1" applyAlignment="1" applyProtection="1">
      <alignment horizontal="right" vertical="center"/>
      <protection hidden="1"/>
    </xf>
    <xf numFmtId="3" fontId="8" fillId="0" borderId="28" xfId="0" applyNumberFormat="1" applyFont="1" applyBorder="1" applyAlignment="1" applyProtection="1">
      <alignment vertical="center"/>
      <protection hidden="1"/>
    </xf>
    <xf numFmtId="0" fontId="26" fillId="0" borderId="33" xfId="0" applyFont="1" applyBorder="1" applyAlignment="1" applyProtection="1">
      <alignment horizontal="right" vertical="center"/>
      <protection hidden="1"/>
    </xf>
    <xf numFmtId="3" fontId="26" fillId="0" borderId="33" xfId="0" applyNumberFormat="1" applyFont="1" applyBorder="1" applyAlignment="1" applyProtection="1">
      <alignment vertical="center"/>
      <protection hidden="1"/>
    </xf>
    <xf numFmtId="0" fontId="30" fillId="0" borderId="0" xfId="0" applyFont="1" applyAlignment="1" applyProtection="1">
      <alignment horizontal="right"/>
      <protection hidden="1"/>
    </xf>
    <xf numFmtId="3" fontId="30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0" fontId="30" fillId="0" borderId="0" xfId="0" applyFont="1" applyProtection="1">
      <protection hidden="1"/>
    </xf>
    <xf numFmtId="3" fontId="15" fillId="0" borderId="8" xfId="0" applyNumberFormat="1" applyFont="1" applyBorder="1" applyAlignment="1" applyProtection="1">
      <alignment vertical="center"/>
      <protection hidden="1"/>
    </xf>
    <xf numFmtId="3" fontId="15" fillId="0" borderId="9" xfId="0" applyNumberFormat="1" applyFont="1" applyBorder="1" applyAlignment="1" applyProtection="1">
      <alignment vertical="center"/>
      <protection hidden="1"/>
    </xf>
    <xf numFmtId="3" fontId="1" fillId="0" borderId="18" xfId="0" applyNumberFormat="1" applyFont="1" applyBorder="1" applyProtection="1">
      <protection hidden="1"/>
    </xf>
    <xf numFmtId="4" fontId="7" fillId="2" borderId="17" xfId="0" applyNumberFormat="1" applyFont="1" applyFill="1" applyBorder="1" applyAlignment="1" applyProtection="1">
      <alignment vertical="center"/>
      <protection locked="0"/>
    </xf>
    <xf numFmtId="3" fontId="21" fillId="2" borderId="18" xfId="0" applyNumberFormat="1" applyFont="1" applyFill="1" applyBorder="1" applyAlignment="1" applyProtection="1">
      <alignment vertical="center"/>
      <protection locked="0"/>
    </xf>
    <xf numFmtId="3" fontId="7" fillId="2" borderId="17" xfId="0" applyNumberFormat="1" applyFont="1" applyFill="1" applyBorder="1" applyAlignment="1" applyProtection="1">
      <alignment vertical="center"/>
      <protection locked="0"/>
    </xf>
    <xf numFmtId="14" fontId="7" fillId="2" borderId="18" xfId="0" applyNumberFormat="1" applyFont="1" applyFill="1" applyBorder="1" applyAlignment="1" applyProtection="1">
      <alignment horizontal="center"/>
      <protection locked="0"/>
    </xf>
    <xf numFmtId="9" fontId="7" fillId="2" borderId="18" xfId="0" applyNumberFormat="1" applyFont="1" applyFill="1" applyBorder="1" applyProtection="1">
      <protection locked="0"/>
    </xf>
    <xf numFmtId="3" fontId="18" fillId="0" borderId="0" xfId="0" applyNumberFormat="1" applyFont="1" applyAlignment="1" applyProtection="1">
      <alignment vertical="center"/>
      <protection hidden="1"/>
    </xf>
    <xf numFmtId="3" fontId="16" fillId="0" borderId="12" xfId="0" applyNumberFormat="1" applyFont="1" applyBorder="1" applyAlignment="1" applyProtection="1">
      <alignment vertical="center"/>
      <protection hidden="1"/>
    </xf>
    <xf numFmtId="3" fontId="18" fillId="0" borderId="13" xfId="0" applyNumberFormat="1" applyFont="1" applyBorder="1" applyAlignment="1" applyProtection="1">
      <alignment vertical="center"/>
      <protection hidden="1"/>
    </xf>
    <xf numFmtId="3" fontId="16" fillId="0" borderId="14" xfId="0" applyNumberFormat="1" applyFont="1" applyBorder="1" applyAlignment="1" applyProtection="1">
      <alignment vertical="center"/>
      <protection hidden="1"/>
    </xf>
    <xf numFmtId="3" fontId="16" fillId="0" borderId="16" xfId="0" applyNumberFormat="1" applyFont="1" applyBorder="1" applyAlignment="1" applyProtection="1">
      <alignment vertical="center"/>
      <protection hidden="1"/>
    </xf>
    <xf numFmtId="3" fontId="16" fillId="0" borderId="6" xfId="0" applyNumberFormat="1" applyFont="1" applyBorder="1" applyAlignment="1" applyProtection="1">
      <alignment vertical="center"/>
      <protection hidden="1"/>
    </xf>
    <xf numFmtId="3" fontId="16" fillId="0" borderId="1" xfId="0" applyNumberFormat="1" applyFont="1" applyBorder="1" applyAlignment="1" applyProtection="1">
      <alignment vertical="center"/>
      <protection hidden="1"/>
    </xf>
    <xf numFmtId="3" fontId="16" fillId="0" borderId="5" xfId="0" applyNumberFormat="1" applyFont="1" applyBorder="1" applyProtection="1">
      <protection hidden="1"/>
    </xf>
    <xf numFmtId="3" fontId="16" fillId="0" borderId="6" xfId="0" applyNumberFormat="1" applyFont="1" applyBorder="1" applyProtection="1">
      <protection hidden="1"/>
    </xf>
    <xf numFmtId="3" fontId="13" fillId="0" borderId="1" xfId="0" applyNumberFormat="1" applyFont="1" applyBorder="1" applyProtection="1">
      <protection hidden="1"/>
    </xf>
    <xf numFmtId="0" fontId="16" fillId="0" borderId="0" xfId="0" applyFont="1" applyProtection="1">
      <protection hidden="1"/>
    </xf>
    <xf numFmtId="3" fontId="16" fillId="0" borderId="7" xfId="0" applyNumberFormat="1" applyFont="1" applyBorder="1" applyProtection="1">
      <protection hidden="1"/>
    </xf>
    <xf numFmtId="3" fontId="16" fillId="0" borderId="0" xfId="0" applyNumberFormat="1" applyFont="1" applyProtection="1">
      <protection hidden="1"/>
    </xf>
    <xf numFmtId="167" fontId="16" fillId="0" borderId="5" xfId="2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166" fontId="16" fillId="0" borderId="5" xfId="2" applyNumberFormat="1" applyFont="1" applyFill="1" applyBorder="1" applyAlignment="1" applyProtection="1">
      <alignment horizontal="center" vertical="center"/>
      <protection hidden="1"/>
    </xf>
    <xf numFmtId="0" fontId="7" fillId="0" borderId="28" xfId="0" applyFont="1" applyBorder="1" applyProtection="1"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left" vertical="center"/>
      <protection hidden="1"/>
    </xf>
    <xf numFmtId="0" fontId="6" fillId="0" borderId="30" xfId="0" applyFont="1" applyBorder="1" applyAlignment="1" applyProtection="1">
      <alignment horizontal="left" vertical="center"/>
      <protection hidden="1"/>
    </xf>
    <xf numFmtId="0" fontId="6" fillId="0" borderId="31" xfId="0" applyFont="1" applyBorder="1" applyAlignment="1" applyProtection="1">
      <alignment horizontal="left" vertical="center"/>
      <protection hidden="1"/>
    </xf>
    <xf numFmtId="0" fontId="6" fillId="0" borderId="32" xfId="0" applyFont="1" applyBorder="1" applyAlignment="1" applyProtection="1">
      <alignment horizontal="left" vertical="center"/>
      <protection hidden="1"/>
    </xf>
    <xf numFmtId="0" fontId="19" fillId="0" borderId="24" xfId="0" applyFont="1" applyBorder="1" applyAlignment="1" applyProtection="1">
      <alignment horizontal="left" vertical="center"/>
      <protection hidden="1"/>
    </xf>
    <xf numFmtId="3" fontId="8" fillId="2" borderId="24" xfId="0" applyNumberFormat="1" applyFont="1" applyFill="1" applyBorder="1" applyAlignment="1" applyProtection="1">
      <alignment vertical="center"/>
      <protection locked="0"/>
    </xf>
    <xf numFmtId="3" fontId="6" fillId="2" borderId="30" xfId="0" applyNumberFormat="1" applyFont="1" applyFill="1" applyBorder="1" applyAlignment="1" applyProtection="1">
      <alignment vertical="center"/>
      <protection locked="0"/>
    </xf>
    <xf numFmtId="3" fontId="6" fillId="2" borderId="31" xfId="0" applyNumberFormat="1" applyFont="1" applyFill="1" applyBorder="1" applyAlignment="1" applyProtection="1">
      <alignment vertical="center"/>
      <protection locked="0"/>
    </xf>
    <xf numFmtId="3" fontId="6" fillId="2" borderId="32" xfId="0" applyNumberFormat="1" applyFont="1" applyFill="1" applyBorder="1" applyAlignment="1" applyProtection="1">
      <alignment vertical="center"/>
      <protection locked="0"/>
    </xf>
    <xf numFmtId="3" fontId="19" fillId="2" borderId="24" xfId="0" applyNumberFormat="1" applyFont="1" applyFill="1" applyBorder="1" applyAlignment="1" applyProtection="1">
      <alignment vertical="center"/>
      <protection locked="0"/>
    </xf>
    <xf numFmtId="3" fontId="19" fillId="0" borderId="24" xfId="0" applyNumberFormat="1" applyFont="1" applyBorder="1" applyAlignment="1" applyProtection="1">
      <alignment vertical="center"/>
      <protection hidden="1"/>
    </xf>
    <xf numFmtId="0" fontId="36" fillId="0" borderId="27" xfId="0" applyFont="1" applyBorder="1" applyAlignment="1" applyProtection="1">
      <alignment vertical="center" wrapText="1"/>
      <protection hidden="1"/>
    </xf>
    <xf numFmtId="0" fontId="1" fillId="0" borderId="27" xfId="0" applyFont="1" applyBorder="1"/>
    <xf numFmtId="0" fontId="0" fillId="0" borderId="27" xfId="0" applyBorder="1" applyProtection="1">
      <protection hidden="1"/>
    </xf>
    <xf numFmtId="0" fontId="38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0" fontId="10" fillId="3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9" borderId="0" xfId="0" applyFill="1" applyProtection="1">
      <protection hidden="1"/>
    </xf>
    <xf numFmtId="0" fontId="22" fillId="8" borderId="20" xfId="3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3" fontId="29" fillId="0" borderId="0" xfId="0" applyNumberFormat="1" applyFont="1" applyProtection="1">
      <protection hidden="1"/>
    </xf>
    <xf numFmtId="0" fontId="24" fillId="3" borderId="0" xfId="0" applyFont="1" applyFill="1" applyAlignment="1" applyProtection="1">
      <alignment vertical="center"/>
      <protection hidden="1"/>
    </xf>
    <xf numFmtId="3" fontId="0" fillId="0" borderId="0" xfId="0" applyNumberFormat="1" applyProtection="1">
      <protection hidden="1"/>
    </xf>
    <xf numFmtId="3" fontId="3" fillId="0" borderId="0" xfId="0" applyNumberFormat="1" applyFont="1" applyProtection="1">
      <protection hidden="1"/>
    </xf>
    <xf numFmtId="1" fontId="32" fillId="10" borderId="0" xfId="0" applyNumberFormat="1" applyFont="1" applyFill="1" applyProtection="1">
      <protection hidden="1"/>
    </xf>
    <xf numFmtId="3" fontId="22" fillId="8" borderId="20" xfId="3" applyNumberFormat="1" applyProtection="1">
      <protection hidden="1"/>
    </xf>
    <xf numFmtId="0" fontId="0" fillId="7" borderId="0" xfId="0" applyFill="1" applyProtection="1">
      <protection hidden="1"/>
    </xf>
    <xf numFmtId="14" fontId="0" fillId="6" borderId="0" xfId="0" applyNumberFormat="1" applyFill="1" applyProtection="1">
      <protection hidden="1"/>
    </xf>
    <xf numFmtId="3" fontId="8" fillId="10" borderId="0" xfId="0" applyNumberFormat="1" applyFont="1" applyFill="1" applyAlignment="1" applyProtection="1">
      <alignment vertical="center"/>
      <protection hidden="1"/>
    </xf>
    <xf numFmtId="3" fontId="7" fillId="2" borderId="5" xfId="0" applyNumberFormat="1" applyFont="1" applyFill="1" applyBorder="1" applyAlignment="1" applyProtection="1">
      <alignment vertical="center"/>
      <protection hidden="1"/>
    </xf>
    <xf numFmtId="3" fontId="0" fillId="7" borderId="21" xfId="0" applyNumberForma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13" fillId="0" borderId="22" xfId="0" applyFont="1" applyBorder="1" applyAlignment="1" applyProtection="1">
      <alignment vertical="center"/>
      <protection hidden="1"/>
    </xf>
    <xf numFmtId="3" fontId="13" fillId="0" borderId="22" xfId="0" applyNumberFormat="1" applyFont="1" applyBorder="1" applyAlignment="1" applyProtection="1">
      <alignment vertical="center"/>
      <protection hidden="1"/>
    </xf>
    <xf numFmtId="3" fontId="14" fillId="0" borderId="5" xfId="0" applyNumberFormat="1" applyFont="1" applyBorder="1" applyAlignment="1" applyProtection="1">
      <alignment vertical="center"/>
      <protection hidden="1"/>
    </xf>
    <xf numFmtId="0" fontId="13" fillId="0" borderId="23" xfId="0" applyFont="1" applyBorder="1" applyAlignment="1" applyProtection="1">
      <alignment vertical="center"/>
      <protection hidden="1"/>
    </xf>
    <xf numFmtId="3" fontId="13" fillId="0" borderId="23" xfId="0" applyNumberFormat="1" applyFont="1" applyBorder="1" applyAlignment="1" applyProtection="1">
      <alignment vertical="center"/>
      <protection hidden="1"/>
    </xf>
    <xf numFmtId="3" fontId="33" fillId="10" borderId="5" xfId="0" applyNumberFormat="1" applyFont="1" applyFill="1" applyBorder="1" applyAlignment="1" applyProtection="1">
      <alignment vertical="center"/>
      <protection hidden="1"/>
    </xf>
    <xf numFmtId="3" fontId="7" fillId="10" borderId="5" xfId="0" applyNumberFormat="1" applyFont="1" applyFill="1" applyBorder="1" applyProtection="1">
      <protection hidden="1"/>
    </xf>
    <xf numFmtId="3" fontId="17" fillId="2" borderId="0" xfId="0" applyNumberFormat="1" applyFont="1" applyFill="1" applyAlignment="1" applyProtection="1">
      <alignment vertical="center"/>
      <protection hidden="1"/>
    </xf>
    <xf numFmtId="3" fontId="14" fillId="2" borderId="6" xfId="0" applyNumberFormat="1" applyFont="1" applyFill="1" applyBorder="1" applyProtection="1">
      <protection hidden="1"/>
    </xf>
    <xf numFmtId="3" fontId="7" fillId="2" borderId="5" xfId="0" applyNumberFormat="1" applyFont="1" applyFill="1" applyBorder="1" applyProtection="1">
      <protection hidden="1"/>
    </xf>
    <xf numFmtId="3" fontId="17" fillId="10" borderId="0" xfId="0" applyNumberFormat="1" applyFont="1" applyFill="1" applyAlignment="1" applyProtection="1">
      <alignment vertical="center"/>
      <protection hidden="1"/>
    </xf>
    <xf numFmtId="3" fontId="14" fillId="2" borderId="14" xfId="0" applyNumberFormat="1" applyFont="1" applyFill="1" applyBorder="1" applyAlignment="1" applyProtection="1">
      <alignment vertical="center"/>
      <protection hidden="1"/>
    </xf>
    <xf numFmtId="3" fontId="17" fillId="2" borderId="4" xfId="0" applyNumberFormat="1" applyFont="1" applyFill="1" applyBorder="1" applyAlignment="1" applyProtection="1">
      <alignment vertical="center"/>
      <protection hidden="1"/>
    </xf>
    <xf numFmtId="3" fontId="14" fillId="2" borderId="16" xfId="0" applyNumberFormat="1" applyFont="1" applyFill="1" applyBorder="1" applyAlignment="1" applyProtection="1">
      <alignment vertical="center"/>
      <protection hidden="1"/>
    </xf>
    <xf numFmtId="3" fontId="14" fillId="10" borderId="16" xfId="0" applyNumberFormat="1" applyFont="1" applyFill="1" applyBorder="1" applyAlignment="1" applyProtection="1">
      <alignment vertical="center"/>
      <protection hidden="1"/>
    </xf>
    <xf numFmtId="3" fontId="14" fillId="2" borderId="5" xfId="0" applyNumberFormat="1" applyFont="1" applyFill="1" applyBorder="1" applyAlignment="1" applyProtection="1">
      <alignment vertical="center"/>
      <protection hidden="1"/>
    </xf>
    <xf numFmtId="3" fontId="25" fillId="0" borderId="0" xfId="0" applyNumberFormat="1" applyFont="1" applyProtection="1">
      <protection hidden="1"/>
    </xf>
    <xf numFmtId="0" fontId="0" fillId="10" borderId="0" xfId="0" applyFill="1" applyProtection="1">
      <protection hidden="1"/>
    </xf>
    <xf numFmtId="0" fontId="16" fillId="10" borderId="6" xfId="0" applyFont="1" applyFill="1" applyBorder="1" applyProtection="1">
      <protection hidden="1"/>
    </xf>
    <xf numFmtId="3" fontId="7" fillId="10" borderId="7" xfId="0" applyNumberFormat="1" applyFont="1" applyFill="1" applyBorder="1" applyProtection="1"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left" vertical="center"/>
      <protection hidden="1"/>
    </xf>
    <xf numFmtId="166" fontId="16" fillId="0" borderId="5" xfId="0" applyNumberFormat="1" applyFont="1" applyBorder="1" applyAlignment="1" applyProtection="1">
      <alignment horizontal="center" vertical="center"/>
      <protection hidden="1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26" xfId="0" applyFont="1" applyBorder="1" applyAlignment="1" applyProtection="1">
      <alignment horizontal="center" vertical="center"/>
      <protection hidden="1"/>
    </xf>
    <xf numFmtId="0" fontId="43" fillId="2" borderId="25" xfId="0" applyFont="1" applyFill="1" applyBorder="1" applyAlignment="1" applyProtection="1">
      <alignment horizontal="left" vertical="top" wrapText="1"/>
      <protection locked="0"/>
    </xf>
    <xf numFmtId="0" fontId="43" fillId="2" borderId="28" xfId="0" applyFont="1" applyFill="1" applyBorder="1" applyAlignment="1" applyProtection="1">
      <alignment horizontal="left" vertical="top" wrapText="1"/>
      <protection locked="0"/>
    </xf>
    <xf numFmtId="0" fontId="36" fillId="0" borderId="26" xfId="0" applyFont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9" fontId="7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horizontal="center" vertical="center" wrapText="1"/>
      <protection hidden="1"/>
    </xf>
    <xf numFmtId="0" fontId="44" fillId="2" borderId="24" xfId="0" applyFont="1" applyFill="1" applyBorder="1" applyAlignment="1" applyProtection="1">
      <alignment horizontal="left" vertical="top" wrapText="1"/>
      <protection locked="0"/>
    </xf>
    <xf numFmtId="0" fontId="36" fillId="0" borderId="27" xfId="0" applyFont="1" applyBorder="1" applyAlignment="1" applyProtection="1">
      <alignment horizontal="left" vertical="center"/>
      <protection hidden="1"/>
    </xf>
    <xf numFmtId="0" fontId="36" fillId="2" borderId="27" xfId="0" applyFont="1" applyFill="1" applyBorder="1" applyAlignment="1" applyProtection="1">
      <alignment horizontal="left" vertical="center"/>
      <protection locked="0"/>
    </xf>
    <xf numFmtId="0" fontId="41" fillId="0" borderId="24" xfId="0" applyFont="1" applyBorder="1" applyAlignment="1" applyProtection="1">
      <alignment horizontal="left" vertical="top" wrapText="1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24" fillId="3" borderId="0" xfId="0" applyFont="1" applyFill="1" applyAlignment="1" applyProtection="1">
      <alignment horizontal="left" vertical="center"/>
      <protection hidden="1"/>
    </xf>
  </cellXfs>
  <cellStyles count="4">
    <cellStyle name="Dane wyjściowe" xfId="3" builtinId="21"/>
    <cellStyle name="Dziesiętny 2" xfId="1" xr:uid="{B39989A7-F11B-4D7C-8093-F95FF63EBA03}"/>
    <cellStyle name="Normalny" xfId="0" builtinId="0"/>
    <cellStyle name="Procentowy" xfId="2" builtinId="5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color rgb="FF9C0006"/>
      </font>
    </dxf>
    <dxf>
      <font>
        <color rgb="FF9C0006"/>
      </font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4.9989318521683403E-2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3333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28"/>
  <sheetViews>
    <sheetView showGridLines="0" topLeftCell="A16" zoomScaleNormal="100" workbookViewId="0">
      <selection activeCell="C26" sqref="C26"/>
    </sheetView>
  </sheetViews>
  <sheetFormatPr defaultColWidth="0" defaultRowHeight="13" zeroHeight="1" x14ac:dyDescent="0.3"/>
  <cols>
    <col min="1" max="1" width="2.7265625" style="52" customWidth="1"/>
    <col min="2" max="2" width="48.26953125" style="52" bestFit="1" customWidth="1"/>
    <col min="3" max="3" width="17.7265625" style="52" bestFit="1" customWidth="1"/>
    <col min="4" max="4" width="14.1796875" style="52" bestFit="1" customWidth="1"/>
    <col min="5" max="5" width="2.7265625" style="52" customWidth="1"/>
    <col min="6" max="16384" width="9.1796875" style="52" hidden="1"/>
  </cols>
  <sheetData>
    <row r="1" spans="1:5" x14ac:dyDescent="0.3"/>
    <row r="2" spans="1:5" ht="16" x14ac:dyDescent="0.3">
      <c r="A2" s="221"/>
      <c r="B2" s="225" t="s">
        <v>284</v>
      </c>
      <c r="C2" s="225"/>
      <c r="D2" s="225"/>
    </row>
    <row r="3" spans="1:5" x14ac:dyDescent="0.3">
      <c r="A3" s="221"/>
      <c r="B3" s="226" t="s">
        <v>298</v>
      </c>
      <c r="C3" s="226"/>
      <c r="D3" s="226"/>
    </row>
    <row r="4" spans="1:5" x14ac:dyDescent="0.3">
      <c r="A4" s="221"/>
      <c r="E4" s="221"/>
    </row>
    <row r="5" spans="1:5" ht="60" customHeight="1" x14ac:dyDescent="0.3">
      <c r="A5" s="220"/>
      <c r="B5" s="105" t="s">
        <v>4</v>
      </c>
      <c r="C5" s="224"/>
      <c r="D5" s="224"/>
      <c r="E5" s="220"/>
    </row>
    <row r="6" spans="1:5" x14ac:dyDescent="0.3">
      <c r="A6" s="221"/>
      <c r="B6" s="106" t="s">
        <v>288</v>
      </c>
      <c r="C6" s="107"/>
      <c r="D6" s="222" t="str">
        <f>IF(ISTEXT(C6),"✔","✘")</f>
        <v>✘</v>
      </c>
      <c r="E6" s="220"/>
    </row>
    <row r="7" spans="1:5" x14ac:dyDescent="0.3">
      <c r="A7" s="220"/>
      <c r="B7" s="106" t="s">
        <v>10</v>
      </c>
      <c r="C7" s="107"/>
      <c r="D7" s="222" t="str">
        <f>IFERROR(IF(OR(AND(Rodzaj_Podmiotu&lt;&gt;3,ISTEXT(C7)),AND(Rodzaj_Podmiotu=3,C7="nie")),"✔","✘"),"✘")</f>
        <v>✘</v>
      </c>
      <c r="E7" s="220"/>
    </row>
    <row r="8" spans="1:5" x14ac:dyDescent="0.3">
      <c r="A8" s="220"/>
      <c r="B8" s="108" t="s">
        <v>5</v>
      </c>
      <c r="C8" s="109"/>
      <c r="D8" s="222" t="str">
        <f>IF(ISNUMBER(C8),"✔","✘")</f>
        <v>✘</v>
      </c>
      <c r="E8" s="220"/>
    </row>
    <row r="9" spans="1:5" ht="60" customHeight="1" x14ac:dyDescent="0.3">
      <c r="A9" s="221"/>
      <c r="B9" s="105" t="s">
        <v>6</v>
      </c>
      <c r="C9" s="224"/>
      <c r="D9" s="224"/>
      <c r="E9" s="220"/>
    </row>
    <row r="10" spans="1:5" x14ac:dyDescent="0.3">
      <c r="A10" s="221"/>
      <c r="B10" s="2"/>
      <c r="C10" s="2"/>
      <c r="D10" s="148"/>
      <c r="E10" s="219"/>
    </row>
    <row r="11" spans="1:5" x14ac:dyDescent="0.3">
      <c r="A11" s="221"/>
      <c r="B11" s="2"/>
      <c r="C11" s="2"/>
      <c r="D11" s="148"/>
      <c r="E11" s="219"/>
    </row>
    <row r="12" spans="1:5" x14ac:dyDescent="0.3">
      <c r="A12" s="221"/>
      <c r="B12" s="110" t="s">
        <v>65</v>
      </c>
      <c r="C12" s="107"/>
      <c r="D12" s="222" t="str">
        <f>IF(ISNUMBER(C12),"✔","✘")</f>
        <v>✘</v>
      </c>
      <c r="E12" s="220"/>
    </row>
    <row r="13" spans="1:5" x14ac:dyDescent="0.3">
      <c r="A13" s="221"/>
      <c r="B13" s="110" t="s">
        <v>158</v>
      </c>
      <c r="C13" s="111"/>
      <c r="D13" s="222" t="str">
        <f>IF(OR(AND(C6="Organizacja badawcza",ISBLANK(C13)),AND(C6&lt;&gt;"Organizacja badawcza",ISNUMBER(C13))),"✔","✘")</f>
        <v>✘</v>
      </c>
      <c r="E13" s="220"/>
    </row>
    <row r="14" spans="1:5" x14ac:dyDescent="0.3">
      <c r="A14" s="221"/>
      <c r="B14" s="110" t="s">
        <v>8</v>
      </c>
      <c r="C14" s="111"/>
      <c r="D14" s="222" t="str">
        <f>IF(ISNUMBER(C14),"✔","✘")</f>
        <v>✘</v>
      </c>
      <c r="E14" s="220"/>
    </row>
    <row r="15" spans="1:5" x14ac:dyDescent="0.3">
      <c r="B15" s="110" t="s">
        <v>9</v>
      </c>
      <c r="C15" s="111"/>
      <c r="D15" s="222" t="str">
        <f>IF(ISNUMBER(C15),"✔","✘")</f>
        <v>✘</v>
      </c>
      <c r="E15" s="220"/>
    </row>
    <row r="16" spans="1:5" x14ac:dyDescent="0.3">
      <c r="B16" s="2"/>
      <c r="C16" s="2"/>
      <c r="D16" s="148"/>
      <c r="E16" s="219"/>
    </row>
    <row r="17" spans="2:5" x14ac:dyDescent="0.3">
      <c r="B17" s="110" t="s">
        <v>14</v>
      </c>
      <c r="C17" s="112" t="str">
        <f>Engine!C15</f>
        <v>uzupełnij dane</v>
      </c>
      <c r="D17" s="148"/>
      <c r="E17" s="219"/>
    </row>
    <row r="18" spans="2:5" x14ac:dyDescent="0.3">
      <c r="B18" s="110" t="s">
        <v>13</v>
      </c>
      <c r="C18" s="107"/>
      <c r="D18" s="222" t="str">
        <f>IF(ISTEXT(C18),"✔","✘")</f>
        <v>✘</v>
      </c>
      <c r="E18" s="220"/>
    </row>
    <row r="19" spans="2:5" x14ac:dyDescent="0.3">
      <c r="B19" s="110" t="s">
        <v>15</v>
      </c>
      <c r="C19" s="107"/>
      <c r="D19" s="222" t="str">
        <f>IF(OR(AND(C18="tak",ISBLANK(C19)),AND(C18="nie",ISNUMBER(C19))),"✔","✘")</f>
        <v>✘</v>
      </c>
      <c r="E19" s="220"/>
    </row>
    <row r="20" spans="2:5" x14ac:dyDescent="0.3">
      <c r="B20" s="110" t="s">
        <v>16</v>
      </c>
      <c r="C20" s="113" t="str">
        <f>Engine!C18</f>
        <v>uzupełnij dane</v>
      </c>
      <c r="D20" s="148"/>
      <c r="E20" s="219"/>
    </row>
    <row r="21" spans="2:5" x14ac:dyDescent="0.3">
      <c r="B21" s="2"/>
      <c r="C21" s="2"/>
      <c r="D21" s="148"/>
      <c r="E21" s="219"/>
    </row>
    <row r="22" spans="2:5" x14ac:dyDescent="0.3">
      <c r="B22" s="155" t="s">
        <v>196</v>
      </c>
      <c r="C22" s="156"/>
      <c r="D22" s="148"/>
      <c r="E22" s="219"/>
    </row>
    <row r="23" spans="2:5" x14ac:dyDescent="0.3">
      <c r="B23" s="114" t="s">
        <v>289</v>
      </c>
      <c r="C23" s="107"/>
      <c r="D23" s="222" t="str">
        <f>IF(ISNUMBER(C23),"✔","✘")</f>
        <v>✘</v>
      </c>
      <c r="E23" s="220"/>
    </row>
    <row r="24" spans="2:5" x14ac:dyDescent="0.3">
      <c r="B24" s="114" t="s">
        <v>290</v>
      </c>
      <c r="C24" s="107"/>
      <c r="D24" s="222" t="str">
        <f>IF(ISNUMBER(C24),"✔","✘")</f>
        <v>✘</v>
      </c>
      <c r="E24" s="220"/>
    </row>
    <row r="25" spans="2:5" x14ac:dyDescent="0.3">
      <c r="B25" s="114" t="s">
        <v>291</v>
      </c>
      <c r="C25" s="107"/>
      <c r="D25" s="222" t="str">
        <f>IF(ISNUMBER(C25),"✔","✘")</f>
        <v>✘</v>
      </c>
      <c r="E25" s="220"/>
    </row>
    <row r="26" spans="2:5" x14ac:dyDescent="0.3">
      <c r="B26" s="110" t="s">
        <v>292</v>
      </c>
      <c r="C26" s="115"/>
      <c r="D26" s="222" t="str">
        <f>IF(ISNUMBER(C26),"✔","✘")</f>
        <v>✘</v>
      </c>
      <c r="E26" s="220"/>
    </row>
    <row r="27" spans="2:5" x14ac:dyDescent="0.3">
      <c r="B27" s="110" t="s">
        <v>293</v>
      </c>
      <c r="C27" s="115"/>
      <c r="D27" s="222" t="str">
        <f>IF(ISNUMBER(C27),"✔","✘")</f>
        <v>✘</v>
      </c>
      <c r="E27" s="220"/>
    </row>
    <row r="28" spans="2:5" x14ac:dyDescent="0.3">
      <c r="D28" s="221"/>
      <c r="E28" s="221"/>
    </row>
  </sheetData>
  <sheetProtection algorithmName="SHA-512" hashValue="/CAsZHLRSdDKQz/sn+rpBBp5gra/HKa01MZ5bQIiBKEy95x/0HOpX4myyc5BZ1ihYB4e/FEdaCvgQ8vu4V3f2A==" saltValue="mtZ6VDpI7u7pwYguUo3C+g==" spinCount="100000" sheet="1" objects="1" scenarios="1"/>
  <mergeCells count="4">
    <mergeCell ref="C9:D9"/>
    <mergeCell ref="C5:D5"/>
    <mergeCell ref="B2:D2"/>
    <mergeCell ref="B3:D3"/>
  </mergeCells>
  <conditionalFormatting sqref="C7">
    <cfRule type="expression" dxfId="95" priority="6">
      <formula>AND($C$7="tak",$C$6="Organizacja badawcza")</formula>
    </cfRule>
  </conditionalFormatting>
  <conditionalFormatting sqref="C13">
    <cfRule type="expression" dxfId="94" priority="3">
      <formula>AND(Rodzaj_Podmiotu=3,NOT(ISBLANK(C13)))</formula>
    </cfRule>
    <cfRule type="expression" dxfId="93" priority="7">
      <formula>$C$6="Organizacja badawcza"</formula>
    </cfRule>
  </conditionalFormatting>
  <conditionalFormatting sqref="C17">
    <cfRule type="containsText" dxfId="92" priority="2" operator="containsText" text="uzupełnij dane">
      <formula>NOT(ISERROR(SEARCH("uzupełnij dane",C17)))</formula>
    </cfRule>
  </conditionalFormatting>
  <conditionalFormatting sqref="C19">
    <cfRule type="expression" dxfId="91" priority="9">
      <formula>AND($C$18="tak",ISNUMBER(C$19))</formula>
    </cfRule>
    <cfRule type="expression" dxfId="90" priority="10">
      <formula>$C$18="tak"</formula>
    </cfRule>
  </conditionalFormatting>
  <conditionalFormatting sqref="C20">
    <cfRule type="containsText" dxfId="89" priority="1" operator="containsText" text="uzupełnij">
      <formula>NOT(ISERROR(SEARCH("uzupełnij",C20)))</formula>
    </cfRule>
    <cfRule type="containsText" dxfId="88" priority="8" operator="containsText" text="podaj">
      <formula>NOT(ISERROR(SEARCH("podaj",C20)))</formula>
    </cfRule>
  </conditionalFormatting>
  <conditionalFormatting sqref="D6:D8 D12:D15 D18:D19 D23:D27">
    <cfRule type="containsText" dxfId="87" priority="4" operator="containsText" text="✔">
      <formula>NOT(ISERROR(SEARCH("✔",D6)))</formula>
    </cfRule>
    <cfRule type="containsText" dxfId="86" priority="5" operator="containsText" text="✘">
      <formula>NOT(ISERROR(SEARCH("✘",D6)))</formula>
    </cfRule>
  </conditionalFormatting>
  <dataValidations count="7">
    <dataValidation type="list" allowBlank="1" showInputMessage="1" showErrorMessage="1" sqref="C6" xr:uid="{18083907-635E-4134-A0A6-B86E0D9D1AAD}">
      <formula1>"MŚP,Duża firma,Organizacja badawcza"</formula1>
    </dataValidation>
    <dataValidation type="list" allowBlank="1" showInputMessage="1" showErrorMessage="1" sqref="C7 C18" xr:uid="{F6469EAC-3C89-482C-A43B-109DB7433E82}">
      <formula1>"tak,nie"</formula1>
    </dataValidation>
    <dataValidation type="custom" allowBlank="1" showInputMessage="1" showErrorMessage="1" errorTitle="Wprowadź poprawne dane" error="Wprowadź okres prognozy od 6 do 10 lat" sqref="C19" xr:uid="{7352DEE7-D3AE-4681-A040-B4756F17152E}">
      <formula1>AND($C$18="nie",$C$19&gt;5,$C$19&lt;=10)</formula1>
    </dataValidation>
    <dataValidation type="custom" allowBlank="1" showInputMessage="1" showErrorMessage="1" promptTitle="Informacja" prompt="Podaj datę w formacie_x000a_RRRR-MM-DD" sqref="C13" xr:uid="{EFB5055B-1BAE-4476-80C2-B7AA04F72663}">
      <formula1>AND(ISNUMBER($C$12),$C$12&gt;=2024)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2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4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8" xr:uid="{6623F836-0F9B-4DFE-A560-3FAE81A1CB21}">
      <formula1>0</formula1>
      <formula2>9999999999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&amp;N_x000D_&amp;1#&amp;"Calibri"&amp;8&amp;K000000 K2 - Informacja wewnętrzna (Internal)&amp;R&amp;8Arkusz:&amp;"-,Pogrubiony" &amp;A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26 r. (okres kwalifikowalności do 31.08.2026 r.)" promptTitle="Informacja" prompt="Podaj datę w formacie _x000a_RRRR-MM-DD" xr:uid="{DBD1BF47-A422-40E5-AEBC-AC798FF6ECCD}">
          <x14:formula1>
            <xm:f>Engine!$C$38</xm:f>
          </x14:formula1>
          <x14:formula2>
            <xm:f>Engine!$C$39</xm:f>
          </x14:formula2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T161"/>
  <sheetViews>
    <sheetView showGridLines="0" topLeftCell="L49" zoomScaleNormal="100" workbookViewId="0">
      <selection activeCell="B20" sqref="B20"/>
    </sheetView>
  </sheetViews>
  <sheetFormatPr defaultColWidth="0" defaultRowHeight="12" zeroHeight="1" x14ac:dyDescent="0.3"/>
  <cols>
    <col min="1" max="1" width="2.7265625" style="2" customWidth="1"/>
    <col min="2" max="2" width="59" style="2" bestFit="1" customWidth="1"/>
    <col min="3" max="19" width="10.7265625" style="2" customWidth="1"/>
    <col min="20" max="20" width="2.7265625" style="2" customWidth="1"/>
    <col min="21" max="16384" width="9.1796875" style="2" hidden="1"/>
  </cols>
  <sheetData>
    <row r="1" spans="2:19" x14ac:dyDescent="0.3"/>
    <row r="2" spans="2:19" ht="14.5" x14ac:dyDescent="0.3">
      <c r="B2" s="227" t="str">
        <f>Projekt_Info</f>
        <v xml:space="preserve"> [Wskaż wielkość podmiotu] Uzupełnij nazwę podmiotu | Uzupełnij tytuł projektu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</row>
    <row r="3" spans="2:19" x14ac:dyDescent="0.3"/>
    <row r="4" spans="2:19" x14ac:dyDescent="0.3">
      <c r="B4" s="18" t="s">
        <v>17</v>
      </c>
      <c r="C4" s="18" t="e">
        <f>Engine!C381</f>
        <v>#N/A</v>
      </c>
      <c r="D4" s="18" t="e">
        <f>Engine!D381</f>
        <v>#N/A</v>
      </c>
      <c r="E4" s="18" t="e">
        <f>Engine!E381</f>
        <v>#N/A</v>
      </c>
      <c r="F4" s="19" t="e">
        <f>Engine!F381</f>
        <v>#N/A</v>
      </c>
      <c r="G4" s="18" t="e">
        <f>Engine!G381</f>
        <v>#N/A</v>
      </c>
      <c r="H4" s="18" t="e">
        <f>Engine!H381</f>
        <v>#N/A</v>
      </c>
      <c r="I4" s="18" t="e">
        <f>Engine!I381</f>
        <v>#N/A</v>
      </c>
      <c r="J4" s="18" t="e">
        <f>Engine!J381</f>
        <v>#N/A</v>
      </c>
      <c r="K4" s="18" t="e">
        <f>Engine!K381</f>
        <v>#N/A</v>
      </c>
      <c r="L4" s="18" t="e">
        <f>Engine!L381</f>
        <v>#N/A</v>
      </c>
      <c r="M4" s="18" t="e">
        <f>Engine!M381</f>
        <v>#N/A</v>
      </c>
      <c r="N4" s="18" t="e">
        <f>Engine!N381</f>
        <v>#N/A</v>
      </c>
      <c r="O4" s="18" t="e">
        <f>Engine!O381</f>
        <v>#N/A</v>
      </c>
      <c r="P4" s="18" t="e">
        <f>Engine!P381</f>
        <v>#N/A</v>
      </c>
      <c r="Q4" s="18" t="e">
        <f>Engine!Q381</f>
        <v>#N/A</v>
      </c>
      <c r="R4" s="18" t="e">
        <f>Engine!R381</f>
        <v>#N/A</v>
      </c>
      <c r="S4" s="18" t="e">
        <f>Engine!S381</f>
        <v>#N/A</v>
      </c>
    </row>
    <row r="5" spans="2:19" x14ac:dyDescent="0.3">
      <c r="B5" s="20" t="s">
        <v>18</v>
      </c>
      <c r="C5" s="21">
        <f>ROUND(C6+C7+C15+C16+C17,0)</f>
        <v>0</v>
      </c>
      <c r="D5" s="21">
        <f t="shared" ref="D5:S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si="0"/>
        <v>0</v>
      </c>
      <c r="P5" s="21">
        <f t="shared" si="0"/>
        <v>0</v>
      </c>
      <c r="Q5" s="21">
        <f t="shared" si="0"/>
        <v>0</v>
      </c>
      <c r="R5" s="21">
        <f t="shared" si="0"/>
        <v>0</v>
      </c>
      <c r="S5" s="21">
        <f t="shared" si="0"/>
        <v>0</v>
      </c>
    </row>
    <row r="6" spans="2:19" x14ac:dyDescent="0.3">
      <c r="B6" s="22" t="s">
        <v>19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2:19" x14ac:dyDescent="0.3">
      <c r="B7" s="23" t="s">
        <v>20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S7" si="1">ROUND(G8+G14,0)</f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f t="shared" si="1"/>
        <v>0</v>
      </c>
      <c r="M7" s="14">
        <f t="shared" si="1"/>
        <v>0</v>
      </c>
      <c r="N7" s="14">
        <f t="shared" si="1"/>
        <v>0</v>
      </c>
      <c r="O7" s="14">
        <f t="shared" si="1"/>
        <v>0</v>
      </c>
      <c r="P7" s="14">
        <f t="shared" si="1"/>
        <v>0</v>
      </c>
      <c r="Q7" s="14">
        <f t="shared" si="1"/>
        <v>0</v>
      </c>
      <c r="R7" s="14">
        <f t="shared" si="1"/>
        <v>0</v>
      </c>
      <c r="S7" s="14">
        <f t="shared" si="1"/>
        <v>0</v>
      </c>
    </row>
    <row r="8" spans="2:19" x14ac:dyDescent="0.3">
      <c r="B8" s="13" t="s">
        <v>21</v>
      </c>
      <c r="C8" s="15">
        <f>ROUND(SUM(C9:C13),0)</f>
        <v>0</v>
      </c>
      <c r="D8" s="15">
        <f t="shared" ref="D8:F8" si="2">ROUND(SUM(D9:D13),0)</f>
        <v>0</v>
      </c>
      <c r="E8" s="15">
        <f t="shared" si="2"/>
        <v>0</v>
      </c>
      <c r="F8" s="15">
        <f t="shared" si="2"/>
        <v>0</v>
      </c>
      <c r="G8" s="15">
        <f t="shared" ref="G8:S8" si="3">ROUND(SUM(G9:G13),0)</f>
        <v>0</v>
      </c>
      <c r="H8" s="15">
        <f t="shared" si="3"/>
        <v>0</v>
      </c>
      <c r="I8" s="15">
        <f t="shared" si="3"/>
        <v>0</v>
      </c>
      <c r="J8" s="15">
        <f t="shared" si="3"/>
        <v>0</v>
      </c>
      <c r="K8" s="15">
        <f t="shared" si="3"/>
        <v>0</v>
      </c>
      <c r="L8" s="15">
        <f t="shared" si="3"/>
        <v>0</v>
      </c>
      <c r="M8" s="15">
        <f t="shared" si="3"/>
        <v>0</v>
      </c>
      <c r="N8" s="15">
        <f t="shared" si="3"/>
        <v>0</v>
      </c>
      <c r="O8" s="15">
        <f t="shared" si="3"/>
        <v>0</v>
      </c>
      <c r="P8" s="15">
        <f t="shared" si="3"/>
        <v>0</v>
      </c>
      <c r="Q8" s="15">
        <f t="shared" si="3"/>
        <v>0</v>
      </c>
      <c r="R8" s="15">
        <f t="shared" si="3"/>
        <v>0</v>
      </c>
      <c r="S8" s="15">
        <f t="shared" si="3"/>
        <v>0</v>
      </c>
    </row>
    <row r="9" spans="2:19" x14ac:dyDescent="0.3">
      <c r="B9" s="24" t="s">
        <v>22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  <row r="10" spans="2:19" x14ac:dyDescent="0.3">
      <c r="B10" s="24" t="s">
        <v>23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</row>
    <row r="11" spans="2:19" x14ac:dyDescent="0.3">
      <c r="B11" s="24" t="s">
        <v>24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</row>
    <row r="12" spans="2:19" x14ac:dyDescent="0.3">
      <c r="B12" s="24" t="s">
        <v>25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</row>
    <row r="13" spans="2:19" x14ac:dyDescent="0.3">
      <c r="B13" s="24" t="s">
        <v>26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spans="2:19" x14ac:dyDescent="0.3">
      <c r="B14" s="25" t="s">
        <v>27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2:19" x14ac:dyDescent="0.3">
      <c r="B15" s="23" t="s">
        <v>28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</row>
    <row r="16" spans="2:19" x14ac:dyDescent="0.3">
      <c r="B16" s="23" t="s">
        <v>29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</row>
    <row r="17" spans="2:19" x14ac:dyDescent="0.3">
      <c r="B17" s="26" t="s">
        <v>30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2:19" x14ac:dyDescent="0.3">
      <c r="B18" s="20" t="s">
        <v>31</v>
      </c>
      <c r="C18" s="21">
        <f t="shared" ref="C18:S18" si="4">ROUND(C19+C20+C22+C25,0)</f>
        <v>0</v>
      </c>
      <c r="D18" s="21">
        <f t="shared" si="4"/>
        <v>0</v>
      </c>
      <c r="E18" s="21">
        <f t="shared" si="4"/>
        <v>0</v>
      </c>
      <c r="F18" s="21">
        <f t="shared" si="4"/>
        <v>0</v>
      </c>
      <c r="G18" s="21">
        <f t="shared" si="4"/>
        <v>0</v>
      </c>
      <c r="H18" s="21">
        <f t="shared" si="4"/>
        <v>0</v>
      </c>
      <c r="I18" s="21">
        <f t="shared" si="4"/>
        <v>0</v>
      </c>
      <c r="J18" s="21">
        <f t="shared" si="4"/>
        <v>0</v>
      </c>
      <c r="K18" s="21">
        <f t="shared" si="4"/>
        <v>0</v>
      </c>
      <c r="L18" s="21">
        <f t="shared" si="4"/>
        <v>0</v>
      </c>
      <c r="M18" s="21">
        <f t="shared" si="4"/>
        <v>0</v>
      </c>
      <c r="N18" s="21">
        <f t="shared" si="4"/>
        <v>0</v>
      </c>
      <c r="O18" s="21">
        <f t="shared" si="4"/>
        <v>0</v>
      </c>
      <c r="P18" s="21">
        <f t="shared" si="4"/>
        <v>0</v>
      </c>
      <c r="Q18" s="21">
        <f t="shared" si="4"/>
        <v>0</v>
      </c>
      <c r="R18" s="21">
        <f t="shared" si="4"/>
        <v>0</v>
      </c>
      <c r="S18" s="21">
        <f t="shared" si="4"/>
        <v>0</v>
      </c>
    </row>
    <row r="19" spans="2:19" x14ac:dyDescent="0.3">
      <c r="B19" s="22" t="s">
        <v>32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2:19" x14ac:dyDescent="0.3">
      <c r="B20" s="23" t="s">
        <v>33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2:19" x14ac:dyDescent="0.3">
      <c r="B21" s="28" t="s">
        <v>166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</row>
    <row r="22" spans="2:19" x14ac:dyDescent="0.3">
      <c r="B22" s="23" t="s">
        <v>34</v>
      </c>
      <c r="C22" s="14">
        <f>ROUND(C23+C24,0)</f>
        <v>0</v>
      </c>
      <c r="D22" s="14">
        <f t="shared" ref="D22:S22" si="5">ROUND(D23+D24,0)</f>
        <v>0</v>
      </c>
      <c r="E22" s="14">
        <f t="shared" si="5"/>
        <v>0</v>
      </c>
      <c r="F22" s="14">
        <f t="shared" si="5"/>
        <v>0</v>
      </c>
      <c r="G22" s="14">
        <f t="shared" si="5"/>
        <v>0</v>
      </c>
      <c r="H22" s="14">
        <f t="shared" si="5"/>
        <v>0</v>
      </c>
      <c r="I22" s="14">
        <f t="shared" si="5"/>
        <v>0</v>
      </c>
      <c r="J22" s="14">
        <f t="shared" si="5"/>
        <v>0</v>
      </c>
      <c r="K22" s="14">
        <f t="shared" si="5"/>
        <v>0</v>
      </c>
      <c r="L22" s="14">
        <f t="shared" si="5"/>
        <v>0</v>
      </c>
      <c r="M22" s="14">
        <f t="shared" si="5"/>
        <v>0</v>
      </c>
      <c r="N22" s="14">
        <f t="shared" si="5"/>
        <v>0</v>
      </c>
      <c r="O22" s="14">
        <f t="shared" si="5"/>
        <v>0</v>
      </c>
      <c r="P22" s="14">
        <f t="shared" si="5"/>
        <v>0</v>
      </c>
      <c r="Q22" s="14">
        <f t="shared" si="5"/>
        <v>0</v>
      </c>
      <c r="R22" s="14">
        <f t="shared" si="5"/>
        <v>0</v>
      </c>
      <c r="S22" s="14">
        <f t="shared" si="5"/>
        <v>0</v>
      </c>
    </row>
    <row r="23" spans="2:19" x14ac:dyDescent="0.3">
      <c r="B23" s="27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2:19" x14ac:dyDescent="0.3">
      <c r="B24" s="25" t="s">
        <v>147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2:19" x14ac:dyDescent="0.3">
      <c r="B25" s="23" t="s">
        <v>35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</row>
    <row r="26" spans="2:19" x14ac:dyDescent="0.3">
      <c r="B26" s="20" t="s">
        <v>36</v>
      </c>
      <c r="C26" s="21">
        <f t="shared" ref="C26:S26" si="6">ROUND(C5+C18,0)</f>
        <v>0</v>
      </c>
      <c r="D26" s="21">
        <f t="shared" si="6"/>
        <v>0</v>
      </c>
      <c r="E26" s="21">
        <f t="shared" si="6"/>
        <v>0</v>
      </c>
      <c r="F26" s="21">
        <f t="shared" si="6"/>
        <v>0</v>
      </c>
      <c r="G26" s="21">
        <f t="shared" si="6"/>
        <v>0</v>
      </c>
      <c r="H26" s="21">
        <f t="shared" si="6"/>
        <v>0</v>
      </c>
      <c r="I26" s="21">
        <f t="shared" si="6"/>
        <v>0</v>
      </c>
      <c r="J26" s="21">
        <f t="shared" si="6"/>
        <v>0</v>
      </c>
      <c r="K26" s="21">
        <f t="shared" si="6"/>
        <v>0</v>
      </c>
      <c r="L26" s="21">
        <f t="shared" si="6"/>
        <v>0</v>
      </c>
      <c r="M26" s="21">
        <f t="shared" si="6"/>
        <v>0</v>
      </c>
      <c r="N26" s="21">
        <f t="shared" si="6"/>
        <v>0</v>
      </c>
      <c r="O26" s="21">
        <f t="shared" si="6"/>
        <v>0</v>
      </c>
      <c r="P26" s="21">
        <f t="shared" si="6"/>
        <v>0</v>
      </c>
      <c r="Q26" s="21">
        <f t="shared" si="6"/>
        <v>0</v>
      </c>
      <c r="R26" s="21">
        <f t="shared" si="6"/>
        <v>0</v>
      </c>
      <c r="S26" s="21">
        <f t="shared" si="6"/>
        <v>0</v>
      </c>
    </row>
    <row r="27" spans="2:19" x14ac:dyDescent="0.3">
      <c r="B27" s="34" t="s">
        <v>37</v>
      </c>
      <c r="C27" s="35" t="str">
        <f>IF(ROUND(C46=C26,0),"OK",ROUND(C26-C46,0))</f>
        <v>OK</v>
      </c>
      <c r="D27" s="35" t="str">
        <f t="shared" ref="D27:S27" si="7">IF(ROUND(D46=D26,0),"OK",ROUND(D26-D46,0))</f>
        <v>OK</v>
      </c>
      <c r="E27" s="35" t="str">
        <f t="shared" si="7"/>
        <v>OK</v>
      </c>
      <c r="F27" s="35" t="str">
        <f t="shared" si="7"/>
        <v>OK</v>
      </c>
      <c r="G27" s="35" t="str">
        <f t="shared" si="7"/>
        <v>OK</v>
      </c>
      <c r="H27" s="35" t="str">
        <f t="shared" si="7"/>
        <v>OK</v>
      </c>
      <c r="I27" s="35" t="str">
        <f t="shared" si="7"/>
        <v>OK</v>
      </c>
      <c r="J27" s="35" t="str">
        <f t="shared" si="7"/>
        <v>OK</v>
      </c>
      <c r="K27" s="35" t="str">
        <f t="shared" si="7"/>
        <v>OK</v>
      </c>
      <c r="L27" s="35" t="str">
        <f t="shared" si="7"/>
        <v>OK</v>
      </c>
      <c r="M27" s="35" t="str">
        <f t="shared" si="7"/>
        <v>OK</v>
      </c>
      <c r="N27" s="35" t="str">
        <f t="shared" si="7"/>
        <v>OK</v>
      </c>
      <c r="O27" s="35" t="str">
        <f t="shared" si="7"/>
        <v>OK</v>
      </c>
      <c r="P27" s="35" t="str">
        <f t="shared" si="7"/>
        <v>OK</v>
      </c>
      <c r="Q27" s="35" t="str">
        <f t="shared" si="7"/>
        <v>OK</v>
      </c>
      <c r="R27" s="35" t="str">
        <f t="shared" si="7"/>
        <v>OK</v>
      </c>
      <c r="S27" s="35" t="str">
        <f t="shared" si="7"/>
        <v>OK</v>
      </c>
    </row>
    <row r="28" spans="2:19" x14ac:dyDescent="0.3">
      <c r="B28" s="18" t="s">
        <v>17</v>
      </c>
      <c r="C28" s="18" t="e">
        <f>C$4</f>
        <v>#N/A</v>
      </c>
      <c r="D28" s="18" t="e">
        <f t="shared" ref="D28:S28" si="8">D$4</f>
        <v>#N/A</v>
      </c>
      <c r="E28" s="18" t="e">
        <f t="shared" si="8"/>
        <v>#N/A</v>
      </c>
      <c r="F28" s="19" t="e">
        <f t="shared" si="8"/>
        <v>#N/A</v>
      </c>
      <c r="G28" s="18" t="e">
        <f t="shared" si="8"/>
        <v>#N/A</v>
      </c>
      <c r="H28" s="18" t="e">
        <f t="shared" si="8"/>
        <v>#N/A</v>
      </c>
      <c r="I28" s="18" t="e">
        <f t="shared" si="8"/>
        <v>#N/A</v>
      </c>
      <c r="J28" s="18" t="e">
        <f t="shared" si="8"/>
        <v>#N/A</v>
      </c>
      <c r="K28" s="18" t="e">
        <f t="shared" si="8"/>
        <v>#N/A</v>
      </c>
      <c r="L28" s="18" t="e">
        <f t="shared" si="8"/>
        <v>#N/A</v>
      </c>
      <c r="M28" s="18" t="e">
        <f t="shared" si="8"/>
        <v>#N/A</v>
      </c>
      <c r="N28" s="18" t="e">
        <f t="shared" si="8"/>
        <v>#N/A</v>
      </c>
      <c r="O28" s="18" t="e">
        <f t="shared" si="8"/>
        <v>#N/A</v>
      </c>
      <c r="P28" s="18" t="e">
        <f t="shared" si="8"/>
        <v>#N/A</v>
      </c>
      <c r="Q28" s="18" t="e">
        <f t="shared" si="8"/>
        <v>#N/A</v>
      </c>
      <c r="R28" s="18" t="e">
        <f t="shared" si="8"/>
        <v>#N/A</v>
      </c>
      <c r="S28" s="18" t="e">
        <f t="shared" si="8"/>
        <v>#N/A</v>
      </c>
    </row>
    <row r="29" spans="2:19" x14ac:dyDescent="0.3">
      <c r="B29" s="20" t="s">
        <v>38</v>
      </c>
      <c r="C29" s="21">
        <f>ROUND(SUM(C30:C33),0)</f>
        <v>0</v>
      </c>
      <c r="D29" s="21">
        <f>ROUND(SUM(D30:D33),0)</f>
        <v>0</v>
      </c>
      <c r="E29" s="21">
        <f>ROUND(SUM(E30:E33),0)</f>
        <v>0</v>
      </c>
      <c r="F29" s="21">
        <f>ROUND(SUM(F30:F33),0)</f>
        <v>0</v>
      </c>
      <c r="G29" s="21">
        <f t="shared" ref="G29:S29" si="9">ROUND(SUM(G30:G33),0)</f>
        <v>0</v>
      </c>
      <c r="H29" s="21">
        <f t="shared" si="9"/>
        <v>0</v>
      </c>
      <c r="I29" s="21">
        <f t="shared" si="9"/>
        <v>0</v>
      </c>
      <c r="J29" s="21">
        <f t="shared" si="9"/>
        <v>0</v>
      </c>
      <c r="K29" s="21">
        <f t="shared" si="9"/>
        <v>0</v>
      </c>
      <c r="L29" s="21">
        <f t="shared" si="9"/>
        <v>0</v>
      </c>
      <c r="M29" s="21">
        <f t="shared" si="9"/>
        <v>0</v>
      </c>
      <c r="N29" s="21">
        <f t="shared" si="9"/>
        <v>0</v>
      </c>
      <c r="O29" s="21">
        <f t="shared" si="9"/>
        <v>0</v>
      </c>
      <c r="P29" s="21">
        <f t="shared" si="9"/>
        <v>0</v>
      </c>
      <c r="Q29" s="21">
        <f t="shared" si="9"/>
        <v>0</v>
      </c>
      <c r="R29" s="21">
        <f t="shared" si="9"/>
        <v>0</v>
      </c>
      <c r="S29" s="21">
        <f t="shared" si="9"/>
        <v>0</v>
      </c>
    </row>
    <row r="30" spans="2:19" x14ac:dyDescent="0.3">
      <c r="B30" s="29" t="s">
        <v>39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</row>
    <row r="31" spans="2:19" x14ac:dyDescent="0.3">
      <c r="B31" s="24" t="s">
        <v>148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</row>
    <row r="32" spans="2:19" x14ac:dyDescent="0.3">
      <c r="B32" s="24" t="s">
        <v>149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2:19" x14ac:dyDescent="0.3">
      <c r="B33" s="16" t="s">
        <v>150</v>
      </c>
      <c r="C33" s="17">
        <f>ROUND(C71,0)</f>
        <v>0</v>
      </c>
      <c r="D33" s="17">
        <f>ROUND(D71,0)</f>
        <v>0</v>
      </c>
      <c r="E33" s="17">
        <f>ROUND(E71,0)</f>
        <v>0</v>
      </c>
      <c r="F33" s="17">
        <f>ROUND(F71,0)</f>
        <v>0</v>
      </c>
      <c r="G33" s="17">
        <f t="shared" ref="G33:S33" si="10">ROUND(G71,0)</f>
        <v>0</v>
      </c>
      <c r="H33" s="17">
        <f t="shared" si="10"/>
        <v>0</v>
      </c>
      <c r="I33" s="17">
        <f t="shared" si="10"/>
        <v>0</v>
      </c>
      <c r="J33" s="17">
        <f t="shared" si="10"/>
        <v>0</v>
      </c>
      <c r="K33" s="17">
        <f t="shared" si="10"/>
        <v>0</v>
      </c>
      <c r="L33" s="17">
        <f t="shared" si="10"/>
        <v>0</v>
      </c>
      <c r="M33" s="17">
        <f t="shared" si="10"/>
        <v>0</v>
      </c>
      <c r="N33" s="17">
        <f t="shared" si="10"/>
        <v>0</v>
      </c>
      <c r="O33" s="17">
        <f t="shared" si="10"/>
        <v>0</v>
      </c>
      <c r="P33" s="17">
        <f t="shared" si="10"/>
        <v>0</v>
      </c>
      <c r="Q33" s="17">
        <f t="shared" si="10"/>
        <v>0</v>
      </c>
      <c r="R33" s="17">
        <f t="shared" si="10"/>
        <v>0</v>
      </c>
      <c r="S33" s="17">
        <f t="shared" si="10"/>
        <v>0</v>
      </c>
    </row>
    <row r="34" spans="2:19" x14ac:dyDescent="0.3">
      <c r="B34" s="20" t="s">
        <v>40</v>
      </c>
      <c r="C34" s="21">
        <f t="shared" ref="C34:S34" si="11">ROUND(C35+C36+C39+C43,0)</f>
        <v>0</v>
      </c>
      <c r="D34" s="21">
        <f t="shared" si="11"/>
        <v>0</v>
      </c>
      <c r="E34" s="21">
        <f t="shared" si="11"/>
        <v>0</v>
      </c>
      <c r="F34" s="21">
        <f t="shared" si="11"/>
        <v>0</v>
      </c>
      <c r="G34" s="21">
        <f t="shared" si="11"/>
        <v>0</v>
      </c>
      <c r="H34" s="21">
        <f t="shared" si="11"/>
        <v>0</v>
      </c>
      <c r="I34" s="21">
        <f t="shared" si="11"/>
        <v>0</v>
      </c>
      <c r="J34" s="21">
        <f t="shared" si="11"/>
        <v>0</v>
      </c>
      <c r="K34" s="21">
        <f t="shared" si="11"/>
        <v>0</v>
      </c>
      <c r="L34" s="21">
        <f t="shared" si="11"/>
        <v>0</v>
      </c>
      <c r="M34" s="21">
        <f t="shared" si="11"/>
        <v>0</v>
      </c>
      <c r="N34" s="21">
        <f t="shared" si="11"/>
        <v>0</v>
      </c>
      <c r="O34" s="21">
        <f t="shared" si="11"/>
        <v>0</v>
      </c>
      <c r="P34" s="21">
        <f t="shared" si="11"/>
        <v>0</v>
      </c>
      <c r="Q34" s="21">
        <f t="shared" si="11"/>
        <v>0</v>
      </c>
      <c r="R34" s="21">
        <f t="shared" si="11"/>
        <v>0</v>
      </c>
      <c r="S34" s="21">
        <f t="shared" si="11"/>
        <v>0</v>
      </c>
    </row>
    <row r="35" spans="2:19" x14ac:dyDescent="0.3">
      <c r="B35" s="23" t="s">
        <v>41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</row>
    <row r="36" spans="2:19" x14ac:dyDescent="0.3">
      <c r="B36" s="23" t="s">
        <v>42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</row>
    <row r="37" spans="2:19" x14ac:dyDescent="0.3">
      <c r="B37" s="24" t="s">
        <v>162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2:19" x14ac:dyDescent="0.3">
      <c r="B38" s="31" t="s">
        <v>163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</row>
    <row r="39" spans="2:19" x14ac:dyDescent="0.3">
      <c r="B39" s="23" t="s">
        <v>43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2:19" x14ac:dyDescent="0.3">
      <c r="B40" s="24" t="s">
        <v>162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</row>
    <row r="41" spans="2:19" x14ac:dyDescent="0.3">
      <c r="B41" s="24" t="s">
        <v>164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</row>
    <row r="42" spans="2:19" x14ac:dyDescent="0.3">
      <c r="B42" s="31" t="s">
        <v>165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</row>
    <row r="43" spans="2:19" x14ac:dyDescent="0.3">
      <c r="B43" s="23" t="s">
        <v>44</v>
      </c>
      <c r="C43" s="14">
        <f>ROUND(C44+C45,0)</f>
        <v>0</v>
      </c>
      <c r="D43" s="14">
        <f t="shared" ref="D43:S43" si="12">ROUND(D44+D45,0)</f>
        <v>0</v>
      </c>
      <c r="E43" s="14">
        <f t="shared" si="12"/>
        <v>0</v>
      </c>
      <c r="F43" s="14">
        <f t="shared" si="12"/>
        <v>0</v>
      </c>
      <c r="G43" s="14">
        <f t="shared" si="12"/>
        <v>0</v>
      </c>
      <c r="H43" s="14">
        <f t="shared" si="12"/>
        <v>0</v>
      </c>
      <c r="I43" s="14">
        <f t="shared" si="12"/>
        <v>0</v>
      </c>
      <c r="J43" s="14">
        <f t="shared" si="12"/>
        <v>0</v>
      </c>
      <c r="K43" s="14">
        <f t="shared" si="12"/>
        <v>0</v>
      </c>
      <c r="L43" s="14">
        <f t="shared" si="12"/>
        <v>0</v>
      </c>
      <c r="M43" s="14">
        <f t="shared" si="12"/>
        <v>0</v>
      </c>
      <c r="N43" s="14">
        <f t="shared" si="12"/>
        <v>0</v>
      </c>
      <c r="O43" s="14">
        <f t="shared" si="12"/>
        <v>0</v>
      </c>
      <c r="P43" s="14">
        <f t="shared" si="12"/>
        <v>0</v>
      </c>
      <c r="Q43" s="14">
        <f t="shared" si="12"/>
        <v>0</v>
      </c>
      <c r="R43" s="14">
        <f t="shared" si="12"/>
        <v>0</v>
      </c>
      <c r="S43" s="14">
        <f t="shared" si="12"/>
        <v>0</v>
      </c>
    </row>
    <row r="44" spans="2:19" x14ac:dyDescent="0.3">
      <c r="B44" s="30" t="s">
        <v>151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</row>
    <row r="45" spans="2:19" x14ac:dyDescent="0.3">
      <c r="B45" s="32" t="s">
        <v>152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</row>
    <row r="46" spans="2:19" x14ac:dyDescent="0.3">
      <c r="B46" s="20" t="s">
        <v>45</v>
      </c>
      <c r="C46" s="21">
        <f t="shared" ref="C46:S46" si="13">ROUND(C34+C29,0)</f>
        <v>0</v>
      </c>
      <c r="D46" s="21">
        <f t="shared" si="13"/>
        <v>0</v>
      </c>
      <c r="E46" s="21">
        <f t="shared" si="13"/>
        <v>0</v>
      </c>
      <c r="F46" s="21">
        <f t="shared" si="13"/>
        <v>0</v>
      </c>
      <c r="G46" s="21">
        <f t="shared" si="13"/>
        <v>0</v>
      </c>
      <c r="H46" s="21">
        <f t="shared" si="13"/>
        <v>0</v>
      </c>
      <c r="I46" s="21">
        <f t="shared" si="13"/>
        <v>0</v>
      </c>
      <c r="J46" s="21">
        <f t="shared" si="13"/>
        <v>0</v>
      </c>
      <c r="K46" s="21">
        <f t="shared" si="13"/>
        <v>0</v>
      </c>
      <c r="L46" s="21">
        <f t="shared" si="13"/>
        <v>0</v>
      </c>
      <c r="M46" s="21">
        <f t="shared" si="13"/>
        <v>0</v>
      </c>
      <c r="N46" s="21">
        <f t="shared" si="13"/>
        <v>0</v>
      </c>
      <c r="O46" s="21">
        <f t="shared" si="13"/>
        <v>0</v>
      </c>
      <c r="P46" s="21">
        <f t="shared" si="13"/>
        <v>0</v>
      </c>
      <c r="Q46" s="21">
        <f t="shared" si="13"/>
        <v>0</v>
      </c>
      <c r="R46" s="21">
        <f t="shared" si="13"/>
        <v>0</v>
      </c>
      <c r="S46" s="21">
        <f t="shared" si="13"/>
        <v>0</v>
      </c>
    </row>
    <row r="47" spans="2:19" x14ac:dyDescent="0.3">
      <c r="B47" s="34" t="s">
        <v>37</v>
      </c>
      <c r="C47" s="35" t="str">
        <f t="shared" ref="C47:S47" si="14">IF(C46=C26,"OK",C26-C46)</f>
        <v>OK</v>
      </c>
      <c r="D47" s="35" t="str">
        <f t="shared" si="14"/>
        <v>OK</v>
      </c>
      <c r="E47" s="35" t="str">
        <f t="shared" si="14"/>
        <v>OK</v>
      </c>
      <c r="F47" s="35" t="str">
        <f t="shared" si="14"/>
        <v>OK</v>
      </c>
      <c r="G47" s="35" t="str">
        <f t="shared" si="14"/>
        <v>OK</v>
      </c>
      <c r="H47" s="35" t="str">
        <f t="shared" si="14"/>
        <v>OK</v>
      </c>
      <c r="I47" s="35" t="str">
        <f t="shared" si="14"/>
        <v>OK</v>
      </c>
      <c r="J47" s="35" t="str">
        <f t="shared" si="14"/>
        <v>OK</v>
      </c>
      <c r="K47" s="35" t="str">
        <f t="shared" si="14"/>
        <v>OK</v>
      </c>
      <c r="L47" s="35" t="str">
        <f t="shared" si="14"/>
        <v>OK</v>
      </c>
      <c r="M47" s="35" t="str">
        <f t="shared" si="14"/>
        <v>OK</v>
      </c>
      <c r="N47" s="35" t="str">
        <f t="shared" si="14"/>
        <v>OK</v>
      </c>
      <c r="O47" s="35" t="str">
        <f t="shared" si="14"/>
        <v>OK</v>
      </c>
      <c r="P47" s="35" t="str">
        <f t="shared" si="14"/>
        <v>OK</v>
      </c>
      <c r="Q47" s="35" t="str">
        <f t="shared" si="14"/>
        <v>OK</v>
      </c>
      <c r="R47" s="35" t="str">
        <f t="shared" si="14"/>
        <v>OK</v>
      </c>
      <c r="S47" s="35" t="str">
        <f t="shared" si="14"/>
        <v>OK</v>
      </c>
    </row>
    <row r="48" spans="2:19" x14ac:dyDescent="0.3">
      <c r="B48" s="18" t="s">
        <v>46</v>
      </c>
      <c r="C48" s="18" t="e">
        <f>C$4</f>
        <v>#N/A</v>
      </c>
      <c r="D48" s="18" t="e">
        <f t="shared" ref="D48:S48" si="15">D$4</f>
        <v>#N/A</v>
      </c>
      <c r="E48" s="18" t="e">
        <f t="shared" si="15"/>
        <v>#N/A</v>
      </c>
      <c r="F48" s="19" t="e">
        <f t="shared" si="15"/>
        <v>#N/A</v>
      </c>
      <c r="G48" s="18" t="e">
        <f t="shared" si="15"/>
        <v>#N/A</v>
      </c>
      <c r="H48" s="18" t="e">
        <f t="shared" si="15"/>
        <v>#N/A</v>
      </c>
      <c r="I48" s="18" t="e">
        <f t="shared" si="15"/>
        <v>#N/A</v>
      </c>
      <c r="J48" s="18" t="e">
        <f t="shared" si="15"/>
        <v>#N/A</v>
      </c>
      <c r="K48" s="18" t="e">
        <f t="shared" si="15"/>
        <v>#N/A</v>
      </c>
      <c r="L48" s="18" t="e">
        <f t="shared" si="15"/>
        <v>#N/A</v>
      </c>
      <c r="M48" s="18" t="e">
        <f t="shared" si="15"/>
        <v>#N/A</v>
      </c>
      <c r="N48" s="18" t="e">
        <f t="shared" si="15"/>
        <v>#N/A</v>
      </c>
      <c r="O48" s="18" t="e">
        <f t="shared" si="15"/>
        <v>#N/A</v>
      </c>
      <c r="P48" s="18" t="e">
        <f t="shared" si="15"/>
        <v>#N/A</v>
      </c>
      <c r="Q48" s="18" t="e">
        <f t="shared" si="15"/>
        <v>#N/A</v>
      </c>
      <c r="R48" s="18" t="e">
        <f t="shared" si="15"/>
        <v>#N/A</v>
      </c>
      <c r="S48" s="18" t="e">
        <f t="shared" si="15"/>
        <v>#N/A</v>
      </c>
    </row>
    <row r="49" spans="2:19" x14ac:dyDescent="0.3">
      <c r="B49" s="20" t="s">
        <v>153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</row>
    <row r="50" spans="2:19" x14ac:dyDescent="0.3">
      <c r="B50" s="20" t="s">
        <v>47</v>
      </c>
      <c r="C50" s="21">
        <f>ROUND(SUM(C51:C57),0)</f>
        <v>0</v>
      </c>
      <c r="D50" s="21">
        <f>ROUND(SUM(D51:D57),0)</f>
        <v>0</v>
      </c>
      <c r="E50" s="21">
        <f>ROUND(SUM(E51:E57),0)</f>
        <v>0</v>
      </c>
      <c r="F50" s="21">
        <f>ROUND(SUM(F51:F57),0)</f>
        <v>0</v>
      </c>
      <c r="G50" s="21">
        <f t="shared" ref="G50:S50" si="16">ROUND(SUM(G51:G57),0)</f>
        <v>0</v>
      </c>
      <c r="H50" s="21">
        <f t="shared" si="16"/>
        <v>0</v>
      </c>
      <c r="I50" s="21">
        <f t="shared" si="16"/>
        <v>0</v>
      </c>
      <c r="J50" s="21">
        <f t="shared" si="16"/>
        <v>0</v>
      </c>
      <c r="K50" s="21">
        <f t="shared" si="16"/>
        <v>0</v>
      </c>
      <c r="L50" s="21">
        <f t="shared" si="16"/>
        <v>0</v>
      </c>
      <c r="M50" s="21">
        <f t="shared" si="16"/>
        <v>0</v>
      </c>
      <c r="N50" s="21">
        <f t="shared" si="16"/>
        <v>0</v>
      </c>
      <c r="O50" s="21">
        <f t="shared" si="16"/>
        <v>0</v>
      </c>
      <c r="P50" s="21">
        <f t="shared" si="16"/>
        <v>0</v>
      </c>
      <c r="Q50" s="21">
        <f t="shared" si="16"/>
        <v>0</v>
      </c>
      <c r="R50" s="21">
        <f t="shared" si="16"/>
        <v>0</v>
      </c>
      <c r="S50" s="21">
        <f t="shared" si="16"/>
        <v>0</v>
      </c>
    </row>
    <row r="51" spans="2:19" x14ac:dyDescent="0.3">
      <c r="B51" s="29" t="s">
        <v>48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</row>
    <row r="52" spans="2:19" x14ac:dyDescent="0.3">
      <c r="B52" s="24" t="s">
        <v>49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</row>
    <row r="53" spans="2:19" x14ac:dyDescent="0.3">
      <c r="B53" s="24" t="s">
        <v>50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</row>
    <row r="54" spans="2:19" x14ac:dyDescent="0.3">
      <c r="B54" s="24" t="s">
        <v>154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2:19" x14ac:dyDescent="0.3">
      <c r="B55" s="24" t="s">
        <v>155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</row>
    <row r="56" spans="2:19" x14ac:dyDescent="0.3">
      <c r="B56" s="24" t="s">
        <v>51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</row>
    <row r="57" spans="2:19" x14ac:dyDescent="0.3">
      <c r="B57" s="16" t="s">
        <v>52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</row>
    <row r="58" spans="2:19" x14ac:dyDescent="0.3">
      <c r="B58" s="20" t="s">
        <v>53</v>
      </c>
      <c r="C58" s="21">
        <f>ROUND(C49-C50,0)</f>
        <v>0</v>
      </c>
      <c r="D58" s="21">
        <f>ROUND(D49-D50,0)</f>
        <v>0</v>
      </c>
      <c r="E58" s="21">
        <f>ROUND(E49-E50,0)</f>
        <v>0</v>
      </c>
      <c r="F58" s="21">
        <f>ROUND(F49-F50,0)</f>
        <v>0</v>
      </c>
      <c r="G58" s="21">
        <f t="shared" ref="G58:S58" si="17">ROUND(G49-G50,0)</f>
        <v>0</v>
      </c>
      <c r="H58" s="21">
        <f t="shared" si="17"/>
        <v>0</v>
      </c>
      <c r="I58" s="21">
        <f t="shared" si="17"/>
        <v>0</v>
      </c>
      <c r="J58" s="21">
        <f t="shared" si="17"/>
        <v>0</v>
      </c>
      <c r="K58" s="21">
        <f t="shared" si="17"/>
        <v>0</v>
      </c>
      <c r="L58" s="21">
        <f t="shared" si="17"/>
        <v>0</v>
      </c>
      <c r="M58" s="21">
        <f t="shared" si="17"/>
        <v>0</v>
      </c>
      <c r="N58" s="21">
        <f t="shared" si="17"/>
        <v>0</v>
      </c>
      <c r="O58" s="21">
        <f t="shared" si="17"/>
        <v>0</v>
      </c>
      <c r="P58" s="21">
        <f t="shared" si="17"/>
        <v>0</v>
      </c>
      <c r="Q58" s="21">
        <f t="shared" si="17"/>
        <v>0</v>
      </c>
      <c r="R58" s="21">
        <f t="shared" si="17"/>
        <v>0</v>
      </c>
      <c r="S58" s="21">
        <f t="shared" si="17"/>
        <v>0</v>
      </c>
    </row>
    <row r="59" spans="2:19" x14ac:dyDescent="0.3">
      <c r="B59" s="20" t="s">
        <v>54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</row>
    <row r="60" spans="2:19" x14ac:dyDescent="0.3">
      <c r="B60" s="33" t="s">
        <v>156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</row>
    <row r="61" spans="2:19" x14ac:dyDescent="0.3">
      <c r="B61" s="20" t="s">
        <v>55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</row>
    <row r="62" spans="2:19" x14ac:dyDescent="0.3">
      <c r="B62" s="20" t="s">
        <v>56</v>
      </c>
      <c r="C62" s="21">
        <f>ROUND(C58+C59-C61,0)</f>
        <v>0</v>
      </c>
      <c r="D62" s="21">
        <f>ROUND(D58+D59-D61,0)</f>
        <v>0</v>
      </c>
      <c r="E62" s="21">
        <f>ROUND(E58+E59-E61,0)</f>
        <v>0</v>
      </c>
      <c r="F62" s="21">
        <f>ROUND(F58+F59-F61,0)</f>
        <v>0</v>
      </c>
      <c r="G62" s="21">
        <f t="shared" ref="G62:S62" si="18">ROUND(G58+G59-G61,0)</f>
        <v>0</v>
      </c>
      <c r="H62" s="21">
        <f t="shared" si="18"/>
        <v>0</v>
      </c>
      <c r="I62" s="21">
        <f t="shared" si="18"/>
        <v>0</v>
      </c>
      <c r="J62" s="21">
        <f t="shared" si="18"/>
        <v>0</v>
      </c>
      <c r="K62" s="21">
        <f t="shared" si="18"/>
        <v>0</v>
      </c>
      <c r="L62" s="21">
        <f t="shared" si="18"/>
        <v>0</v>
      </c>
      <c r="M62" s="21">
        <f t="shared" si="18"/>
        <v>0</v>
      </c>
      <c r="N62" s="21">
        <f t="shared" si="18"/>
        <v>0</v>
      </c>
      <c r="O62" s="21">
        <f t="shared" si="18"/>
        <v>0</v>
      </c>
      <c r="P62" s="21">
        <f t="shared" si="18"/>
        <v>0</v>
      </c>
      <c r="Q62" s="21">
        <f t="shared" si="18"/>
        <v>0</v>
      </c>
      <c r="R62" s="21">
        <f t="shared" si="18"/>
        <v>0</v>
      </c>
      <c r="S62" s="21">
        <f t="shared" si="18"/>
        <v>0</v>
      </c>
    </row>
    <row r="63" spans="2:19" x14ac:dyDescent="0.3">
      <c r="B63" s="20" t="s">
        <v>57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</row>
    <row r="64" spans="2:19" x14ac:dyDescent="0.3">
      <c r="B64" s="20" t="s">
        <v>58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</row>
    <row r="65" spans="2:19" x14ac:dyDescent="0.3">
      <c r="B65" s="33" t="s">
        <v>157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</row>
    <row r="66" spans="2:19" x14ac:dyDescent="0.3">
      <c r="B66" s="20" t="s">
        <v>59</v>
      </c>
      <c r="C66" s="21">
        <f>ROUND(C62+C63-C64,0)</f>
        <v>0</v>
      </c>
      <c r="D66" s="21">
        <f>ROUND(D62+D63-D64,0)</f>
        <v>0</v>
      </c>
      <c r="E66" s="21">
        <f>ROUND(E62+E63-E64,0)</f>
        <v>0</v>
      </c>
      <c r="F66" s="21">
        <f>ROUND(F62+F63-F64,0)</f>
        <v>0</v>
      </c>
      <c r="G66" s="21">
        <f t="shared" ref="G66:S66" si="19">ROUND(G62+G63-G64,0)</f>
        <v>0</v>
      </c>
      <c r="H66" s="21">
        <f t="shared" si="19"/>
        <v>0</v>
      </c>
      <c r="I66" s="21">
        <f t="shared" si="19"/>
        <v>0</v>
      </c>
      <c r="J66" s="21">
        <f t="shared" si="19"/>
        <v>0</v>
      </c>
      <c r="K66" s="21">
        <f t="shared" si="19"/>
        <v>0</v>
      </c>
      <c r="L66" s="21">
        <f t="shared" si="19"/>
        <v>0</v>
      </c>
      <c r="M66" s="21">
        <f t="shared" si="19"/>
        <v>0</v>
      </c>
      <c r="N66" s="21">
        <f t="shared" si="19"/>
        <v>0</v>
      </c>
      <c r="O66" s="21">
        <f t="shared" si="19"/>
        <v>0</v>
      </c>
      <c r="P66" s="21">
        <f t="shared" si="19"/>
        <v>0</v>
      </c>
      <c r="Q66" s="21">
        <f t="shared" si="19"/>
        <v>0</v>
      </c>
      <c r="R66" s="21">
        <f t="shared" si="19"/>
        <v>0</v>
      </c>
      <c r="S66" s="21">
        <f t="shared" si="19"/>
        <v>0</v>
      </c>
    </row>
    <row r="67" spans="2:19" x14ac:dyDescent="0.3">
      <c r="B67" s="20" t="s">
        <v>60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</row>
    <row r="68" spans="2:19" x14ac:dyDescent="0.3">
      <c r="B68" s="20" t="s">
        <v>61</v>
      </c>
      <c r="C68" s="21">
        <f>ROUND(C66+C67,0)</f>
        <v>0</v>
      </c>
      <c r="D68" s="21">
        <f>ROUND(D66+D67,0)</f>
        <v>0</v>
      </c>
      <c r="E68" s="21">
        <f>ROUND(E66+E67,0)</f>
        <v>0</v>
      </c>
      <c r="F68" s="21">
        <f>ROUND(F66+F67,0)</f>
        <v>0</v>
      </c>
      <c r="G68" s="21">
        <f t="shared" ref="G68:S68" si="20">ROUND(G66+G67,0)</f>
        <v>0</v>
      </c>
      <c r="H68" s="21">
        <f t="shared" si="20"/>
        <v>0</v>
      </c>
      <c r="I68" s="21">
        <f t="shared" si="20"/>
        <v>0</v>
      </c>
      <c r="J68" s="21">
        <f t="shared" si="20"/>
        <v>0</v>
      </c>
      <c r="K68" s="21">
        <f t="shared" si="20"/>
        <v>0</v>
      </c>
      <c r="L68" s="21">
        <f t="shared" si="20"/>
        <v>0</v>
      </c>
      <c r="M68" s="21">
        <f t="shared" si="20"/>
        <v>0</v>
      </c>
      <c r="N68" s="21">
        <f t="shared" si="20"/>
        <v>0</v>
      </c>
      <c r="O68" s="21">
        <f t="shared" si="20"/>
        <v>0</v>
      </c>
      <c r="P68" s="21">
        <f t="shared" si="20"/>
        <v>0</v>
      </c>
      <c r="Q68" s="21">
        <f t="shared" si="20"/>
        <v>0</v>
      </c>
      <c r="R68" s="21">
        <f t="shared" si="20"/>
        <v>0</v>
      </c>
      <c r="S68" s="21">
        <f t="shared" si="20"/>
        <v>0</v>
      </c>
    </row>
    <row r="69" spans="2:19" x14ac:dyDescent="0.3">
      <c r="B69" s="29" t="s">
        <v>62</v>
      </c>
      <c r="C69" s="60"/>
      <c r="D69" s="60"/>
      <c r="E69" s="60"/>
      <c r="F69" s="60"/>
      <c r="G69" s="41">
        <f t="shared" ref="G69:S69" si="21">IFERROR(ROUND(IF((G68-G60)&gt;0,(G68-G60)*CIT,0),0),0)</f>
        <v>0</v>
      </c>
      <c r="H69" s="41">
        <f t="shared" si="21"/>
        <v>0</v>
      </c>
      <c r="I69" s="41">
        <f t="shared" si="21"/>
        <v>0</v>
      </c>
      <c r="J69" s="41">
        <f t="shared" si="21"/>
        <v>0</v>
      </c>
      <c r="K69" s="41">
        <f t="shared" si="21"/>
        <v>0</v>
      </c>
      <c r="L69" s="41">
        <f t="shared" si="21"/>
        <v>0</v>
      </c>
      <c r="M69" s="41">
        <f t="shared" si="21"/>
        <v>0</v>
      </c>
      <c r="N69" s="41">
        <f t="shared" si="21"/>
        <v>0</v>
      </c>
      <c r="O69" s="41">
        <f t="shared" si="21"/>
        <v>0</v>
      </c>
      <c r="P69" s="41">
        <f t="shared" si="21"/>
        <v>0</v>
      </c>
      <c r="Q69" s="41">
        <f t="shared" si="21"/>
        <v>0</v>
      </c>
      <c r="R69" s="41">
        <f t="shared" si="21"/>
        <v>0</v>
      </c>
      <c r="S69" s="41">
        <f t="shared" si="21"/>
        <v>0</v>
      </c>
    </row>
    <row r="70" spans="2:19" x14ac:dyDescent="0.3">
      <c r="B70" s="16" t="s">
        <v>63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2:19" x14ac:dyDescent="0.3">
      <c r="B71" s="20" t="s">
        <v>64</v>
      </c>
      <c r="C71" s="21">
        <f>ROUND(C68-C69-C70,0)</f>
        <v>0</v>
      </c>
      <c r="D71" s="21">
        <f t="shared" ref="D71:F71" si="22">ROUND(D68-D69-D70,0)</f>
        <v>0</v>
      </c>
      <c r="E71" s="21">
        <f t="shared" si="22"/>
        <v>0</v>
      </c>
      <c r="F71" s="21">
        <f t="shared" si="22"/>
        <v>0</v>
      </c>
      <c r="G71" s="21">
        <f t="shared" ref="G71:S71" si="23">ROUND(G68-G69-G70,0)</f>
        <v>0</v>
      </c>
      <c r="H71" s="21">
        <f t="shared" si="23"/>
        <v>0</v>
      </c>
      <c r="I71" s="21">
        <f t="shared" si="23"/>
        <v>0</v>
      </c>
      <c r="J71" s="21">
        <f t="shared" si="23"/>
        <v>0</v>
      </c>
      <c r="K71" s="21">
        <f t="shared" si="23"/>
        <v>0</v>
      </c>
      <c r="L71" s="21">
        <f t="shared" si="23"/>
        <v>0</v>
      </c>
      <c r="M71" s="21">
        <f t="shared" si="23"/>
        <v>0</v>
      </c>
      <c r="N71" s="21">
        <f t="shared" si="23"/>
        <v>0</v>
      </c>
      <c r="O71" s="21">
        <f t="shared" si="23"/>
        <v>0</v>
      </c>
      <c r="P71" s="21">
        <f t="shared" si="23"/>
        <v>0</v>
      </c>
      <c r="Q71" s="21">
        <f t="shared" si="23"/>
        <v>0</v>
      </c>
      <c r="R71" s="21">
        <f t="shared" si="23"/>
        <v>0</v>
      </c>
      <c r="S71" s="21">
        <f t="shared" si="23"/>
        <v>0</v>
      </c>
    </row>
    <row r="72" spans="2:19" x14ac:dyDescent="0.3"/>
    <row r="73" spans="2:19" x14ac:dyDescent="0.3">
      <c r="B73" s="18" t="s">
        <v>161</v>
      </c>
      <c r="C73" s="18" t="e">
        <f>C$4</f>
        <v>#N/A</v>
      </c>
      <c r="D73" s="18" t="e">
        <f t="shared" ref="D73:S73" si="24">D$4</f>
        <v>#N/A</v>
      </c>
      <c r="E73" s="18" t="e">
        <f t="shared" si="24"/>
        <v>#N/A</v>
      </c>
      <c r="F73" s="19" t="e">
        <f t="shared" si="24"/>
        <v>#N/A</v>
      </c>
      <c r="G73" s="18" t="e">
        <f t="shared" si="24"/>
        <v>#N/A</v>
      </c>
      <c r="H73" s="18" t="e">
        <f t="shared" si="24"/>
        <v>#N/A</v>
      </c>
      <c r="I73" s="18" t="e">
        <f t="shared" si="24"/>
        <v>#N/A</v>
      </c>
      <c r="J73" s="18" t="e">
        <f t="shared" si="24"/>
        <v>#N/A</v>
      </c>
      <c r="K73" s="18" t="e">
        <f t="shared" si="24"/>
        <v>#N/A</v>
      </c>
      <c r="L73" s="18" t="e">
        <f t="shared" si="24"/>
        <v>#N/A</v>
      </c>
      <c r="M73" s="18" t="e">
        <f t="shared" si="24"/>
        <v>#N/A</v>
      </c>
      <c r="N73" s="18" t="e">
        <f t="shared" si="24"/>
        <v>#N/A</v>
      </c>
      <c r="O73" s="18" t="e">
        <f t="shared" si="24"/>
        <v>#N/A</v>
      </c>
      <c r="P73" s="18" t="e">
        <f t="shared" si="24"/>
        <v>#N/A</v>
      </c>
      <c r="Q73" s="18" t="e">
        <f t="shared" si="24"/>
        <v>#N/A</v>
      </c>
      <c r="R73" s="18" t="e">
        <f t="shared" si="24"/>
        <v>#N/A</v>
      </c>
      <c r="S73" s="18" t="e">
        <f t="shared" si="24"/>
        <v>#N/A</v>
      </c>
    </row>
    <row r="74" spans="2:19" x14ac:dyDescent="0.3">
      <c r="B74" s="38" t="s">
        <v>71</v>
      </c>
    </row>
    <row r="75" spans="2:19" x14ac:dyDescent="0.3">
      <c r="B75" s="64" t="s">
        <v>72</v>
      </c>
      <c r="C75" s="64"/>
      <c r="D75" s="65">
        <f>ROUND(D71,0)</f>
        <v>0</v>
      </c>
      <c r="E75" s="65">
        <f>ROUND(E71,0)</f>
        <v>0</v>
      </c>
      <c r="F75" s="65">
        <f>ROUND(F71,0)</f>
        <v>0</v>
      </c>
      <c r="G75" s="65">
        <f>ROUND(G71,0)</f>
        <v>0</v>
      </c>
      <c r="H75" s="65">
        <f t="shared" ref="H75:S75" si="25">ROUND(H71,0)</f>
        <v>0</v>
      </c>
      <c r="I75" s="65">
        <f t="shared" si="25"/>
        <v>0</v>
      </c>
      <c r="J75" s="65">
        <f t="shared" si="25"/>
        <v>0</v>
      </c>
      <c r="K75" s="65">
        <f t="shared" si="25"/>
        <v>0</v>
      </c>
      <c r="L75" s="65">
        <f t="shared" si="25"/>
        <v>0</v>
      </c>
      <c r="M75" s="65">
        <f t="shared" si="25"/>
        <v>0</v>
      </c>
      <c r="N75" s="65">
        <f t="shared" si="25"/>
        <v>0</v>
      </c>
      <c r="O75" s="65">
        <f t="shared" si="25"/>
        <v>0</v>
      </c>
      <c r="P75" s="65">
        <f t="shared" si="25"/>
        <v>0</v>
      </c>
      <c r="Q75" s="65">
        <f t="shared" si="25"/>
        <v>0</v>
      </c>
      <c r="R75" s="65">
        <f t="shared" si="25"/>
        <v>0</v>
      </c>
      <c r="S75" s="65">
        <f t="shared" si="25"/>
        <v>0</v>
      </c>
    </row>
    <row r="76" spans="2:19" x14ac:dyDescent="0.3">
      <c r="B76" s="64" t="s">
        <v>73</v>
      </c>
      <c r="C76" s="64"/>
      <c r="D76" s="65">
        <f>ROUND(D51,0)</f>
        <v>0</v>
      </c>
      <c r="E76" s="65">
        <f>ROUND(E51,0)</f>
        <v>0</v>
      </c>
      <c r="F76" s="65">
        <f>ROUND(F51,0)</f>
        <v>0</v>
      </c>
      <c r="G76" s="65">
        <f>ROUND(G51,0)</f>
        <v>0</v>
      </c>
      <c r="H76" s="65">
        <f t="shared" ref="H76:S76" si="26">ROUND(H51,0)</f>
        <v>0</v>
      </c>
      <c r="I76" s="65">
        <f t="shared" si="26"/>
        <v>0</v>
      </c>
      <c r="J76" s="65">
        <f t="shared" si="26"/>
        <v>0</v>
      </c>
      <c r="K76" s="65">
        <f t="shared" si="26"/>
        <v>0</v>
      </c>
      <c r="L76" s="65">
        <f t="shared" si="26"/>
        <v>0</v>
      </c>
      <c r="M76" s="65">
        <f t="shared" si="26"/>
        <v>0</v>
      </c>
      <c r="N76" s="65">
        <f t="shared" si="26"/>
        <v>0</v>
      </c>
      <c r="O76" s="65">
        <f t="shared" si="26"/>
        <v>0</v>
      </c>
      <c r="P76" s="65">
        <f t="shared" si="26"/>
        <v>0</v>
      </c>
      <c r="Q76" s="65">
        <f t="shared" si="26"/>
        <v>0</v>
      </c>
      <c r="R76" s="65">
        <f t="shared" si="26"/>
        <v>0</v>
      </c>
      <c r="S76" s="65">
        <f t="shared" si="26"/>
        <v>0</v>
      </c>
    </row>
    <row r="77" spans="2:19" x14ac:dyDescent="0.3">
      <c r="B77" s="64" t="s">
        <v>74</v>
      </c>
      <c r="C77" s="64"/>
      <c r="D77" s="65">
        <f t="shared" ref="D77:F78" si="27">ROUND(C19-D19,0)</f>
        <v>0</v>
      </c>
      <c r="E77" s="65">
        <f t="shared" si="27"/>
        <v>0</v>
      </c>
      <c r="F77" s="65">
        <f t="shared" si="27"/>
        <v>0</v>
      </c>
      <c r="G77" s="65">
        <f>ROUND(E19-G19,0)</f>
        <v>0</v>
      </c>
      <c r="H77" s="65">
        <f t="shared" ref="H77:S77" si="28">ROUND(G19-H19,0)</f>
        <v>0</v>
      </c>
      <c r="I77" s="65">
        <f t="shared" si="28"/>
        <v>0</v>
      </c>
      <c r="J77" s="65">
        <f t="shared" si="28"/>
        <v>0</v>
      </c>
      <c r="K77" s="65">
        <f t="shared" si="28"/>
        <v>0</v>
      </c>
      <c r="L77" s="65">
        <f t="shared" si="28"/>
        <v>0</v>
      </c>
      <c r="M77" s="65">
        <f t="shared" si="28"/>
        <v>0</v>
      </c>
      <c r="N77" s="65">
        <f t="shared" si="28"/>
        <v>0</v>
      </c>
      <c r="O77" s="65">
        <f t="shared" si="28"/>
        <v>0</v>
      </c>
      <c r="P77" s="65">
        <f t="shared" si="28"/>
        <v>0</v>
      </c>
      <c r="Q77" s="65">
        <f t="shared" si="28"/>
        <v>0</v>
      </c>
      <c r="R77" s="65">
        <f t="shared" si="28"/>
        <v>0</v>
      </c>
      <c r="S77" s="65">
        <f t="shared" si="28"/>
        <v>0</v>
      </c>
    </row>
    <row r="78" spans="2:19" x14ac:dyDescent="0.3">
      <c r="B78" s="64" t="s">
        <v>75</v>
      </c>
      <c r="C78" s="64"/>
      <c r="D78" s="65">
        <f t="shared" si="27"/>
        <v>0</v>
      </c>
      <c r="E78" s="65">
        <f t="shared" si="27"/>
        <v>0</v>
      </c>
      <c r="F78" s="65">
        <f t="shared" si="27"/>
        <v>0</v>
      </c>
      <c r="G78" s="65">
        <f>ROUND(E20-G20,0)</f>
        <v>0</v>
      </c>
      <c r="H78" s="65">
        <f t="shared" ref="H78:S78" si="29">ROUND(G20-H20,0)</f>
        <v>0</v>
      </c>
      <c r="I78" s="65">
        <f t="shared" si="29"/>
        <v>0</v>
      </c>
      <c r="J78" s="65">
        <f t="shared" si="29"/>
        <v>0</v>
      </c>
      <c r="K78" s="65">
        <f t="shared" si="29"/>
        <v>0</v>
      </c>
      <c r="L78" s="65">
        <f t="shared" si="29"/>
        <v>0</v>
      </c>
      <c r="M78" s="65">
        <f t="shared" si="29"/>
        <v>0</v>
      </c>
      <c r="N78" s="65">
        <f t="shared" si="29"/>
        <v>0</v>
      </c>
      <c r="O78" s="65">
        <f t="shared" si="29"/>
        <v>0</v>
      </c>
      <c r="P78" s="65">
        <f t="shared" si="29"/>
        <v>0</v>
      </c>
      <c r="Q78" s="65">
        <f t="shared" si="29"/>
        <v>0</v>
      </c>
      <c r="R78" s="65">
        <f t="shared" si="29"/>
        <v>0</v>
      </c>
      <c r="S78" s="65">
        <f t="shared" si="29"/>
        <v>0</v>
      </c>
    </row>
    <row r="79" spans="2:19" x14ac:dyDescent="0.3">
      <c r="B79" s="64" t="s">
        <v>76</v>
      </c>
      <c r="C79" s="64"/>
      <c r="D79" s="65">
        <f>ROUND((D39-C39)-(D40-C40),0)</f>
        <v>0</v>
      </c>
      <c r="E79" s="65">
        <f>ROUND((E39-D39)-(E40-D40),0)</f>
        <v>0</v>
      </c>
      <c r="F79" s="65">
        <f>ROUND((F39-E39)-(F40-E40),0)</f>
        <v>0</v>
      </c>
      <c r="G79" s="65">
        <f>ROUND((G39-E39)-(G40-E40),0)</f>
        <v>0</v>
      </c>
      <c r="H79" s="65">
        <f t="shared" ref="H79:S79" si="30">ROUND((H39-G39)-(H40-G40),0)</f>
        <v>0</v>
      </c>
      <c r="I79" s="65">
        <f t="shared" si="30"/>
        <v>0</v>
      </c>
      <c r="J79" s="65">
        <f t="shared" si="30"/>
        <v>0</v>
      </c>
      <c r="K79" s="65">
        <f t="shared" si="30"/>
        <v>0</v>
      </c>
      <c r="L79" s="65">
        <f t="shared" si="30"/>
        <v>0</v>
      </c>
      <c r="M79" s="65">
        <f t="shared" si="30"/>
        <v>0</v>
      </c>
      <c r="N79" s="65">
        <f t="shared" si="30"/>
        <v>0</v>
      </c>
      <c r="O79" s="65">
        <f t="shared" si="30"/>
        <v>0</v>
      </c>
      <c r="P79" s="65">
        <f t="shared" si="30"/>
        <v>0</v>
      </c>
      <c r="Q79" s="65">
        <f t="shared" si="30"/>
        <v>0</v>
      </c>
      <c r="R79" s="65">
        <f t="shared" si="30"/>
        <v>0</v>
      </c>
      <c r="S79" s="65">
        <f t="shared" si="30"/>
        <v>0</v>
      </c>
    </row>
    <row r="80" spans="2:19" x14ac:dyDescent="0.3">
      <c r="B80" s="64" t="s">
        <v>77</v>
      </c>
      <c r="C80" s="64"/>
      <c r="D80" s="65">
        <f>ROUND((C17-D17)+(C25-D25)+(D43-C43)-D92,0)</f>
        <v>0</v>
      </c>
      <c r="E80" s="65">
        <f>ROUND((D17-E17)+(D25-E25)+(E43-D43)-E92,0)</f>
        <v>0</v>
      </c>
      <c r="F80" s="65">
        <f>ROUND((E17-F17)+(E25-F25)+(F43-E43)-F92,0)</f>
        <v>0</v>
      </c>
      <c r="G80" s="65">
        <f>ROUND((E17-G17)+(E25-G25)+(G43-E43)-G92,0)</f>
        <v>0</v>
      </c>
      <c r="H80" s="65">
        <f t="shared" ref="H80:S80" si="31">ROUND((G17-H17)+(G25-H25)+(H43-G43)-H92,0)</f>
        <v>0</v>
      </c>
      <c r="I80" s="65">
        <f t="shared" si="31"/>
        <v>0</v>
      </c>
      <c r="J80" s="65">
        <f t="shared" si="31"/>
        <v>0</v>
      </c>
      <c r="K80" s="65">
        <f t="shared" si="31"/>
        <v>0</v>
      </c>
      <c r="L80" s="65">
        <f t="shared" si="31"/>
        <v>0</v>
      </c>
      <c r="M80" s="65">
        <f t="shared" si="31"/>
        <v>0</v>
      </c>
      <c r="N80" s="65">
        <f t="shared" si="31"/>
        <v>0</v>
      </c>
      <c r="O80" s="65">
        <f t="shared" si="31"/>
        <v>0</v>
      </c>
      <c r="P80" s="65">
        <f t="shared" si="31"/>
        <v>0</v>
      </c>
      <c r="Q80" s="65">
        <f t="shared" si="31"/>
        <v>0</v>
      </c>
      <c r="R80" s="65">
        <f t="shared" si="31"/>
        <v>0</v>
      </c>
      <c r="S80" s="65">
        <f t="shared" si="31"/>
        <v>0</v>
      </c>
    </row>
    <row r="81" spans="2:19" x14ac:dyDescent="0.3">
      <c r="B81" s="66" t="s">
        <v>78</v>
      </c>
      <c r="C81" s="6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</row>
    <row r="82" spans="2:19" x14ac:dyDescent="0.3">
      <c r="B82" s="67" t="s">
        <v>167</v>
      </c>
      <c r="C82" s="68"/>
      <c r="D82" s="69">
        <f>ROUND(SUM(D75:D81),0)</f>
        <v>0</v>
      </c>
      <c r="E82" s="69">
        <f t="shared" ref="E82:S82" si="32">ROUND(SUM(E75:E81),0)</f>
        <v>0</v>
      </c>
      <c r="F82" s="69">
        <f t="shared" si="32"/>
        <v>0</v>
      </c>
      <c r="G82" s="69">
        <f t="shared" si="32"/>
        <v>0</v>
      </c>
      <c r="H82" s="69">
        <f t="shared" si="32"/>
        <v>0</v>
      </c>
      <c r="I82" s="69">
        <f t="shared" si="32"/>
        <v>0</v>
      </c>
      <c r="J82" s="69">
        <f t="shared" si="32"/>
        <v>0</v>
      </c>
      <c r="K82" s="69">
        <f t="shared" si="32"/>
        <v>0</v>
      </c>
      <c r="L82" s="69">
        <f t="shared" si="32"/>
        <v>0</v>
      </c>
      <c r="M82" s="69">
        <f t="shared" si="32"/>
        <v>0</v>
      </c>
      <c r="N82" s="69">
        <f t="shared" si="32"/>
        <v>0</v>
      </c>
      <c r="O82" s="69">
        <f t="shared" si="32"/>
        <v>0</v>
      </c>
      <c r="P82" s="69">
        <f t="shared" si="32"/>
        <v>0</v>
      </c>
      <c r="Q82" s="69">
        <f t="shared" si="32"/>
        <v>0</v>
      </c>
      <c r="R82" s="69">
        <f t="shared" si="32"/>
        <v>0</v>
      </c>
      <c r="S82" s="69">
        <f t="shared" si="32"/>
        <v>0</v>
      </c>
    </row>
    <row r="83" spans="2:19" x14ac:dyDescent="0.3">
      <c r="B83" s="38" t="s">
        <v>79</v>
      </c>
    </row>
    <row r="84" spans="2:19" x14ac:dyDescent="0.3">
      <c r="B84" s="70" t="s">
        <v>295</v>
      </c>
      <c r="C84" s="70"/>
      <c r="D84" s="71">
        <f>-ROUND((D9-C9)+(D6-C6)+D51,0)</f>
        <v>0</v>
      </c>
      <c r="E84" s="71">
        <f>-ROUND((E9-D9)+(E6-D6)+E51,0)</f>
        <v>0</v>
      </c>
      <c r="F84" s="71">
        <f>-ROUND((F9-E9)+(F6-E6)+F51,0)</f>
        <v>0</v>
      </c>
      <c r="G84" s="71">
        <f>-ROUND((G9-E9)+(G6-E6)+G51,0)</f>
        <v>0</v>
      </c>
      <c r="H84" s="71">
        <f t="shared" ref="H84:S84" si="33">-ROUND((H9-G9)+(H6-G6)+H51,0)</f>
        <v>0</v>
      </c>
      <c r="I84" s="71">
        <f t="shared" si="33"/>
        <v>0</v>
      </c>
      <c r="J84" s="71">
        <f t="shared" si="33"/>
        <v>0</v>
      </c>
      <c r="K84" s="71">
        <f t="shared" si="33"/>
        <v>0</v>
      </c>
      <c r="L84" s="71">
        <f t="shared" si="33"/>
        <v>0</v>
      </c>
      <c r="M84" s="71">
        <f t="shared" si="33"/>
        <v>0</v>
      </c>
      <c r="N84" s="71">
        <f t="shared" si="33"/>
        <v>0</v>
      </c>
      <c r="O84" s="71">
        <f t="shared" si="33"/>
        <v>0</v>
      </c>
      <c r="P84" s="71">
        <f t="shared" si="33"/>
        <v>0</v>
      </c>
      <c r="Q84" s="71">
        <f t="shared" si="33"/>
        <v>0</v>
      </c>
      <c r="R84" s="71">
        <f t="shared" si="33"/>
        <v>0</v>
      </c>
      <c r="S84" s="71">
        <f t="shared" si="33"/>
        <v>0</v>
      </c>
    </row>
    <row r="85" spans="2:19" x14ac:dyDescent="0.3">
      <c r="B85" s="72" t="s">
        <v>296</v>
      </c>
      <c r="C85" s="72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</row>
    <row r="86" spans="2:19" x14ac:dyDescent="0.3">
      <c r="B86" s="67" t="s">
        <v>168</v>
      </c>
      <c r="C86" s="68"/>
      <c r="D86" s="69">
        <f>ROUND(SUM(D84:D85),0)</f>
        <v>0</v>
      </c>
      <c r="E86" s="69">
        <f t="shared" ref="E86:S86" si="34">ROUND(SUM(E84:E85),0)</f>
        <v>0</v>
      </c>
      <c r="F86" s="69">
        <f t="shared" si="34"/>
        <v>0</v>
      </c>
      <c r="G86" s="69">
        <f t="shared" si="34"/>
        <v>0</v>
      </c>
      <c r="H86" s="69">
        <f t="shared" si="34"/>
        <v>0</v>
      </c>
      <c r="I86" s="69">
        <f t="shared" si="34"/>
        <v>0</v>
      </c>
      <c r="J86" s="69">
        <f t="shared" si="34"/>
        <v>0</v>
      </c>
      <c r="K86" s="69">
        <f t="shared" si="34"/>
        <v>0</v>
      </c>
      <c r="L86" s="69">
        <f t="shared" si="34"/>
        <v>0</v>
      </c>
      <c r="M86" s="69">
        <f t="shared" si="34"/>
        <v>0</v>
      </c>
      <c r="N86" s="69">
        <f t="shared" si="34"/>
        <v>0</v>
      </c>
      <c r="O86" s="69">
        <f t="shared" si="34"/>
        <v>0</v>
      </c>
      <c r="P86" s="69">
        <f t="shared" si="34"/>
        <v>0</v>
      </c>
      <c r="Q86" s="69">
        <f t="shared" si="34"/>
        <v>0</v>
      </c>
      <c r="R86" s="69">
        <f t="shared" si="34"/>
        <v>0</v>
      </c>
      <c r="S86" s="69">
        <f t="shared" si="34"/>
        <v>0</v>
      </c>
    </row>
    <row r="87" spans="2:19" x14ac:dyDescent="0.3">
      <c r="B87" s="38" t="s">
        <v>80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2:19" x14ac:dyDescent="0.3">
      <c r="B88" s="64" t="s">
        <v>81</v>
      </c>
      <c r="C88" s="65"/>
      <c r="D88" s="65">
        <f>ROUND(D40-C40,0)</f>
        <v>0</v>
      </c>
      <c r="E88" s="65">
        <f>ROUND(E40-D40,0)</f>
        <v>0</v>
      </c>
      <c r="F88" s="65">
        <f>ROUND(F40-E40,0)</f>
        <v>0</v>
      </c>
      <c r="G88" s="65">
        <f>ROUND(G40-E40,0)</f>
        <v>0</v>
      </c>
      <c r="H88" s="65">
        <f t="shared" ref="H88:S88" si="35">ROUND(H40-G40,0)</f>
        <v>0</v>
      </c>
      <c r="I88" s="65">
        <f t="shared" si="35"/>
        <v>0</v>
      </c>
      <c r="J88" s="65">
        <f t="shared" si="35"/>
        <v>0</v>
      </c>
      <c r="K88" s="65">
        <f t="shared" si="35"/>
        <v>0</v>
      </c>
      <c r="L88" s="65">
        <f t="shared" si="35"/>
        <v>0</v>
      </c>
      <c r="M88" s="65">
        <f t="shared" si="35"/>
        <v>0</v>
      </c>
      <c r="N88" s="65">
        <f t="shared" si="35"/>
        <v>0</v>
      </c>
      <c r="O88" s="65">
        <f t="shared" si="35"/>
        <v>0</v>
      </c>
      <c r="P88" s="65">
        <f t="shared" si="35"/>
        <v>0</v>
      </c>
      <c r="Q88" s="65">
        <f t="shared" si="35"/>
        <v>0</v>
      </c>
      <c r="R88" s="65">
        <f t="shared" si="35"/>
        <v>0</v>
      </c>
      <c r="S88" s="65">
        <f t="shared" si="35"/>
        <v>0</v>
      </c>
    </row>
    <row r="89" spans="2:19" x14ac:dyDescent="0.3">
      <c r="B89" s="64" t="s">
        <v>82</v>
      </c>
      <c r="C89" s="65"/>
      <c r="D89" s="65">
        <f>ROUND(D37-C37,0)</f>
        <v>0</v>
      </c>
      <c r="E89" s="65">
        <f>ROUND(E37-D37,0)</f>
        <v>0</v>
      </c>
      <c r="F89" s="65">
        <f>ROUND(F37-E37,0)</f>
        <v>0</v>
      </c>
      <c r="G89" s="65">
        <f>ROUND(G37-E37,0)</f>
        <v>0</v>
      </c>
      <c r="H89" s="65">
        <f t="shared" ref="H89:S89" si="36">ROUND(H37-G37,0)</f>
        <v>0</v>
      </c>
      <c r="I89" s="65">
        <f t="shared" si="36"/>
        <v>0</v>
      </c>
      <c r="J89" s="65">
        <f t="shared" si="36"/>
        <v>0</v>
      </c>
      <c r="K89" s="65">
        <f t="shared" si="36"/>
        <v>0</v>
      </c>
      <c r="L89" s="65">
        <f t="shared" si="36"/>
        <v>0</v>
      </c>
      <c r="M89" s="65">
        <f t="shared" si="36"/>
        <v>0</v>
      </c>
      <c r="N89" s="65">
        <f t="shared" si="36"/>
        <v>0</v>
      </c>
      <c r="O89" s="65">
        <f t="shared" si="36"/>
        <v>0</v>
      </c>
      <c r="P89" s="65">
        <f t="shared" si="36"/>
        <v>0</v>
      </c>
      <c r="Q89" s="65">
        <f t="shared" si="36"/>
        <v>0</v>
      </c>
      <c r="R89" s="65">
        <f t="shared" si="36"/>
        <v>0</v>
      </c>
      <c r="S89" s="65">
        <f t="shared" si="36"/>
        <v>0</v>
      </c>
    </row>
    <row r="90" spans="2:19" x14ac:dyDescent="0.3">
      <c r="B90" s="64" t="s">
        <v>83</v>
      </c>
      <c r="C90" s="65"/>
      <c r="D90" s="65">
        <f>ROUND(SUM(D31:D32)-SUM(C31:C32)-C33,0)</f>
        <v>0</v>
      </c>
      <c r="E90" s="65">
        <f>ROUND(SUM(E31:E32)-SUM(D31:D32)-D33,0)</f>
        <v>0</v>
      </c>
      <c r="F90" s="65">
        <f>ROUND(SUM(F31:F32)-SUM(E31:E32)-E33,0)</f>
        <v>0</v>
      </c>
      <c r="G90" s="65">
        <f>ROUND(SUM(G31:G32)-SUM(E31:E32)-E33,0)</f>
        <v>0</v>
      </c>
      <c r="H90" s="65">
        <f t="shared" ref="H90:S90" si="37">ROUND(SUM(H31:H32)-SUM(G31:G32)-G33,0)</f>
        <v>0</v>
      </c>
      <c r="I90" s="65">
        <f t="shared" si="37"/>
        <v>0</v>
      </c>
      <c r="J90" s="65">
        <f t="shared" si="37"/>
        <v>0</v>
      </c>
      <c r="K90" s="65">
        <f t="shared" si="37"/>
        <v>0</v>
      </c>
      <c r="L90" s="65">
        <f t="shared" si="37"/>
        <v>0</v>
      </c>
      <c r="M90" s="65">
        <f t="shared" si="37"/>
        <v>0</v>
      </c>
      <c r="N90" s="65">
        <f t="shared" si="37"/>
        <v>0</v>
      </c>
      <c r="O90" s="65">
        <f t="shared" si="37"/>
        <v>0</v>
      </c>
      <c r="P90" s="65">
        <f t="shared" si="37"/>
        <v>0</v>
      </c>
      <c r="Q90" s="65">
        <f t="shared" si="37"/>
        <v>0</v>
      </c>
      <c r="R90" s="65">
        <f t="shared" si="37"/>
        <v>0</v>
      </c>
      <c r="S90" s="65">
        <f t="shared" si="37"/>
        <v>0</v>
      </c>
    </row>
    <row r="91" spans="2:19" x14ac:dyDescent="0.3">
      <c r="B91" s="64" t="s">
        <v>84</v>
      </c>
      <c r="C91" s="65"/>
      <c r="D91" s="65">
        <f>ROUND(D30-C30,0)</f>
        <v>0</v>
      </c>
      <c r="E91" s="65">
        <f>ROUND(E30-D30,0)</f>
        <v>0</v>
      </c>
      <c r="F91" s="65">
        <f>ROUND(F30-E30,0)</f>
        <v>0</v>
      </c>
      <c r="G91" s="65">
        <f>ROUND(G30-E30,0)</f>
        <v>0</v>
      </c>
      <c r="H91" s="65">
        <f t="shared" ref="H91:S91" si="38">ROUND(H30-G30,0)</f>
        <v>0</v>
      </c>
      <c r="I91" s="65">
        <f t="shared" si="38"/>
        <v>0</v>
      </c>
      <c r="J91" s="65">
        <f t="shared" si="38"/>
        <v>0</v>
      </c>
      <c r="K91" s="65">
        <f t="shared" si="38"/>
        <v>0</v>
      </c>
      <c r="L91" s="65">
        <f t="shared" si="38"/>
        <v>0</v>
      </c>
      <c r="M91" s="65">
        <f t="shared" si="38"/>
        <v>0</v>
      </c>
      <c r="N91" s="65">
        <f t="shared" si="38"/>
        <v>0</v>
      </c>
      <c r="O91" s="65">
        <f t="shared" si="38"/>
        <v>0</v>
      </c>
      <c r="P91" s="65">
        <f t="shared" si="38"/>
        <v>0</v>
      </c>
      <c r="Q91" s="65">
        <f t="shared" si="38"/>
        <v>0</v>
      </c>
      <c r="R91" s="65">
        <f t="shared" si="38"/>
        <v>0</v>
      </c>
      <c r="S91" s="65">
        <f t="shared" si="38"/>
        <v>0</v>
      </c>
    </row>
    <row r="92" spans="2:19" x14ac:dyDescent="0.3">
      <c r="B92" s="64" t="s">
        <v>85</v>
      </c>
      <c r="C92" s="65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</row>
    <row r="93" spans="2:19" x14ac:dyDescent="0.3">
      <c r="B93" s="64" t="s">
        <v>86</v>
      </c>
      <c r="C93" s="65"/>
      <c r="D93" s="65">
        <f>ROUND((D35-C35)+(D36-C36)-(D37-C37)+(C24-D24),0)</f>
        <v>0</v>
      </c>
      <c r="E93" s="65">
        <f t="shared" ref="E93:S93" si="39">ROUND((E35-D35)+(E36-D36)-(E37-D37)+(D24-E24),0)</f>
        <v>0</v>
      </c>
      <c r="F93" s="65">
        <f t="shared" si="39"/>
        <v>0</v>
      </c>
      <c r="G93" s="65">
        <f>ROUND((G35-E35)+(G36-E36)-(G37-E37)+(E24-G24),0)</f>
        <v>0</v>
      </c>
      <c r="H93" s="65">
        <f t="shared" si="39"/>
        <v>0</v>
      </c>
      <c r="I93" s="65">
        <f t="shared" si="39"/>
        <v>0</v>
      </c>
      <c r="J93" s="65">
        <f t="shared" si="39"/>
        <v>0</v>
      </c>
      <c r="K93" s="65">
        <f t="shared" si="39"/>
        <v>0</v>
      </c>
      <c r="L93" s="65">
        <f t="shared" si="39"/>
        <v>0</v>
      </c>
      <c r="M93" s="65">
        <f t="shared" si="39"/>
        <v>0</v>
      </c>
      <c r="N93" s="65">
        <f t="shared" si="39"/>
        <v>0</v>
      </c>
      <c r="O93" s="65">
        <f t="shared" si="39"/>
        <v>0</v>
      </c>
      <c r="P93" s="65">
        <f t="shared" si="39"/>
        <v>0</v>
      </c>
      <c r="Q93" s="65">
        <f t="shared" si="39"/>
        <v>0</v>
      </c>
      <c r="R93" s="65">
        <f t="shared" si="39"/>
        <v>0</v>
      </c>
      <c r="S93" s="65">
        <f t="shared" si="39"/>
        <v>0</v>
      </c>
    </row>
    <row r="94" spans="2:19" x14ac:dyDescent="0.3">
      <c r="B94" s="67" t="s">
        <v>171</v>
      </c>
      <c r="C94" s="68"/>
      <c r="D94" s="69">
        <f>SUM(D88:D93)</f>
        <v>0</v>
      </c>
      <c r="E94" s="69">
        <f t="shared" ref="E94:S94" si="40">SUM(E88:E93)</f>
        <v>0</v>
      </c>
      <c r="F94" s="69">
        <f t="shared" si="40"/>
        <v>0</v>
      </c>
      <c r="G94" s="69">
        <f t="shared" si="40"/>
        <v>0</v>
      </c>
      <c r="H94" s="69">
        <f t="shared" si="40"/>
        <v>0</v>
      </c>
      <c r="I94" s="69">
        <f t="shared" si="40"/>
        <v>0</v>
      </c>
      <c r="J94" s="69">
        <f t="shared" si="40"/>
        <v>0</v>
      </c>
      <c r="K94" s="69">
        <f t="shared" si="40"/>
        <v>0</v>
      </c>
      <c r="L94" s="69">
        <f t="shared" si="40"/>
        <v>0</v>
      </c>
      <c r="M94" s="69">
        <f t="shared" si="40"/>
        <v>0</v>
      </c>
      <c r="N94" s="69">
        <f t="shared" si="40"/>
        <v>0</v>
      </c>
      <c r="O94" s="69">
        <f t="shared" si="40"/>
        <v>0</v>
      </c>
      <c r="P94" s="69">
        <f t="shared" si="40"/>
        <v>0</v>
      </c>
      <c r="Q94" s="69">
        <f t="shared" si="40"/>
        <v>0</v>
      </c>
      <c r="R94" s="69">
        <f t="shared" si="40"/>
        <v>0</v>
      </c>
      <c r="S94" s="69">
        <f t="shared" si="40"/>
        <v>0</v>
      </c>
    </row>
    <row r="95" spans="2:19" x14ac:dyDescent="0.3">
      <c r="B95" s="67" t="s">
        <v>87</v>
      </c>
      <c r="C95" s="73"/>
      <c r="D95" s="69">
        <f t="shared" ref="D95:S95" si="41">ROUND(D82+D86+D94,0)</f>
        <v>0</v>
      </c>
      <c r="E95" s="69">
        <f t="shared" si="41"/>
        <v>0</v>
      </c>
      <c r="F95" s="69">
        <f t="shared" si="41"/>
        <v>0</v>
      </c>
      <c r="G95" s="69">
        <f t="shared" si="41"/>
        <v>0</v>
      </c>
      <c r="H95" s="69">
        <f t="shared" si="41"/>
        <v>0</v>
      </c>
      <c r="I95" s="69">
        <f t="shared" si="41"/>
        <v>0</v>
      </c>
      <c r="J95" s="69">
        <f t="shared" si="41"/>
        <v>0</v>
      </c>
      <c r="K95" s="69">
        <f t="shared" si="41"/>
        <v>0</v>
      </c>
      <c r="L95" s="69">
        <f t="shared" si="41"/>
        <v>0</v>
      </c>
      <c r="M95" s="69">
        <f t="shared" si="41"/>
        <v>0</v>
      </c>
      <c r="N95" s="69">
        <f t="shared" si="41"/>
        <v>0</v>
      </c>
      <c r="O95" s="69">
        <f t="shared" si="41"/>
        <v>0</v>
      </c>
      <c r="P95" s="69">
        <f t="shared" si="41"/>
        <v>0</v>
      </c>
      <c r="Q95" s="69">
        <f t="shared" si="41"/>
        <v>0</v>
      </c>
      <c r="R95" s="69">
        <f t="shared" si="41"/>
        <v>0</v>
      </c>
      <c r="S95" s="69">
        <f t="shared" si="41"/>
        <v>0</v>
      </c>
    </row>
    <row r="96" spans="2:19" x14ac:dyDescent="0.3">
      <c r="B96" s="67" t="s">
        <v>88</v>
      </c>
      <c r="C96" s="73"/>
      <c r="D96" s="69">
        <f>ROUND(C97,0)</f>
        <v>0</v>
      </c>
      <c r="E96" s="69">
        <f t="shared" ref="E96:S96" si="42">ROUND(D97,0)</f>
        <v>0</v>
      </c>
      <c r="F96" s="69">
        <f t="shared" si="42"/>
        <v>0</v>
      </c>
      <c r="G96" s="69">
        <f>ROUND(E97,0)</f>
        <v>0</v>
      </c>
      <c r="H96" s="69">
        <f t="shared" si="42"/>
        <v>0</v>
      </c>
      <c r="I96" s="69">
        <f t="shared" si="42"/>
        <v>0</v>
      </c>
      <c r="J96" s="69">
        <f t="shared" si="42"/>
        <v>0</v>
      </c>
      <c r="K96" s="69">
        <f t="shared" si="42"/>
        <v>0</v>
      </c>
      <c r="L96" s="69">
        <f t="shared" si="42"/>
        <v>0</v>
      </c>
      <c r="M96" s="69">
        <f t="shared" si="42"/>
        <v>0</v>
      </c>
      <c r="N96" s="69">
        <f t="shared" si="42"/>
        <v>0</v>
      </c>
      <c r="O96" s="69">
        <f t="shared" si="42"/>
        <v>0</v>
      </c>
      <c r="P96" s="69">
        <f t="shared" si="42"/>
        <v>0</v>
      </c>
      <c r="Q96" s="69">
        <f t="shared" si="42"/>
        <v>0</v>
      </c>
      <c r="R96" s="69">
        <f t="shared" si="42"/>
        <v>0</v>
      </c>
      <c r="S96" s="69">
        <f t="shared" si="42"/>
        <v>0</v>
      </c>
    </row>
    <row r="97" spans="2:19" x14ac:dyDescent="0.3">
      <c r="B97" s="67" t="s">
        <v>89</v>
      </c>
      <c r="C97" s="69">
        <f>ROUND(C23,0)</f>
        <v>0</v>
      </c>
      <c r="D97" s="69">
        <f>ROUND(D95+D96,0)</f>
        <v>0</v>
      </c>
      <c r="E97" s="69">
        <f t="shared" ref="E97:S97" si="43">ROUND(E95+E96,0)</f>
        <v>0</v>
      </c>
      <c r="F97" s="69">
        <f t="shared" si="43"/>
        <v>0</v>
      </c>
      <c r="G97" s="69">
        <f t="shared" si="43"/>
        <v>0</v>
      </c>
      <c r="H97" s="69">
        <f t="shared" si="43"/>
        <v>0</v>
      </c>
      <c r="I97" s="69">
        <f t="shared" si="43"/>
        <v>0</v>
      </c>
      <c r="J97" s="69">
        <f t="shared" si="43"/>
        <v>0</v>
      </c>
      <c r="K97" s="69">
        <f t="shared" si="43"/>
        <v>0</v>
      </c>
      <c r="L97" s="69">
        <f t="shared" si="43"/>
        <v>0</v>
      </c>
      <c r="M97" s="69">
        <f t="shared" si="43"/>
        <v>0</v>
      </c>
      <c r="N97" s="69">
        <f t="shared" si="43"/>
        <v>0</v>
      </c>
      <c r="O97" s="69">
        <f t="shared" si="43"/>
        <v>0</v>
      </c>
      <c r="P97" s="69">
        <f t="shared" si="43"/>
        <v>0</v>
      </c>
      <c r="Q97" s="69">
        <f t="shared" si="43"/>
        <v>0</v>
      </c>
      <c r="R97" s="69">
        <f t="shared" si="43"/>
        <v>0</v>
      </c>
      <c r="S97" s="69">
        <f t="shared" si="43"/>
        <v>0</v>
      </c>
    </row>
    <row r="98" spans="2:19" x14ac:dyDescent="0.3">
      <c r="B98" s="34" t="s">
        <v>172</v>
      </c>
      <c r="C98" s="35" t="str">
        <f>IF(C97=C23,"OK",C97-C23)</f>
        <v>OK</v>
      </c>
      <c r="D98" s="35" t="str">
        <f t="shared" ref="D98:S98" si="44">IF(D97=D23,"OK",D97-D23)</f>
        <v>OK</v>
      </c>
      <c r="E98" s="35" t="str">
        <f t="shared" si="44"/>
        <v>OK</v>
      </c>
      <c r="F98" s="35" t="str">
        <f t="shared" si="44"/>
        <v>OK</v>
      </c>
      <c r="G98" s="35" t="str">
        <f t="shared" si="44"/>
        <v>OK</v>
      </c>
      <c r="H98" s="35" t="str">
        <f t="shared" si="44"/>
        <v>OK</v>
      </c>
      <c r="I98" s="35" t="str">
        <f t="shared" si="44"/>
        <v>OK</v>
      </c>
      <c r="J98" s="35" t="str">
        <f t="shared" si="44"/>
        <v>OK</v>
      </c>
      <c r="K98" s="35" t="str">
        <f t="shared" si="44"/>
        <v>OK</v>
      </c>
      <c r="L98" s="35" t="str">
        <f t="shared" si="44"/>
        <v>OK</v>
      </c>
      <c r="M98" s="35" t="str">
        <f t="shared" si="44"/>
        <v>OK</v>
      </c>
      <c r="N98" s="35" t="str">
        <f t="shared" si="44"/>
        <v>OK</v>
      </c>
      <c r="O98" s="35" t="str">
        <f t="shared" si="44"/>
        <v>OK</v>
      </c>
      <c r="P98" s="35" t="str">
        <f t="shared" si="44"/>
        <v>OK</v>
      </c>
      <c r="Q98" s="35" t="str">
        <f t="shared" si="44"/>
        <v>OK</v>
      </c>
      <c r="R98" s="35" t="str">
        <f t="shared" si="44"/>
        <v>OK</v>
      </c>
      <c r="S98" s="35" t="str">
        <f t="shared" si="44"/>
        <v>OK</v>
      </c>
    </row>
    <row r="99" spans="2:19" x14ac:dyDescent="0.3">
      <c r="B99" s="18" t="s">
        <v>210</v>
      </c>
      <c r="C99" s="18" t="e">
        <f>C$4</f>
        <v>#N/A</v>
      </c>
      <c r="D99" s="18" t="e">
        <f t="shared" ref="D99:S99" si="45">D$4</f>
        <v>#N/A</v>
      </c>
      <c r="E99" s="18" t="e">
        <f t="shared" si="45"/>
        <v>#N/A</v>
      </c>
      <c r="F99" s="19" t="e">
        <f t="shared" si="45"/>
        <v>#N/A</v>
      </c>
      <c r="G99" s="18" t="e">
        <f t="shared" si="45"/>
        <v>#N/A</v>
      </c>
      <c r="H99" s="18" t="e">
        <f t="shared" si="45"/>
        <v>#N/A</v>
      </c>
      <c r="I99" s="18" t="e">
        <f t="shared" si="45"/>
        <v>#N/A</v>
      </c>
      <c r="J99" s="18" t="e">
        <f t="shared" si="45"/>
        <v>#N/A</v>
      </c>
      <c r="K99" s="18" t="e">
        <f t="shared" si="45"/>
        <v>#N/A</v>
      </c>
      <c r="L99" s="18" t="e">
        <f t="shared" si="45"/>
        <v>#N/A</v>
      </c>
      <c r="M99" s="18" t="e">
        <f t="shared" si="45"/>
        <v>#N/A</v>
      </c>
      <c r="N99" s="18" t="e">
        <f t="shared" si="45"/>
        <v>#N/A</v>
      </c>
      <c r="O99" s="18" t="e">
        <f t="shared" si="45"/>
        <v>#N/A</v>
      </c>
      <c r="P99" s="18" t="e">
        <f t="shared" si="45"/>
        <v>#N/A</v>
      </c>
      <c r="Q99" s="18" t="e">
        <f t="shared" si="45"/>
        <v>#N/A</v>
      </c>
      <c r="R99" s="18" t="e">
        <f t="shared" si="45"/>
        <v>#N/A</v>
      </c>
      <c r="S99" s="18" t="e">
        <f t="shared" si="45"/>
        <v>#N/A</v>
      </c>
    </row>
    <row r="100" spans="2:19" x14ac:dyDescent="0.3">
      <c r="B100" s="38" t="s">
        <v>173</v>
      </c>
    </row>
    <row r="101" spans="2:19" x14ac:dyDescent="0.3">
      <c r="B101" s="64" t="s">
        <v>174</v>
      </c>
      <c r="C101" s="74" t="str">
        <f>IFERROR(C58/C49,"bd.")</f>
        <v>bd.</v>
      </c>
      <c r="D101" s="74" t="str">
        <f t="shared" ref="D101:S101" si="46">IFERROR(D58/D49,"bd.")</f>
        <v>bd.</v>
      </c>
      <c r="E101" s="74" t="str">
        <f t="shared" si="46"/>
        <v>bd.</v>
      </c>
      <c r="F101" s="74" t="str">
        <f t="shared" si="46"/>
        <v>bd.</v>
      </c>
      <c r="G101" s="74" t="str">
        <f t="shared" si="46"/>
        <v>bd.</v>
      </c>
      <c r="H101" s="74" t="str">
        <f t="shared" si="46"/>
        <v>bd.</v>
      </c>
      <c r="I101" s="74" t="str">
        <f t="shared" si="46"/>
        <v>bd.</v>
      </c>
      <c r="J101" s="74" t="str">
        <f t="shared" si="46"/>
        <v>bd.</v>
      </c>
      <c r="K101" s="74" t="str">
        <f t="shared" si="46"/>
        <v>bd.</v>
      </c>
      <c r="L101" s="74" t="str">
        <f t="shared" si="46"/>
        <v>bd.</v>
      </c>
      <c r="M101" s="74" t="str">
        <f t="shared" si="46"/>
        <v>bd.</v>
      </c>
      <c r="N101" s="74" t="str">
        <f t="shared" si="46"/>
        <v>bd.</v>
      </c>
      <c r="O101" s="74" t="str">
        <f t="shared" si="46"/>
        <v>bd.</v>
      </c>
      <c r="P101" s="74" t="str">
        <f t="shared" si="46"/>
        <v>bd.</v>
      </c>
      <c r="Q101" s="74" t="str">
        <f t="shared" si="46"/>
        <v>bd.</v>
      </c>
      <c r="R101" s="74" t="str">
        <f t="shared" si="46"/>
        <v>bd.</v>
      </c>
      <c r="S101" s="74" t="str">
        <f t="shared" si="46"/>
        <v>bd.</v>
      </c>
    </row>
    <row r="102" spans="2:19" x14ac:dyDescent="0.3">
      <c r="B102" s="64" t="s">
        <v>175</v>
      </c>
      <c r="C102" s="74" t="str">
        <f>IFERROR(C71/C49,"bd.")</f>
        <v>bd.</v>
      </c>
      <c r="D102" s="74" t="str">
        <f t="shared" ref="D102:S102" si="47">IFERROR(D71/D49,"bd.")</f>
        <v>bd.</v>
      </c>
      <c r="E102" s="74" t="str">
        <f t="shared" si="47"/>
        <v>bd.</v>
      </c>
      <c r="F102" s="74" t="str">
        <f t="shared" si="47"/>
        <v>bd.</v>
      </c>
      <c r="G102" s="74" t="str">
        <f t="shared" si="47"/>
        <v>bd.</v>
      </c>
      <c r="H102" s="74" t="str">
        <f t="shared" si="47"/>
        <v>bd.</v>
      </c>
      <c r="I102" s="74" t="str">
        <f t="shared" si="47"/>
        <v>bd.</v>
      </c>
      <c r="J102" s="74" t="str">
        <f t="shared" si="47"/>
        <v>bd.</v>
      </c>
      <c r="K102" s="74" t="str">
        <f t="shared" si="47"/>
        <v>bd.</v>
      </c>
      <c r="L102" s="74" t="str">
        <f t="shared" si="47"/>
        <v>bd.</v>
      </c>
      <c r="M102" s="74" t="str">
        <f t="shared" si="47"/>
        <v>bd.</v>
      </c>
      <c r="N102" s="74" t="str">
        <f t="shared" si="47"/>
        <v>bd.</v>
      </c>
      <c r="O102" s="74" t="str">
        <f t="shared" si="47"/>
        <v>bd.</v>
      </c>
      <c r="P102" s="74" t="str">
        <f t="shared" si="47"/>
        <v>bd.</v>
      </c>
      <c r="Q102" s="74" t="str">
        <f t="shared" si="47"/>
        <v>bd.</v>
      </c>
      <c r="R102" s="74" t="str">
        <f t="shared" si="47"/>
        <v>bd.</v>
      </c>
      <c r="S102" s="74" t="str">
        <f t="shared" si="47"/>
        <v>bd.</v>
      </c>
    </row>
    <row r="103" spans="2:19" x14ac:dyDescent="0.3">
      <c r="B103" s="64" t="s">
        <v>176</v>
      </c>
      <c r="C103" s="74" t="str">
        <f>IFERROR(C71/C26,"bd.")</f>
        <v>bd.</v>
      </c>
      <c r="D103" s="74" t="str">
        <f t="shared" ref="D103:S103" si="48">IFERROR(D71/D26,"bd.")</f>
        <v>bd.</v>
      </c>
      <c r="E103" s="74" t="str">
        <f t="shared" si="48"/>
        <v>bd.</v>
      </c>
      <c r="F103" s="74" t="str">
        <f t="shared" si="48"/>
        <v>bd.</v>
      </c>
      <c r="G103" s="74" t="str">
        <f t="shared" si="48"/>
        <v>bd.</v>
      </c>
      <c r="H103" s="74" t="str">
        <f t="shared" si="48"/>
        <v>bd.</v>
      </c>
      <c r="I103" s="74" t="str">
        <f t="shared" si="48"/>
        <v>bd.</v>
      </c>
      <c r="J103" s="74" t="str">
        <f t="shared" si="48"/>
        <v>bd.</v>
      </c>
      <c r="K103" s="74" t="str">
        <f t="shared" si="48"/>
        <v>bd.</v>
      </c>
      <c r="L103" s="74" t="str">
        <f t="shared" si="48"/>
        <v>bd.</v>
      </c>
      <c r="M103" s="74" t="str">
        <f t="shared" si="48"/>
        <v>bd.</v>
      </c>
      <c r="N103" s="74" t="str">
        <f t="shared" si="48"/>
        <v>bd.</v>
      </c>
      <c r="O103" s="74" t="str">
        <f t="shared" si="48"/>
        <v>bd.</v>
      </c>
      <c r="P103" s="74" t="str">
        <f t="shared" si="48"/>
        <v>bd.</v>
      </c>
      <c r="Q103" s="74" t="str">
        <f t="shared" si="48"/>
        <v>bd.</v>
      </c>
      <c r="R103" s="74" t="str">
        <f t="shared" si="48"/>
        <v>bd.</v>
      </c>
      <c r="S103" s="74" t="str">
        <f t="shared" si="48"/>
        <v>bd.</v>
      </c>
    </row>
    <row r="104" spans="2:19" ht="4" customHeight="1" x14ac:dyDescent="0.3"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</row>
    <row r="105" spans="2:19" x14ac:dyDescent="0.3">
      <c r="B105" s="38" t="s">
        <v>177</v>
      </c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</row>
    <row r="106" spans="2:19" x14ac:dyDescent="0.3">
      <c r="B106" s="64" t="s">
        <v>178</v>
      </c>
      <c r="C106" s="74" t="str">
        <f>IFERROR(C29/C46,"bd.")</f>
        <v>bd.</v>
      </c>
      <c r="D106" s="74" t="str">
        <f t="shared" ref="D106:S106" si="49">IFERROR(D29/D46,"bd.")</f>
        <v>bd.</v>
      </c>
      <c r="E106" s="74" t="str">
        <f t="shared" si="49"/>
        <v>bd.</v>
      </c>
      <c r="F106" s="74" t="str">
        <f t="shared" si="49"/>
        <v>bd.</v>
      </c>
      <c r="G106" s="74" t="str">
        <f t="shared" si="49"/>
        <v>bd.</v>
      </c>
      <c r="H106" s="74" t="str">
        <f t="shared" si="49"/>
        <v>bd.</v>
      </c>
      <c r="I106" s="74" t="str">
        <f t="shared" si="49"/>
        <v>bd.</v>
      </c>
      <c r="J106" s="74" t="str">
        <f t="shared" si="49"/>
        <v>bd.</v>
      </c>
      <c r="K106" s="74" t="str">
        <f t="shared" si="49"/>
        <v>bd.</v>
      </c>
      <c r="L106" s="74" t="str">
        <f t="shared" si="49"/>
        <v>bd.</v>
      </c>
      <c r="M106" s="74" t="str">
        <f t="shared" si="49"/>
        <v>bd.</v>
      </c>
      <c r="N106" s="74" t="str">
        <f t="shared" si="49"/>
        <v>bd.</v>
      </c>
      <c r="O106" s="74" t="str">
        <f t="shared" si="49"/>
        <v>bd.</v>
      </c>
      <c r="P106" s="74" t="str">
        <f t="shared" si="49"/>
        <v>bd.</v>
      </c>
      <c r="Q106" s="74" t="str">
        <f t="shared" si="49"/>
        <v>bd.</v>
      </c>
      <c r="R106" s="74" t="str">
        <f t="shared" si="49"/>
        <v>bd.</v>
      </c>
      <c r="S106" s="74" t="str">
        <f t="shared" si="49"/>
        <v>bd.</v>
      </c>
    </row>
    <row r="107" spans="2:19" x14ac:dyDescent="0.3">
      <c r="B107" s="64" t="s">
        <v>179</v>
      </c>
      <c r="C107" s="74" t="str">
        <f>IFERROR((C35+C36+C43+C29)/C5,"bd.")</f>
        <v>bd.</v>
      </c>
      <c r="D107" s="74" t="str">
        <f t="shared" ref="D107:S107" si="50">IFERROR((D35+D36+D43+D29)/D5,"bd.")</f>
        <v>bd.</v>
      </c>
      <c r="E107" s="74" t="str">
        <f t="shared" si="50"/>
        <v>bd.</v>
      </c>
      <c r="F107" s="74" t="str">
        <f t="shared" si="50"/>
        <v>bd.</v>
      </c>
      <c r="G107" s="74" t="str">
        <f t="shared" si="50"/>
        <v>bd.</v>
      </c>
      <c r="H107" s="74" t="str">
        <f t="shared" si="50"/>
        <v>bd.</v>
      </c>
      <c r="I107" s="74" t="str">
        <f t="shared" si="50"/>
        <v>bd.</v>
      </c>
      <c r="J107" s="74" t="str">
        <f t="shared" si="50"/>
        <v>bd.</v>
      </c>
      <c r="K107" s="74" t="str">
        <f t="shared" si="50"/>
        <v>bd.</v>
      </c>
      <c r="L107" s="74" t="str">
        <f t="shared" si="50"/>
        <v>bd.</v>
      </c>
      <c r="M107" s="74" t="str">
        <f t="shared" si="50"/>
        <v>bd.</v>
      </c>
      <c r="N107" s="74" t="str">
        <f t="shared" si="50"/>
        <v>bd.</v>
      </c>
      <c r="O107" s="74" t="str">
        <f t="shared" si="50"/>
        <v>bd.</v>
      </c>
      <c r="P107" s="74" t="str">
        <f t="shared" si="50"/>
        <v>bd.</v>
      </c>
      <c r="Q107" s="74" t="str">
        <f t="shared" si="50"/>
        <v>bd.</v>
      </c>
      <c r="R107" s="74" t="str">
        <f t="shared" si="50"/>
        <v>bd.</v>
      </c>
      <c r="S107" s="74" t="str">
        <f t="shared" si="50"/>
        <v>bd.</v>
      </c>
    </row>
    <row r="108" spans="2:19" x14ac:dyDescent="0.3">
      <c r="B108" s="64" t="s">
        <v>180</v>
      </c>
      <c r="C108" s="74" t="str">
        <f>IFERROR(C34/C46,"bd.")</f>
        <v>bd.</v>
      </c>
      <c r="D108" s="74" t="str">
        <f t="shared" ref="D108:S108" si="51">IFERROR(D34/D46,"bd.")</f>
        <v>bd.</v>
      </c>
      <c r="E108" s="74" t="str">
        <f t="shared" si="51"/>
        <v>bd.</v>
      </c>
      <c r="F108" s="74" t="str">
        <f t="shared" si="51"/>
        <v>bd.</v>
      </c>
      <c r="G108" s="74" t="str">
        <f t="shared" si="51"/>
        <v>bd.</v>
      </c>
      <c r="H108" s="74" t="str">
        <f t="shared" si="51"/>
        <v>bd.</v>
      </c>
      <c r="I108" s="74" t="str">
        <f t="shared" si="51"/>
        <v>bd.</v>
      </c>
      <c r="J108" s="74" t="str">
        <f t="shared" si="51"/>
        <v>bd.</v>
      </c>
      <c r="K108" s="74" t="str">
        <f t="shared" si="51"/>
        <v>bd.</v>
      </c>
      <c r="L108" s="74" t="str">
        <f t="shared" si="51"/>
        <v>bd.</v>
      </c>
      <c r="M108" s="74" t="str">
        <f t="shared" si="51"/>
        <v>bd.</v>
      </c>
      <c r="N108" s="74" t="str">
        <f t="shared" si="51"/>
        <v>bd.</v>
      </c>
      <c r="O108" s="74" t="str">
        <f t="shared" si="51"/>
        <v>bd.</v>
      </c>
      <c r="P108" s="74" t="str">
        <f t="shared" si="51"/>
        <v>bd.</v>
      </c>
      <c r="Q108" s="74" t="str">
        <f t="shared" si="51"/>
        <v>bd.</v>
      </c>
      <c r="R108" s="74" t="str">
        <f t="shared" si="51"/>
        <v>bd.</v>
      </c>
      <c r="S108" s="74" t="str">
        <f t="shared" si="51"/>
        <v>bd.</v>
      </c>
    </row>
    <row r="109" spans="2:19" x14ac:dyDescent="0.3">
      <c r="B109" s="64" t="s">
        <v>181</v>
      </c>
      <c r="C109" s="76" t="str">
        <f t="shared" ref="C109:I109" si="52">IFERROR(IF(((C37+C40)-(B37+B40))&lt;0,C62/((C37+C40)-(B37+B40)+C65),IF(((C37+C40)-(B37+B40))&gt;=0,C62/(C65),"bd.")),"bd.")</f>
        <v>bd.</v>
      </c>
      <c r="D109" s="76" t="str">
        <f t="shared" si="52"/>
        <v>bd.</v>
      </c>
      <c r="E109" s="76" t="str">
        <f t="shared" si="52"/>
        <v>bd.</v>
      </c>
      <c r="F109" s="76" t="str">
        <f t="shared" si="52"/>
        <v>bd.</v>
      </c>
      <c r="G109" s="76" t="str">
        <f t="shared" si="52"/>
        <v>bd.</v>
      </c>
      <c r="H109" s="76" t="str">
        <f t="shared" si="52"/>
        <v>bd.</v>
      </c>
      <c r="I109" s="76" t="str">
        <f t="shared" si="52"/>
        <v>bd.</v>
      </c>
      <c r="J109" s="76" t="str">
        <f>IFERROR(IF(((J37+J40)-(I37+I40))&lt;0,J62/((J37+J40)-(I37+I40)+J65),IF(((J37+J40)-(I37+I40))&gt;=0,J62/(J65),"bd.")),"bd.")</f>
        <v>bd.</v>
      </c>
      <c r="K109" s="76" t="str">
        <f t="shared" ref="K109:S109" si="53">IFERROR(IF(((K37+K40)-(J37+J40))&lt;0,K62/((K37+K40)-(J37+J40)+K65),IF(((K37+K40)-(J37+J40))&gt;=0,K62/(K65),"bd.")),"bd.")</f>
        <v>bd.</v>
      </c>
      <c r="L109" s="76" t="str">
        <f t="shared" si="53"/>
        <v>bd.</v>
      </c>
      <c r="M109" s="76" t="str">
        <f t="shared" si="53"/>
        <v>bd.</v>
      </c>
      <c r="N109" s="76" t="str">
        <f t="shared" si="53"/>
        <v>bd.</v>
      </c>
      <c r="O109" s="75" t="str">
        <f t="shared" si="53"/>
        <v>bd.</v>
      </c>
      <c r="P109" s="75" t="str">
        <f t="shared" si="53"/>
        <v>bd.</v>
      </c>
      <c r="Q109" s="75" t="str">
        <f t="shared" si="53"/>
        <v>bd.</v>
      </c>
      <c r="R109" s="75" t="str">
        <f t="shared" si="53"/>
        <v>bd.</v>
      </c>
      <c r="S109" s="75" t="str">
        <f t="shared" si="53"/>
        <v>bd.</v>
      </c>
    </row>
    <row r="110" spans="2:19" ht="4" customHeight="1" x14ac:dyDescent="0.3"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</row>
    <row r="111" spans="2:19" x14ac:dyDescent="0.3">
      <c r="B111" s="38" t="s">
        <v>182</v>
      </c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</row>
    <row r="112" spans="2:19" x14ac:dyDescent="0.3">
      <c r="B112" s="64" t="s">
        <v>183</v>
      </c>
      <c r="C112" s="76" t="str">
        <f>IFERROR(C18/C39,"bd.")</f>
        <v>bd.</v>
      </c>
      <c r="D112" s="76" t="str">
        <f t="shared" ref="D112:S112" si="54">IFERROR(D18/D39,"bd.")</f>
        <v>bd.</v>
      </c>
      <c r="E112" s="76" t="str">
        <f t="shared" si="54"/>
        <v>bd.</v>
      </c>
      <c r="F112" s="76" t="str">
        <f t="shared" si="54"/>
        <v>bd.</v>
      </c>
      <c r="G112" s="76" t="str">
        <f t="shared" si="54"/>
        <v>bd.</v>
      </c>
      <c r="H112" s="76" t="str">
        <f t="shared" si="54"/>
        <v>bd.</v>
      </c>
      <c r="I112" s="76" t="str">
        <f t="shared" si="54"/>
        <v>bd.</v>
      </c>
      <c r="J112" s="76" t="str">
        <f t="shared" si="54"/>
        <v>bd.</v>
      </c>
      <c r="K112" s="76" t="str">
        <f t="shared" si="54"/>
        <v>bd.</v>
      </c>
      <c r="L112" s="76" t="str">
        <f t="shared" si="54"/>
        <v>bd.</v>
      </c>
      <c r="M112" s="76" t="str">
        <f t="shared" si="54"/>
        <v>bd.</v>
      </c>
      <c r="N112" s="76" t="str">
        <f t="shared" si="54"/>
        <v>bd.</v>
      </c>
      <c r="O112" s="76" t="str">
        <f t="shared" si="54"/>
        <v>bd.</v>
      </c>
      <c r="P112" s="76" t="str">
        <f t="shared" si="54"/>
        <v>bd.</v>
      </c>
      <c r="Q112" s="76" t="str">
        <f t="shared" si="54"/>
        <v>bd.</v>
      </c>
      <c r="R112" s="76" t="str">
        <f t="shared" si="54"/>
        <v>bd.</v>
      </c>
      <c r="S112" s="76" t="str">
        <f t="shared" si="54"/>
        <v>bd.</v>
      </c>
    </row>
    <row r="113" spans="2:19" x14ac:dyDescent="0.3">
      <c r="B113" s="64" t="s">
        <v>184</v>
      </c>
      <c r="C113" s="76" t="str">
        <f>IFERROR((C18-C19)/C39,"bd.")</f>
        <v>bd.</v>
      </c>
      <c r="D113" s="76" t="str">
        <f t="shared" ref="D113:S113" si="55">IFERROR((D18-D19)/D39,"bd.")</f>
        <v>bd.</v>
      </c>
      <c r="E113" s="76" t="str">
        <f t="shared" si="55"/>
        <v>bd.</v>
      </c>
      <c r="F113" s="76" t="str">
        <f t="shared" si="55"/>
        <v>bd.</v>
      </c>
      <c r="G113" s="76" t="str">
        <f t="shared" si="55"/>
        <v>bd.</v>
      </c>
      <c r="H113" s="76" t="str">
        <f t="shared" si="55"/>
        <v>bd.</v>
      </c>
      <c r="I113" s="76" t="str">
        <f t="shared" si="55"/>
        <v>bd.</v>
      </c>
      <c r="J113" s="76" t="str">
        <f t="shared" si="55"/>
        <v>bd.</v>
      </c>
      <c r="K113" s="76" t="str">
        <f t="shared" si="55"/>
        <v>bd.</v>
      </c>
      <c r="L113" s="76" t="str">
        <f t="shared" si="55"/>
        <v>bd.</v>
      </c>
      <c r="M113" s="76" t="str">
        <f t="shared" si="55"/>
        <v>bd.</v>
      </c>
      <c r="N113" s="76" t="str">
        <f t="shared" si="55"/>
        <v>bd.</v>
      </c>
      <c r="O113" s="76" t="str">
        <f t="shared" si="55"/>
        <v>bd.</v>
      </c>
      <c r="P113" s="76" t="str">
        <f t="shared" si="55"/>
        <v>bd.</v>
      </c>
      <c r="Q113" s="76" t="str">
        <f t="shared" si="55"/>
        <v>bd.</v>
      </c>
      <c r="R113" s="76" t="str">
        <f t="shared" si="55"/>
        <v>bd.</v>
      </c>
      <c r="S113" s="76" t="str">
        <f t="shared" si="55"/>
        <v>bd.</v>
      </c>
    </row>
    <row r="114" spans="2:19" ht="4" customHeight="1" x14ac:dyDescent="0.3"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</row>
    <row r="115" spans="2:19" x14ac:dyDescent="0.3">
      <c r="B115" s="38" t="s">
        <v>185</v>
      </c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</row>
    <row r="116" spans="2:19" x14ac:dyDescent="0.3">
      <c r="B116" s="64" t="s">
        <v>186</v>
      </c>
      <c r="C116" s="75" t="str">
        <f>IFERROR(ROUND((AVERAGE(C19)/(AVERAGE(C50)-AVERAGE(C51)))*360,0),"bd.")</f>
        <v>bd.</v>
      </c>
      <c r="D116" s="75" t="str">
        <f>IFERROR(ROUND((AVERAGE(C19:D19)/(AVERAGE(C50:D50)-AVERAGE(C51:D51)))*360,0),"bd.")</f>
        <v>bd.</v>
      </c>
      <c r="E116" s="75" t="str">
        <f>IFERROR(ROUND((AVERAGE(D19:E19)/(AVERAGE(D50:E50)-AVERAGE(D51:E51)))*360,0),"bd.")</f>
        <v>bd.</v>
      </c>
      <c r="F116" s="75" t="str">
        <f>IFERROR(ROUND((AVERAGE(E19:F19)/(AVERAGE(E50:F50)-AVERAGE(E51:F51)))*360,0),"bd.")</f>
        <v>bd.</v>
      </c>
      <c r="G116" s="75" t="str">
        <f>IFERROR(ROUND((AVERAGE(E19:G19)/(AVERAGE(E50:G50)-AVERAGE(E51:G51)))*360,0),"bd.")</f>
        <v>bd.</v>
      </c>
      <c r="H116" s="75" t="str">
        <f t="shared" ref="H116:S116" si="56">IFERROR(ROUND((AVERAGE(G19:H19)/(AVERAGE(G50:H50)-AVERAGE(G51:H51)))*360,0),"bd.")</f>
        <v>bd.</v>
      </c>
      <c r="I116" s="75" t="str">
        <f t="shared" si="56"/>
        <v>bd.</v>
      </c>
      <c r="J116" s="75" t="str">
        <f t="shared" si="56"/>
        <v>bd.</v>
      </c>
      <c r="K116" s="75" t="str">
        <f t="shared" si="56"/>
        <v>bd.</v>
      </c>
      <c r="L116" s="75" t="str">
        <f t="shared" si="56"/>
        <v>bd.</v>
      </c>
      <c r="M116" s="75" t="str">
        <f t="shared" si="56"/>
        <v>bd.</v>
      </c>
      <c r="N116" s="75" t="str">
        <f t="shared" si="56"/>
        <v>bd.</v>
      </c>
      <c r="O116" s="75" t="str">
        <f t="shared" si="56"/>
        <v>bd.</v>
      </c>
      <c r="P116" s="75" t="str">
        <f t="shared" si="56"/>
        <v>bd.</v>
      </c>
      <c r="Q116" s="75" t="str">
        <f t="shared" si="56"/>
        <v>bd.</v>
      </c>
      <c r="R116" s="75" t="str">
        <f t="shared" si="56"/>
        <v>bd.</v>
      </c>
      <c r="S116" s="75" t="str">
        <f t="shared" si="56"/>
        <v>bd.</v>
      </c>
    </row>
    <row r="117" spans="2:19" x14ac:dyDescent="0.3">
      <c r="B117" s="64" t="s">
        <v>187</v>
      </c>
      <c r="C117" s="75" t="str">
        <f>IFERROR(ROUND((AVERAGE(B20:C20)/AVERAGE(C49))*360,0),"bd.")</f>
        <v>bd.</v>
      </c>
      <c r="D117" s="75" t="str">
        <f>IFERROR(ROUND((AVERAGE(C20:D20)/AVERAGE(C49:D49))*360,0),"bd.")</f>
        <v>bd.</v>
      </c>
      <c r="E117" s="75" t="str">
        <f>IFERROR(ROUND((AVERAGE(D20:E20)/AVERAGE(D49:E49))*360,0),"bd.")</f>
        <v>bd.</v>
      </c>
      <c r="F117" s="75" t="str">
        <f>IFERROR(ROUND((AVERAGE(E20:F20)/AVERAGE(E49:F49))*(MONTH(F73)*30),0),"bd.")</f>
        <v>bd.</v>
      </c>
      <c r="G117" s="75" t="str">
        <f>IFERROR(ROUND((AVERAGE(E20:G20)/AVERAGE(E49:G49))*360,0),"bd.")</f>
        <v>bd.</v>
      </c>
      <c r="H117" s="75" t="str">
        <f>IFERROR(ROUND((AVERAGE(G20:H20)/AVERAGE(G49:H49))*360,0),"bd.")</f>
        <v>bd.</v>
      </c>
      <c r="I117" s="75" t="str">
        <f t="shared" ref="I117:S117" si="57">IFERROR(ROUND((AVERAGE(H20:I20)/AVERAGE(H49:I49))*360,0),"bd.")</f>
        <v>bd.</v>
      </c>
      <c r="J117" s="75" t="str">
        <f t="shared" si="57"/>
        <v>bd.</v>
      </c>
      <c r="K117" s="75" t="str">
        <f t="shared" si="57"/>
        <v>bd.</v>
      </c>
      <c r="L117" s="75" t="str">
        <f t="shared" si="57"/>
        <v>bd.</v>
      </c>
      <c r="M117" s="75" t="str">
        <f t="shared" si="57"/>
        <v>bd.</v>
      </c>
      <c r="N117" s="75" t="str">
        <f t="shared" si="57"/>
        <v>bd.</v>
      </c>
      <c r="O117" s="75" t="str">
        <f t="shared" si="57"/>
        <v>bd.</v>
      </c>
      <c r="P117" s="75" t="str">
        <f t="shared" si="57"/>
        <v>bd.</v>
      </c>
      <c r="Q117" s="75" t="str">
        <f t="shared" si="57"/>
        <v>bd.</v>
      </c>
      <c r="R117" s="75" t="str">
        <f t="shared" si="57"/>
        <v>bd.</v>
      </c>
      <c r="S117" s="75" t="str">
        <f t="shared" si="57"/>
        <v>bd.</v>
      </c>
    </row>
    <row r="118" spans="2:19" x14ac:dyDescent="0.3">
      <c r="B118" s="64" t="s">
        <v>188</v>
      </c>
      <c r="C118" s="75" t="str">
        <f>IFERROR(ROUND((AVERAGE(C39)/(AVERAGE(C50)-AVERAGE(C51)))*360,0),"bd.")</f>
        <v>bd.</v>
      </c>
      <c r="D118" s="75" t="str">
        <f>IFERROR(ROUND((AVERAGE(C39:D39)/(AVERAGE(C50:D50)-AVERAGE(C51:D51)))*360,0),"bd.")</f>
        <v>bd.</v>
      </c>
      <c r="E118" s="75" t="str">
        <f>IFERROR(ROUND((AVERAGE(D39:E39)/(AVERAGE(D50:E50)-AVERAGE(D51:E51)))*360,0),"bd.")</f>
        <v>bd.</v>
      </c>
      <c r="F118" s="75" t="str">
        <f>IFERROR(ROUND((AVERAGE(E39:F39)/(AVERAGE(E50:F50)-AVERAGE(E51:F51)))*360,0),"bd.")</f>
        <v>bd.</v>
      </c>
      <c r="G118" s="75" t="str">
        <f>IFERROR(ROUND((AVERAGE(E39:G39)/(AVERAGE(E50:G50)-AVERAGE(E51:G51)))*360,0),"bd.")</f>
        <v>bd.</v>
      </c>
      <c r="H118" s="75" t="str">
        <f>IFERROR(ROUND((AVERAGE(G39:H39)/(AVERAGE(G50:H50)-AVERAGE(G51:H51)))*360,0),"bd.")</f>
        <v>bd.</v>
      </c>
      <c r="I118" s="75" t="str">
        <f t="shared" ref="I118:S118" si="58">IFERROR(ROUND((AVERAGE(H39:I39)/(AVERAGE(H50:I50)-AVERAGE(H51:I51)))*360,0),"bd.")</f>
        <v>bd.</v>
      </c>
      <c r="J118" s="75" t="str">
        <f t="shared" si="58"/>
        <v>bd.</v>
      </c>
      <c r="K118" s="75" t="str">
        <f t="shared" si="58"/>
        <v>bd.</v>
      </c>
      <c r="L118" s="75" t="str">
        <f t="shared" si="58"/>
        <v>bd.</v>
      </c>
      <c r="M118" s="75" t="str">
        <f t="shared" si="58"/>
        <v>bd.</v>
      </c>
      <c r="N118" s="75" t="str">
        <f t="shared" si="58"/>
        <v>bd.</v>
      </c>
      <c r="O118" s="75" t="str">
        <f t="shared" si="58"/>
        <v>bd.</v>
      </c>
      <c r="P118" s="75" t="str">
        <f t="shared" si="58"/>
        <v>bd.</v>
      </c>
      <c r="Q118" s="75" t="str">
        <f t="shared" si="58"/>
        <v>bd.</v>
      </c>
      <c r="R118" s="75" t="str">
        <f t="shared" si="58"/>
        <v>bd.</v>
      </c>
      <c r="S118" s="75" t="str">
        <f t="shared" si="58"/>
        <v>bd.</v>
      </c>
    </row>
    <row r="119" spans="2:19" ht="4" customHeight="1" x14ac:dyDescent="0.3"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</row>
    <row r="120" spans="2:19" x14ac:dyDescent="0.3">
      <c r="B120" s="38" t="s">
        <v>189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</row>
    <row r="121" spans="2:19" x14ac:dyDescent="0.3">
      <c r="B121" s="64" t="s">
        <v>190</v>
      </c>
      <c r="C121" s="76" t="str">
        <f>IFERROR(C34/C29,"bd.")</f>
        <v>bd.</v>
      </c>
      <c r="D121" s="76" t="str">
        <f t="shared" ref="D121:S121" si="59">IFERROR(D34/D29,"bd.")</f>
        <v>bd.</v>
      </c>
      <c r="E121" s="76" t="str">
        <f t="shared" si="59"/>
        <v>bd.</v>
      </c>
      <c r="F121" s="76" t="str">
        <f t="shared" si="59"/>
        <v>bd.</v>
      </c>
      <c r="G121" s="76" t="str">
        <f t="shared" si="59"/>
        <v>bd.</v>
      </c>
      <c r="H121" s="76" t="str">
        <f t="shared" si="59"/>
        <v>bd.</v>
      </c>
      <c r="I121" s="76" t="str">
        <f t="shared" si="59"/>
        <v>bd.</v>
      </c>
      <c r="J121" s="76" t="str">
        <f t="shared" si="59"/>
        <v>bd.</v>
      </c>
      <c r="K121" s="76" t="str">
        <f t="shared" si="59"/>
        <v>bd.</v>
      </c>
      <c r="L121" s="76" t="str">
        <f t="shared" si="59"/>
        <v>bd.</v>
      </c>
      <c r="M121" s="76" t="str">
        <f t="shared" si="59"/>
        <v>bd.</v>
      </c>
      <c r="N121" s="76" t="str">
        <f t="shared" si="59"/>
        <v>bd.</v>
      </c>
      <c r="O121" s="76" t="str">
        <f t="shared" si="59"/>
        <v>bd.</v>
      </c>
      <c r="P121" s="76" t="str">
        <f t="shared" si="59"/>
        <v>bd.</v>
      </c>
      <c r="Q121" s="76" t="str">
        <f t="shared" si="59"/>
        <v>bd.</v>
      </c>
      <c r="R121" s="76" t="str">
        <f t="shared" si="59"/>
        <v>bd.</v>
      </c>
      <c r="S121" s="76" t="str">
        <f t="shared" si="59"/>
        <v>bd.</v>
      </c>
    </row>
    <row r="122" spans="2:19" x14ac:dyDescent="0.3">
      <c r="B122" s="64" t="s">
        <v>191</v>
      </c>
      <c r="C122" s="76" t="str">
        <f>IFERROR((C62+C51)/C65,"bd.")</f>
        <v>bd.</v>
      </c>
      <c r="D122" s="76" t="str">
        <f t="shared" ref="D122:S122" si="60">IFERROR((D62+D51)/D65,"bd.")</f>
        <v>bd.</v>
      </c>
      <c r="E122" s="76" t="str">
        <f t="shared" si="60"/>
        <v>bd.</v>
      </c>
      <c r="F122" s="76" t="str">
        <f t="shared" si="60"/>
        <v>bd.</v>
      </c>
      <c r="G122" s="76" t="str">
        <f t="shared" si="60"/>
        <v>bd.</v>
      </c>
      <c r="H122" s="76" t="str">
        <f t="shared" si="60"/>
        <v>bd.</v>
      </c>
      <c r="I122" s="76" t="str">
        <f t="shared" si="60"/>
        <v>bd.</v>
      </c>
      <c r="J122" s="76" t="str">
        <f t="shared" si="60"/>
        <v>bd.</v>
      </c>
      <c r="K122" s="76" t="str">
        <f t="shared" si="60"/>
        <v>bd.</v>
      </c>
      <c r="L122" s="76" t="str">
        <f t="shared" si="60"/>
        <v>bd.</v>
      </c>
      <c r="M122" s="76" t="str">
        <f t="shared" si="60"/>
        <v>bd.</v>
      </c>
      <c r="N122" s="76" t="str">
        <f t="shared" si="60"/>
        <v>bd.</v>
      </c>
      <c r="O122" s="76" t="str">
        <f t="shared" si="60"/>
        <v>bd.</v>
      </c>
      <c r="P122" s="76" t="str">
        <f t="shared" si="60"/>
        <v>bd.</v>
      </c>
      <c r="Q122" s="76" t="str">
        <f t="shared" si="60"/>
        <v>bd.</v>
      </c>
      <c r="R122" s="76" t="str">
        <f t="shared" si="60"/>
        <v>bd.</v>
      </c>
      <c r="S122" s="76" t="str">
        <f t="shared" si="60"/>
        <v>bd.</v>
      </c>
    </row>
    <row r="123" spans="2:19" x14ac:dyDescent="0.3"/>
    <row r="124" spans="2:19" s="62" customFormat="1" ht="15" thickBot="1" x14ac:dyDescent="0.4">
      <c r="B124" s="84" t="s">
        <v>269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</row>
    <row r="125" spans="2:19" x14ac:dyDescent="0.3"/>
    <row r="126" spans="2:19" ht="409.5" customHeight="1" x14ac:dyDescent="0.3">
      <c r="B126" s="228"/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</row>
    <row r="127" spans="2:19" ht="409.5" customHeight="1" x14ac:dyDescent="0.3">
      <c r="B127" s="229"/>
      <c r="C127" s="229"/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</row>
    <row r="128" spans="2:19" x14ac:dyDescent="0.3"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</row>
    <row r="129" spans="2:19" hidden="1" x14ac:dyDescent="0.3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</row>
    <row r="130" spans="2:19" hidden="1" x14ac:dyDescent="0.3"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</row>
    <row r="131" spans="2:19" hidden="1" x14ac:dyDescent="0.3"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</row>
    <row r="132" spans="2:19" hidden="1" x14ac:dyDescent="0.3"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</row>
    <row r="133" spans="2:19" hidden="1" x14ac:dyDescent="0.3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</row>
    <row r="134" spans="2:19" hidden="1" x14ac:dyDescent="0.3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</row>
    <row r="135" spans="2:19" hidden="1" x14ac:dyDescent="0.3"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</row>
    <row r="136" spans="2:19" hidden="1" x14ac:dyDescent="0.3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</row>
    <row r="137" spans="2:19" hidden="1" x14ac:dyDescent="0.3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</row>
    <row r="138" spans="2:19" hidden="1" x14ac:dyDescent="0.3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</row>
    <row r="139" spans="2:19" hidden="1" x14ac:dyDescent="0.3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</row>
    <row r="140" spans="2:19" hidden="1" x14ac:dyDescent="0.3"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</row>
    <row r="141" spans="2:19" hidden="1" x14ac:dyDescent="0.3"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</row>
    <row r="142" spans="2:19" hidden="1" x14ac:dyDescent="0.3"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</row>
    <row r="143" spans="2:19" hidden="1" x14ac:dyDescent="0.3"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</row>
    <row r="144" spans="2:19" hidden="1" x14ac:dyDescent="0.3"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</row>
    <row r="145" spans="2:19" hidden="1" x14ac:dyDescent="0.3"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</row>
    <row r="146" spans="2:19" hidden="1" x14ac:dyDescent="0.3"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</row>
    <row r="147" spans="2:19" hidden="1" x14ac:dyDescent="0.3"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</row>
    <row r="148" spans="2:19" hidden="1" x14ac:dyDescent="0.3"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</row>
    <row r="149" spans="2:19" hidden="1" x14ac:dyDescent="0.3"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</row>
    <row r="150" spans="2:19" hidden="1" x14ac:dyDescent="0.3"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</row>
    <row r="151" spans="2:19" hidden="1" x14ac:dyDescent="0.3"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</row>
    <row r="152" spans="2:19" hidden="1" x14ac:dyDescent="0.3"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</row>
    <row r="153" spans="2:19" hidden="1" x14ac:dyDescent="0.3"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</row>
    <row r="154" spans="2:19" hidden="1" x14ac:dyDescent="0.3"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</row>
    <row r="155" spans="2:19" hidden="1" x14ac:dyDescent="0.3"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</row>
    <row r="156" spans="2:19" hidden="1" x14ac:dyDescent="0.3"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</row>
    <row r="157" spans="2:19" hidden="1" x14ac:dyDescent="0.3"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</row>
    <row r="158" spans="2:19" hidden="1" x14ac:dyDescent="0.3"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  <row r="159" spans="2:19" hidden="1" x14ac:dyDescent="0.3"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</row>
    <row r="160" spans="2:19" hidden="1" x14ac:dyDescent="0.3"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</row>
    <row r="161" spans="2:19" hidden="1" x14ac:dyDescent="0.3"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</row>
  </sheetData>
  <sheetProtection algorithmName="SHA-512" hashValue="zlAuxeEuf6mk2P4VJsHTvHqm3cIzMmqC/MVeATiB0kVcHZh+aJSPmwo9k3+DIr2ELtRtlYckbAqQgOreSK7PYg==" saltValue="WdvTx8zDKE0pfG8YQ/Kf/A==" spinCount="100000" sheet="1" objects="1" scenarios="1"/>
  <mergeCells count="2">
    <mergeCell ref="B2:S2"/>
    <mergeCell ref="B126:S127"/>
  </mergeCells>
  <conditionalFormatting sqref="B2:S2">
    <cfRule type="expression" dxfId="85" priority="3">
      <formula>Lider=1</formula>
    </cfRule>
  </conditionalFormatting>
  <conditionalFormatting sqref="C4:D4 C28:D28 C48:D48 C73:D73 C99:D99">
    <cfRule type="expression" dxfId="84" priority="7">
      <formula>Rodzaj_Podmiotu=3</formula>
    </cfRule>
  </conditionalFormatting>
  <conditionalFormatting sqref="C5:D26 F5:F26 C29:D46 F29:F46 C49:D71 F49:F71 C74:D97 F74:F97 C100:D122 F100:F122">
    <cfRule type="expression" dxfId="83" priority="10">
      <formula>Rodzaj_Podmiotu=3</formula>
    </cfRule>
  </conditionalFormatting>
  <conditionalFormatting sqref="C27:S27 C47:S47">
    <cfRule type="expression" dxfId="82" priority="36">
      <formula>AND(ISNUMBER(C27),C27&lt;&gt;0)</formula>
    </cfRule>
  </conditionalFormatting>
  <conditionalFormatting sqref="C82:S82 C86:S86 C94:S97">
    <cfRule type="cellIs" dxfId="81" priority="64" operator="lessThan">
      <formula>0</formula>
    </cfRule>
  </conditionalFormatting>
  <conditionalFormatting sqref="C98:S98">
    <cfRule type="expression" dxfId="80" priority="5">
      <formula>NOT(C$98="OK")</formula>
    </cfRule>
  </conditionalFormatting>
  <conditionalFormatting sqref="C101:S122">
    <cfRule type="containsText" dxfId="79" priority="37" operator="containsText" text="bd.">
      <formula>NOT(ISERROR(SEARCH("bd.",C101)))</formula>
    </cfRule>
  </conditionalFormatting>
  <conditionalFormatting sqref="F4:S4 F28:S28 F48:S48 F73:S73 F99:S99">
    <cfRule type="expression" dxfId="78" priority="32">
      <formula>AND(Rodzaj_Podmiotu=3,F$4&gt;Projekt_Stop)</formula>
    </cfRule>
  </conditionalFormatting>
  <conditionalFormatting sqref="G4:S26 G28:S46 G48:S71 G73:S97 G99:S122">
    <cfRule type="expression" dxfId="77" priority="35">
      <formula>G$4&gt;Prognoza_Stop</formula>
    </cfRule>
  </conditionalFormatting>
  <conditionalFormatting sqref="G5:S26 G29:S46 G49:S71 G74:S97 G100:S122">
    <cfRule type="expression" dxfId="76" priority="33">
      <formula>AND(Rodzaj_Podmiotu=3,G$4&gt;Projekt_Stop)</formula>
    </cfRule>
  </conditionalFormatting>
  <conditionalFormatting sqref="G27:S27 G47:S47 G98:S98">
    <cfRule type="expression" dxfId="75" priority="1">
      <formula>G$4&gt;Prognoza_Stop</formula>
    </cfRule>
  </conditionalFormatting>
  <dataValidations count="2">
    <dataValidation allowBlank="1" showErrorMessage="1" errorTitle="Nieprawidłowa wartość" error="Proszę wpisywać wartości zaokrąglone, bez miejsc po przecinku" sqref="C1:S1 B162:S1048576 B1:B126 A1:A1048576 T1:XFD1048576 D71:S80 D93:S125 D86:S91 D82:S84 C71:C125 C68:F68 C66:S66 C62:S62 C58:S58 C50:S50 C46:S48 C43:S43 C33:S34 C26:S29 C22:S22 C7:S8 C18:S18 C3:S5 G68:S69" xr:uid="{E5BFC053-C296-4DCD-9C03-DE90F46F7CDC}"/>
    <dataValidation type="whole" allowBlank="1" showErrorMessage="1" errorTitle="Nieprawidłowa wartość" error="Proszę wpisywać wartości zaokrąglone, bez miejsc po przecinku" sqref="C6:S6 C9:S17 C19:S21 C23:S25 C30:S32 C35:S42 C44:S45 C49:S49 C51:S57 C59:S61 C63:S65 C67:S67 C69:F69 C70:S70 D81:S81 D85:S85 D92:S92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&amp;"-,Pogrubiony"&amp;N_x000D_&amp;1#&amp;"Calibri"&amp;8&amp;K000000 K2 - Informacja wewnętrzna (Internal)&amp;R&amp;8Arkusz: &amp;"-,Pogrubiony"&amp;A</oddFooter>
  </headerFooter>
  <rowBreaks count="3" manualBreakCount="3">
    <brk id="47" min="1" max="18" man="1"/>
    <brk id="98" min="1" max="18" man="1"/>
    <brk id="123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X386"/>
  <sheetViews>
    <sheetView showGridLines="0" tabSelected="1" zoomScaleNormal="100" workbookViewId="0">
      <pane ySplit="3" topLeftCell="A4" activePane="bottomLeft" state="frozenSplit"/>
      <selection pane="bottomLeft" activeCell="A4" sqref="A4"/>
    </sheetView>
  </sheetViews>
  <sheetFormatPr defaultColWidth="0" defaultRowHeight="12" zeroHeight="1" x14ac:dyDescent="0.3"/>
  <cols>
    <col min="1" max="1" width="2.7265625" style="2" customWidth="1"/>
    <col min="2" max="2" width="30.26953125" style="2" customWidth="1"/>
    <col min="3" max="3" width="20" style="2" customWidth="1"/>
    <col min="4" max="4" width="21" style="2" customWidth="1"/>
    <col min="5" max="5" width="20.1796875" style="2" customWidth="1"/>
    <col min="6" max="6" width="22.1796875" style="2" customWidth="1"/>
    <col min="7" max="7" width="14.81640625" style="2" bestFit="1" customWidth="1"/>
    <col min="8" max="8" width="13.81640625" style="2" bestFit="1" customWidth="1"/>
    <col min="9" max="9" width="8.7265625" style="2" customWidth="1"/>
    <col min="10" max="10" width="13.26953125" style="2" customWidth="1"/>
    <col min="11" max="23" width="8.7265625" style="2" customWidth="1"/>
    <col min="24" max="24" width="2.7265625" style="2" customWidth="1"/>
    <col min="25" max="16384" width="9.1796875" style="2" hidden="1"/>
  </cols>
  <sheetData>
    <row r="1" spans="2:23" x14ac:dyDescent="0.3"/>
    <row r="2" spans="2:23" s="62" customFormat="1" ht="14.5" x14ac:dyDescent="0.35">
      <c r="B2" s="230" t="str">
        <f>Projekt_Info</f>
        <v xml:space="preserve"> [Wskaż wielkość podmiotu] Uzupełnij nazwę podmiotu | Uzupełnij tytuł projektu</v>
      </c>
      <c r="C2" s="230"/>
      <c r="D2" s="230"/>
      <c r="E2" s="230"/>
      <c r="F2" s="230"/>
      <c r="G2" s="230"/>
      <c r="H2" s="230"/>
      <c r="I2" s="230"/>
      <c r="K2" s="63">
        <f ca="1">Prognoza_Start</f>
        <v>2024</v>
      </c>
      <c r="L2" s="63">
        <f ca="1">K2+1</f>
        <v>2025</v>
      </c>
      <c r="M2" s="63">
        <f t="shared" ref="M2:W2" ca="1" si="0">L2+1</f>
        <v>2026</v>
      </c>
      <c r="N2" s="63">
        <f t="shared" ca="1" si="0"/>
        <v>2027</v>
      </c>
      <c r="O2" s="63">
        <f t="shared" ca="1" si="0"/>
        <v>2028</v>
      </c>
      <c r="P2" s="63">
        <f t="shared" ca="1" si="0"/>
        <v>2029</v>
      </c>
      <c r="Q2" s="63">
        <f t="shared" ca="1" si="0"/>
        <v>2030</v>
      </c>
      <c r="R2" s="63">
        <f t="shared" ca="1" si="0"/>
        <v>2031</v>
      </c>
      <c r="S2" s="63">
        <f t="shared" ca="1" si="0"/>
        <v>2032</v>
      </c>
      <c r="T2" s="63">
        <f t="shared" ca="1" si="0"/>
        <v>2033</v>
      </c>
      <c r="U2" s="63">
        <f t="shared" ca="1" si="0"/>
        <v>2034</v>
      </c>
      <c r="V2" s="63">
        <f t="shared" ca="1" si="0"/>
        <v>2035</v>
      </c>
      <c r="W2" s="63">
        <f t="shared" ca="1" si="0"/>
        <v>2036</v>
      </c>
    </row>
    <row r="3" spans="2:23" x14ac:dyDescent="0.3"/>
    <row r="4" spans="2:23" s="96" customFormat="1" ht="20.149999999999999" customHeight="1" x14ac:dyDescent="0.35">
      <c r="B4" s="94" t="s">
        <v>140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</row>
    <row r="5" spans="2:23" ht="4" customHeight="1" x14ac:dyDescent="0.3"/>
    <row r="6" spans="2:23" x14ac:dyDescent="0.3">
      <c r="B6" s="3" t="s">
        <v>112</v>
      </c>
      <c r="C6" s="3" t="s">
        <v>195</v>
      </c>
      <c r="D6" s="3" t="s">
        <v>111</v>
      </c>
      <c r="E6" s="3" t="s">
        <v>105</v>
      </c>
      <c r="F6" s="3" t="s">
        <v>116</v>
      </c>
      <c r="G6" s="3" t="s">
        <v>113</v>
      </c>
      <c r="H6" s="3" t="s">
        <v>114</v>
      </c>
      <c r="I6" s="3" t="s">
        <v>142</v>
      </c>
      <c r="K6" s="4">
        <f ca="1">K$2</f>
        <v>2024</v>
      </c>
      <c r="L6" s="4">
        <f t="shared" ref="L6:W6" ca="1" si="1">L$2</f>
        <v>2025</v>
      </c>
      <c r="M6" s="4">
        <f t="shared" ca="1" si="1"/>
        <v>2026</v>
      </c>
      <c r="N6" s="4">
        <f t="shared" ca="1" si="1"/>
        <v>2027</v>
      </c>
      <c r="O6" s="4">
        <f t="shared" ca="1" si="1"/>
        <v>2028</v>
      </c>
      <c r="P6" s="4">
        <f t="shared" ca="1" si="1"/>
        <v>2029</v>
      </c>
      <c r="Q6" s="4">
        <f t="shared" ca="1" si="1"/>
        <v>2030</v>
      </c>
      <c r="R6" s="4">
        <f t="shared" ca="1" si="1"/>
        <v>2031</v>
      </c>
      <c r="S6" s="4">
        <f t="shared" ca="1" si="1"/>
        <v>2032</v>
      </c>
      <c r="T6" s="4">
        <f t="shared" ca="1" si="1"/>
        <v>2033</v>
      </c>
      <c r="U6" s="4">
        <f t="shared" ca="1" si="1"/>
        <v>2034</v>
      </c>
      <c r="V6" s="4">
        <f t="shared" ca="1" si="1"/>
        <v>2035</v>
      </c>
      <c r="W6" s="4">
        <f t="shared" ca="1" si="1"/>
        <v>2036</v>
      </c>
    </row>
    <row r="7" spans="2:23" s="1" customFormat="1" ht="4" customHeight="1" x14ac:dyDescent="0.35"/>
    <row r="8" spans="2:23" x14ac:dyDescent="0.3">
      <c r="B8" s="234"/>
      <c r="C8" s="236"/>
      <c r="D8" s="236"/>
      <c r="E8" s="236"/>
      <c r="F8" s="236"/>
      <c r="G8" s="231"/>
      <c r="H8" s="233"/>
      <c r="I8" s="130">
        <f t="shared" ref="I8:I39" si="2">ROUND(SUM(K8:V8),0)</f>
        <v>0</v>
      </c>
      <c r="J8" s="46" t="s">
        <v>123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2:23" x14ac:dyDescent="0.3">
      <c r="B9" s="235"/>
      <c r="C9" s="237"/>
      <c r="D9" s="237"/>
      <c r="E9" s="237"/>
      <c r="F9" s="237"/>
      <c r="G9" s="232"/>
      <c r="H9" s="232"/>
      <c r="I9" s="131">
        <f t="shared" ca="1" si="2"/>
        <v>0</v>
      </c>
      <c r="J9" s="47" t="s">
        <v>124</v>
      </c>
      <c r="K9" s="5" t="str">
        <f t="shared" ref="K9:W9" ca="1" si="3">IF(AND($G8="tak",$H8&gt;0,K$2&gt;=Projekt_Start,K$2&lt;=Projekt_Stop),ROUND(K8*$H8,0),"")</f>
        <v/>
      </c>
      <c r="L9" s="5" t="str">
        <f t="shared" ca="1" si="3"/>
        <v/>
      </c>
      <c r="M9" s="5" t="str">
        <f t="shared" ca="1" si="3"/>
        <v/>
      </c>
      <c r="N9" s="5" t="str">
        <f t="shared" ca="1" si="3"/>
        <v/>
      </c>
      <c r="O9" s="5" t="str">
        <f t="shared" ca="1" si="3"/>
        <v/>
      </c>
      <c r="P9" s="5" t="str">
        <f t="shared" ca="1" si="3"/>
        <v/>
      </c>
      <c r="Q9" s="5" t="str">
        <f t="shared" ca="1" si="3"/>
        <v/>
      </c>
      <c r="R9" s="5" t="str">
        <f t="shared" ca="1" si="3"/>
        <v/>
      </c>
      <c r="S9" s="5" t="str">
        <f t="shared" ca="1" si="3"/>
        <v/>
      </c>
      <c r="T9" s="5" t="str">
        <f t="shared" ca="1" si="3"/>
        <v/>
      </c>
      <c r="U9" s="5" t="str">
        <f t="shared" ca="1" si="3"/>
        <v/>
      </c>
      <c r="V9" s="5" t="str">
        <f t="shared" ca="1" si="3"/>
        <v/>
      </c>
      <c r="W9" s="5" t="str">
        <f t="shared" ca="1" si="3"/>
        <v/>
      </c>
    </row>
    <row r="10" spans="2:23" x14ac:dyDescent="0.3">
      <c r="B10" s="234"/>
      <c r="C10" s="236"/>
      <c r="D10" s="236"/>
      <c r="E10" s="236"/>
      <c r="F10" s="236"/>
      <c r="G10" s="231"/>
      <c r="H10" s="233"/>
      <c r="I10" s="130">
        <f t="shared" si="2"/>
        <v>0</v>
      </c>
      <c r="J10" s="46" t="s">
        <v>123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3" x14ac:dyDescent="0.3">
      <c r="B11" s="235"/>
      <c r="C11" s="237"/>
      <c r="D11" s="237"/>
      <c r="E11" s="237"/>
      <c r="F11" s="237"/>
      <c r="G11" s="232"/>
      <c r="H11" s="232"/>
      <c r="I11" s="131">
        <f t="shared" ca="1" si="2"/>
        <v>0</v>
      </c>
      <c r="J11" s="47" t="s">
        <v>124</v>
      </c>
      <c r="K11" s="5" t="str">
        <f t="shared" ref="K11:W11" ca="1" si="4">IF(AND($G10="tak",$H10&gt;0,K$2&gt;=Projekt_Start,K$2&lt;=Projekt_Stop),ROUND(K10*$H10,0),"")</f>
        <v/>
      </c>
      <c r="L11" s="5" t="str">
        <f t="shared" ca="1" si="4"/>
        <v/>
      </c>
      <c r="M11" s="5" t="str">
        <f t="shared" ca="1" si="4"/>
        <v/>
      </c>
      <c r="N11" s="5" t="str">
        <f t="shared" ca="1" si="4"/>
        <v/>
      </c>
      <c r="O11" s="5" t="str">
        <f t="shared" ca="1" si="4"/>
        <v/>
      </c>
      <c r="P11" s="5" t="str">
        <f t="shared" ca="1" si="4"/>
        <v/>
      </c>
      <c r="Q11" s="5" t="str">
        <f t="shared" ca="1" si="4"/>
        <v/>
      </c>
      <c r="R11" s="5" t="str">
        <f t="shared" ca="1" si="4"/>
        <v/>
      </c>
      <c r="S11" s="5" t="str">
        <f t="shared" ca="1" si="4"/>
        <v/>
      </c>
      <c r="T11" s="5" t="str">
        <f t="shared" ca="1" si="4"/>
        <v/>
      </c>
      <c r="U11" s="5" t="str">
        <f t="shared" ca="1" si="4"/>
        <v/>
      </c>
      <c r="V11" s="5" t="str">
        <f t="shared" ca="1" si="4"/>
        <v/>
      </c>
      <c r="W11" s="5" t="str">
        <f t="shared" ca="1" si="4"/>
        <v/>
      </c>
    </row>
    <row r="12" spans="2:23" x14ac:dyDescent="0.3">
      <c r="B12" s="234"/>
      <c r="C12" s="236"/>
      <c r="D12" s="236"/>
      <c r="E12" s="236"/>
      <c r="F12" s="236"/>
      <c r="G12" s="231"/>
      <c r="H12" s="233"/>
      <c r="I12" s="130">
        <f t="shared" si="2"/>
        <v>0</v>
      </c>
      <c r="J12" s="46" t="s">
        <v>123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3" x14ac:dyDescent="0.3">
      <c r="B13" s="235"/>
      <c r="C13" s="237"/>
      <c r="D13" s="237"/>
      <c r="E13" s="237"/>
      <c r="F13" s="237"/>
      <c r="G13" s="232"/>
      <c r="H13" s="232"/>
      <c r="I13" s="131">
        <f t="shared" ca="1" si="2"/>
        <v>0</v>
      </c>
      <c r="J13" s="47" t="s">
        <v>124</v>
      </c>
      <c r="K13" s="5" t="str">
        <f t="shared" ref="K13:W13" ca="1" si="5">IF(AND($G12="tak",$H12&gt;0,K$2&gt;=Projekt_Start,K$2&lt;=Projekt_Stop),ROUND(K12*$H12,0),"")</f>
        <v/>
      </c>
      <c r="L13" s="5" t="str">
        <f t="shared" ca="1" si="5"/>
        <v/>
      </c>
      <c r="M13" s="5" t="str">
        <f t="shared" ca="1" si="5"/>
        <v/>
      </c>
      <c r="N13" s="5" t="str">
        <f t="shared" ca="1" si="5"/>
        <v/>
      </c>
      <c r="O13" s="5" t="str">
        <f t="shared" ca="1" si="5"/>
        <v/>
      </c>
      <c r="P13" s="5" t="str">
        <f t="shared" ca="1" si="5"/>
        <v/>
      </c>
      <c r="Q13" s="5" t="str">
        <f t="shared" ca="1" si="5"/>
        <v/>
      </c>
      <c r="R13" s="5" t="str">
        <f t="shared" ca="1" si="5"/>
        <v/>
      </c>
      <c r="S13" s="5" t="str">
        <f t="shared" ca="1" si="5"/>
        <v/>
      </c>
      <c r="T13" s="5" t="str">
        <f t="shared" ca="1" si="5"/>
        <v/>
      </c>
      <c r="U13" s="5" t="str">
        <f t="shared" ca="1" si="5"/>
        <v/>
      </c>
      <c r="V13" s="5" t="str">
        <f t="shared" ca="1" si="5"/>
        <v/>
      </c>
      <c r="W13" s="5" t="str">
        <f t="shared" ca="1" si="5"/>
        <v/>
      </c>
    </row>
    <row r="14" spans="2:23" x14ac:dyDescent="0.3">
      <c r="B14" s="234"/>
      <c r="C14" s="236"/>
      <c r="D14" s="236"/>
      <c r="E14" s="236"/>
      <c r="F14" s="236"/>
      <c r="G14" s="231"/>
      <c r="H14" s="233"/>
      <c r="I14" s="130">
        <f t="shared" si="2"/>
        <v>0</v>
      </c>
      <c r="J14" s="46" t="s">
        <v>123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3" x14ac:dyDescent="0.3">
      <c r="B15" s="235"/>
      <c r="C15" s="237"/>
      <c r="D15" s="237"/>
      <c r="E15" s="237"/>
      <c r="F15" s="237"/>
      <c r="G15" s="232"/>
      <c r="H15" s="232"/>
      <c r="I15" s="131">
        <f t="shared" ca="1" si="2"/>
        <v>0</v>
      </c>
      <c r="J15" s="47" t="s">
        <v>124</v>
      </c>
      <c r="K15" s="5" t="str">
        <f t="shared" ref="K15:W15" ca="1" si="6">IF(AND($G14="tak",$H14&gt;0,K$2&gt;=Projekt_Start,K$2&lt;=Projekt_Stop),ROUND(K14*$H14,0),"")</f>
        <v/>
      </c>
      <c r="L15" s="5" t="str">
        <f t="shared" ca="1" si="6"/>
        <v/>
      </c>
      <c r="M15" s="5" t="str">
        <f t="shared" ca="1" si="6"/>
        <v/>
      </c>
      <c r="N15" s="5" t="str">
        <f t="shared" ca="1" si="6"/>
        <v/>
      </c>
      <c r="O15" s="5" t="str">
        <f t="shared" ca="1" si="6"/>
        <v/>
      </c>
      <c r="P15" s="5" t="str">
        <f t="shared" ca="1" si="6"/>
        <v/>
      </c>
      <c r="Q15" s="5" t="str">
        <f t="shared" ca="1" si="6"/>
        <v/>
      </c>
      <c r="R15" s="5" t="str">
        <f t="shared" ca="1" si="6"/>
        <v/>
      </c>
      <c r="S15" s="5" t="str">
        <f t="shared" ca="1" si="6"/>
        <v/>
      </c>
      <c r="T15" s="5" t="str">
        <f t="shared" ca="1" si="6"/>
        <v/>
      </c>
      <c r="U15" s="5" t="str">
        <f t="shared" ca="1" si="6"/>
        <v/>
      </c>
      <c r="V15" s="5" t="str">
        <f t="shared" ca="1" si="6"/>
        <v/>
      </c>
      <c r="W15" s="5" t="str">
        <f t="shared" ca="1" si="6"/>
        <v/>
      </c>
    </row>
    <row r="16" spans="2:23" ht="12" customHeight="1" x14ac:dyDescent="0.3">
      <c r="B16" s="234"/>
      <c r="C16" s="236"/>
      <c r="D16" s="236"/>
      <c r="E16" s="236"/>
      <c r="F16" s="236"/>
      <c r="G16" s="231"/>
      <c r="H16" s="233"/>
      <c r="I16" s="130">
        <f t="shared" si="2"/>
        <v>0</v>
      </c>
      <c r="J16" s="46" t="s">
        <v>123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3" x14ac:dyDescent="0.3">
      <c r="B17" s="235"/>
      <c r="C17" s="237"/>
      <c r="D17" s="237"/>
      <c r="E17" s="237"/>
      <c r="F17" s="237"/>
      <c r="G17" s="232"/>
      <c r="H17" s="232"/>
      <c r="I17" s="131">
        <f t="shared" ca="1" si="2"/>
        <v>0</v>
      </c>
      <c r="J17" s="47" t="s">
        <v>124</v>
      </c>
      <c r="K17" s="5" t="str">
        <f t="shared" ref="K17:W17" ca="1" si="7">IF(AND($G16="tak",$H16&gt;0,K$2&gt;=Projekt_Start,K$2&lt;=Projekt_Stop),ROUND(K16*$H16,0),"")</f>
        <v/>
      </c>
      <c r="L17" s="5" t="str">
        <f t="shared" ca="1" si="7"/>
        <v/>
      </c>
      <c r="M17" s="5" t="str">
        <f t="shared" ca="1" si="7"/>
        <v/>
      </c>
      <c r="N17" s="5" t="str">
        <f t="shared" ca="1" si="7"/>
        <v/>
      </c>
      <c r="O17" s="5" t="str">
        <f t="shared" ca="1" si="7"/>
        <v/>
      </c>
      <c r="P17" s="5" t="str">
        <f t="shared" ca="1" si="7"/>
        <v/>
      </c>
      <c r="Q17" s="5" t="str">
        <f t="shared" ca="1" si="7"/>
        <v/>
      </c>
      <c r="R17" s="5" t="str">
        <f t="shared" ca="1" si="7"/>
        <v/>
      </c>
      <c r="S17" s="5" t="str">
        <f t="shared" ca="1" si="7"/>
        <v/>
      </c>
      <c r="T17" s="5" t="str">
        <f t="shared" ca="1" si="7"/>
        <v/>
      </c>
      <c r="U17" s="5" t="str">
        <f t="shared" ca="1" si="7"/>
        <v/>
      </c>
      <c r="V17" s="5" t="str">
        <f t="shared" ca="1" si="7"/>
        <v/>
      </c>
      <c r="W17" s="5" t="str">
        <f t="shared" ca="1" si="7"/>
        <v/>
      </c>
    </row>
    <row r="18" spans="2:23" x14ac:dyDescent="0.3">
      <c r="B18" s="234"/>
      <c r="C18" s="236"/>
      <c r="D18" s="236"/>
      <c r="E18" s="236"/>
      <c r="F18" s="236"/>
      <c r="G18" s="231"/>
      <c r="H18" s="233"/>
      <c r="I18" s="130">
        <f t="shared" si="2"/>
        <v>0</v>
      </c>
      <c r="J18" s="46" t="s">
        <v>123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2:23" x14ac:dyDescent="0.3">
      <c r="B19" s="235"/>
      <c r="C19" s="237"/>
      <c r="D19" s="237"/>
      <c r="E19" s="237"/>
      <c r="F19" s="237"/>
      <c r="G19" s="232"/>
      <c r="H19" s="232"/>
      <c r="I19" s="131">
        <f t="shared" ca="1" si="2"/>
        <v>0</v>
      </c>
      <c r="J19" s="47" t="s">
        <v>124</v>
      </c>
      <c r="K19" s="5" t="str">
        <f t="shared" ref="K19:W19" ca="1" si="8">IF(AND($G18="tak",$H18&gt;0,K$2&gt;=Projekt_Start,K$2&lt;=Projekt_Stop),ROUND(K18*$H18,0),"")</f>
        <v/>
      </c>
      <c r="L19" s="5" t="str">
        <f t="shared" ca="1" si="8"/>
        <v/>
      </c>
      <c r="M19" s="5" t="str">
        <f t="shared" ca="1" si="8"/>
        <v/>
      </c>
      <c r="N19" s="5" t="str">
        <f t="shared" ca="1" si="8"/>
        <v/>
      </c>
      <c r="O19" s="5" t="str">
        <f t="shared" ca="1" si="8"/>
        <v/>
      </c>
      <c r="P19" s="5" t="str">
        <f t="shared" ca="1" si="8"/>
        <v/>
      </c>
      <c r="Q19" s="5" t="str">
        <f t="shared" ca="1" si="8"/>
        <v/>
      </c>
      <c r="R19" s="5" t="str">
        <f t="shared" ca="1" si="8"/>
        <v/>
      </c>
      <c r="S19" s="5" t="str">
        <f t="shared" ca="1" si="8"/>
        <v/>
      </c>
      <c r="T19" s="5" t="str">
        <f t="shared" ca="1" si="8"/>
        <v/>
      </c>
      <c r="U19" s="5" t="str">
        <f t="shared" ca="1" si="8"/>
        <v/>
      </c>
      <c r="V19" s="5" t="str">
        <f t="shared" ca="1" si="8"/>
        <v/>
      </c>
      <c r="W19" s="5" t="str">
        <f t="shared" ca="1" si="8"/>
        <v/>
      </c>
    </row>
    <row r="20" spans="2:23" ht="12" customHeight="1" x14ac:dyDescent="0.3">
      <c r="B20" s="234"/>
      <c r="C20" s="236"/>
      <c r="D20" s="236"/>
      <c r="E20" s="236"/>
      <c r="F20" s="236"/>
      <c r="G20" s="231"/>
      <c r="H20" s="233"/>
      <c r="I20" s="130">
        <f t="shared" si="2"/>
        <v>0</v>
      </c>
      <c r="J20" s="46" t="s">
        <v>123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 x14ac:dyDescent="0.3">
      <c r="B21" s="235"/>
      <c r="C21" s="237"/>
      <c r="D21" s="237"/>
      <c r="E21" s="237"/>
      <c r="F21" s="237"/>
      <c r="G21" s="232"/>
      <c r="H21" s="232"/>
      <c r="I21" s="131">
        <f t="shared" ca="1" si="2"/>
        <v>0</v>
      </c>
      <c r="J21" s="47" t="s">
        <v>124</v>
      </c>
      <c r="K21" s="5" t="str">
        <f t="shared" ref="K21:W21" ca="1" si="9">IF(AND($G20="tak",$H20&gt;0,K$2&gt;=Projekt_Start,K$2&lt;=Projekt_Stop),ROUND(K20*$H20,0),"")</f>
        <v/>
      </c>
      <c r="L21" s="5" t="str">
        <f t="shared" ca="1" si="9"/>
        <v/>
      </c>
      <c r="M21" s="5" t="str">
        <f t="shared" ca="1" si="9"/>
        <v/>
      </c>
      <c r="N21" s="5" t="str">
        <f t="shared" ca="1" si="9"/>
        <v/>
      </c>
      <c r="O21" s="5" t="str">
        <f t="shared" ca="1" si="9"/>
        <v/>
      </c>
      <c r="P21" s="5" t="str">
        <f t="shared" ca="1" si="9"/>
        <v/>
      </c>
      <c r="Q21" s="5" t="str">
        <f t="shared" ca="1" si="9"/>
        <v/>
      </c>
      <c r="R21" s="5" t="str">
        <f t="shared" ca="1" si="9"/>
        <v/>
      </c>
      <c r="S21" s="5" t="str">
        <f t="shared" ca="1" si="9"/>
        <v/>
      </c>
      <c r="T21" s="5" t="str">
        <f t="shared" ca="1" si="9"/>
        <v/>
      </c>
      <c r="U21" s="5" t="str">
        <f t="shared" ca="1" si="9"/>
        <v/>
      </c>
      <c r="V21" s="5" t="str">
        <f t="shared" ca="1" si="9"/>
        <v/>
      </c>
      <c r="W21" s="5" t="str">
        <f t="shared" ca="1" si="9"/>
        <v/>
      </c>
    </row>
    <row r="22" spans="2:23" x14ac:dyDescent="0.3">
      <c r="B22" s="234"/>
      <c r="C22" s="236"/>
      <c r="D22" s="236"/>
      <c r="E22" s="236"/>
      <c r="F22" s="236"/>
      <c r="G22" s="231"/>
      <c r="H22" s="233"/>
      <c r="I22" s="130">
        <f t="shared" si="2"/>
        <v>0</v>
      </c>
      <c r="J22" s="46" t="s">
        <v>123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2:23" x14ac:dyDescent="0.3">
      <c r="B23" s="235"/>
      <c r="C23" s="237"/>
      <c r="D23" s="237"/>
      <c r="E23" s="237"/>
      <c r="F23" s="237"/>
      <c r="G23" s="232"/>
      <c r="H23" s="232"/>
      <c r="I23" s="131">
        <f t="shared" ca="1" si="2"/>
        <v>0</v>
      </c>
      <c r="J23" s="47" t="s">
        <v>124</v>
      </c>
      <c r="K23" s="5" t="str">
        <f t="shared" ref="K23:W23" ca="1" si="10">IF(AND($G22="tak",$H22&gt;0,K$2&gt;=Projekt_Start,K$2&lt;=Projekt_Stop),ROUND(K22*$H22,0),"")</f>
        <v/>
      </c>
      <c r="L23" s="5" t="str">
        <f t="shared" ca="1" si="10"/>
        <v/>
      </c>
      <c r="M23" s="5" t="str">
        <f t="shared" ca="1" si="10"/>
        <v/>
      </c>
      <c r="N23" s="5" t="str">
        <f t="shared" ca="1" si="10"/>
        <v/>
      </c>
      <c r="O23" s="5" t="str">
        <f t="shared" ca="1" si="10"/>
        <v/>
      </c>
      <c r="P23" s="5" t="str">
        <f t="shared" ca="1" si="10"/>
        <v/>
      </c>
      <c r="Q23" s="5" t="str">
        <f t="shared" ca="1" si="10"/>
        <v/>
      </c>
      <c r="R23" s="5" t="str">
        <f t="shared" ca="1" si="10"/>
        <v/>
      </c>
      <c r="S23" s="5" t="str">
        <f t="shared" ca="1" si="10"/>
        <v/>
      </c>
      <c r="T23" s="5" t="str">
        <f t="shared" ca="1" si="10"/>
        <v/>
      </c>
      <c r="U23" s="5" t="str">
        <f t="shared" ca="1" si="10"/>
        <v/>
      </c>
      <c r="V23" s="5" t="str">
        <f t="shared" ca="1" si="10"/>
        <v/>
      </c>
      <c r="W23" s="5" t="str">
        <f t="shared" ca="1" si="10"/>
        <v/>
      </c>
    </row>
    <row r="24" spans="2:23" x14ac:dyDescent="0.3">
      <c r="B24" s="234"/>
      <c r="C24" s="236"/>
      <c r="D24" s="236"/>
      <c r="E24" s="236"/>
      <c r="F24" s="236"/>
      <c r="G24" s="231"/>
      <c r="H24" s="233"/>
      <c r="I24" s="130">
        <f t="shared" si="2"/>
        <v>0</v>
      </c>
      <c r="J24" s="46" t="s">
        <v>123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2:23" x14ac:dyDescent="0.3">
      <c r="B25" s="235"/>
      <c r="C25" s="237"/>
      <c r="D25" s="237"/>
      <c r="E25" s="237"/>
      <c r="F25" s="237"/>
      <c r="G25" s="232"/>
      <c r="H25" s="232"/>
      <c r="I25" s="131">
        <f t="shared" ca="1" si="2"/>
        <v>0</v>
      </c>
      <c r="J25" s="47" t="s">
        <v>124</v>
      </c>
      <c r="K25" s="5" t="str">
        <f t="shared" ref="K25:W25" ca="1" si="11">IF(AND($G24="tak",$H24&gt;0,K$2&gt;=Projekt_Start,K$2&lt;=Projekt_Stop),ROUND(K24*$H24,0),"")</f>
        <v/>
      </c>
      <c r="L25" s="5" t="str">
        <f t="shared" ca="1" si="11"/>
        <v/>
      </c>
      <c r="M25" s="5" t="str">
        <f t="shared" ca="1" si="11"/>
        <v/>
      </c>
      <c r="N25" s="5" t="str">
        <f t="shared" ca="1" si="11"/>
        <v/>
      </c>
      <c r="O25" s="5" t="str">
        <f t="shared" ca="1" si="11"/>
        <v/>
      </c>
      <c r="P25" s="5" t="str">
        <f t="shared" ca="1" si="11"/>
        <v/>
      </c>
      <c r="Q25" s="5" t="str">
        <f t="shared" ca="1" si="11"/>
        <v/>
      </c>
      <c r="R25" s="5" t="str">
        <f t="shared" ca="1" si="11"/>
        <v/>
      </c>
      <c r="S25" s="5" t="str">
        <f t="shared" ca="1" si="11"/>
        <v/>
      </c>
      <c r="T25" s="5" t="str">
        <f t="shared" ca="1" si="11"/>
        <v/>
      </c>
      <c r="U25" s="5" t="str">
        <f t="shared" ca="1" si="11"/>
        <v/>
      </c>
      <c r="V25" s="5" t="str">
        <f t="shared" ca="1" si="11"/>
        <v/>
      </c>
      <c r="W25" s="5" t="str">
        <f t="shared" ca="1" si="11"/>
        <v/>
      </c>
    </row>
    <row r="26" spans="2:23" x14ac:dyDescent="0.3">
      <c r="B26" s="234"/>
      <c r="C26" s="236"/>
      <c r="D26" s="236"/>
      <c r="E26" s="236"/>
      <c r="F26" s="236"/>
      <c r="G26" s="231"/>
      <c r="H26" s="233"/>
      <c r="I26" s="130">
        <f t="shared" si="2"/>
        <v>0</v>
      </c>
      <c r="J26" s="46" t="s">
        <v>123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2:23" x14ac:dyDescent="0.3">
      <c r="B27" s="235"/>
      <c r="C27" s="237"/>
      <c r="D27" s="237"/>
      <c r="E27" s="237"/>
      <c r="F27" s="237"/>
      <c r="G27" s="232"/>
      <c r="H27" s="232"/>
      <c r="I27" s="131">
        <f t="shared" ca="1" si="2"/>
        <v>0</v>
      </c>
      <c r="J27" s="47" t="s">
        <v>124</v>
      </c>
      <c r="K27" s="5" t="str">
        <f t="shared" ref="K27:W27" ca="1" si="12">IF(AND($G26="tak",$H26&gt;0,K$2&gt;=Projekt_Start,K$2&lt;=Projekt_Stop),ROUND(K26*$H26,0),"")</f>
        <v/>
      </c>
      <c r="L27" s="5" t="str">
        <f t="shared" ca="1" si="12"/>
        <v/>
      </c>
      <c r="M27" s="5" t="str">
        <f t="shared" ca="1" si="12"/>
        <v/>
      </c>
      <c r="N27" s="5" t="str">
        <f t="shared" ca="1" si="12"/>
        <v/>
      </c>
      <c r="O27" s="5" t="str">
        <f t="shared" ca="1" si="12"/>
        <v/>
      </c>
      <c r="P27" s="5" t="str">
        <f t="shared" ca="1" si="12"/>
        <v/>
      </c>
      <c r="Q27" s="5" t="str">
        <f t="shared" ca="1" si="12"/>
        <v/>
      </c>
      <c r="R27" s="5" t="str">
        <f t="shared" ca="1" si="12"/>
        <v/>
      </c>
      <c r="S27" s="5" t="str">
        <f t="shared" ca="1" si="12"/>
        <v/>
      </c>
      <c r="T27" s="5" t="str">
        <f t="shared" ca="1" si="12"/>
        <v/>
      </c>
      <c r="U27" s="5" t="str">
        <f t="shared" ca="1" si="12"/>
        <v/>
      </c>
      <c r="V27" s="5" t="str">
        <f t="shared" ca="1" si="12"/>
        <v/>
      </c>
      <c r="W27" s="5" t="str">
        <f t="shared" ca="1" si="12"/>
        <v/>
      </c>
    </row>
    <row r="28" spans="2:23" x14ac:dyDescent="0.3">
      <c r="B28" s="234"/>
      <c r="C28" s="236"/>
      <c r="D28" s="236"/>
      <c r="E28" s="236"/>
      <c r="F28" s="236"/>
      <c r="G28" s="231"/>
      <c r="H28" s="233"/>
      <c r="I28" s="130">
        <f t="shared" si="2"/>
        <v>0</v>
      </c>
      <c r="J28" s="46" t="s">
        <v>123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2:23" x14ac:dyDescent="0.3">
      <c r="B29" s="235"/>
      <c r="C29" s="237"/>
      <c r="D29" s="237"/>
      <c r="E29" s="237"/>
      <c r="F29" s="237"/>
      <c r="G29" s="232"/>
      <c r="H29" s="232"/>
      <c r="I29" s="131">
        <f t="shared" ca="1" si="2"/>
        <v>0</v>
      </c>
      <c r="J29" s="47" t="s">
        <v>124</v>
      </c>
      <c r="K29" s="5" t="str">
        <f t="shared" ref="K29:W29" ca="1" si="13">IF(AND($G28="tak",$H28&gt;0,K$2&gt;=Projekt_Start,K$2&lt;=Projekt_Stop),ROUND(K28*$H28,0),"")</f>
        <v/>
      </c>
      <c r="L29" s="5" t="str">
        <f t="shared" ca="1" si="13"/>
        <v/>
      </c>
      <c r="M29" s="5" t="str">
        <f t="shared" ca="1" si="13"/>
        <v/>
      </c>
      <c r="N29" s="5" t="str">
        <f t="shared" ca="1" si="13"/>
        <v/>
      </c>
      <c r="O29" s="5" t="str">
        <f t="shared" ca="1" si="13"/>
        <v/>
      </c>
      <c r="P29" s="5" t="str">
        <f t="shared" ca="1" si="13"/>
        <v/>
      </c>
      <c r="Q29" s="5" t="str">
        <f t="shared" ca="1" si="13"/>
        <v/>
      </c>
      <c r="R29" s="5" t="str">
        <f t="shared" ca="1" si="13"/>
        <v/>
      </c>
      <c r="S29" s="5" t="str">
        <f t="shared" ca="1" si="13"/>
        <v/>
      </c>
      <c r="T29" s="5" t="str">
        <f t="shared" ca="1" si="13"/>
        <v/>
      </c>
      <c r="U29" s="5" t="str">
        <f t="shared" ca="1" si="13"/>
        <v/>
      </c>
      <c r="V29" s="5" t="str">
        <f t="shared" ca="1" si="13"/>
        <v/>
      </c>
      <c r="W29" s="5" t="str">
        <f t="shared" ca="1" si="13"/>
        <v/>
      </c>
    </row>
    <row r="30" spans="2:23" x14ac:dyDescent="0.3">
      <c r="B30" s="234"/>
      <c r="C30" s="236"/>
      <c r="D30" s="236"/>
      <c r="E30" s="236"/>
      <c r="F30" s="236"/>
      <c r="G30" s="231"/>
      <c r="H30" s="233"/>
      <c r="I30" s="130">
        <f t="shared" si="2"/>
        <v>0</v>
      </c>
      <c r="J30" s="46" t="s">
        <v>123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2:23" x14ac:dyDescent="0.3">
      <c r="B31" s="235"/>
      <c r="C31" s="237"/>
      <c r="D31" s="237"/>
      <c r="E31" s="237"/>
      <c r="F31" s="237"/>
      <c r="G31" s="232"/>
      <c r="H31" s="232"/>
      <c r="I31" s="131">
        <f t="shared" ca="1" si="2"/>
        <v>0</v>
      </c>
      <c r="J31" s="47" t="s">
        <v>124</v>
      </c>
      <c r="K31" s="5" t="str">
        <f t="shared" ref="K31:W31" ca="1" si="14">IF(AND($G30="tak",$H30&gt;0,K$2&gt;=Projekt_Start,K$2&lt;=Projekt_Stop),ROUND(K30*$H30,0),"")</f>
        <v/>
      </c>
      <c r="L31" s="5" t="str">
        <f t="shared" ca="1" si="14"/>
        <v/>
      </c>
      <c r="M31" s="5" t="str">
        <f t="shared" ca="1" si="14"/>
        <v/>
      </c>
      <c r="N31" s="5" t="str">
        <f t="shared" ca="1" si="14"/>
        <v/>
      </c>
      <c r="O31" s="5" t="str">
        <f t="shared" ca="1" si="14"/>
        <v/>
      </c>
      <c r="P31" s="5" t="str">
        <f t="shared" ca="1" si="14"/>
        <v/>
      </c>
      <c r="Q31" s="5" t="str">
        <f t="shared" ca="1" si="14"/>
        <v/>
      </c>
      <c r="R31" s="5" t="str">
        <f t="shared" ca="1" si="14"/>
        <v/>
      </c>
      <c r="S31" s="5" t="str">
        <f t="shared" ca="1" si="14"/>
        <v/>
      </c>
      <c r="T31" s="5" t="str">
        <f t="shared" ca="1" si="14"/>
        <v/>
      </c>
      <c r="U31" s="5" t="str">
        <f t="shared" ca="1" si="14"/>
        <v/>
      </c>
      <c r="V31" s="5" t="str">
        <f t="shared" ca="1" si="14"/>
        <v/>
      </c>
      <c r="W31" s="5" t="str">
        <f t="shared" ca="1" si="14"/>
        <v/>
      </c>
    </row>
    <row r="32" spans="2:23" ht="12" customHeight="1" x14ac:dyDescent="0.3">
      <c r="B32" s="234"/>
      <c r="C32" s="236"/>
      <c r="D32" s="236"/>
      <c r="E32" s="236"/>
      <c r="F32" s="236"/>
      <c r="G32" s="231"/>
      <c r="H32" s="233"/>
      <c r="I32" s="130">
        <f t="shared" si="2"/>
        <v>0</v>
      </c>
      <c r="J32" s="46" t="s">
        <v>123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2:23" x14ac:dyDescent="0.3">
      <c r="B33" s="235"/>
      <c r="C33" s="237"/>
      <c r="D33" s="237"/>
      <c r="E33" s="237"/>
      <c r="F33" s="237"/>
      <c r="G33" s="232"/>
      <c r="H33" s="232"/>
      <c r="I33" s="131">
        <f t="shared" ca="1" si="2"/>
        <v>0</v>
      </c>
      <c r="J33" s="47" t="s">
        <v>124</v>
      </c>
      <c r="K33" s="5" t="str">
        <f t="shared" ref="K33:W33" ca="1" si="15">IF(AND($G32="tak",$H32&gt;0,K$2&gt;=Projekt_Start,K$2&lt;=Projekt_Stop),ROUND(K32*$H32,0),"")</f>
        <v/>
      </c>
      <c r="L33" s="5" t="str">
        <f t="shared" ca="1" si="15"/>
        <v/>
      </c>
      <c r="M33" s="5" t="str">
        <f t="shared" ca="1" si="15"/>
        <v/>
      </c>
      <c r="N33" s="5" t="str">
        <f t="shared" ca="1" si="15"/>
        <v/>
      </c>
      <c r="O33" s="5" t="str">
        <f t="shared" ca="1" si="15"/>
        <v/>
      </c>
      <c r="P33" s="5" t="str">
        <f t="shared" ca="1" si="15"/>
        <v/>
      </c>
      <c r="Q33" s="5" t="str">
        <f t="shared" ca="1" si="15"/>
        <v/>
      </c>
      <c r="R33" s="5" t="str">
        <f t="shared" ca="1" si="15"/>
        <v/>
      </c>
      <c r="S33" s="5" t="str">
        <f t="shared" ca="1" si="15"/>
        <v/>
      </c>
      <c r="T33" s="5" t="str">
        <f t="shared" ca="1" si="15"/>
        <v/>
      </c>
      <c r="U33" s="5" t="str">
        <f t="shared" ca="1" si="15"/>
        <v/>
      </c>
      <c r="V33" s="5" t="str">
        <f t="shared" ca="1" si="15"/>
        <v/>
      </c>
      <c r="W33" s="5" t="str">
        <f t="shared" ca="1" si="15"/>
        <v/>
      </c>
    </row>
    <row r="34" spans="2:23" x14ac:dyDescent="0.3">
      <c r="B34" s="234"/>
      <c r="C34" s="236"/>
      <c r="D34" s="236"/>
      <c r="E34" s="236"/>
      <c r="F34" s="236"/>
      <c r="G34" s="231"/>
      <c r="H34" s="233"/>
      <c r="I34" s="130">
        <f t="shared" si="2"/>
        <v>0</v>
      </c>
      <c r="J34" s="46" t="s">
        <v>123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2:23" x14ac:dyDescent="0.3">
      <c r="B35" s="235"/>
      <c r="C35" s="237"/>
      <c r="D35" s="237"/>
      <c r="E35" s="237"/>
      <c r="F35" s="237"/>
      <c r="G35" s="232"/>
      <c r="H35" s="232"/>
      <c r="I35" s="131">
        <f t="shared" ca="1" si="2"/>
        <v>0</v>
      </c>
      <c r="J35" s="47" t="s">
        <v>124</v>
      </c>
      <c r="K35" s="5" t="str">
        <f t="shared" ref="K35:W35" ca="1" si="16">IF(AND($G34="tak",$H34&gt;0,K$2&gt;=Projekt_Start,K$2&lt;=Projekt_Stop),ROUND(K34*$H34,0),"")</f>
        <v/>
      </c>
      <c r="L35" s="5" t="str">
        <f t="shared" ca="1" si="16"/>
        <v/>
      </c>
      <c r="M35" s="5" t="str">
        <f t="shared" ca="1" si="16"/>
        <v/>
      </c>
      <c r="N35" s="5" t="str">
        <f t="shared" ca="1" si="16"/>
        <v/>
      </c>
      <c r="O35" s="5" t="str">
        <f t="shared" ca="1" si="16"/>
        <v/>
      </c>
      <c r="P35" s="5" t="str">
        <f t="shared" ca="1" si="16"/>
        <v/>
      </c>
      <c r="Q35" s="5" t="str">
        <f t="shared" ca="1" si="16"/>
        <v/>
      </c>
      <c r="R35" s="5" t="str">
        <f t="shared" ca="1" si="16"/>
        <v/>
      </c>
      <c r="S35" s="5" t="str">
        <f t="shared" ca="1" si="16"/>
        <v/>
      </c>
      <c r="T35" s="5" t="str">
        <f t="shared" ca="1" si="16"/>
        <v/>
      </c>
      <c r="U35" s="5" t="str">
        <f t="shared" ca="1" si="16"/>
        <v/>
      </c>
      <c r="V35" s="5" t="str">
        <f t="shared" ca="1" si="16"/>
        <v/>
      </c>
      <c r="W35" s="5" t="str">
        <f t="shared" ca="1" si="16"/>
        <v/>
      </c>
    </row>
    <row r="36" spans="2:23" x14ac:dyDescent="0.3">
      <c r="B36" s="234"/>
      <c r="C36" s="236"/>
      <c r="D36" s="236"/>
      <c r="E36" s="236"/>
      <c r="F36" s="236"/>
      <c r="G36" s="231"/>
      <c r="H36" s="233"/>
      <c r="I36" s="130">
        <f t="shared" si="2"/>
        <v>0</v>
      </c>
      <c r="J36" s="46" t="s">
        <v>123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2:23" x14ac:dyDescent="0.3">
      <c r="B37" s="235"/>
      <c r="C37" s="237"/>
      <c r="D37" s="237"/>
      <c r="E37" s="237"/>
      <c r="F37" s="237"/>
      <c r="G37" s="232"/>
      <c r="H37" s="232"/>
      <c r="I37" s="131">
        <f t="shared" ca="1" si="2"/>
        <v>0</v>
      </c>
      <c r="J37" s="47" t="s">
        <v>124</v>
      </c>
      <c r="K37" s="5" t="str">
        <f t="shared" ref="K37:W37" ca="1" si="17">IF(AND($G36="tak",$H36&gt;0,K$2&gt;=Projekt_Start,K$2&lt;=Projekt_Stop),ROUND(K36*$H36,0),"")</f>
        <v/>
      </c>
      <c r="L37" s="5" t="str">
        <f t="shared" ca="1" si="17"/>
        <v/>
      </c>
      <c r="M37" s="5" t="str">
        <f t="shared" ca="1" si="17"/>
        <v/>
      </c>
      <c r="N37" s="5" t="str">
        <f t="shared" ca="1" si="17"/>
        <v/>
      </c>
      <c r="O37" s="5" t="str">
        <f t="shared" ca="1" si="17"/>
        <v/>
      </c>
      <c r="P37" s="5" t="str">
        <f t="shared" ca="1" si="17"/>
        <v/>
      </c>
      <c r="Q37" s="5" t="str">
        <f t="shared" ca="1" si="17"/>
        <v/>
      </c>
      <c r="R37" s="5" t="str">
        <f t="shared" ca="1" si="17"/>
        <v/>
      </c>
      <c r="S37" s="5" t="str">
        <f t="shared" ca="1" si="17"/>
        <v/>
      </c>
      <c r="T37" s="5" t="str">
        <f t="shared" ca="1" si="17"/>
        <v/>
      </c>
      <c r="U37" s="5" t="str">
        <f t="shared" ca="1" si="17"/>
        <v/>
      </c>
      <c r="V37" s="5" t="str">
        <f t="shared" ca="1" si="17"/>
        <v/>
      </c>
      <c r="W37" s="5" t="str">
        <f t="shared" ca="1" si="17"/>
        <v/>
      </c>
    </row>
    <row r="38" spans="2:23" x14ac:dyDescent="0.3">
      <c r="B38" s="234"/>
      <c r="C38" s="236"/>
      <c r="D38" s="236"/>
      <c r="E38" s="236"/>
      <c r="F38" s="236"/>
      <c r="G38" s="231"/>
      <c r="H38" s="233"/>
      <c r="I38" s="130">
        <f t="shared" si="2"/>
        <v>0</v>
      </c>
      <c r="J38" s="46" t="s">
        <v>123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2:23" x14ac:dyDescent="0.3">
      <c r="B39" s="235"/>
      <c r="C39" s="237"/>
      <c r="D39" s="237"/>
      <c r="E39" s="237"/>
      <c r="F39" s="237"/>
      <c r="G39" s="232"/>
      <c r="H39" s="232"/>
      <c r="I39" s="131">
        <f t="shared" ca="1" si="2"/>
        <v>0</v>
      </c>
      <c r="J39" s="47" t="s">
        <v>124</v>
      </c>
      <c r="K39" s="5" t="str">
        <f t="shared" ref="K39:W39" ca="1" si="18">IF(AND($G38="tak",$H38&gt;0,K$2&gt;=Projekt_Start,K$2&lt;=Projekt_Stop),ROUND(K38*$H38,0),"")</f>
        <v/>
      </c>
      <c r="L39" s="5" t="str">
        <f t="shared" ca="1" si="18"/>
        <v/>
      </c>
      <c r="M39" s="5" t="str">
        <f t="shared" ca="1" si="18"/>
        <v/>
      </c>
      <c r="N39" s="5" t="str">
        <f t="shared" ca="1" si="18"/>
        <v/>
      </c>
      <c r="O39" s="5" t="str">
        <f t="shared" ca="1" si="18"/>
        <v/>
      </c>
      <c r="P39" s="5" t="str">
        <f t="shared" ca="1" si="18"/>
        <v/>
      </c>
      <c r="Q39" s="5" t="str">
        <f t="shared" ca="1" si="18"/>
        <v/>
      </c>
      <c r="R39" s="5" t="str">
        <f t="shared" ca="1" si="18"/>
        <v/>
      </c>
      <c r="S39" s="5" t="str">
        <f t="shared" ca="1" si="18"/>
        <v/>
      </c>
      <c r="T39" s="5" t="str">
        <f t="shared" ca="1" si="18"/>
        <v/>
      </c>
      <c r="U39" s="5" t="str">
        <f t="shared" ca="1" si="18"/>
        <v/>
      </c>
      <c r="V39" s="5" t="str">
        <f t="shared" ca="1" si="18"/>
        <v/>
      </c>
      <c r="W39" s="5" t="str">
        <f t="shared" ca="1" si="18"/>
        <v/>
      </c>
    </row>
    <row r="40" spans="2:23" ht="12" customHeight="1" x14ac:dyDescent="0.3">
      <c r="B40" s="234"/>
      <c r="C40" s="236"/>
      <c r="D40" s="236"/>
      <c r="E40" s="236"/>
      <c r="F40" s="236"/>
      <c r="G40" s="231"/>
      <c r="H40" s="233"/>
      <c r="I40" s="130">
        <f t="shared" ref="I40:I71" si="19">ROUND(SUM(K40:V40),0)</f>
        <v>0</v>
      </c>
      <c r="J40" s="46" t="s">
        <v>123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3" x14ac:dyDescent="0.3">
      <c r="B41" s="235"/>
      <c r="C41" s="237"/>
      <c r="D41" s="237"/>
      <c r="E41" s="237"/>
      <c r="F41" s="237"/>
      <c r="G41" s="232"/>
      <c r="H41" s="232"/>
      <c r="I41" s="131">
        <f t="shared" ca="1" si="19"/>
        <v>0</v>
      </c>
      <c r="J41" s="47" t="s">
        <v>124</v>
      </c>
      <c r="K41" s="5" t="str">
        <f t="shared" ref="K41:W41" ca="1" si="20">IF(AND($G40="tak",$H40&gt;0,K$2&gt;=Projekt_Start,K$2&lt;=Projekt_Stop),ROUND(K40*$H40,0),"")</f>
        <v/>
      </c>
      <c r="L41" s="5" t="str">
        <f t="shared" ca="1" si="20"/>
        <v/>
      </c>
      <c r="M41" s="5" t="str">
        <f t="shared" ca="1" si="20"/>
        <v/>
      </c>
      <c r="N41" s="5" t="str">
        <f t="shared" ca="1" si="20"/>
        <v/>
      </c>
      <c r="O41" s="5" t="str">
        <f t="shared" ca="1" si="20"/>
        <v/>
      </c>
      <c r="P41" s="5" t="str">
        <f t="shared" ca="1" si="20"/>
        <v/>
      </c>
      <c r="Q41" s="5" t="str">
        <f t="shared" ca="1" si="20"/>
        <v/>
      </c>
      <c r="R41" s="5" t="str">
        <f t="shared" ca="1" si="20"/>
        <v/>
      </c>
      <c r="S41" s="5" t="str">
        <f t="shared" ca="1" si="20"/>
        <v/>
      </c>
      <c r="T41" s="5" t="str">
        <f t="shared" ca="1" si="20"/>
        <v/>
      </c>
      <c r="U41" s="5" t="str">
        <f t="shared" ca="1" si="20"/>
        <v/>
      </c>
      <c r="V41" s="5" t="str">
        <f t="shared" ca="1" si="20"/>
        <v/>
      </c>
      <c r="W41" s="5" t="str">
        <f t="shared" ca="1" si="20"/>
        <v/>
      </c>
    </row>
    <row r="42" spans="2:23" ht="12" customHeight="1" x14ac:dyDescent="0.3">
      <c r="B42" s="234"/>
      <c r="C42" s="236"/>
      <c r="D42" s="236"/>
      <c r="E42" s="236"/>
      <c r="F42" s="236"/>
      <c r="G42" s="231"/>
      <c r="H42" s="233"/>
      <c r="I42" s="130">
        <f t="shared" si="19"/>
        <v>0</v>
      </c>
      <c r="J42" s="46" t="s">
        <v>123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2:23" x14ac:dyDescent="0.3">
      <c r="B43" s="235"/>
      <c r="C43" s="237"/>
      <c r="D43" s="237"/>
      <c r="E43" s="237"/>
      <c r="F43" s="237"/>
      <c r="G43" s="232"/>
      <c r="H43" s="232"/>
      <c r="I43" s="131">
        <f t="shared" ca="1" si="19"/>
        <v>0</v>
      </c>
      <c r="J43" s="47" t="s">
        <v>124</v>
      </c>
      <c r="K43" s="5" t="str">
        <f t="shared" ref="K43:W43" ca="1" si="21">IF(AND($G42="tak",$H42&gt;0,K$2&gt;=Projekt_Start,K$2&lt;=Projekt_Stop),ROUND(K42*$H42,0),"")</f>
        <v/>
      </c>
      <c r="L43" s="5" t="str">
        <f t="shared" ca="1" si="21"/>
        <v/>
      </c>
      <c r="M43" s="5" t="str">
        <f t="shared" ca="1" si="21"/>
        <v/>
      </c>
      <c r="N43" s="5" t="str">
        <f t="shared" ca="1" si="21"/>
        <v/>
      </c>
      <c r="O43" s="5" t="str">
        <f t="shared" ca="1" si="21"/>
        <v/>
      </c>
      <c r="P43" s="5" t="str">
        <f t="shared" ca="1" si="21"/>
        <v/>
      </c>
      <c r="Q43" s="5" t="str">
        <f t="shared" ca="1" si="21"/>
        <v/>
      </c>
      <c r="R43" s="5" t="str">
        <f t="shared" ca="1" si="21"/>
        <v/>
      </c>
      <c r="S43" s="5" t="str">
        <f t="shared" ca="1" si="21"/>
        <v/>
      </c>
      <c r="T43" s="5" t="str">
        <f t="shared" ca="1" si="21"/>
        <v/>
      </c>
      <c r="U43" s="5" t="str">
        <f t="shared" ca="1" si="21"/>
        <v/>
      </c>
      <c r="V43" s="5" t="str">
        <f t="shared" ca="1" si="21"/>
        <v/>
      </c>
      <c r="W43" s="5" t="str">
        <f t="shared" ca="1" si="21"/>
        <v/>
      </c>
    </row>
    <row r="44" spans="2:23" x14ac:dyDescent="0.3">
      <c r="B44" s="234"/>
      <c r="C44" s="236"/>
      <c r="D44" s="236"/>
      <c r="E44" s="236"/>
      <c r="F44" s="236"/>
      <c r="G44" s="231"/>
      <c r="H44" s="233"/>
      <c r="I44" s="130">
        <f t="shared" si="19"/>
        <v>0</v>
      </c>
      <c r="J44" s="46" t="s">
        <v>123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2:23" x14ac:dyDescent="0.3">
      <c r="B45" s="235"/>
      <c r="C45" s="237"/>
      <c r="D45" s="237"/>
      <c r="E45" s="237"/>
      <c r="F45" s="237"/>
      <c r="G45" s="232"/>
      <c r="H45" s="232"/>
      <c r="I45" s="131">
        <f t="shared" ca="1" si="19"/>
        <v>0</v>
      </c>
      <c r="J45" s="47" t="s">
        <v>124</v>
      </c>
      <c r="K45" s="5" t="str">
        <f t="shared" ref="K45:W45" ca="1" si="22">IF(AND($G44="tak",$H44&gt;0,K$2&gt;=Projekt_Start,K$2&lt;=Projekt_Stop),ROUND(K44*$H44,0),"")</f>
        <v/>
      </c>
      <c r="L45" s="5" t="str">
        <f t="shared" ca="1" si="22"/>
        <v/>
      </c>
      <c r="M45" s="5" t="str">
        <f t="shared" ca="1" si="22"/>
        <v/>
      </c>
      <c r="N45" s="5" t="str">
        <f t="shared" ca="1" si="22"/>
        <v/>
      </c>
      <c r="O45" s="5" t="str">
        <f t="shared" ca="1" si="22"/>
        <v/>
      </c>
      <c r="P45" s="5" t="str">
        <f t="shared" ca="1" si="22"/>
        <v/>
      </c>
      <c r="Q45" s="5" t="str">
        <f t="shared" ca="1" si="22"/>
        <v/>
      </c>
      <c r="R45" s="5" t="str">
        <f t="shared" ca="1" si="22"/>
        <v/>
      </c>
      <c r="S45" s="5" t="str">
        <f t="shared" ca="1" si="22"/>
        <v/>
      </c>
      <c r="T45" s="5" t="str">
        <f t="shared" ca="1" si="22"/>
        <v/>
      </c>
      <c r="U45" s="5" t="str">
        <f t="shared" ca="1" si="22"/>
        <v/>
      </c>
      <c r="V45" s="5" t="str">
        <f t="shared" ca="1" si="22"/>
        <v/>
      </c>
      <c r="W45" s="5" t="str">
        <f t="shared" ca="1" si="22"/>
        <v/>
      </c>
    </row>
    <row r="46" spans="2:23" x14ac:dyDescent="0.3">
      <c r="B46" s="234"/>
      <c r="C46" s="236"/>
      <c r="D46" s="236"/>
      <c r="E46" s="236"/>
      <c r="F46" s="236"/>
      <c r="G46" s="231"/>
      <c r="H46" s="233"/>
      <c r="I46" s="130">
        <f t="shared" si="19"/>
        <v>0</v>
      </c>
      <c r="J46" s="46" t="s">
        <v>123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2:23" x14ac:dyDescent="0.3">
      <c r="B47" s="235"/>
      <c r="C47" s="237"/>
      <c r="D47" s="237"/>
      <c r="E47" s="237"/>
      <c r="F47" s="237"/>
      <c r="G47" s="232"/>
      <c r="H47" s="232"/>
      <c r="I47" s="131">
        <f t="shared" ca="1" si="19"/>
        <v>0</v>
      </c>
      <c r="J47" s="47" t="s">
        <v>124</v>
      </c>
      <c r="K47" s="5" t="str">
        <f t="shared" ref="K47:W47" ca="1" si="23">IF(AND($G46="tak",$H46&gt;0,K$2&gt;=Projekt_Start,K$2&lt;=Projekt_Stop),ROUND(K46*$H46,0),"")</f>
        <v/>
      </c>
      <c r="L47" s="5" t="str">
        <f t="shared" ca="1" si="23"/>
        <v/>
      </c>
      <c r="M47" s="5" t="str">
        <f t="shared" ca="1" si="23"/>
        <v/>
      </c>
      <c r="N47" s="5" t="str">
        <f t="shared" ca="1" si="23"/>
        <v/>
      </c>
      <c r="O47" s="5" t="str">
        <f t="shared" ca="1" si="23"/>
        <v/>
      </c>
      <c r="P47" s="5" t="str">
        <f t="shared" ca="1" si="23"/>
        <v/>
      </c>
      <c r="Q47" s="5" t="str">
        <f t="shared" ca="1" si="23"/>
        <v/>
      </c>
      <c r="R47" s="5" t="str">
        <f t="shared" ca="1" si="23"/>
        <v/>
      </c>
      <c r="S47" s="5" t="str">
        <f t="shared" ca="1" si="23"/>
        <v/>
      </c>
      <c r="T47" s="5" t="str">
        <f t="shared" ca="1" si="23"/>
        <v/>
      </c>
      <c r="U47" s="5" t="str">
        <f t="shared" ca="1" si="23"/>
        <v/>
      </c>
      <c r="V47" s="5" t="str">
        <f t="shared" ca="1" si="23"/>
        <v/>
      </c>
      <c r="W47" s="5" t="str">
        <f t="shared" ca="1" si="23"/>
        <v/>
      </c>
    </row>
    <row r="48" spans="2:23" x14ac:dyDescent="0.3">
      <c r="B48" s="234"/>
      <c r="C48" s="236"/>
      <c r="D48" s="236"/>
      <c r="E48" s="236"/>
      <c r="F48" s="236"/>
      <c r="G48" s="231"/>
      <c r="H48" s="233"/>
      <c r="I48" s="130">
        <f t="shared" si="19"/>
        <v>0</v>
      </c>
      <c r="J48" s="46" t="s">
        <v>123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2:23" x14ac:dyDescent="0.3">
      <c r="B49" s="235"/>
      <c r="C49" s="237"/>
      <c r="D49" s="237"/>
      <c r="E49" s="237"/>
      <c r="F49" s="237"/>
      <c r="G49" s="232"/>
      <c r="H49" s="232"/>
      <c r="I49" s="131">
        <f t="shared" ca="1" si="19"/>
        <v>0</v>
      </c>
      <c r="J49" s="47" t="s">
        <v>124</v>
      </c>
      <c r="K49" s="5" t="str">
        <f t="shared" ref="K49:W49" ca="1" si="24">IF(AND($G48="tak",$H48&gt;0,K$2&gt;=Projekt_Start,K$2&lt;=Projekt_Stop),ROUND(K48*$H48,0),"")</f>
        <v/>
      </c>
      <c r="L49" s="5" t="str">
        <f t="shared" ca="1" si="24"/>
        <v/>
      </c>
      <c r="M49" s="5" t="str">
        <f t="shared" ca="1" si="24"/>
        <v/>
      </c>
      <c r="N49" s="5" t="str">
        <f t="shared" ca="1" si="24"/>
        <v/>
      </c>
      <c r="O49" s="5" t="str">
        <f t="shared" ca="1" si="24"/>
        <v/>
      </c>
      <c r="P49" s="5" t="str">
        <f t="shared" ca="1" si="24"/>
        <v/>
      </c>
      <c r="Q49" s="5" t="str">
        <f t="shared" ca="1" si="24"/>
        <v/>
      </c>
      <c r="R49" s="5" t="str">
        <f t="shared" ca="1" si="24"/>
        <v/>
      </c>
      <c r="S49" s="5" t="str">
        <f t="shared" ca="1" si="24"/>
        <v/>
      </c>
      <c r="T49" s="5" t="str">
        <f t="shared" ca="1" si="24"/>
        <v/>
      </c>
      <c r="U49" s="5" t="str">
        <f t="shared" ca="1" si="24"/>
        <v/>
      </c>
      <c r="V49" s="5" t="str">
        <f t="shared" ca="1" si="24"/>
        <v/>
      </c>
      <c r="W49" s="5" t="str">
        <f t="shared" ca="1" si="24"/>
        <v/>
      </c>
    </row>
    <row r="50" spans="2:23" x14ac:dyDescent="0.3">
      <c r="B50" s="234"/>
      <c r="C50" s="236"/>
      <c r="D50" s="236"/>
      <c r="E50" s="236"/>
      <c r="F50" s="236"/>
      <c r="G50" s="231"/>
      <c r="H50" s="233"/>
      <c r="I50" s="130">
        <f t="shared" si="19"/>
        <v>0</v>
      </c>
      <c r="J50" s="46" t="s">
        <v>123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2:23" x14ac:dyDescent="0.3">
      <c r="B51" s="235"/>
      <c r="C51" s="237"/>
      <c r="D51" s="237"/>
      <c r="E51" s="237"/>
      <c r="F51" s="237"/>
      <c r="G51" s="232"/>
      <c r="H51" s="232"/>
      <c r="I51" s="131">
        <f t="shared" ca="1" si="19"/>
        <v>0</v>
      </c>
      <c r="J51" s="47" t="s">
        <v>124</v>
      </c>
      <c r="K51" s="5" t="str">
        <f t="shared" ref="K51:W51" ca="1" si="25">IF(AND($G50="tak",$H50&gt;0,K$2&gt;=Projekt_Start,K$2&lt;=Projekt_Stop),ROUND(K50*$H50,0),"")</f>
        <v/>
      </c>
      <c r="L51" s="5" t="str">
        <f t="shared" ca="1" si="25"/>
        <v/>
      </c>
      <c r="M51" s="5" t="str">
        <f t="shared" ca="1" si="25"/>
        <v/>
      </c>
      <c r="N51" s="5" t="str">
        <f t="shared" ca="1" si="25"/>
        <v/>
      </c>
      <c r="O51" s="5" t="str">
        <f t="shared" ca="1" si="25"/>
        <v/>
      </c>
      <c r="P51" s="5" t="str">
        <f t="shared" ca="1" si="25"/>
        <v/>
      </c>
      <c r="Q51" s="5" t="str">
        <f t="shared" ca="1" si="25"/>
        <v/>
      </c>
      <c r="R51" s="5" t="str">
        <f t="shared" ca="1" si="25"/>
        <v/>
      </c>
      <c r="S51" s="5" t="str">
        <f t="shared" ca="1" si="25"/>
        <v/>
      </c>
      <c r="T51" s="5" t="str">
        <f t="shared" ca="1" si="25"/>
        <v/>
      </c>
      <c r="U51" s="5" t="str">
        <f t="shared" ca="1" si="25"/>
        <v/>
      </c>
      <c r="V51" s="5" t="str">
        <f t="shared" ca="1" si="25"/>
        <v/>
      </c>
      <c r="W51" s="5" t="str">
        <f t="shared" ca="1" si="25"/>
        <v/>
      </c>
    </row>
    <row r="52" spans="2:23" x14ac:dyDescent="0.3">
      <c r="B52" s="234"/>
      <c r="C52" s="236"/>
      <c r="D52" s="236"/>
      <c r="E52" s="236"/>
      <c r="F52" s="236"/>
      <c r="G52" s="231"/>
      <c r="H52" s="233"/>
      <c r="I52" s="130">
        <f t="shared" si="19"/>
        <v>0</v>
      </c>
      <c r="J52" s="46" t="s">
        <v>123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2:23" x14ac:dyDescent="0.3">
      <c r="B53" s="235"/>
      <c r="C53" s="237"/>
      <c r="D53" s="237"/>
      <c r="E53" s="237"/>
      <c r="F53" s="237"/>
      <c r="G53" s="232"/>
      <c r="H53" s="232"/>
      <c r="I53" s="131">
        <f t="shared" ca="1" si="19"/>
        <v>0</v>
      </c>
      <c r="J53" s="47" t="s">
        <v>124</v>
      </c>
      <c r="K53" s="5" t="str">
        <f t="shared" ref="K53:W53" ca="1" si="26">IF(AND($G52="tak",$H52&gt;0,K$2&gt;=Projekt_Start,K$2&lt;=Projekt_Stop),ROUND(K52*$H52,0),"")</f>
        <v/>
      </c>
      <c r="L53" s="5" t="str">
        <f t="shared" ca="1" si="26"/>
        <v/>
      </c>
      <c r="M53" s="5" t="str">
        <f t="shared" ca="1" si="26"/>
        <v/>
      </c>
      <c r="N53" s="5" t="str">
        <f t="shared" ca="1" si="26"/>
        <v/>
      </c>
      <c r="O53" s="5" t="str">
        <f t="shared" ca="1" si="26"/>
        <v/>
      </c>
      <c r="P53" s="5" t="str">
        <f t="shared" ca="1" si="26"/>
        <v/>
      </c>
      <c r="Q53" s="5" t="str">
        <f t="shared" ca="1" si="26"/>
        <v/>
      </c>
      <c r="R53" s="5" t="str">
        <f t="shared" ca="1" si="26"/>
        <v/>
      </c>
      <c r="S53" s="5" t="str">
        <f t="shared" ca="1" si="26"/>
        <v/>
      </c>
      <c r="T53" s="5" t="str">
        <f t="shared" ca="1" si="26"/>
        <v/>
      </c>
      <c r="U53" s="5" t="str">
        <f t="shared" ca="1" si="26"/>
        <v/>
      </c>
      <c r="V53" s="5" t="str">
        <f t="shared" ca="1" si="26"/>
        <v/>
      </c>
      <c r="W53" s="5" t="str">
        <f t="shared" ca="1" si="26"/>
        <v/>
      </c>
    </row>
    <row r="54" spans="2:23" x14ac:dyDescent="0.3">
      <c r="B54" s="234"/>
      <c r="C54" s="236"/>
      <c r="D54" s="236"/>
      <c r="E54" s="236"/>
      <c r="F54" s="236"/>
      <c r="G54" s="231"/>
      <c r="H54" s="233"/>
      <c r="I54" s="130">
        <f t="shared" si="19"/>
        <v>0</v>
      </c>
      <c r="J54" s="46" t="s">
        <v>123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2:23" x14ac:dyDescent="0.3">
      <c r="B55" s="235"/>
      <c r="C55" s="237"/>
      <c r="D55" s="237"/>
      <c r="E55" s="237"/>
      <c r="F55" s="237"/>
      <c r="G55" s="232"/>
      <c r="H55" s="232"/>
      <c r="I55" s="131">
        <f t="shared" ca="1" si="19"/>
        <v>0</v>
      </c>
      <c r="J55" s="47" t="s">
        <v>124</v>
      </c>
      <c r="K55" s="5" t="str">
        <f t="shared" ref="K55:W55" ca="1" si="27">IF(AND($G54="tak",$H54&gt;0,K$2&gt;=Projekt_Start,K$2&lt;=Projekt_Stop),ROUND(K54*$H54,0),"")</f>
        <v/>
      </c>
      <c r="L55" s="5" t="str">
        <f t="shared" ca="1" si="27"/>
        <v/>
      </c>
      <c r="M55" s="5" t="str">
        <f t="shared" ca="1" si="27"/>
        <v/>
      </c>
      <c r="N55" s="5" t="str">
        <f t="shared" ca="1" si="27"/>
        <v/>
      </c>
      <c r="O55" s="5" t="str">
        <f t="shared" ca="1" si="27"/>
        <v/>
      </c>
      <c r="P55" s="5" t="str">
        <f t="shared" ca="1" si="27"/>
        <v/>
      </c>
      <c r="Q55" s="5" t="str">
        <f t="shared" ca="1" si="27"/>
        <v/>
      </c>
      <c r="R55" s="5" t="str">
        <f t="shared" ca="1" si="27"/>
        <v/>
      </c>
      <c r="S55" s="5" t="str">
        <f t="shared" ca="1" si="27"/>
        <v/>
      </c>
      <c r="T55" s="5" t="str">
        <f t="shared" ca="1" si="27"/>
        <v/>
      </c>
      <c r="U55" s="5" t="str">
        <f t="shared" ca="1" si="27"/>
        <v/>
      </c>
      <c r="V55" s="5" t="str">
        <f t="shared" ca="1" si="27"/>
        <v/>
      </c>
      <c r="W55" s="5" t="str">
        <f t="shared" ca="1" si="27"/>
        <v/>
      </c>
    </row>
    <row r="56" spans="2:23" x14ac:dyDescent="0.3">
      <c r="B56" s="234"/>
      <c r="C56" s="236"/>
      <c r="D56" s="236"/>
      <c r="E56" s="236"/>
      <c r="F56" s="236"/>
      <c r="G56" s="231"/>
      <c r="H56" s="233"/>
      <c r="I56" s="130">
        <f t="shared" si="19"/>
        <v>0</v>
      </c>
      <c r="J56" s="46" t="s">
        <v>123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2:23" x14ac:dyDescent="0.3">
      <c r="B57" s="235"/>
      <c r="C57" s="237"/>
      <c r="D57" s="237"/>
      <c r="E57" s="237"/>
      <c r="F57" s="237"/>
      <c r="G57" s="232"/>
      <c r="H57" s="232"/>
      <c r="I57" s="131">
        <f t="shared" ca="1" si="19"/>
        <v>0</v>
      </c>
      <c r="J57" s="47" t="s">
        <v>124</v>
      </c>
      <c r="K57" s="5" t="str">
        <f t="shared" ref="K57:W57" ca="1" si="28">IF(AND($G56="tak",$H56&gt;0,K$2&gt;=Projekt_Start,K$2&lt;=Projekt_Stop),ROUND(K56*$H56,0),"")</f>
        <v/>
      </c>
      <c r="L57" s="5" t="str">
        <f t="shared" ca="1" si="28"/>
        <v/>
      </c>
      <c r="M57" s="5" t="str">
        <f t="shared" ca="1" si="28"/>
        <v/>
      </c>
      <c r="N57" s="5" t="str">
        <f t="shared" ca="1" si="28"/>
        <v/>
      </c>
      <c r="O57" s="5" t="str">
        <f t="shared" ca="1" si="28"/>
        <v/>
      </c>
      <c r="P57" s="5" t="str">
        <f t="shared" ca="1" si="28"/>
        <v/>
      </c>
      <c r="Q57" s="5" t="str">
        <f t="shared" ca="1" si="28"/>
        <v/>
      </c>
      <c r="R57" s="5" t="str">
        <f t="shared" ca="1" si="28"/>
        <v/>
      </c>
      <c r="S57" s="5" t="str">
        <f t="shared" ca="1" si="28"/>
        <v/>
      </c>
      <c r="T57" s="5" t="str">
        <f t="shared" ca="1" si="28"/>
        <v/>
      </c>
      <c r="U57" s="5" t="str">
        <f t="shared" ca="1" si="28"/>
        <v/>
      </c>
      <c r="V57" s="5" t="str">
        <f t="shared" ca="1" si="28"/>
        <v/>
      </c>
      <c r="W57" s="5" t="str">
        <f t="shared" ca="1" si="28"/>
        <v/>
      </c>
    </row>
    <row r="58" spans="2:23" x14ac:dyDescent="0.3">
      <c r="B58" s="234"/>
      <c r="C58" s="236"/>
      <c r="D58" s="236"/>
      <c r="E58" s="236"/>
      <c r="F58" s="236"/>
      <c r="G58" s="231"/>
      <c r="H58" s="233"/>
      <c r="I58" s="130">
        <f t="shared" si="19"/>
        <v>0</v>
      </c>
      <c r="J58" s="46" t="s">
        <v>123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2:23" x14ac:dyDescent="0.3">
      <c r="B59" s="235"/>
      <c r="C59" s="237"/>
      <c r="D59" s="237"/>
      <c r="E59" s="237"/>
      <c r="F59" s="237"/>
      <c r="G59" s="232"/>
      <c r="H59" s="232"/>
      <c r="I59" s="131">
        <f t="shared" ca="1" si="19"/>
        <v>0</v>
      </c>
      <c r="J59" s="47" t="s">
        <v>124</v>
      </c>
      <c r="K59" s="5" t="str">
        <f t="shared" ref="K59:W59" ca="1" si="29">IF(AND($G58="tak",$H58&gt;0,K$2&gt;=Projekt_Start,K$2&lt;=Projekt_Stop),ROUND(K58*$H58,0),"")</f>
        <v/>
      </c>
      <c r="L59" s="5" t="str">
        <f t="shared" ca="1" si="29"/>
        <v/>
      </c>
      <c r="M59" s="5" t="str">
        <f t="shared" ca="1" si="29"/>
        <v/>
      </c>
      <c r="N59" s="5" t="str">
        <f t="shared" ca="1" si="29"/>
        <v/>
      </c>
      <c r="O59" s="5" t="str">
        <f t="shared" ca="1" si="29"/>
        <v/>
      </c>
      <c r="P59" s="5" t="str">
        <f t="shared" ca="1" si="29"/>
        <v/>
      </c>
      <c r="Q59" s="5" t="str">
        <f t="shared" ca="1" si="29"/>
        <v/>
      </c>
      <c r="R59" s="5" t="str">
        <f t="shared" ca="1" si="29"/>
        <v/>
      </c>
      <c r="S59" s="5" t="str">
        <f t="shared" ca="1" si="29"/>
        <v/>
      </c>
      <c r="T59" s="5" t="str">
        <f t="shared" ca="1" si="29"/>
        <v/>
      </c>
      <c r="U59" s="5" t="str">
        <f t="shared" ca="1" si="29"/>
        <v/>
      </c>
      <c r="V59" s="5" t="str">
        <f t="shared" ca="1" si="29"/>
        <v/>
      </c>
      <c r="W59" s="5" t="str">
        <f t="shared" ca="1" si="29"/>
        <v/>
      </c>
    </row>
    <row r="60" spans="2:23" x14ac:dyDescent="0.3">
      <c r="B60" s="234"/>
      <c r="C60" s="236"/>
      <c r="D60" s="236"/>
      <c r="E60" s="236"/>
      <c r="F60" s="236"/>
      <c r="G60" s="231"/>
      <c r="H60" s="233"/>
      <c r="I60" s="130">
        <f t="shared" si="19"/>
        <v>0</v>
      </c>
      <c r="J60" s="46" t="s">
        <v>123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2:23" x14ac:dyDescent="0.3">
      <c r="B61" s="235"/>
      <c r="C61" s="237"/>
      <c r="D61" s="237"/>
      <c r="E61" s="237"/>
      <c r="F61" s="237"/>
      <c r="G61" s="232"/>
      <c r="H61" s="232"/>
      <c r="I61" s="131">
        <f t="shared" ca="1" si="19"/>
        <v>0</v>
      </c>
      <c r="J61" s="47" t="s">
        <v>124</v>
      </c>
      <c r="K61" s="5" t="str">
        <f t="shared" ref="K61:W61" ca="1" si="30">IF(AND($G60="tak",$H60&gt;0,K$2&gt;=Projekt_Start,K$2&lt;=Projekt_Stop),ROUND(K60*$H60,0),"")</f>
        <v/>
      </c>
      <c r="L61" s="5" t="str">
        <f t="shared" ca="1" si="30"/>
        <v/>
      </c>
      <c r="M61" s="5" t="str">
        <f t="shared" ca="1" si="30"/>
        <v/>
      </c>
      <c r="N61" s="5" t="str">
        <f t="shared" ca="1" si="30"/>
        <v/>
      </c>
      <c r="O61" s="5" t="str">
        <f t="shared" ca="1" si="30"/>
        <v/>
      </c>
      <c r="P61" s="5" t="str">
        <f t="shared" ca="1" si="30"/>
        <v/>
      </c>
      <c r="Q61" s="5" t="str">
        <f t="shared" ca="1" si="30"/>
        <v/>
      </c>
      <c r="R61" s="5" t="str">
        <f t="shared" ca="1" si="30"/>
        <v/>
      </c>
      <c r="S61" s="5" t="str">
        <f t="shared" ca="1" si="30"/>
        <v/>
      </c>
      <c r="T61" s="5" t="str">
        <f t="shared" ca="1" si="30"/>
        <v/>
      </c>
      <c r="U61" s="5" t="str">
        <f t="shared" ca="1" si="30"/>
        <v/>
      </c>
      <c r="V61" s="5" t="str">
        <f t="shared" ca="1" si="30"/>
        <v/>
      </c>
      <c r="W61" s="5" t="str">
        <f t="shared" ca="1" si="30"/>
        <v/>
      </c>
    </row>
    <row r="62" spans="2:23" x14ac:dyDescent="0.3">
      <c r="B62" s="234"/>
      <c r="C62" s="236"/>
      <c r="D62" s="236"/>
      <c r="E62" s="236"/>
      <c r="F62" s="236"/>
      <c r="G62" s="231"/>
      <c r="H62" s="233"/>
      <c r="I62" s="130">
        <f t="shared" si="19"/>
        <v>0</v>
      </c>
      <c r="J62" s="46" t="s">
        <v>123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2:23" x14ac:dyDescent="0.3">
      <c r="B63" s="235"/>
      <c r="C63" s="237"/>
      <c r="D63" s="237"/>
      <c r="E63" s="237"/>
      <c r="F63" s="237"/>
      <c r="G63" s="232"/>
      <c r="H63" s="232"/>
      <c r="I63" s="131">
        <f t="shared" ca="1" si="19"/>
        <v>0</v>
      </c>
      <c r="J63" s="47" t="s">
        <v>124</v>
      </c>
      <c r="K63" s="5" t="str">
        <f t="shared" ref="K63:W63" ca="1" si="31">IF(AND($G62="tak",$H62&gt;0,K$2&gt;=Projekt_Start,K$2&lt;=Projekt_Stop),ROUND(K62*$H62,0),"")</f>
        <v/>
      </c>
      <c r="L63" s="5" t="str">
        <f t="shared" ca="1" si="31"/>
        <v/>
      </c>
      <c r="M63" s="5" t="str">
        <f t="shared" ca="1" si="31"/>
        <v/>
      </c>
      <c r="N63" s="5" t="str">
        <f t="shared" ca="1" si="31"/>
        <v/>
      </c>
      <c r="O63" s="5" t="str">
        <f t="shared" ca="1" si="31"/>
        <v/>
      </c>
      <c r="P63" s="5" t="str">
        <f t="shared" ca="1" si="31"/>
        <v/>
      </c>
      <c r="Q63" s="5" t="str">
        <f t="shared" ca="1" si="31"/>
        <v/>
      </c>
      <c r="R63" s="5" t="str">
        <f t="shared" ca="1" si="31"/>
        <v/>
      </c>
      <c r="S63" s="5" t="str">
        <f t="shared" ca="1" si="31"/>
        <v/>
      </c>
      <c r="T63" s="5" t="str">
        <f t="shared" ca="1" si="31"/>
        <v/>
      </c>
      <c r="U63" s="5" t="str">
        <f t="shared" ca="1" si="31"/>
        <v/>
      </c>
      <c r="V63" s="5" t="str">
        <f t="shared" ca="1" si="31"/>
        <v/>
      </c>
      <c r="W63" s="5" t="str">
        <f t="shared" ca="1" si="31"/>
        <v/>
      </c>
    </row>
    <row r="64" spans="2:23" x14ac:dyDescent="0.3">
      <c r="B64" s="234"/>
      <c r="C64" s="236"/>
      <c r="D64" s="236"/>
      <c r="E64" s="236"/>
      <c r="F64" s="236"/>
      <c r="G64" s="231"/>
      <c r="H64" s="233"/>
      <c r="I64" s="130">
        <f t="shared" si="19"/>
        <v>0</v>
      </c>
      <c r="J64" s="46" t="s">
        <v>123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2:23" x14ac:dyDescent="0.3">
      <c r="B65" s="235"/>
      <c r="C65" s="237"/>
      <c r="D65" s="237"/>
      <c r="E65" s="237"/>
      <c r="F65" s="237"/>
      <c r="G65" s="232"/>
      <c r="H65" s="232"/>
      <c r="I65" s="131">
        <f t="shared" ca="1" si="19"/>
        <v>0</v>
      </c>
      <c r="J65" s="47" t="s">
        <v>124</v>
      </c>
      <c r="K65" s="5" t="str">
        <f t="shared" ref="K65:W65" ca="1" si="32">IF(AND($G64="tak",$H64&gt;0,K$2&gt;=Projekt_Start,K$2&lt;=Projekt_Stop),ROUND(K64*$H64,0),"")</f>
        <v/>
      </c>
      <c r="L65" s="5" t="str">
        <f t="shared" ca="1" si="32"/>
        <v/>
      </c>
      <c r="M65" s="5" t="str">
        <f t="shared" ca="1" si="32"/>
        <v/>
      </c>
      <c r="N65" s="5" t="str">
        <f t="shared" ca="1" si="32"/>
        <v/>
      </c>
      <c r="O65" s="5" t="str">
        <f t="shared" ca="1" si="32"/>
        <v/>
      </c>
      <c r="P65" s="5" t="str">
        <f t="shared" ca="1" si="32"/>
        <v/>
      </c>
      <c r="Q65" s="5" t="str">
        <f t="shared" ca="1" si="32"/>
        <v/>
      </c>
      <c r="R65" s="5" t="str">
        <f t="shared" ca="1" si="32"/>
        <v/>
      </c>
      <c r="S65" s="5" t="str">
        <f t="shared" ca="1" si="32"/>
        <v/>
      </c>
      <c r="T65" s="5" t="str">
        <f t="shared" ca="1" si="32"/>
        <v/>
      </c>
      <c r="U65" s="5" t="str">
        <f t="shared" ca="1" si="32"/>
        <v/>
      </c>
      <c r="V65" s="5" t="str">
        <f t="shared" ca="1" si="32"/>
        <v/>
      </c>
      <c r="W65" s="5" t="str">
        <f t="shared" ca="1" si="32"/>
        <v/>
      </c>
    </row>
    <row r="66" spans="2:23" x14ac:dyDescent="0.3">
      <c r="B66" s="234"/>
      <c r="C66" s="236"/>
      <c r="D66" s="236"/>
      <c r="E66" s="236"/>
      <c r="F66" s="236"/>
      <c r="G66" s="231"/>
      <c r="H66" s="233"/>
      <c r="I66" s="130">
        <f t="shared" si="19"/>
        <v>0</v>
      </c>
      <c r="J66" s="46" t="s">
        <v>123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2:23" x14ac:dyDescent="0.3">
      <c r="B67" s="235"/>
      <c r="C67" s="237"/>
      <c r="D67" s="237"/>
      <c r="E67" s="237"/>
      <c r="F67" s="237"/>
      <c r="G67" s="232"/>
      <c r="H67" s="232"/>
      <c r="I67" s="131">
        <f t="shared" ca="1" si="19"/>
        <v>0</v>
      </c>
      <c r="J67" s="47" t="s">
        <v>124</v>
      </c>
      <c r="K67" s="5" t="str">
        <f t="shared" ref="K67:W67" ca="1" si="33">IF(AND($G66="tak",$H66&gt;0,K$2&gt;=Projekt_Start,K$2&lt;=Projekt_Stop),ROUND(K66*$H66,0),"")</f>
        <v/>
      </c>
      <c r="L67" s="5" t="str">
        <f t="shared" ca="1" si="33"/>
        <v/>
      </c>
      <c r="M67" s="5" t="str">
        <f t="shared" ca="1" si="33"/>
        <v/>
      </c>
      <c r="N67" s="5" t="str">
        <f t="shared" ca="1" si="33"/>
        <v/>
      </c>
      <c r="O67" s="5" t="str">
        <f t="shared" ca="1" si="33"/>
        <v/>
      </c>
      <c r="P67" s="5" t="str">
        <f t="shared" ca="1" si="33"/>
        <v/>
      </c>
      <c r="Q67" s="5" t="str">
        <f t="shared" ca="1" si="33"/>
        <v/>
      </c>
      <c r="R67" s="5" t="str">
        <f t="shared" ca="1" si="33"/>
        <v/>
      </c>
      <c r="S67" s="5" t="str">
        <f t="shared" ca="1" si="33"/>
        <v/>
      </c>
      <c r="T67" s="5" t="str">
        <f t="shared" ca="1" si="33"/>
        <v/>
      </c>
      <c r="U67" s="5" t="str">
        <f t="shared" ca="1" si="33"/>
        <v/>
      </c>
      <c r="V67" s="5" t="str">
        <f t="shared" ca="1" si="33"/>
        <v/>
      </c>
      <c r="W67" s="5" t="str">
        <f t="shared" ca="1" si="33"/>
        <v/>
      </c>
    </row>
    <row r="68" spans="2:23" x14ac:dyDescent="0.3">
      <c r="B68" s="234"/>
      <c r="C68" s="236"/>
      <c r="D68" s="236"/>
      <c r="E68" s="236"/>
      <c r="F68" s="236"/>
      <c r="G68" s="231"/>
      <c r="H68" s="233"/>
      <c r="I68" s="130">
        <f t="shared" si="19"/>
        <v>0</v>
      </c>
      <c r="J68" s="46" t="s">
        <v>123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2:23" x14ac:dyDescent="0.3">
      <c r="B69" s="235"/>
      <c r="C69" s="237"/>
      <c r="D69" s="237"/>
      <c r="E69" s="237"/>
      <c r="F69" s="237"/>
      <c r="G69" s="232"/>
      <c r="H69" s="232"/>
      <c r="I69" s="131">
        <f t="shared" ca="1" si="19"/>
        <v>0</v>
      </c>
      <c r="J69" s="47" t="s">
        <v>124</v>
      </c>
      <c r="K69" s="5" t="str">
        <f t="shared" ref="K69:W69" ca="1" si="34">IF(AND($G68="tak",$H68&gt;0,K$2&gt;=Projekt_Start,K$2&lt;=Projekt_Stop),ROUND(K68*$H68,0),"")</f>
        <v/>
      </c>
      <c r="L69" s="5" t="str">
        <f t="shared" ca="1" si="34"/>
        <v/>
      </c>
      <c r="M69" s="5" t="str">
        <f t="shared" ca="1" si="34"/>
        <v/>
      </c>
      <c r="N69" s="5" t="str">
        <f t="shared" ca="1" si="34"/>
        <v/>
      </c>
      <c r="O69" s="5" t="str">
        <f t="shared" ca="1" si="34"/>
        <v/>
      </c>
      <c r="P69" s="5" t="str">
        <f t="shared" ca="1" si="34"/>
        <v/>
      </c>
      <c r="Q69" s="5" t="str">
        <f t="shared" ca="1" si="34"/>
        <v/>
      </c>
      <c r="R69" s="5" t="str">
        <f t="shared" ca="1" si="34"/>
        <v/>
      </c>
      <c r="S69" s="5" t="str">
        <f t="shared" ca="1" si="34"/>
        <v/>
      </c>
      <c r="T69" s="5" t="str">
        <f t="shared" ca="1" si="34"/>
        <v/>
      </c>
      <c r="U69" s="5" t="str">
        <f t="shared" ca="1" si="34"/>
        <v/>
      </c>
      <c r="V69" s="5" t="str">
        <f t="shared" ca="1" si="34"/>
        <v/>
      </c>
      <c r="W69" s="5" t="str">
        <f t="shared" ca="1" si="34"/>
        <v/>
      </c>
    </row>
    <row r="70" spans="2:23" x14ac:dyDescent="0.3">
      <c r="B70" s="234"/>
      <c r="C70" s="236"/>
      <c r="D70" s="236"/>
      <c r="E70" s="236"/>
      <c r="F70" s="236"/>
      <c r="G70" s="231"/>
      <c r="H70" s="233"/>
      <c r="I70" s="130">
        <f t="shared" si="19"/>
        <v>0</v>
      </c>
      <c r="J70" s="46" t="s">
        <v>123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3" x14ac:dyDescent="0.3">
      <c r="B71" s="235"/>
      <c r="C71" s="237"/>
      <c r="D71" s="237"/>
      <c r="E71" s="237"/>
      <c r="F71" s="237"/>
      <c r="G71" s="232"/>
      <c r="H71" s="232"/>
      <c r="I71" s="131">
        <f t="shared" ca="1" si="19"/>
        <v>0</v>
      </c>
      <c r="J71" s="47" t="s">
        <v>124</v>
      </c>
      <c r="K71" s="5" t="str">
        <f t="shared" ref="K71:W71" ca="1" si="35">IF(AND($G70="tak",$H70&gt;0,K$2&gt;=Projekt_Start,K$2&lt;=Projekt_Stop),ROUND(K70*$H70,0),"")</f>
        <v/>
      </c>
      <c r="L71" s="5" t="str">
        <f t="shared" ca="1" si="35"/>
        <v/>
      </c>
      <c r="M71" s="5" t="str">
        <f t="shared" ca="1" si="35"/>
        <v/>
      </c>
      <c r="N71" s="5" t="str">
        <f t="shared" ca="1" si="35"/>
        <v/>
      </c>
      <c r="O71" s="5" t="str">
        <f t="shared" ca="1" si="35"/>
        <v/>
      </c>
      <c r="P71" s="5" t="str">
        <f t="shared" ca="1" si="35"/>
        <v/>
      </c>
      <c r="Q71" s="5" t="str">
        <f t="shared" ca="1" si="35"/>
        <v/>
      </c>
      <c r="R71" s="5" t="str">
        <f t="shared" ca="1" si="35"/>
        <v/>
      </c>
      <c r="S71" s="5" t="str">
        <f t="shared" ca="1" si="35"/>
        <v/>
      </c>
      <c r="T71" s="5" t="str">
        <f t="shared" ca="1" si="35"/>
        <v/>
      </c>
      <c r="U71" s="5" t="str">
        <f t="shared" ca="1" si="35"/>
        <v/>
      </c>
      <c r="V71" s="5" t="str">
        <f t="shared" ca="1" si="35"/>
        <v/>
      </c>
      <c r="W71" s="5" t="str">
        <f t="shared" ca="1" si="35"/>
        <v/>
      </c>
    </row>
    <row r="72" spans="2:23" x14ac:dyDescent="0.3">
      <c r="B72" s="234"/>
      <c r="C72" s="236"/>
      <c r="D72" s="236"/>
      <c r="E72" s="236"/>
      <c r="F72" s="236"/>
      <c r="G72" s="231"/>
      <c r="H72" s="233"/>
      <c r="I72" s="130">
        <f t="shared" ref="I72:I103" si="36">ROUND(SUM(K72:V72),0)</f>
        <v>0</v>
      </c>
      <c r="J72" s="46" t="s">
        <v>123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2:23" x14ac:dyDescent="0.3">
      <c r="B73" s="235"/>
      <c r="C73" s="237"/>
      <c r="D73" s="237"/>
      <c r="E73" s="237"/>
      <c r="F73" s="237"/>
      <c r="G73" s="232"/>
      <c r="H73" s="232"/>
      <c r="I73" s="131">
        <f t="shared" ca="1" si="36"/>
        <v>0</v>
      </c>
      <c r="J73" s="47" t="s">
        <v>124</v>
      </c>
      <c r="K73" s="5" t="str">
        <f t="shared" ref="K73:W73" ca="1" si="37">IF(AND($G72="tak",$H72&gt;0,K$2&gt;=Projekt_Start,K$2&lt;=Projekt_Stop),ROUND(K72*$H72,0),"")</f>
        <v/>
      </c>
      <c r="L73" s="5" t="str">
        <f t="shared" ca="1" si="37"/>
        <v/>
      </c>
      <c r="M73" s="5" t="str">
        <f t="shared" ca="1" si="37"/>
        <v/>
      </c>
      <c r="N73" s="5" t="str">
        <f t="shared" ca="1" si="37"/>
        <v/>
      </c>
      <c r="O73" s="5" t="str">
        <f t="shared" ca="1" si="37"/>
        <v/>
      </c>
      <c r="P73" s="5" t="str">
        <f t="shared" ca="1" si="37"/>
        <v/>
      </c>
      <c r="Q73" s="5" t="str">
        <f t="shared" ca="1" si="37"/>
        <v/>
      </c>
      <c r="R73" s="5" t="str">
        <f t="shared" ca="1" si="37"/>
        <v/>
      </c>
      <c r="S73" s="5" t="str">
        <f t="shared" ca="1" si="37"/>
        <v/>
      </c>
      <c r="T73" s="5" t="str">
        <f t="shared" ca="1" si="37"/>
        <v/>
      </c>
      <c r="U73" s="5" t="str">
        <f t="shared" ca="1" si="37"/>
        <v/>
      </c>
      <c r="V73" s="5" t="str">
        <f t="shared" ca="1" si="37"/>
        <v/>
      </c>
      <c r="W73" s="5" t="str">
        <f t="shared" ca="1" si="37"/>
        <v/>
      </c>
    </row>
    <row r="74" spans="2:23" x14ac:dyDescent="0.3">
      <c r="B74" s="234"/>
      <c r="C74" s="236"/>
      <c r="D74" s="236"/>
      <c r="E74" s="236"/>
      <c r="F74" s="236"/>
      <c r="G74" s="231"/>
      <c r="H74" s="233"/>
      <c r="I74" s="130">
        <f t="shared" si="36"/>
        <v>0</v>
      </c>
      <c r="J74" s="46" t="s">
        <v>123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2:23" x14ac:dyDescent="0.3">
      <c r="B75" s="235"/>
      <c r="C75" s="237"/>
      <c r="D75" s="237"/>
      <c r="E75" s="237"/>
      <c r="F75" s="237"/>
      <c r="G75" s="232"/>
      <c r="H75" s="232"/>
      <c r="I75" s="131">
        <f t="shared" ca="1" si="36"/>
        <v>0</v>
      </c>
      <c r="J75" s="47" t="s">
        <v>124</v>
      </c>
      <c r="K75" s="5" t="str">
        <f t="shared" ref="K75:W75" ca="1" si="38">IF(AND($G74="tak",$H74&gt;0,K$2&gt;=Projekt_Start,K$2&lt;=Projekt_Stop),ROUND(K74*$H74,0),"")</f>
        <v/>
      </c>
      <c r="L75" s="5" t="str">
        <f t="shared" ca="1" si="38"/>
        <v/>
      </c>
      <c r="M75" s="5" t="str">
        <f t="shared" ca="1" si="38"/>
        <v/>
      </c>
      <c r="N75" s="5" t="str">
        <f t="shared" ca="1" si="38"/>
        <v/>
      </c>
      <c r="O75" s="5" t="str">
        <f t="shared" ca="1" si="38"/>
        <v/>
      </c>
      <c r="P75" s="5" t="str">
        <f t="shared" ca="1" si="38"/>
        <v/>
      </c>
      <c r="Q75" s="5" t="str">
        <f t="shared" ca="1" si="38"/>
        <v/>
      </c>
      <c r="R75" s="5" t="str">
        <f t="shared" ca="1" si="38"/>
        <v/>
      </c>
      <c r="S75" s="5" t="str">
        <f t="shared" ca="1" si="38"/>
        <v/>
      </c>
      <c r="T75" s="5" t="str">
        <f t="shared" ca="1" si="38"/>
        <v/>
      </c>
      <c r="U75" s="5" t="str">
        <f t="shared" ca="1" si="38"/>
        <v/>
      </c>
      <c r="V75" s="5" t="str">
        <f t="shared" ca="1" si="38"/>
        <v/>
      </c>
      <c r="W75" s="5" t="str">
        <f t="shared" ca="1" si="38"/>
        <v/>
      </c>
    </row>
    <row r="76" spans="2:23" x14ac:dyDescent="0.3">
      <c r="B76" s="234"/>
      <c r="C76" s="236"/>
      <c r="D76" s="236"/>
      <c r="E76" s="236"/>
      <c r="F76" s="236"/>
      <c r="G76" s="231"/>
      <c r="H76" s="233"/>
      <c r="I76" s="130">
        <f t="shared" si="36"/>
        <v>0</v>
      </c>
      <c r="J76" s="46" t="s">
        <v>123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2:23" x14ac:dyDescent="0.3">
      <c r="B77" s="235"/>
      <c r="C77" s="237"/>
      <c r="D77" s="237"/>
      <c r="E77" s="237"/>
      <c r="F77" s="237"/>
      <c r="G77" s="232"/>
      <c r="H77" s="232"/>
      <c r="I77" s="131">
        <f t="shared" ca="1" si="36"/>
        <v>0</v>
      </c>
      <c r="J77" s="47" t="s">
        <v>124</v>
      </c>
      <c r="K77" s="5" t="str">
        <f t="shared" ref="K77:W77" ca="1" si="39">IF(AND($G76="tak",$H76&gt;0,K$2&gt;=Projekt_Start,K$2&lt;=Projekt_Stop),ROUND(K76*$H76,0),"")</f>
        <v/>
      </c>
      <c r="L77" s="5" t="str">
        <f t="shared" ca="1" si="39"/>
        <v/>
      </c>
      <c r="M77" s="5" t="str">
        <f t="shared" ca="1" si="39"/>
        <v/>
      </c>
      <c r="N77" s="5" t="str">
        <f t="shared" ca="1" si="39"/>
        <v/>
      </c>
      <c r="O77" s="5" t="str">
        <f t="shared" ca="1" si="39"/>
        <v/>
      </c>
      <c r="P77" s="5" t="str">
        <f t="shared" ca="1" si="39"/>
        <v/>
      </c>
      <c r="Q77" s="5" t="str">
        <f t="shared" ca="1" si="39"/>
        <v/>
      </c>
      <c r="R77" s="5" t="str">
        <f t="shared" ca="1" si="39"/>
        <v/>
      </c>
      <c r="S77" s="5" t="str">
        <f t="shared" ca="1" si="39"/>
        <v/>
      </c>
      <c r="T77" s="5" t="str">
        <f t="shared" ca="1" si="39"/>
        <v/>
      </c>
      <c r="U77" s="5" t="str">
        <f t="shared" ca="1" si="39"/>
        <v/>
      </c>
      <c r="V77" s="5" t="str">
        <f t="shared" ca="1" si="39"/>
        <v/>
      </c>
      <c r="W77" s="5" t="str">
        <f t="shared" ca="1" si="39"/>
        <v/>
      </c>
    </row>
    <row r="78" spans="2:23" x14ac:dyDescent="0.3">
      <c r="B78" s="234"/>
      <c r="C78" s="236"/>
      <c r="D78" s="236"/>
      <c r="E78" s="236"/>
      <c r="F78" s="236"/>
      <c r="G78" s="231"/>
      <c r="H78" s="233"/>
      <c r="I78" s="130">
        <f t="shared" si="36"/>
        <v>0</v>
      </c>
      <c r="J78" s="46" t="s">
        <v>123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2:23" x14ac:dyDescent="0.3">
      <c r="B79" s="235"/>
      <c r="C79" s="237"/>
      <c r="D79" s="237"/>
      <c r="E79" s="237"/>
      <c r="F79" s="237"/>
      <c r="G79" s="232"/>
      <c r="H79" s="232"/>
      <c r="I79" s="131">
        <f t="shared" ca="1" si="36"/>
        <v>0</v>
      </c>
      <c r="J79" s="47" t="s">
        <v>124</v>
      </c>
      <c r="K79" s="5" t="str">
        <f t="shared" ref="K79:W79" ca="1" si="40">IF(AND($G78="tak",$H78&gt;0,K$2&gt;=Projekt_Start,K$2&lt;=Projekt_Stop),ROUND(K78*$H78,0),"")</f>
        <v/>
      </c>
      <c r="L79" s="5" t="str">
        <f t="shared" ca="1" si="40"/>
        <v/>
      </c>
      <c r="M79" s="5" t="str">
        <f t="shared" ca="1" si="40"/>
        <v/>
      </c>
      <c r="N79" s="5" t="str">
        <f t="shared" ca="1" si="40"/>
        <v/>
      </c>
      <c r="O79" s="5" t="str">
        <f t="shared" ca="1" si="40"/>
        <v/>
      </c>
      <c r="P79" s="5" t="str">
        <f t="shared" ca="1" si="40"/>
        <v/>
      </c>
      <c r="Q79" s="5" t="str">
        <f t="shared" ca="1" si="40"/>
        <v/>
      </c>
      <c r="R79" s="5" t="str">
        <f t="shared" ca="1" si="40"/>
        <v/>
      </c>
      <c r="S79" s="5" t="str">
        <f t="shared" ca="1" si="40"/>
        <v/>
      </c>
      <c r="T79" s="5" t="str">
        <f t="shared" ca="1" si="40"/>
        <v/>
      </c>
      <c r="U79" s="5" t="str">
        <f t="shared" ca="1" si="40"/>
        <v/>
      </c>
      <c r="V79" s="5" t="str">
        <f t="shared" ca="1" si="40"/>
        <v/>
      </c>
      <c r="W79" s="5" t="str">
        <f t="shared" ca="1" si="40"/>
        <v/>
      </c>
    </row>
    <row r="80" spans="2:23" x14ac:dyDescent="0.3">
      <c r="B80" s="234"/>
      <c r="C80" s="236"/>
      <c r="D80" s="236"/>
      <c r="E80" s="236"/>
      <c r="F80" s="236"/>
      <c r="G80" s="231"/>
      <c r="H80" s="233"/>
      <c r="I80" s="130">
        <f t="shared" si="36"/>
        <v>0</v>
      </c>
      <c r="J80" s="46" t="s">
        <v>123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 x14ac:dyDescent="0.3">
      <c r="B81" s="235"/>
      <c r="C81" s="237"/>
      <c r="D81" s="237"/>
      <c r="E81" s="237"/>
      <c r="F81" s="237"/>
      <c r="G81" s="232"/>
      <c r="H81" s="232"/>
      <c r="I81" s="131">
        <f t="shared" ca="1" si="36"/>
        <v>0</v>
      </c>
      <c r="J81" s="47" t="s">
        <v>124</v>
      </c>
      <c r="K81" s="5" t="str">
        <f t="shared" ref="K81:W81" ca="1" si="41">IF(AND($G80="tak",$H80&gt;0,K$2&gt;=Projekt_Start,K$2&lt;=Projekt_Stop),ROUND(K80*$H80,0),"")</f>
        <v/>
      </c>
      <c r="L81" s="5" t="str">
        <f t="shared" ca="1" si="41"/>
        <v/>
      </c>
      <c r="M81" s="5" t="str">
        <f t="shared" ca="1" si="41"/>
        <v/>
      </c>
      <c r="N81" s="5" t="str">
        <f t="shared" ca="1" si="41"/>
        <v/>
      </c>
      <c r="O81" s="5" t="str">
        <f t="shared" ca="1" si="41"/>
        <v/>
      </c>
      <c r="P81" s="5" t="str">
        <f t="shared" ca="1" si="41"/>
        <v/>
      </c>
      <c r="Q81" s="5" t="str">
        <f t="shared" ca="1" si="41"/>
        <v/>
      </c>
      <c r="R81" s="5" t="str">
        <f t="shared" ca="1" si="41"/>
        <v/>
      </c>
      <c r="S81" s="5" t="str">
        <f t="shared" ca="1" si="41"/>
        <v/>
      </c>
      <c r="T81" s="5" t="str">
        <f t="shared" ca="1" si="41"/>
        <v/>
      </c>
      <c r="U81" s="5" t="str">
        <f t="shared" ca="1" si="41"/>
        <v/>
      </c>
      <c r="V81" s="5" t="str">
        <f t="shared" ca="1" si="41"/>
        <v/>
      </c>
      <c r="W81" s="5" t="str">
        <f t="shared" ca="1" si="41"/>
        <v/>
      </c>
    </row>
    <row r="82" spans="2:23" x14ac:dyDescent="0.3">
      <c r="B82" s="234"/>
      <c r="C82" s="236"/>
      <c r="D82" s="236"/>
      <c r="E82" s="236"/>
      <c r="F82" s="236"/>
      <c r="G82" s="231"/>
      <c r="H82" s="233"/>
      <c r="I82" s="130">
        <f t="shared" si="36"/>
        <v>0</v>
      </c>
      <c r="J82" s="46" t="s">
        <v>123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x14ac:dyDescent="0.3">
      <c r="B83" s="235"/>
      <c r="C83" s="237"/>
      <c r="D83" s="237"/>
      <c r="E83" s="237"/>
      <c r="F83" s="237"/>
      <c r="G83" s="232"/>
      <c r="H83" s="232"/>
      <c r="I83" s="131">
        <f t="shared" ca="1" si="36"/>
        <v>0</v>
      </c>
      <c r="J83" s="47" t="s">
        <v>124</v>
      </c>
      <c r="K83" s="5" t="str">
        <f t="shared" ref="K83:W83" ca="1" si="42">IF(AND($G82="tak",$H82&gt;0,K$2&gt;=Projekt_Start,K$2&lt;=Projekt_Stop),ROUND(K82*$H82,0),"")</f>
        <v/>
      </c>
      <c r="L83" s="5" t="str">
        <f t="shared" ca="1" si="42"/>
        <v/>
      </c>
      <c r="M83" s="5" t="str">
        <f t="shared" ca="1" si="42"/>
        <v/>
      </c>
      <c r="N83" s="5" t="str">
        <f t="shared" ca="1" si="42"/>
        <v/>
      </c>
      <c r="O83" s="5" t="str">
        <f t="shared" ca="1" si="42"/>
        <v/>
      </c>
      <c r="P83" s="5" t="str">
        <f t="shared" ca="1" si="42"/>
        <v/>
      </c>
      <c r="Q83" s="5" t="str">
        <f t="shared" ca="1" si="42"/>
        <v/>
      </c>
      <c r="R83" s="5" t="str">
        <f t="shared" ca="1" si="42"/>
        <v/>
      </c>
      <c r="S83" s="5" t="str">
        <f t="shared" ca="1" si="42"/>
        <v/>
      </c>
      <c r="T83" s="5" t="str">
        <f t="shared" ca="1" si="42"/>
        <v/>
      </c>
      <c r="U83" s="5" t="str">
        <f t="shared" ca="1" si="42"/>
        <v/>
      </c>
      <c r="V83" s="5" t="str">
        <f t="shared" ca="1" si="42"/>
        <v/>
      </c>
      <c r="W83" s="5" t="str">
        <f t="shared" ca="1" si="42"/>
        <v/>
      </c>
    </row>
    <row r="84" spans="2:23" x14ac:dyDescent="0.3">
      <c r="B84" s="234"/>
      <c r="C84" s="236"/>
      <c r="D84" s="236"/>
      <c r="E84" s="236"/>
      <c r="F84" s="236"/>
      <c r="G84" s="231"/>
      <c r="H84" s="233"/>
      <c r="I84" s="130">
        <f t="shared" si="36"/>
        <v>0</v>
      </c>
      <c r="J84" s="46" t="s">
        <v>123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2:23" x14ac:dyDescent="0.3">
      <c r="B85" s="235"/>
      <c r="C85" s="237"/>
      <c r="D85" s="237"/>
      <c r="E85" s="237"/>
      <c r="F85" s="237"/>
      <c r="G85" s="232"/>
      <c r="H85" s="232"/>
      <c r="I85" s="131">
        <f t="shared" ca="1" si="36"/>
        <v>0</v>
      </c>
      <c r="J85" s="47" t="s">
        <v>124</v>
      </c>
      <c r="K85" s="5" t="str">
        <f t="shared" ref="K85:W85" ca="1" si="43">IF(AND($G84="tak",$H84&gt;0,K$2&gt;=Projekt_Start,K$2&lt;=Projekt_Stop),ROUND(K84*$H84,0),"")</f>
        <v/>
      </c>
      <c r="L85" s="5" t="str">
        <f t="shared" ca="1" si="43"/>
        <v/>
      </c>
      <c r="M85" s="5" t="str">
        <f t="shared" ca="1" si="43"/>
        <v/>
      </c>
      <c r="N85" s="5" t="str">
        <f t="shared" ca="1" si="43"/>
        <v/>
      </c>
      <c r="O85" s="5" t="str">
        <f t="shared" ca="1" si="43"/>
        <v/>
      </c>
      <c r="P85" s="5" t="str">
        <f t="shared" ca="1" si="43"/>
        <v/>
      </c>
      <c r="Q85" s="5" t="str">
        <f t="shared" ca="1" si="43"/>
        <v/>
      </c>
      <c r="R85" s="5" t="str">
        <f t="shared" ca="1" si="43"/>
        <v/>
      </c>
      <c r="S85" s="5" t="str">
        <f t="shared" ca="1" si="43"/>
        <v/>
      </c>
      <c r="T85" s="5" t="str">
        <f t="shared" ca="1" si="43"/>
        <v/>
      </c>
      <c r="U85" s="5" t="str">
        <f t="shared" ca="1" si="43"/>
        <v/>
      </c>
      <c r="V85" s="5" t="str">
        <f t="shared" ca="1" si="43"/>
        <v/>
      </c>
      <c r="W85" s="5" t="str">
        <f t="shared" ca="1" si="43"/>
        <v/>
      </c>
    </row>
    <row r="86" spans="2:23" x14ac:dyDescent="0.3">
      <c r="B86" s="234"/>
      <c r="C86" s="236"/>
      <c r="D86" s="236"/>
      <c r="E86" s="236"/>
      <c r="F86" s="236"/>
      <c r="G86" s="231"/>
      <c r="H86" s="233"/>
      <c r="I86" s="130">
        <f t="shared" si="36"/>
        <v>0</v>
      </c>
      <c r="J86" s="46" t="s">
        <v>123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2:23" x14ac:dyDescent="0.3">
      <c r="B87" s="235"/>
      <c r="C87" s="237"/>
      <c r="D87" s="237"/>
      <c r="E87" s="237"/>
      <c r="F87" s="237"/>
      <c r="G87" s="232"/>
      <c r="H87" s="232"/>
      <c r="I87" s="131">
        <f t="shared" ca="1" si="36"/>
        <v>0</v>
      </c>
      <c r="J87" s="47" t="s">
        <v>124</v>
      </c>
      <c r="K87" s="5" t="str">
        <f t="shared" ref="K87:W87" ca="1" si="44">IF(AND($G86="tak",$H86&gt;0,K$2&gt;=Projekt_Start,K$2&lt;=Projekt_Stop),ROUND(K86*$H86,0),"")</f>
        <v/>
      </c>
      <c r="L87" s="5" t="str">
        <f t="shared" ca="1" si="44"/>
        <v/>
      </c>
      <c r="M87" s="5" t="str">
        <f t="shared" ca="1" si="44"/>
        <v/>
      </c>
      <c r="N87" s="5" t="str">
        <f t="shared" ca="1" si="44"/>
        <v/>
      </c>
      <c r="O87" s="5" t="str">
        <f t="shared" ca="1" si="44"/>
        <v/>
      </c>
      <c r="P87" s="5" t="str">
        <f t="shared" ca="1" si="44"/>
        <v/>
      </c>
      <c r="Q87" s="5" t="str">
        <f t="shared" ca="1" si="44"/>
        <v/>
      </c>
      <c r="R87" s="5" t="str">
        <f t="shared" ca="1" si="44"/>
        <v/>
      </c>
      <c r="S87" s="5" t="str">
        <f t="shared" ca="1" si="44"/>
        <v/>
      </c>
      <c r="T87" s="5" t="str">
        <f t="shared" ca="1" si="44"/>
        <v/>
      </c>
      <c r="U87" s="5" t="str">
        <f t="shared" ca="1" si="44"/>
        <v/>
      </c>
      <c r="V87" s="5" t="str">
        <f t="shared" ca="1" si="44"/>
        <v/>
      </c>
      <c r="W87" s="5" t="str">
        <f t="shared" ca="1" si="44"/>
        <v/>
      </c>
    </row>
    <row r="88" spans="2:23" x14ac:dyDescent="0.3">
      <c r="B88" s="234"/>
      <c r="C88" s="236"/>
      <c r="D88" s="236"/>
      <c r="E88" s="236"/>
      <c r="F88" s="236"/>
      <c r="G88" s="231"/>
      <c r="H88" s="233"/>
      <c r="I88" s="130">
        <f t="shared" si="36"/>
        <v>0</v>
      </c>
      <c r="J88" s="46" t="s">
        <v>123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2:23" x14ac:dyDescent="0.3">
      <c r="B89" s="235"/>
      <c r="C89" s="237"/>
      <c r="D89" s="237"/>
      <c r="E89" s="237"/>
      <c r="F89" s="237"/>
      <c r="G89" s="232"/>
      <c r="H89" s="232"/>
      <c r="I89" s="131">
        <f t="shared" ca="1" si="36"/>
        <v>0</v>
      </c>
      <c r="J89" s="47" t="s">
        <v>124</v>
      </c>
      <c r="K89" s="5" t="str">
        <f t="shared" ref="K89:W89" ca="1" si="45">IF(AND($G88="tak",$H88&gt;0,K$2&gt;=Projekt_Start,K$2&lt;=Projekt_Stop),ROUND(K88*$H88,0),"")</f>
        <v/>
      </c>
      <c r="L89" s="5" t="str">
        <f t="shared" ca="1" si="45"/>
        <v/>
      </c>
      <c r="M89" s="5" t="str">
        <f t="shared" ca="1" si="45"/>
        <v/>
      </c>
      <c r="N89" s="5" t="str">
        <f t="shared" ca="1" si="45"/>
        <v/>
      </c>
      <c r="O89" s="5" t="str">
        <f t="shared" ca="1" si="45"/>
        <v/>
      </c>
      <c r="P89" s="5" t="str">
        <f t="shared" ca="1" si="45"/>
        <v/>
      </c>
      <c r="Q89" s="5" t="str">
        <f t="shared" ca="1" si="45"/>
        <v/>
      </c>
      <c r="R89" s="5" t="str">
        <f t="shared" ca="1" si="45"/>
        <v/>
      </c>
      <c r="S89" s="5" t="str">
        <f t="shared" ca="1" si="45"/>
        <v/>
      </c>
      <c r="T89" s="5" t="str">
        <f t="shared" ca="1" si="45"/>
        <v/>
      </c>
      <c r="U89" s="5" t="str">
        <f t="shared" ca="1" si="45"/>
        <v/>
      </c>
      <c r="V89" s="5" t="str">
        <f t="shared" ca="1" si="45"/>
        <v/>
      </c>
      <c r="W89" s="5" t="str">
        <f t="shared" ca="1" si="45"/>
        <v/>
      </c>
    </row>
    <row r="90" spans="2:23" x14ac:dyDescent="0.3">
      <c r="B90" s="234"/>
      <c r="C90" s="236"/>
      <c r="D90" s="236"/>
      <c r="E90" s="236"/>
      <c r="F90" s="236"/>
      <c r="G90" s="231"/>
      <c r="H90" s="233"/>
      <c r="I90" s="130">
        <f t="shared" si="36"/>
        <v>0</v>
      </c>
      <c r="J90" s="46" t="s">
        <v>123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2:23" x14ac:dyDescent="0.3">
      <c r="B91" s="235"/>
      <c r="C91" s="237"/>
      <c r="D91" s="237"/>
      <c r="E91" s="237"/>
      <c r="F91" s="237"/>
      <c r="G91" s="232"/>
      <c r="H91" s="232"/>
      <c r="I91" s="131">
        <f t="shared" ca="1" si="36"/>
        <v>0</v>
      </c>
      <c r="J91" s="47" t="s">
        <v>124</v>
      </c>
      <c r="K91" s="5" t="str">
        <f t="shared" ref="K91:W91" ca="1" si="46">IF(AND($G90="tak",$H90&gt;0,K$2&gt;=Projekt_Start,K$2&lt;=Projekt_Stop),ROUND(K90*$H90,0),"")</f>
        <v/>
      </c>
      <c r="L91" s="5" t="str">
        <f t="shared" ca="1" si="46"/>
        <v/>
      </c>
      <c r="M91" s="5" t="str">
        <f t="shared" ca="1" si="46"/>
        <v/>
      </c>
      <c r="N91" s="5" t="str">
        <f t="shared" ca="1" si="46"/>
        <v/>
      </c>
      <c r="O91" s="5" t="str">
        <f t="shared" ca="1" si="46"/>
        <v/>
      </c>
      <c r="P91" s="5" t="str">
        <f t="shared" ca="1" si="46"/>
        <v/>
      </c>
      <c r="Q91" s="5" t="str">
        <f t="shared" ca="1" si="46"/>
        <v/>
      </c>
      <c r="R91" s="5" t="str">
        <f t="shared" ca="1" si="46"/>
        <v/>
      </c>
      <c r="S91" s="5" t="str">
        <f t="shared" ca="1" si="46"/>
        <v/>
      </c>
      <c r="T91" s="5" t="str">
        <f t="shared" ca="1" si="46"/>
        <v/>
      </c>
      <c r="U91" s="5" t="str">
        <f t="shared" ca="1" si="46"/>
        <v/>
      </c>
      <c r="V91" s="5" t="str">
        <f t="shared" ca="1" si="46"/>
        <v/>
      </c>
      <c r="W91" s="5" t="str">
        <f t="shared" ca="1" si="46"/>
        <v/>
      </c>
    </row>
    <row r="92" spans="2:23" x14ac:dyDescent="0.3">
      <c r="B92" s="234"/>
      <c r="C92" s="236"/>
      <c r="D92" s="236"/>
      <c r="E92" s="236"/>
      <c r="F92" s="236"/>
      <c r="G92" s="231"/>
      <c r="H92" s="233"/>
      <c r="I92" s="130">
        <f t="shared" si="36"/>
        <v>0</v>
      </c>
      <c r="J92" s="46" t="s">
        <v>123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3" x14ac:dyDescent="0.3">
      <c r="B93" s="235"/>
      <c r="C93" s="237"/>
      <c r="D93" s="237"/>
      <c r="E93" s="237"/>
      <c r="F93" s="237"/>
      <c r="G93" s="232"/>
      <c r="H93" s="232"/>
      <c r="I93" s="131">
        <f t="shared" ca="1" si="36"/>
        <v>0</v>
      </c>
      <c r="J93" s="47" t="s">
        <v>124</v>
      </c>
      <c r="K93" s="5" t="str">
        <f t="shared" ref="K93:W93" ca="1" si="47">IF(AND($G92="tak",$H92&gt;0,K$2&gt;=Projekt_Start,K$2&lt;=Projekt_Stop),ROUND(K92*$H92,0),"")</f>
        <v/>
      </c>
      <c r="L93" s="5" t="str">
        <f t="shared" ca="1" si="47"/>
        <v/>
      </c>
      <c r="M93" s="5" t="str">
        <f t="shared" ca="1" si="47"/>
        <v/>
      </c>
      <c r="N93" s="5" t="str">
        <f t="shared" ca="1" si="47"/>
        <v/>
      </c>
      <c r="O93" s="5" t="str">
        <f t="shared" ca="1" si="47"/>
        <v/>
      </c>
      <c r="P93" s="5" t="str">
        <f t="shared" ca="1" si="47"/>
        <v/>
      </c>
      <c r="Q93" s="5" t="str">
        <f t="shared" ca="1" si="47"/>
        <v/>
      </c>
      <c r="R93" s="5" t="str">
        <f t="shared" ca="1" si="47"/>
        <v/>
      </c>
      <c r="S93" s="5" t="str">
        <f t="shared" ca="1" si="47"/>
        <v/>
      </c>
      <c r="T93" s="5" t="str">
        <f t="shared" ca="1" si="47"/>
        <v/>
      </c>
      <c r="U93" s="5" t="str">
        <f t="shared" ca="1" si="47"/>
        <v/>
      </c>
      <c r="V93" s="5" t="str">
        <f t="shared" ca="1" si="47"/>
        <v/>
      </c>
      <c r="W93" s="5" t="str">
        <f t="shared" ca="1" si="47"/>
        <v/>
      </c>
    </row>
    <row r="94" spans="2:23" x14ac:dyDescent="0.3">
      <c r="B94" s="234"/>
      <c r="C94" s="236"/>
      <c r="D94" s="236"/>
      <c r="E94" s="236"/>
      <c r="F94" s="236"/>
      <c r="G94" s="231"/>
      <c r="H94" s="233"/>
      <c r="I94" s="130">
        <f t="shared" si="36"/>
        <v>0</v>
      </c>
      <c r="J94" s="46" t="s">
        <v>123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3" x14ac:dyDescent="0.3">
      <c r="B95" s="235"/>
      <c r="C95" s="237"/>
      <c r="D95" s="237"/>
      <c r="E95" s="237"/>
      <c r="F95" s="237"/>
      <c r="G95" s="232"/>
      <c r="H95" s="232"/>
      <c r="I95" s="131">
        <f t="shared" ca="1" si="36"/>
        <v>0</v>
      </c>
      <c r="J95" s="47" t="s">
        <v>124</v>
      </c>
      <c r="K95" s="5" t="str">
        <f t="shared" ref="K95:W95" ca="1" si="48">IF(AND($G94="tak",$H94&gt;0,K$2&gt;=Projekt_Start,K$2&lt;=Projekt_Stop),ROUND(K94*$H94,0),"")</f>
        <v/>
      </c>
      <c r="L95" s="5" t="str">
        <f t="shared" ca="1" si="48"/>
        <v/>
      </c>
      <c r="M95" s="5" t="str">
        <f t="shared" ca="1" si="48"/>
        <v/>
      </c>
      <c r="N95" s="5" t="str">
        <f t="shared" ca="1" si="48"/>
        <v/>
      </c>
      <c r="O95" s="5" t="str">
        <f t="shared" ca="1" si="48"/>
        <v/>
      </c>
      <c r="P95" s="5" t="str">
        <f t="shared" ca="1" si="48"/>
        <v/>
      </c>
      <c r="Q95" s="5" t="str">
        <f t="shared" ca="1" si="48"/>
        <v/>
      </c>
      <c r="R95" s="5" t="str">
        <f t="shared" ca="1" si="48"/>
        <v/>
      </c>
      <c r="S95" s="5" t="str">
        <f t="shared" ca="1" si="48"/>
        <v/>
      </c>
      <c r="T95" s="5" t="str">
        <f t="shared" ca="1" si="48"/>
        <v/>
      </c>
      <c r="U95" s="5" t="str">
        <f t="shared" ca="1" si="48"/>
        <v/>
      </c>
      <c r="V95" s="5" t="str">
        <f t="shared" ca="1" si="48"/>
        <v/>
      </c>
      <c r="W95" s="5" t="str">
        <f t="shared" ca="1" si="48"/>
        <v/>
      </c>
    </row>
    <row r="96" spans="2:23" x14ac:dyDescent="0.3">
      <c r="B96" s="234"/>
      <c r="C96" s="236"/>
      <c r="D96" s="236"/>
      <c r="E96" s="236"/>
      <c r="F96" s="236"/>
      <c r="G96" s="231"/>
      <c r="H96" s="233"/>
      <c r="I96" s="130">
        <f t="shared" si="36"/>
        <v>0</v>
      </c>
      <c r="J96" s="46" t="s">
        <v>123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2:23" x14ac:dyDescent="0.3">
      <c r="B97" s="235"/>
      <c r="C97" s="237"/>
      <c r="D97" s="237"/>
      <c r="E97" s="237"/>
      <c r="F97" s="237"/>
      <c r="G97" s="232"/>
      <c r="H97" s="232"/>
      <c r="I97" s="131">
        <f t="shared" ca="1" si="36"/>
        <v>0</v>
      </c>
      <c r="J97" s="47" t="s">
        <v>124</v>
      </c>
      <c r="K97" s="5" t="str">
        <f t="shared" ref="K97:W97" ca="1" si="49">IF(AND($G96="tak",$H96&gt;0,K$2&gt;=Projekt_Start,K$2&lt;=Projekt_Stop),ROUND(K96*$H96,0),"")</f>
        <v/>
      </c>
      <c r="L97" s="5" t="str">
        <f t="shared" ca="1" si="49"/>
        <v/>
      </c>
      <c r="M97" s="5" t="str">
        <f t="shared" ca="1" si="49"/>
        <v/>
      </c>
      <c r="N97" s="5" t="str">
        <f t="shared" ca="1" si="49"/>
        <v/>
      </c>
      <c r="O97" s="5" t="str">
        <f t="shared" ca="1" si="49"/>
        <v/>
      </c>
      <c r="P97" s="5" t="str">
        <f t="shared" ca="1" si="49"/>
        <v/>
      </c>
      <c r="Q97" s="5" t="str">
        <f t="shared" ca="1" si="49"/>
        <v/>
      </c>
      <c r="R97" s="5" t="str">
        <f t="shared" ca="1" si="49"/>
        <v/>
      </c>
      <c r="S97" s="5" t="str">
        <f t="shared" ca="1" si="49"/>
        <v/>
      </c>
      <c r="T97" s="5" t="str">
        <f t="shared" ca="1" si="49"/>
        <v/>
      </c>
      <c r="U97" s="5" t="str">
        <f t="shared" ca="1" si="49"/>
        <v/>
      </c>
      <c r="V97" s="5" t="str">
        <f t="shared" ca="1" si="49"/>
        <v/>
      </c>
      <c r="W97" s="5" t="str">
        <f t="shared" ca="1" si="49"/>
        <v/>
      </c>
    </row>
    <row r="98" spans="2:23" x14ac:dyDescent="0.3">
      <c r="B98" s="234"/>
      <c r="C98" s="236"/>
      <c r="D98" s="236"/>
      <c r="E98" s="236"/>
      <c r="F98" s="236"/>
      <c r="G98" s="231"/>
      <c r="H98" s="233"/>
      <c r="I98" s="130">
        <f t="shared" si="36"/>
        <v>0</v>
      </c>
      <c r="J98" s="46" t="s">
        <v>123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2:23" x14ac:dyDescent="0.3">
      <c r="B99" s="235"/>
      <c r="C99" s="237"/>
      <c r="D99" s="237"/>
      <c r="E99" s="237"/>
      <c r="F99" s="237"/>
      <c r="G99" s="232"/>
      <c r="H99" s="232"/>
      <c r="I99" s="131">
        <f t="shared" ca="1" si="36"/>
        <v>0</v>
      </c>
      <c r="J99" s="47" t="s">
        <v>124</v>
      </c>
      <c r="K99" s="5" t="str">
        <f t="shared" ref="K99:W99" ca="1" si="50">IF(AND($G98="tak",$H98&gt;0,K$2&gt;=Projekt_Start,K$2&lt;=Projekt_Stop),ROUND(K98*$H98,0),"")</f>
        <v/>
      </c>
      <c r="L99" s="5" t="str">
        <f t="shared" ca="1" si="50"/>
        <v/>
      </c>
      <c r="M99" s="5" t="str">
        <f t="shared" ca="1" si="50"/>
        <v/>
      </c>
      <c r="N99" s="5" t="str">
        <f t="shared" ca="1" si="50"/>
        <v/>
      </c>
      <c r="O99" s="5" t="str">
        <f t="shared" ca="1" si="50"/>
        <v/>
      </c>
      <c r="P99" s="5" t="str">
        <f t="shared" ca="1" si="50"/>
        <v/>
      </c>
      <c r="Q99" s="5" t="str">
        <f t="shared" ca="1" si="50"/>
        <v/>
      </c>
      <c r="R99" s="5" t="str">
        <f t="shared" ca="1" si="50"/>
        <v/>
      </c>
      <c r="S99" s="5" t="str">
        <f t="shared" ca="1" si="50"/>
        <v/>
      </c>
      <c r="T99" s="5" t="str">
        <f t="shared" ca="1" si="50"/>
        <v/>
      </c>
      <c r="U99" s="5" t="str">
        <f t="shared" ca="1" si="50"/>
        <v/>
      </c>
      <c r="V99" s="5" t="str">
        <f t="shared" ca="1" si="50"/>
        <v/>
      </c>
      <c r="W99" s="5" t="str">
        <f t="shared" ca="1" si="50"/>
        <v/>
      </c>
    </row>
    <row r="100" spans="2:23" x14ac:dyDescent="0.3">
      <c r="B100" s="234"/>
      <c r="C100" s="236"/>
      <c r="D100" s="236"/>
      <c r="E100" s="236"/>
      <c r="F100" s="236"/>
      <c r="G100" s="231"/>
      <c r="H100" s="233"/>
      <c r="I100" s="130">
        <f t="shared" si="36"/>
        <v>0</v>
      </c>
      <c r="J100" s="46" t="s">
        <v>123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2:23" x14ac:dyDescent="0.3">
      <c r="B101" s="235"/>
      <c r="C101" s="237"/>
      <c r="D101" s="237"/>
      <c r="E101" s="237"/>
      <c r="F101" s="237"/>
      <c r="G101" s="232"/>
      <c r="H101" s="232"/>
      <c r="I101" s="131">
        <f t="shared" ca="1" si="36"/>
        <v>0</v>
      </c>
      <c r="J101" s="47" t="s">
        <v>124</v>
      </c>
      <c r="K101" s="5" t="str">
        <f t="shared" ref="K101:W101" ca="1" si="51">IF(AND($G100="tak",$H100&gt;0,K$2&gt;=Projekt_Start,K$2&lt;=Projekt_Stop),ROUND(K100*$H100,0),"")</f>
        <v/>
      </c>
      <c r="L101" s="5" t="str">
        <f t="shared" ca="1" si="51"/>
        <v/>
      </c>
      <c r="M101" s="5" t="str">
        <f t="shared" ca="1" si="51"/>
        <v/>
      </c>
      <c r="N101" s="5" t="str">
        <f t="shared" ca="1" si="51"/>
        <v/>
      </c>
      <c r="O101" s="5" t="str">
        <f t="shared" ca="1" si="51"/>
        <v/>
      </c>
      <c r="P101" s="5" t="str">
        <f t="shared" ca="1" si="51"/>
        <v/>
      </c>
      <c r="Q101" s="5" t="str">
        <f t="shared" ca="1" si="51"/>
        <v/>
      </c>
      <c r="R101" s="5" t="str">
        <f t="shared" ca="1" si="51"/>
        <v/>
      </c>
      <c r="S101" s="5" t="str">
        <f t="shared" ca="1" si="51"/>
        <v/>
      </c>
      <c r="T101" s="5" t="str">
        <f t="shared" ca="1" si="51"/>
        <v/>
      </c>
      <c r="U101" s="5" t="str">
        <f t="shared" ca="1" si="51"/>
        <v/>
      </c>
      <c r="V101" s="5" t="str">
        <f t="shared" ca="1" si="51"/>
        <v/>
      </c>
      <c r="W101" s="5" t="str">
        <f t="shared" ca="1" si="51"/>
        <v/>
      </c>
    </row>
    <row r="102" spans="2:23" x14ac:dyDescent="0.3">
      <c r="B102" s="234"/>
      <c r="C102" s="236"/>
      <c r="D102" s="236"/>
      <c r="E102" s="236"/>
      <c r="F102" s="236"/>
      <c r="G102" s="231"/>
      <c r="H102" s="233"/>
      <c r="I102" s="130">
        <f t="shared" si="36"/>
        <v>0</v>
      </c>
      <c r="J102" s="46" t="s">
        <v>123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2:23" x14ac:dyDescent="0.3">
      <c r="B103" s="235"/>
      <c r="C103" s="237"/>
      <c r="D103" s="237"/>
      <c r="E103" s="237"/>
      <c r="F103" s="237"/>
      <c r="G103" s="232"/>
      <c r="H103" s="232"/>
      <c r="I103" s="131">
        <f t="shared" ca="1" si="36"/>
        <v>0</v>
      </c>
      <c r="J103" s="47" t="s">
        <v>124</v>
      </c>
      <c r="K103" s="5" t="str">
        <f t="shared" ref="K103:W103" ca="1" si="52">IF(AND($G102="tak",$H102&gt;0,K$2&gt;=Projekt_Start,K$2&lt;=Projekt_Stop),ROUND(K102*$H102,0),"")</f>
        <v/>
      </c>
      <c r="L103" s="5" t="str">
        <f t="shared" ca="1" si="52"/>
        <v/>
      </c>
      <c r="M103" s="5" t="str">
        <f t="shared" ca="1" si="52"/>
        <v/>
      </c>
      <c r="N103" s="5" t="str">
        <f t="shared" ca="1" si="52"/>
        <v/>
      </c>
      <c r="O103" s="5" t="str">
        <f t="shared" ca="1" si="52"/>
        <v/>
      </c>
      <c r="P103" s="5" t="str">
        <f t="shared" ca="1" si="52"/>
        <v/>
      </c>
      <c r="Q103" s="5" t="str">
        <f t="shared" ca="1" si="52"/>
        <v/>
      </c>
      <c r="R103" s="5" t="str">
        <f t="shared" ca="1" si="52"/>
        <v/>
      </c>
      <c r="S103" s="5" t="str">
        <f t="shared" ca="1" si="52"/>
        <v/>
      </c>
      <c r="T103" s="5" t="str">
        <f t="shared" ca="1" si="52"/>
        <v/>
      </c>
      <c r="U103" s="5" t="str">
        <f t="shared" ca="1" si="52"/>
        <v/>
      </c>
      <c r="V103" s="5" t="str">
        <f t="shared" ca="1" si="52"/>
        <v/>
      </c>
      <c r="W103" s="5" t="str">
        <f t="shared" ca="1" si="52"/>
        <v/>
      </c>
    </row>
    <row r="104" spans="2:23" x14ac:dyDescent="0.3">
      <c r="B104" s="234"/>
      <c r="C104" s="236"/>
      <c r="D104" s="236"/>
      <c r="E104" s="236"/>
      <c r="F104" s="236"/>
      <c r="G104" s="231"/>
      <c r="H104" s="233"/>
      <c r="I104" s="130">
        <f t="shared" ref="I104:I111" si="53">ROUND(SUM(K104:V104),0)</f>
        <v>0</v>
      </c>
      <c r="J104" s="46" t="s">
        <v>123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2:23" x14ac:dyDescent="0.3">
      <c r="B105" s="235"/>
      <c r="C105" s="237"/>
      <c r="D105" s="237"/>
      <c r="E105" s="237"/>
      <c r="F105" s="237"/>
      <c r="G105" s="232"/>
      <c r="H105" s="232"/>
      <c r="I105" s="131">
        <f t="shared" ca="1" si="53"/>
        <v>0</v>
      </c>
      <c r="J105" s="47" t="s">
        <v>124</v>
      </c>
      <c r="K105" s="5" t="str">
        <f t="shared" ref="K105:W105" ca="1" si="54">IF(AND($G104="tak",$H104&gt;0,K$2&gt;=Projekt_Start,K$2&lt;=Projekt_Stop),ROUND(K104*$H104,0),"")</f>
        <v/>
      </c>
      <c r="L105" s="5" t="str">
        <f t="shared" ca="1" si="54"/>
        <v/>
      </c>
      <c r="M105" s="5" t="str">
        <f t="shared" ca="1" si="54"/>
        <v/>
      </c>
      <c r="N105" s="5" t="str">
        <f t="shared" ca="1" si="54"/>
        <v/>
      </c>
      <c r="O105" s="5" t="str">
        <f t="shared" ca="1" si="54"/>
        <v/>
      </c>
      <c r="P105" s="5" t="str">
        <f t="shared" ca="1" si="54"/>
        <v/>
      </c>
      <c r="Q105" s="5" t="str">
        <f t="shared" ca="1" si="54"/>
        <v/>
      </c>
      <c r="R105" s="5" t="str">
        <f t="shared" ca="1" si="54"/>
        <v/>
      </c>
      <c r="S105" s="5" t="str">
        <f t="shared" ca="1" si="54"/>
        <v/>
      </c>
      <c r="T105" s="5" t="str">
        <f t="shared" ca="1" si="54"/>
        <v/>
      </c>
      <c r="U105" s="5" t="str">
        <f t="shared" ca="1" si="54"/>
        <v/>
      </c>
      <c r="V105" s="5" t="str">
        <f t="shared" ca="1" si="54"/>
        <v/>
      </c>
      <c r="W105" s="5" t="str">
        <f t="shared" ca="1" si="54"/>
        <v/>
      </c>
    </row>
    <row r="106" spans="2:23" x14ac:dyDescent="0.3">
      <c r="B106" s="234"/>
      <c r="C106" s="236"/>
      <c r="D106" s="236"/>
      <c r="E106" s="236"/>
      <c r="F106" s="236"/>
      <c r="G106" s="231"/>
      <c r="H106" s="233"/>
      <c r="I106" s="130">
        <f t="shared" si="53"/>
        <v>0</v>
      </c>
      <c r="J106" s="46" t="s">
        <v>123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2:23" x14ac:dyDescent="0.3">
      <c r="B107" s="235"/>
      <c r="C107" s="238"/>
      <c r="D107" s="238"/>
      <c r="E107" s="238"/>
      <c r="F107" s="238"/>
      <c r="G107" s="232"/>
      <c r="H107" s="232"/>
      <c r="I107" s="131">
        <f t="shared" ca="1" si="53"/>
        <v>0</v>
      </c>
      <c r="J107" s="47" t="s">
        <v>124</v>
      </c>
      <c r="K107" s="5" t="str">
        <f t="shared" ref="K107:W107" ca="1" si="55">IF(AND($G106="tak",$H106&gt;0,K$2&gt;=Projekt_Start,K$2&lt;=Projekt_Stop),ROUND(K106*$H106,0),"")</f>
        <v/>
      </c>
      <c r="L107" s="5" t="str">
        <f t="shared" ca="1" si="55"/>
        <v/>
      </c>
      <c r="M107" s="5" t="str">
        <f t="shared" ca="1" si="55"/>
        <v/>
      </c>
      <c r="N107" s="5" t="str">
        <f t="shared" ca="1" si="55"/>
        <v/>
      </c>
      <c r="O107" s="5" t="str">
        <f t="shared" ca="1" si="55"/>
        <v/>
      </c>
      <c r="P107" s="5" t="str">
        <f t="shared" ca="1" si="55"/>
        <v/>
      </c>
      <c r="Q107" s="5" t="str">
        <f t="shared" ca="1" si="55"/>
        <v/>
      </c>
      <c r="R107" s="5" t="str">
        <f t="shared" ca="1" si="55"/>
        <v/>
      </c>
      <c r="S107" s="5" t="str">
        <f t="shared" ca="1" si="55"/>
        <v/>
      </c>
      <c r="T107" s="5" t="str">
        <f t="shared" ca="1" si="55"/>
        <v/>
      </c>
      <c r="U107" s="5" t="str">
        <f t="shared" ca="1" si="55"/>
        <v/>
      </c>
      <c r="V107" s="5" t="str">
        <f t="shared" ca="1" si="55"/>
        <v/>
      </c>
      <c r="W107" s="5" t="str">
        <f t="shared" ca="1" si="55"/>
        <v/>
      </c>
    </row>
    <row r="108" spans="2:23" x14ac:dyDescent="0.3">
      <c r="I108" s="86">
        <f t="shared" si="53"/>
        <v>0</v>
      </c>
      <c r="J108" s="8" t="s">
        <v>123</v>
      </c>
      <c r="K108" s="6">
        <f t="shared" ref="K108:W108" si="56">ROUND(SUMIFS(K$8:K$107,$J$8:$J$107,$J108),0)</f>
        <v>0</v>
      </c>
      <c r="L108" s="6">
        <f t="shared" si="56"/>
        <v>0</v>
      </c>
      <c r="M108" s="6">
        <f t="shared" si="56"/>
        <v>0</v>
      </c>
      <c r="N108" s="6">
        <f t="shared" si="56"/>
        <v>0</v>
      </c>
      <c r="O108" s="6">
        <f t="shared" si="56"/>
        <v>0</v>
      </c>
      <c r="P108" s="6">
        <f t="shared" si="56"/>
        <v>0</v>
      </c>
      <c r="Q108" s="6">
        <f t="shared" si="56"/>
        <v>0</v>
      </c>
      <c r="R108" s="6">
        <f t="shared" si="56"/>
        <v>0</v>
      </c>
      <c r="S108" s="6">
        <f t="shared" si="56"/>
        <v>0</v>
      </c>
      <c r="T108" s="6">
        <f t="shared" si="56"/>
        <v>0</v>
      </c>
      <c r="U108" s="6">
        <f t="shared" si="56"/>
        <v>0</v>
      </c>
      <c r="V108" s="6">
        <f t="shared" si="56"/>
        <v>0</v>
      </c>
      <c r="W108" s="6">
        <f t="shared" si="56"/>
        <v>0</v>
      </c>
    </row>
    <row r="109" spans="2:23" x14ac:dyDescent="0.3">
      <c r="I109" s="86">
        <f t="shared" si="53"/>
        <v>0</v>
      </c>
      <c r="J109" s="8" t="s">
        <v>125</v>
      </c>
      <c r="K109" s="6">
        <f t="shared" ref="K109:W109" si="57">ROUND(SUMIFS(K$8:K$107,$J$8:$J$107,$J108,$G$8:$G$107,"tak"),0)</f>
        <v>0</v>
      </c>
      <c r="L109" s="6">
        <f t="shared" si="57"/>
        <v>0</v>
      </c>
      <c r="M109" s="6">
        <f t="shared" si="57"/>
        <v>0</v>
      </c>
      <c r="N109" s="6">
        <f t="shared" si="57"/>
        <v>0</v>
      </c>
      <c r="O109" s="6">
        <f t="shared" si="57"/>
        <v>0</v>
      </c>
      <c r="P109" s="6">
        <f t="shared" si="57"/>
        <v>0</v>
      </c>
      <c r="Q109" s="6">
        <f t="shared" si="57"/>
        <v>0</v>
      </c>
      <c r="R109" s="6">
        <f t="shared" si="57"/>
        <v>0</v>
      </c>
      <c r="S109" s="6">
        <f t="shared" si="57"/>
        <v>0</v>
      </c>
      <c r="T109" s="6">
        <f t="shared" si="57"/>
        <v>0</v>
      </c>
      <c r="U109" s="6">
        <f t="shared" si="57"/>
        <v>0</v>
      </c>
      <c r="V109" s="6">
        <f t="shared" si="57"/>
        <v>0</v>
      </c>
      <c r="W109" s="6">
        <f t="shared" si="57"/>
        <v>0</v>
      </c>
    </row>
    <row r="110" spans="2:23" x14ac:dyDescent="0.3">
      <c r="I110" s="86">
        <f t="shared" si="53"/>
        <v>0</v>
      </c>
      <c r="J110" s="8" t="s">
        <v>126</v>
      </c>
      <c r="K110" s="6">
        <f t="shared" ref="K110:V110" si="58">ROUND(SUMIFS(K$8:K$107,$J$8:$J$107,$J108,$G$8:$G$107,"nie"),0)</f>
        <v>0</v>
      </c>
      <c r="L110" s="6">
        <f t="shared" si="58"/>
        <v>0</v>
      </c>
      <c r="M110" s="6">
        <f t="shared" si="58"/>
        <v>0</v>
      </c>
      <c r="N110" s="6">
        <f t="shared" si="58"/>
        <v>0</v>
      </c>
      <c r="O110" s="6">
        <f t="shared" si="58"/>
        <v>0</v>
      </c>
      <c r="P110" s="6">
        <f t="shared" si="58"/>
        <v>0</v>
      </c>
      <c r="Q110" s="6">
        <f t="shared" si="58"/>
        <v>0</v>
      </c>
      <c r="R110" s="6">
        <f t="shared" si="58"/>
        <v>0</v>
      </c>
      <c r="S110" s="6">
        <f t="shared" si="58"/>
        <v>0</v>
      </c>
      <c r="T110" s="6">
        <f t="shared" si="58"/>
        <v>0</v>
      </c>
      <c r="U110" s="6">
        <f t="shared" si="58"/>
        <v>0</v>
      </c>
      <c r="V110" s="6">
        <f t="shared" si="58"/>
        <v>0</v>
      </c>
      <c r="W110" s="6">
        <f t="shared" ref="W110" si="59">ROUND(SUMIFS(W$8:W$107,$J$8:$J$107,$J108,$G$8:$G$107,"nie"),0)</f>
        <v>0</v>
      </c>
    </row>
    <row r="111" spans="2:23" x14ac:dyDescent="0.3">
      <c r="I111" s="86">
        <f t="shared" ca="1" si="53"/>
        <v>0</v>
      </c>
      <c r="J111" s="8" t="s">
        <v>124</v>
      </c>
      <c r="K111" s="6">
        <f t="shared" ref="K111:W111" ca="1" si="60">ROUND(SUMIFS(K$8:K$107,$J$8:$J$107,$J111),0)</f>
        <v>0</v>
      </c>
      <c r="L111" s="6">
        <f t="shared" ca="1" si="60"/>
        <v>0</v>
      </c>
      <c r="M111" s="6">
        <f t="shared" ca="1" si="60"/>
        <v>0</v>
      </c>
      <c r="N111" s="6">
        <f t="shared" ca="1" si="60"/>
        <v>0</v>
      </c>
      <c r="O111" s="6">
        <f t="shared" ca="1" si="60"/>
        <v>0</v>
      </c>
      <c r="P111" s="6">
        <f t="shared" ca="1" si="60"/>
        <v>0</v>
      </c>
      <c r="Q111" s="6">
        <f t="shared" ca="1" si="60"/>
        <v>0</v>
      </c>
      <c r="R111" s="6">
        <f t="shared" ca="1" si="60"/>
        <v>0</v>
      </c>
      <c r="S111" s="6">
        <f t="shared" ca="1" si="60"/>
        <v>0</v>
      </c>
      <c r="T111" s="6">
        <f t="shared" ca="1" si="60"/>
        <v>0</v>
      </c>
      <c r="U111" s="6">
        <f t="shared" ca="1" si="60"/>
        <v>0</v>
      </c>
      <c r="V111" s="6">
        <f t="shared" ca="1" si="60"/>
        <v>0</v>
      </c>
      <c r="W111" s="6">
        <f t="shared" ca="1" si="60"/>
        <v>0</v>
      </c>
    </row>
    <row r="112" spans="2:23" x14ac:dyDescent="0.3"/>
    <row r="113" spans="2:23" x14ac:dyDescent="0.3"/>
    <row r="114" spans="2:23" s="96" customFormat="1" ht="20.149999999999999" customHeight="1" x14ac:dyDescent="0.35">
      <c r="B114" s="94" t="s">
        <v>141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</row>
    <row r="115" spans="2:23" ht="4" customHeight="1" x14ac:dyDescent="0.3"/>
    <row r="116" spans="2:23" x14ac:dyDescent="0.3">
      <c r="B116" s="3" t="s">
        <v>112</v>
      </c>
      <c r="C116" s="3" t="s">
        <v>195</v>
      </c>
      <c r="D116" s="3" t="s">
        <v>111</v>
      </c>
      <c r="E116" s="3" t="s">
        <v>105</v>
      </c>
      <c r="F116" s="3" t="s">
        <v>234</v>
      </c>
      <c r="G116" s="3" t="s">
        <v>113</v>
      </c>
      <c r="H116" s="3" t="s">
        <v>114</v>
      </c>
      <c r="I116" s="3" t="s">
        <v>142</v>
      </c>
      <c r="K116" s="4">
        <f ca="1">K$2</f>
        <v>2024</v>
      </c>
      <c r="L116" s="4">
        <f t="shared" ref="L116:W116" ca="1" si="61">L$2</f>
        <v>2025</v>
      </c>
      <c r="M116" s="4">
        <f t="shared" ca="1" si="61"/>
        <v>2026</v>
      </c>
      <c r="N116" s="4">
        <f t="shared" ca="1" si="61"/>
        <v>2027</v>
      </c>
      <c r="O116" s="4">
        <f t="shared" ca="1" si="61"/>
        <v>2028</v>
      </c>
      <c r="P116" s="4">
        <f t="shared" ca="1" si="61"/>
        <v>2029</v>
      </c>
      <c r="Q116" s="4">
        <f t="shared" ca="1" si="61"/>
        <v>2030</v>
      </c>
      <c r="R116" s="4">
        <f t="shared" ca="1" si="61"/>
        <v>2031</v>
      </c>
      <c r="S116" s="4">
        <f t="shared" ca="1" si="61"/>
        <v>2032</v>
      </c>
      <c r="T116" s="4">
        <f t="shared" ca="1" si="61"/>
        <v>2033</v>
      </c>
      <c r="U116" s="4">
        <f t="shared" ca="1" si="61"/>
        <v>2034</v>
      </c>
      <c r="V116" s="4">
        <f t="shared" ca="1" si="61"/>
        <v>2035</v>
      </c>
      <c r="W116" s="4">
        <f t="shared" ca="1" si="61"/>
        <v>2036</v>
      </c>
    </row>
    <row r="117" spans="2:23" ht="4" customHeight="1" x14ac:dyDescent="0.3"/>
    <row r="118" spans="2:23" x14ac:dyDescent="0.3">
      <c r="B118" s="234"/>
      <c r="C118" s="236"/>
      <c r="D118" s="236"/>
      <c r="E118" s="236"/>
      <c r="F118" s="236"/>
      <c r="G118" s="231"/>
      <c r="H118" s="233"/>
      <c r="I118" s="130">
        <f t="shared" ref="I118:I149" si="62">ROUND(SUM(K118:V118),0)</f>
        <v>0</v>
      </c>
      <c r="J118" s="46" t="s">
        <v>123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2:23" x14ac:dyDescent="0.3">
      <c r="B119" s="235"/>
      <c r="C119" s="237"/>
      <c r="D119" s="237"/>
      <c r="E119" s="237"/>
      <c r="F119" s="237"/>
      <c r="G119" s="232"/>
      <c r="H119" s="232"/>
      <c r="I119" s="131">
        <f t="shared" ca="1" si="62"/>
        <v>0</v>
      </c>
      <c r="J119" s="47" t="s">
        <v>124</v>
      </c>
      <c r="K119" s="5" t="str">
        <f t="shared" ref="K119:W119" ca="1" si="63">IF(AND($G118="tak",$H118&gt;0,K$2&gt;=Projekt_Start,K$2&lt;=Projekt_Stop),ROUND(K118*$H118,0),"")</f>
        <v/>
      </c>
      <c r="L119" s="5" t="str">
        <f t="shared" ca="1" si="63"/>
        <v/>
      </c>
      <c r="M119" s="5" t="str">
        <f t="shared" ca="1" si="63"/>
        <v/>
      </c>
      <c r="N119" s="5" t="str">
        <f t="shared" ca="1" si="63"/>
        <v/>
      </c>
      <c r="O119" s="5" t="str">
        <f t="shared" ca="1" si="63"/>
        <v/>
      </c>
      <c r="P119" s="5" t="str">
        <f t="shared" ca="1" si="63"/>
        <v/>
      </c>
      <c r="Q119" s="5" t="str">
        <f t="shared" ca="1" si="63"/>
        <v/>
      </c>
      <c r="R119" s="5" t="str">
        <f t="shared" ca="1" si="63"/>
        <v/>
      </c>
      <c r="S119" s="5" t="str">
        <f t="shared" ca="1" si="63"/>
        <v/>
      </c>
      <c r="T119" s="5" t="str">
        <f t="shared" ca="1" si="63"/>
        <v/>
      </c>
      <c r="U119" s="5" t="str">
        <f t="shared" ca="1" si="63"/>
        <v/>
      </c>
      <c r="V119" s="5" t="str">
        <f t="shared" ca="1" si="63"/>
        <v/>
      </c>
      <c r="W119" s="5" t="str">
        <f t="shared" ca="1" si="63"/>
        <v/>
      </c>
    </row>
    <row r="120" spans="2:23" x14ac:dyDescent="0.3">
      <c r="B120" s="234"/>
      <c r="C120" s="236"/>
      <c r="D120" s="236"/>
      <c r="E120" s="236"/>
      <c r="F120" s="236"/>
      <c r="G120" s="231"/>
      <c r="H120" s="233"/>
      <c r="I120" s="130">
        <f t="shared" si="62"/>
        <v>0</v>
      </c>
      <c r="J120" s="46" t="s">
        <v>123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2:23" x14ac:dyDescent="0.3">
      <c r="B121" s="235"/>
      <c r="C121" s="237"/>
      <c r="D121" s="237"/>
      <c r="E121" s="237"/>
      <c r="F121" s="237"/>
      <c r="G121" s="232"/>
      <c r="H121" s="232"/>
      <c r="I121" s="131">
        <f t="shared" ca="1" si="62"/>
        <v>0</v>
      </c>
      <c r="J121" s="47" t="s">
        <v>124</v>
      </c>
      <c r="K121" s="5" t="str">
        <f t="shared" ref="K121:W121" ca="1" si="64">IF(AND($G120="tak",$H120&gt;0,K$2&gt;=Projekt_Start,K$2&lt;=Projekt_Stop),ROUND(K120*$H120,0),"")</f>
        <v/>
      </c>
      <c r="L121" s="5" t="str">
        <f t="shared" ca="1" si="64"/>
        <v/>
      </c>
      <c r="M121" s="5" t="str">
        <f t="shared" ca="1" si="64"/>
        <v/>
      </c>
      <c r="N121" s="5" t="str">
        <f t="shared" ca="1" si="64"/>
        <v/>
      </c>
      <c r="O121" s="5" t="str">
        <f t="shared" ca="1" si="64"/>
        <v/>
      </c>
      <c r="P121" s="5" t="str">
        <f t="shared" ca="1" si="64"/>
        <v/>
      </c>
      <c r="Q121" s="5" t="str">
        <f t="shared" ca="1" si="64"/>
        <v/>
      </c>
      <c r="R121" s="5" t="str">
        <f t="shared" ca="1" si="64"/>
        <v/>
      </c>
      <c r="S121" s="5" t="str">
        <f t="shared" ca="1" si="64"/>
        <v/>
      </c>
      <c r="T121" s="5" t="str">
        <f t="shared" ca="1" si="64"/>
        <v/>
      </c>
      <c r="U121" s="5" t="str">
        <f t="shared" ca="1" si="64"/>
        <v/>
      </c>
      <c r="V121" s="5" t="str">
        <f t="shared" ca="1" si="64"/>
        <v/>
      </c>
      <c r="W121" s="5" t="str">
        <f t="shared" ca="1" si="64"/>
        <v/>
      </c>
    </row>
    <row r="122" spans="2:23" x14ac:dyDescent="0.3">
      <c r="B122" s="234"/>
      <c r="C122" s="236"/>
      <c r="D122" s="236"/>
      <c r="E122" s="236"/>
      <c r="F122" s="236"/>
      <c r="G122" s="231"/>
      <c r="H122" s="233"/>
      <c r="I122" s="130">
        <f t="shared" si="62"/>
        <v>0</v>
      </c>
      <c r="J122" s="46" t="s">
        <v>123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2:23" x14ac:dyDescent="0.3">
      <c r="B123" s="235"/>
      <c r="C123" s="237"/>
      <c r="D123" s="237"/>
      <c r="E123" s="237"/>
      <c r="F123" s="237"/>
      <c r="G123" s="232"/>
      <c r="H123" s="232"/>
      <c r="I123" s="131">
        <f t="shared" ca="1" si="62"/>
        <v>0</v>
      </c>
      <c r="J123" s="47" t="s">
        <v>124</v>
      </c>
      <c r="K123" s="5" t="str">
        <f t="shared" ref="K123:W123" ca="1" si="65">IF(AND($G122="tak",$H122&gt;0,K$2&gt;=Projekt_Start,K$2&lt;=Projekt_Stop),ROUND(K122*$H122,0),"")</f>
        <v/>
      </c>
      <c r="L123" s="5" t="str">
        <f t="shared" ca="1" si="65"/>
        <v/>
      </c>
      <c r="M123" s="5" t="str">
        <f t="shared" ca="1" si="65"/>
        <v/>
      </c>
      <c r="N123" s="5" t="str">
        <f t="shared" ca="1" si="65"/>
        <v/>
      </c>
      <c r="O123" s="5" t="str">
        <f t="shared" ca="1" si="65"/>
        <v/>
      </c>
      <c r="P123" s="5" t="str">
        <f t="shared" ca="1" si="65"/>
        <v/>
      </c>
      <c r="Q123" s="5" t="str">
        <f t="shared" ca="1" si="65"/>
        <v/>
      </c>
      <c r="R123" s="5" t="str">
        <f t="shared" ca="1" si="65"/>
        <v/>
      </c>
      <c r="S123" s="5" t="str">
        <f t="shared" ca="1" si="65"/>
        <v/>
      </c>
      <c r="T123" s="5" t="str">
        <f t="shared" ca="1" si="65"/>
        <v/>
      </c>
      <c r="U123" s="5" t="str">
        <f t="shared" ca="1" si="65"/>
        <v/>
      </c>
      <c r="V123" s="5" t="str">
        <f t="shared" ca="1" si="65"/>
        <v/>
      </c>
      <c r="W123" s="5" t="str">
        <f t="shared" ca="1" si="65"/>
        <v/>
      </c>
    </row>
    <row r="124" spans="2:23" x14ac:dyDescent="0.3">
      <c r="B124" s="234"/>
      <c r="C124" s="236"/>
      <c r="D124" s="236"/>
      <c r="E124" s="236"/>
      <c r="F124" s="236"/>
      <c r="G124" s="231"/>
      <c r="H124" s="233"/>
      <c r="I124" s="130">
        <f t="shared" si="62"/>
        <v>0</v>
      </c>
      <c r="J124" s="46" t="s">
        <v>123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2:23" x14ac:dyDescent="0.3">
      <c r="B125" s="235"/>
      <c r="C125" s="237"/>
      <c r="D125" s="237"/>
      <c r="E125" s="237"/>
      <c r="F125" s="237"/>
      <c r="G125" s="232"/>
      <c r="H125" s="232"/>
      <c r="I125" s="131">
        <f t="shared" ca="1" si="62"/>
        <v>0</v>
      </c>
      <c r="J125" s="47" t="s">
        <v>124</v>
      </c>
      <c r="K125" s="5" t="str">
        <f t="shared" ref="K125:W125" ca="1" si="66">IF(AND($G124="tak",$H124&gt;0,K$2&gt;=Projekt_Start,K$2&lt;=Projekt_Stop),ROUND(K124*$H124,0),"")</f>
        <v/>
      </c>
      <c r="L125" s="5" t="str">
        <f t="shared" ca="1" si="66"/>
        <v/>
      </c>
      <c r="M125" s="5" t="str">
        <f t="shared" ca="1" si="66"/>
        <v/>
      </c>
      <c r="N125" s="5" t="str">
        <f t="shared" ca="1" si="66"/>
        <v/>
      </c>
      <c r="O125" s="5" t="str">
        <f t="shared" ca="1" si="66"/>
        <v/>
      </c>
      <c r="P125" s="5" t="str">
        <f t="shared" ca="1" si="66"/>
        <v/>
      </c>
      <c r="Q125" s="5" t="str">
        <f t="shared" ca="1" si="66"/>
        <v/>
      </c>
      <c r="R125" s="5" t="str">
        <f t="shared" ca="1" si="66"/>
        <v/>
      </c>
      <c r="S125" s="5" t="str">
        <f t="shared" ca="1" si="66"/>
        <v/>
      </c>
      <c r="T125" s="5" t="str">
        <f t="shared" ca="1" si="66"/>
        <v/>
      </c>
      <c r="U125" s="5" t="str">
        <f t="shared" ca="1" si="66"/>
        <v/>
      </c>
      <c r="V125" s="5" t="str">
        <f t="shared" ca="1" si="66"/>
        <v/>
      </c>
      <c r="W125" s="5" t="str">
        <f t="shared" ca="1" si="66"/>
        <v/>
      </c>
    </row>
    <row r="126" spans="2:23" x14ac:dyDescent="0.3">
      <c r="B126" s="234"/>
      <c r="C126" s="236"/>
      <c r="D126" s="236"/>
      <c r="E126" s="236"/>
      <c r="F126" s="236"/>
      <c r="G126" s="231"/>
      <c r="H126" s="233"/>
      <c r="I126" s="130">
        <f t="shared" si="62"/>
        <v>0</v>
      </c>
      <c r="J126" s="46" t="s">
        <v>123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2:23" x14ac:dyDescent="0.3">
      <c r="B127" s="235"/>
      <c r="C127" s="237"/>
      <c r="D127" s="237"/>
      <c r="E127" s="237"/>
      <c r="F127" s="237"/>
      <c r="G127" s="232"/>
      <c r="H127" s="232"/>
      <c r="I127" s="131">
        <f t="shared" ca="1" si="62"/>
        <v>0</v>
      </c>
      <c r="J127" s="47" t="s">
        <v>124</v>
      </c>
      <c r="K127" s="5" t="str">
        <f t="shared" ref="K127:W127" ca="1" si="67">IF(AND($G126="tak",$H126&gt;0,K$2&gt;=Projekt_Start,K$2&lt;=Projekt_Stop),ROUND(K126*$H126,0),"")</f>
        <v/>
      </c>
      <c r="L127" s="5" t="str">
        <f t="shared" ca="1" si="67"/>
        <v/>
      </c>
      <c r="M127" s="5" t="str">
        <f t="shared" ca="1" si="67"/>
        <v/>
      </c>
      <c r="N127" s="5" t="str">
        <f t="shared" ca="1" si="67"/>
        <v/>
      </c>
      <c r="O127" s="5" t="str">
        <f t="shared" ca="1" si="67"/>
        <v/>
      </c>
      <c r="P127" s="5" t="str">
        <f t="shared" ca="1" si="67"/>
        <v/>
      </c>
      <c r="Q127" s="5" t="str">
        <f t="shared" ca="1" si="67"/>
        <v/>
      </c>
      <c r="R127" s="5" t="str">
        <f t="shared" ca="1" si="67"/>
        <v/>
      </c>
      <c r="S127" s="5" t="str">
        <f t="shared" ca="1" si="67"/>
        <v/>
      </c>
      <c r="T127" s="5" t="str">
        <f t="shared" ca="1" si="67"/>
        <v/>
      </c>
      <c r="U127" s="5" t="str">
        <f t="shared" ca="1" si="67"/>
        <v/>
      </c>
      <c r="V127" s="5" t="str">
        <f t="shared" ca="1" si="67"/>
        <v/>
      </c>
      <c r="W127" s="5" t="str">
        <f t="shared" ca="1" si="67"/>
        <v/>
      </c>
    </row>
    <row r="128" spans="2:23" x14ac:dyDescent="0.3">
      <c r="B128" s="234"/>
      <c r="C128" s="236"/>
      <c r="D128" s="236"/>
      <c r="E128" s="236"/>
      <c r="F128" s="236"/>
      <c r="G128" s="231"/>
      <c r="H128" s="233"/>
      <c r="I128" s="130">
        <f t="shared" si="62"/>
        <v>0</v>
      </c>
      <c r="J128" s="46" t="s">
        <v>123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2:23" x14ac:dyDescent="0.3">
      <c r="B129" s="235"/>
      <c r="C129" s="237"/>
      <c r="D129" s="237"/>
      <c r="E129" s="237"/>
      <c r="F129" s="237"/>
      <c r="G129" s="232"/>
      <c r="H129" s="232"/>
      <c r="I129" s="131">
        <f t="shared" ca="1" si="62"/>
        <v>0</v>
      </c>
      <c r="J129" s="47" t="s">
        <v>124</v>
      </c>
      <c r="K129" s="5" t="str">
        <f t="shared" ref="K129:W129" ca="1" si="68">IF(AND($G128="tak",$H128&gt;0,K$2&gt;=Projekt_Start,K$2&lt;=Projekt_Stop),ROUND(K128*$H128,0),"")</f>
        <v/>
      </c>
      <c r="L129" s="5" t="str">
        <f t="shared" ca="1" si="68"/>
        <v/>
      </c>
      <c r="M129" s="5" t="str">
        <f t="shared" ca="1" si="68"/>
        <v/>
      </c>
      <c r="N129" s="5" t="str">
        <f t="shared" ca="1" si="68"/>
        <v/>
      </c>
      <c r="O129" s="5" t="str">
        <f t="shared" ca="1" si="68"/>
        <v/>
      </c>
      <c r="P129" s="5" t="str">
        <f t="shared" ca="1" si="68"/>
        <v/>
      </c>
      <c r="Q129" s="5" t="str">
        <f t="shared" ca="1" si="68"/>
        <v/>
      </c>
      <c r="R129" s="5" t="str">
        <f t="shared" ca="1" si="68"/>
        <v/>
      </c>
      <c r="S129" s="5" t="str">
        <f t="shared" ca="1" si="68"/>
        <v/>
      </c>
      <c r="T129" s="5" t="str">
        <f t="shared" ca="1" si="68"/>
        <v/>
      </c>
      <c r="U129" s="5" t="str">
        <f t="shared" ca="1" si="68"/>
        <v/>
      </c>
      <c r="V129" s="5" t="str">
        <f t="shared" ca="1" si="68"/>
        <v/>
      </c>
      <c r="W129" s="5" t="str">
        <f t="shared" ca="1" si="68"/>
        <v/>
      </c>
    </row>
    <row r="130" spans="2:23" x14ac:dyDescent="0.3">
      <c r="B130" s="234"/>
      <c r="C130" s="236"/>
      <c r="D130" s="236"/>
      <c r="E130" s="236"/>
      <c r="F130" s="236"/>
      <c r="G130" s="231"/>
      <c r="H130" s="233"/>
      <c r="I130" s="130">
        <f t="shared" si="62"/>
        <v>0</v>
      </c>
      <c r="J130" s="46" t="s">
        <v>123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2:23" x14ac:dyDescent="0.3">
      <c r="B131" s="235"/>
      <c r="C131" s="237"/>
      <c r="D131" s="237"/>
      <c r="E131" s="237"/>
      <c r="F131" s="237"/>
      <c r="G131" s="232"/>
      <c r="H131" s="232"/>
      <c r="I131" s="131">
        <f t="shared" ca="1" si="62"/>
        <v>0</v>
      </c>
      <c r="J131" s="47" t="s">
        <v>124</v>
      </c>
      <c r="K131" s="5" t="str">
        <f t="shared" ref="K131:W131" ca="1" si="69">IF(AND($G130="tak",$H130&gt;0,K$2&gt;=Projekt_Start,K$2&lt;=Projekt_Stop),ROUND(K130*$H130,0),"")</f>
        <v/>
      </c>
      <c r="L131" s="5" t="str">
        <f t="shared" ca="1" si="69"/>
        <v/>
      </c>
      <c r="M131" s="5" t="str">
        <f t="shared" ca="1" si="69"/>
        <v/>
      </c>
      <c r="N131" s="5" t="str">
        <f t="shared" ca="1" si="69"/>
        <v/>
      </c>
      <c r="O131" s="5" t="str">
        <f t="shared" ca="1" si="69"/>
        <v/>
      </c>
      <c r="P131" s="5" t="str">
        <f t="shared" ca="1" si="69"/>
        <v/>
      </c>
      <c r="Q131" s="5" t="str">
        <f t="shared" ca="1" si="69"/>
        <v/>
      </c>
      <c r="R131" s="5" t="str">
        <f t="shared" ca="1" si="69"/>
        <v/>
      </c>
      <c r="S131" s="5" t="str">
        <f t="shared" ca="1" si="69"/>
        <v/>
      </c>
      <c r="T131" s="5" t="str">
        <f t="shared" ca="1" si="69"/>
        <v/>
      </c>
      <c r="U131" s="5" t="str">
        <f t="shared" ca="1" si="69"/>
        <v/>
      </c>
      <c r="V131" s="5" t="str">
        <f t="shared" ca="1" si="69"/>
        <v/>
      </c>
      <c r="W131" s="5" t="str">
        <f t="shared" ca="1" si="69"/>
        <v/>
      </c>
    </row>
    <row r="132" spans="2:23" x14ac:dyDescent="0.3">
      <c r="B132" s="234"/>
      <c r="C132" s="236"/>
      <c r="D132" s="236"/>
      <c r="E132" s="236"/>
      <c r="F132" s="236"/>
      <c r="G132" s="231"/>
      <c r="H132" s="233"/>
      <c r="I132" s="130">
        <f t="shared" si="62"/>
        <v>0</v>
      </c>
      <c r="J132" s="46" t="s">
        <v>123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2:23" x14ac:dyDescent="0.3">
      <c r="B133" s="235"/>
      <c r="C133" s="237"/>
      <c r="D133" s="237"/>
      <c r="E133" s="237"/>
      <c r="F133" s="237"/>
      <c r="G133" s="232"/>
      <c r="H133" s="232"/>
      <c r="I133" s="131">
        <f t="shared" ca="1" si="62"/>
        <v>0</v>
      </c>
      <c r="J133" s="47" t="s">
        <v>124</v>
      </c>
      <c r="K133" s="5" t="str">
        <f t="shared" ref="K133:W133" ca="1" si="70">IF(AND($G132="tak",$H132&gt;0,K$2&gt;=Projekt_Start,K$2&lt;=Projekt_Stop),ROUND(K132*$H132,0),"")</f>
        <v/>
      </c>
      <c r="L133" s="5" t="str">
        <f t="shared" ca="1" si="70"/>
        <v/>
      </c>
      <c r="M133" s="5" t="str">
        <f t="shared" ca="1" si="70"/>
        <v/>
      </c>
      <c r="N133" s="5" t="str">
        <f t="shared" ca="1" si="70"/>
        <v/>
      </c>
      <c r="O133" s="5" t="str">
        <f t="shared" ca="1" si="70"/>
        <v/>
      </c>
      <c r="P133" s="5" t="str">
        <f t="shared" ca="1" si="70"/>
        <v/>
      </c>
      <c r="Q133" s="5" t="str">
        <f t="shared" ca="1" si="70"/>
        <v/>
      </c>
      <c r="R133" s="5" t="str">
        <f t="shared" ca="1" si="70"/>
        <v/>
      </c>
      <c r="S133" s="5" t="str">
        <f t="shared" ca="1" si="70"/>
        <v/>
      </c>
      <c r="T133" s="5" t="str">
        <f t="shared" ca="1" si="70"/>
        <v/>
      </c>
      <c r="U133" s="5" t="str">
        <f t="shared" ca="1" si="70"/>
        <v/>
      </c>
      <c r="V133" s="5" t="str">
        <f t="shared" ca="1" si="70"/>
        <v/>
      </c>
      <c r="W133" s="5" t="str">
        <f t="shared" ca="1" si="70"/>
        <v/>
      </c>
    </row>
    <row r="134" spans="2:23" x14ac:dyDescent="0.3">
      <c r="B134" s="234"/>
      <c r="C134" s="236"/>
      <c r="D134" s="236"/>
      <c r="E134" s="236"/>
      <c r="F134" s="236"/>
      <c r="G134" s="231"/>
      <c r="H134" s="233"/>
      <c r="I134" s="130">
        <f t="shared" si="62"/>
        <v>0</v>
      </c>
      <c r="J134" s="46" t="s">
        <v>123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2:23" x14ac:dyDescent="0.3">
      <c r="B135" s="235"/>
      <c r="C135" s="237"/>
      <c r="D135" s="237"/>
      <c r="E135" s="237"/>
      <c r="F135" s="237"/>
      <c r="G135" s="232"/>
      <c r="H135" s="232"/>
      <c r="I135" s="131">
        <f t="shared" ca="1" si="62"/>
        <v>0</v>
      </c>
      <c r="J135" s="47" t="s">
        <v>124</v>
      </c>
      <c r="K135" s="5" t="str">
        <f t="shared" ref="K135:W135" ca="1" si="71">IF(AND($G134="tak",$H134&gt;0,K$2&gt;=Projekt_Start,K$2&lt;=Projekt_Stop),ROUND(K134*$H134,0),"")</f>
        <v/>
      </c>
      <c r="L135" s="5" t="str">
        <f t="shared" ca="1" si="71"/>
        <v/>
      </c>
      <c r="M135" s="5" t="str">
        <f t="shared" ca="1" si="71"/>
        <v/>
      </c>
      <c r="N135" s="5" t="str">
        <f t="shared" ca="1" si="71"/>
        <v/>
      </c>
      <c r="O135" s="5" t="str">
        <f t="shared" ca="1" si="71"/>
        <v/>
      </c>
      <c r="P135" s="5" t="str">
        <f t="shared" ca="1" si="71"/>
        <v/>
      </c>
      <c r="Q135" s="5" t="str">
        <f t="shared" ca="1" si="71"/>
        <v/>
      </c>
      <c r="R135" s="5" t="str">
        <f t="shared" ca="1" si="71"/>
        <v/>
      </c>
      <c r="S135" s="5" t="str">
        <f t="shared" ca="1" si="71"/>
        <v/>
      </c>
      <c r="T135" s="5" t="str">
        <f t="shared" ca="1" si="71"/>
        <v/>
      </c>
      <c r="U135" s="5" t="str">
        <f t="shared" ca="1" si="71"/>
        <v/>
      </c>
      <c r="V135" s="5" t="str">
        <f t="shared" ca="1" si="71"/>
        <v/>
      </c>
      <c r="W135" s="5" t="str">
        <f t="shared" ca="1" si="71"/>
        <v/>
      </c>
    </row>
    <row r="136" spans="2:23" x14ac:dyDescent="0.3">
      <c r="B136" s="234"/>
      <c r="C136" s="236"/>
      <c r="D136" s="236"/>
      <c r="E136" s="236"/>
      <c r="F136" s="236"/>
      <c r="G136" s="231"/>
      <c r="H136" s="233"/>
      <c r="I136" s="130">
        <f t="shared" si="62"/>
        <v>0</v>
      </c>
      <c r="J136" s="46" t="s">
        <v>123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2:23" x14ac:dyDescent="0.3">
      <c r="B137" s="235"/>
      <c r="C137" s="237"/>
      <c r="D137" s="237"/>
      <c r="E137" s="237"/>
      <c r="F137" s="237"/>
      <c r="G137" s="232"/>
      <c r="H137" s="232"/>
      <c r="I137" s="131">
        <f t="shared" ca="1" si="62"/>
        <v>0</v>
      </c>
      <c r="J137" s="47" t="s">
        <v>124</v>
      </c>
      <c r="K137" s="5" t="str">
        <f t="shared" ref="K137:W137" ca="1" si="72">IF(AND($G136="tak",$H136&gt;0,K$2&gt;=Projekt_Start,K$2&lt;=Projekt_Stop),ROUND(K136*$H136,0),"")</f>
        <v/>
      </c>
      <c r="L137" s="5" t="str">
        <f t="shared" ca="1" si="72"/>
        <v/>
      </c>
      <c r="M137" s="5" t="str">
        <f t="shared" ca="1" si="72"/>
        <v/>
      </c>
      <c r="N137" s="5" t="str">
        <f t="shared" ca="1" si="72"/>
        <v/>
      </c>
      <c r="O137" s="5" t="str">
        <f t="shared" ca="1" si="72"/>
        <v/>
      </c>
      <c r="P137" s="5" t="str">
        <f t="shared" ca="1" si="72"/>
        <v/>
      </c>
      <c r="Q137" s="5" t="str">
        <f t="shared" ca="1" si="72"/>
        <v/>
      </c>
      <c r="R137" s="5" t="str">
        <f t="shared" ca="1" si="72"/>
        <v/>
      </c>
      <c r="S137" s="5" t="str">
        <f t="shared" ca="1" si="72"/>
        <v/>
      </c>
      <c r="T137" s="5" t="str">
        <f t="shared" ca="1" si="72"/>
        <v/>
      </c>
      <c r="U137" s="5" t="str">
        <f t="shared" ca="1" si="72"/>
        <v/>
      </c>
      <c r="V137" s="5" t="str">
        <f t="shared" ca="1" si="72"/>
        <v/>
      </c>
      <c r="W137" s="5" t="str">
        <f t="shared" ca="1" si="72"/>
        <v/>
      </c>
    </row>
    <row r="138" spans="2:23" x14ac:dyDescent="0.3">
      <c r="B138" s="234"/>
      <c r="C138" s="236"/>
      <c r="D138" s="236"/>
      <c r="E138" s="236"/>
      <c r="F138" s="236"/>
      <c r="G138" s="231"/>
      <c r="H138" s="233"/>
      <c r="I138" s="130">
        <f t="shared" si="62"/>
        <v>0</v>
      </c>
      <c r="J138" s="46" t="s">
        <v>123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2:23" x14ac:dyDescent="0.3">
      <c r="B139" s="235"/>
      <c r="C139" s="237"/>
      <c r="D139" s="237"/>
      <c r="E139" s="237"/>
      <c r="F139" s="237"/>
      <c r="G139" s="232"/>
      <c r="H139" s="232"/>
      <c r="I139" s="131">
        <f t="shared" ca="1" si="62"/>
        <v>0</v>
      </c>
      <c r="J139" s="47" t="s">
        <v>124</v>
      </c>
      <c r="K139" s="5" t="str">
        <f t="shared" ref="K139:W139" ca="1" si="73">IF(AND($G138="tak",$H138&gt;0,K$2&gt;=Projekt_Start,K$2&lt;=Projekt_Stop),ROUND(K138*$H138,0),"")</f>
        <v/>
      </c>
      <c r="L139" s="5" t="str">
        <f t="shared" ca="1" si="73"/>
        <v/>
      </c>
      <c r="M139" s="5" t="str">
        <f t="shared" ca="1" si="73"/>
        <v/>
      </c>
      <c r="N139" s="5" t="str">
        <f t="shared" ca="1" si="73"/>
        <v/>
      </c>
      <c r="O139" s="5" t="str">
        <f t="shared" ca="1" si="73"/>
        <v/>
      </c>
      <c r="P139" s="5" t="str">
        <f t="shared" ca="1" si="73"/>
        <v/>
      </c>
      <c r="Q139" s="5" t="str">
        <f t="shared" ca="1" si="73"/>
        <v/>
      </c>
      <c r="R139" s="5" t="str">
        <f t="shared" ca="1" si="73"/>
        <v/>
      </c>
      <c r="S139" s="5" t="str">
        <f t="shared" ca="1" si="73"/>
        <v/>
      </c>
      <c r="T139" s="5" t="str">
        <f t="shared" ca="1" si="73"/>
        <v/>
      </c>
      <c r="U139" s="5" t="str">
        <f t="shared" ca="1" si="73"/>
        <v/>
      </c>
      <c r="V139" s="5" t="str">
        <f t="shared" ca="1" si="73"/>
        <v/>
      </c>
      <c r="W139" s="5" t="str">
        <f t="shared" ca="1" si="73"/>
        <v/>
      </c>
    </row>
    <row r="140" spans="2:23" x14ac:dyDescent="0.3">
      <c r="B140" s="234"/>
      <c r="C140" s="236"/>
      <c r="D140" s="236"/>
      <c r="E140" s="236"/>
      <c r="F140" s="236"/>
      <c r="G140" s="231"/>
      <c r="H140" s="233"/>
      <c r="I140" s="130">
        <f t="shared" si="62"/>
        <v>0</v>
      </c>
      <c r="J140" s="46" t="s">
        <v>123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2:23" x14ac:dyDescent="0.3">
      <c r="B141" s="235"/>
      <c r="C141" s="237"/>
      <c r="D141" s="237"/>
      <c r="E141" s="237"/>
      <c r="F141" s="237"/>
      <c r="G141" s="232"/>
      <c r="H141" s="232"/>
      <c r="I141" s="131">
        <f t="shared" ca="1" si="62"/>
        <v>0</v>
      </c>
      <c r="J141" s="47" t="s">
        <v>124</v>
      </c>
      <c r="K141" s="5" t="str">
        <f t="shared" ref="K141:W141" ca="1" si="74">IF(AND($G140="tak",$H140&gt;0,K$2&gt;=Projekt_Start,K$2&lt;=Projekt_Stop),ROUND(K140*$H140,0),"")</f>
        <v/>
      </c>
      <c r="L141" s="5" t="str">
        <f t="shared" ca="1" si="74"/>
        <v/>
      </c>
      <c r="M141" s="5" t="str">
        <f t="shared" ca="1" si="74"/>
        <v/>
      </c>
      <c r="N141" s="5" t="str">
        <f t="shared" ca="1" si="74"/>
        <v/>
      </c>
      <c r="O141" s="5" t="str">
        <f t="shared" ca="1" si="74"/>
        <v/>
      </c>
      <c r="P141" s="5" t="str">
        <f t="shared" ca="1" si="74"/>
        <v/>
      </c>
      <c r="Q141" s="5" t="str">
        <f t="shared" ca="1" si="74"/>
        <v/>
      </c>
      <c r="R141" s="5" t="str">
        <f t="shared" ca="1" si="74"/>
        <v/>
      </c>
      <c r="S141" s="5" t="str">
        <f t="shared" ca="1" si="74"/>
        <v/>
      </c>
      <c r="T141" s="5" t="str">
        <f t="shared" ca="1" si="74"/>
        <v/>
      </c>
      <c r="U141" s="5" t="str">
        <f t="shared" ca="1" si="74"/>
        <v/>
      </c>
      <c r="V141" s="5" t="str">
        <f t="shared" ca="1" si="74"/>
        <v/>
      </c>
      <c r="W141" s="5" t="str">
        <f t="shared" ca="1" si="74"/>
        <v/>
      </c>
    </row>
    <row r="142" spans="2:23" x14ac:dyDescent="0.3">
      <c r="B142" s="234"/>
      <c r="C142" s="236"/>
      <c r="D142" s="236"/>
      <c r="E142" s="236"/>
      <c r="F142" s="236"/>
      <c r="G142" s="231"/>
      <c r="H142" s="233"/>
      <c r="I142" s="130">
        <f t="shared" si="62"/>
        <v>0</v>
      </c>
      <c r="J142" s="46" t="s">
        <v>123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2:23" x14ac:dyDescent="0.3">
      <c r="B143" s="235"/>
      <c r="C143" s="237"/>
      <c r="D143" s="237"/>
      <c r="E143" s="237"/>
      <c r="F143" s="237"/>
      <c r="G143" s="232"/>
      <c r="H143" s="232"/>
      <c r="I143" s="131">
        <f t="shared" ca="1" si="62"/>
        <v>0</v>
      </c>
      <c r="J143" s="47" t="s">
        <v>124</v>
      </c>
      <c r="K143" s="5" t="str">
        <f t="shared" ref="K143:W143" ca="1" si="75">IF(AND($G142="tak",$H142&gt;0,K$2&gt;=Projekt_Start,K$2&lt;=Projekt_Stop),ROUND(K142*$H142,0),"")</f>
        <v/>
      </c>
      <c r="L143" s="5" t="str">
        <f t="shared" ca="1" si="75"/>
        <v/>
      </c>
      <c r="M143" s="5" t="str">
        <f t="shared" ca="1" si="75"/>
        <v/>
      </c>
      <c r="N143" s="5" t="str">
        <f t="shared" ca="1" si="75"/>
        <v/>
      </c>
      <c r="O143" s="5" t="str">
        <f t="shared" ca="1" si="75"/>
        <v/>
      </c>
      <c r="P143" s="5" t="str">
        <f t="shared" ca="1" si="75"/>
        <v/>
      </c>
      <c r="Q143" s="5" t="str">
        <f t="shared" ca="1" si="75"/>
        <v/>
      </c>
      <c r="R143" s="5" t="str">
        <f t="shared" ca="1" si="75"/>
        <v/>
      </c>
      <c r="S143" s="5" t="str">
        <f t="shared" ca="1" si="75"/>
        <v/>
      </c>
      <c r="T143" s="5" t="str">
        <f t="shared" ca="1" si="75"/>
        <v/>
      </c>
      <c r="U143" s="5" t="str">
        <f t="shared" ca="1" si="75"/>
        <v/>
      </c>
      <c r="V143" s="5" t="str">
        <f t="shared" ca="1" si="75"/>
        <v/>
      </c>
      <c r="W143" s="5" t="str">
        <f t="shared" ca="1" si="75"/>
        <v/>
      </c>
    </row>
    <row r="144" spans="2:23" x14ac:dyDescent="0.3">
      <c r="B144" s="234"/>
      <c r="C144" s="236"/>
      <c r="D144" s="236"/>
      <c r="E144" s="236"/>
      <c r="F144" s="236"/>
      <c r="G144" s="231"/>
      <c r="H144" s="233"/>
      <c r="I144" s="130">
        <f t="shared" si="62"/>
        <v>0</v>
      </c>
      <c r="J144" s="46" t="s">
        <v>123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2:23" x14ac:dyDescent="0.3">
      <c r="B145" s="235"/>
      <c r="C145" s="237"/>
      <c r="D145" s="237"/>
      <c r="E145" s="237"/>
      <c r="F145" s="237"/>
      <c r="G145" s="232"/>
      <c r="H145" s="232"/>
      <c r="I145" s="131">
        <f t="shared" ca="1" si="62"/>
        <v>0</v>
      </c>
      <c r="J145" s="47" t="s">
        <v>124</v>
      </c>
      <c r="K145" s="5" t="str">
        <f t="shared" ref="K145:W145" ca="1" si="76">IF(AND($G144="tak",$H144&gt;0,K$2&gt;=Projekt_Start,K$2&lt;=Projekt_Stop),ROUND(K144*$H144,0),"")</f>
        <v/>
      </c>
      <c r="L145" s="5" t="str">
        <f t="shared" ca="1" si="76"/>
        <v/>
      </c>
      <c r="M145" s="5" t="str">
        <f t="shared" ca="1" si="76"/>
        <v/>
      </c>
      <c r="N145" s="5" t="str">
        <f t="shared" ca="1" si="76"/>
        <v/>
      </c>
      <c r="O145" s="5" t="str">
        <f t="shared" ca="1" si="76"/>
        <v/>
      </c>
      <c r="P145" s="5" t="str">
        <f t="shared" ca="1" si="76"/>
        <v/>
      </c>
      <c r="Q145" s="5" t="str">
        <f t="shared" ca="1" si="76"/>
        <v/>
      </c>
      <c r="R145" s="5" t="str">
        <f t="shared" ca="1" si="76"/>
        <v/>
      </c>
      <c r="S145" s="5" t="str">
        <f t="shared" ca="1" si="76"/>
        <v/>
      </c>
      <c r="T145" s="5" t="str">
        <f t="shared" ca="1" si="76"/>
        <v/>
      </c>
      <c r="U145" s="5" t="str">
        <f t="shared" ca="1" si="76"/>
        <v/>
      </c>
      <c r="V145" s="5" t="str">
        <f t="shared" ca="1" si="76"/>
        <v/>
      </c>
      <c r="W145" s="5" t="str">
        <f t="shared" ca="1" si="76"/>
        <v/>
      </c>
    </row>
    <row r="146" spans="2:23" x14ac:dyDescent="0.3">
      <c r="B146" s="234"/>
      <c r="C146" s="236"/>
      <c r="D146" s="236"/>
      <c r="E146" s="236"/>
      <c r="F146" s="236"/>
      <c r="G146" s="231"/>
      <c r="H146" s="233"/>
      <c r="I146" s="130">
        <f t="shared" si="62"/>
        <v>0</v>
      </c>
      <c r="J146" s="46" t="s">
        <v>123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2:23" x14ac:dyDescent="0.3">
      <c r="B147" s="235"/>
      <c r="C147" s="237"/>
      <c r="D147" s="237"/>
      <c r="E147" s="237"/>
      <c r="F147" s="237"/>
      <c r="G147" s="232"/>
      <c r="H147" s="232"/>
      <c r="I147" s="131">
        <f t="shared" ca="1" si="62"/>
        <v>0</v>
      </c>
      <c r="J147" s="47" t="s">
        <v>124</v>
      </c>
      <c r="K147" s="5" t="str">
        <f t="shared" ref="K147:W147" ca="1" si="77">IF(AND($G146="tak",$H146&gt;0,K$2&gt;=Projekt_Start,K$2&lt;=Projekt_Stop),ROUND(K146*$H146,0),"")</f>
        <v/>
      </c>
      <c r="L147" s="5" t="str">
        <f t="shared" ca="1" si="77"/>
        <v/>
      </c>
      <c r="M147" s="5" t="str">
        <f t="shared" ca="1" si="77"/>
        <v/>
      </c>
      <c r="N147" s="5" t="str">
        <f t="shared" ca="1" si="77"/>
        <v/>
      </c>
      <c r="O147" s="5" t="str">
        <f t="shared" ca="1" si="77"/>
        <v/>
      </c>
      <c r="P147" s="5" t="str">
        <f t="shared" ca="1" si="77"/>
        <v/>
      </c>
      <c r="Q147" s="5" t="str">
        <f t="shared" ca="1" si="77"/>
        <v/>
      </c>
      <c r="R147" s="5" t="str">
        <f t="shared" ca="1" si="77"/>
        <v/>
      </c>
      <c r="S147" s="5" t="str">
        <f t="shared" ca="1" si="77"/>
        <v/>
      </c>
      <c r="T147" s="5" t="str">
        <f t="shared" ca="1" si="77"/>
        <v/>
      </c>
      <c r="U147" s="5" t="str">
        <f t="shared" ca="1" si="77"/>
        <v/>
      </c>
      <c r="V147" s="5" t="str">
        <f t="shared" ca="1" si="77"/>
        <v/>
      </c>
      <c r="W147" s="5" t="str">
        <f t="shared" ca="1" si="77"/>
        <v/>
      </c>
    </row>
    <row r="148" spans="2:23" x14ac:dyDescent="0.3">
      <c r="B148" s="234"/>
      <c r="C148" s="236"/>
      <c r="D148" s="236"/>
      <c r="E148" s="236"/>
      <c r="F148" s="236"/>
      <c r="G148" s="231"/>
      <c r="H148" s="233"/>
      <c r="I148" s="130">
        <f t="shared" si="62"/>
        <v>0</v>
      </c>
      <c r="J148" s="46" t="s">
        <v>123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2:23" x14ac:dyDescent="0.3">
      <c r="B149" s="235"/>
      <c r="C149" s="237"/>
      <c r="D149" s="237"/>
      <c r="E149" s="237"/>
      <c r="F149" s="237"/>
      <c r="G149" s="232"/>
      <c r="H149" s="232"/>
      <c r="I149" s="131">
        <f t="shared" ca="1" si="62"/>
        <v>0</v>
      </c>
      <c r="J149" s="47" t="s">
        <v>124</v>
      </c>
      <c r="K149" s="5" t="str">
        <f t="shared" ref="K149:W149" ca="1" si="78">IF(AND($G148="tak",$H148&gt;0,K$2&gt;=Projekt_Start,K$2&lt;=Projekt_Stop),ROUND(K148*$H148,0),"")</f>
        <v/>
      </c>
      <c r="L149" s="5" t="str">
        <f t="shared" ca="1" si="78"/>
        <v/>
      </c>
      <c r="M149" s="5" t="str">
        <f t="shared" ca="1" si="78"/>
        <v/>
      </c>
      <c r="N149" s="5" t="str">
        <f t="shared" ca="1" si="78"/>
        <v/>
      </c>
      <c r="O149" s="5" t="str">
        <f t="shared" ca="1" si="78"/>
        <v/>
      </c>
      <c r="P149" s="5" t="str">
        <f t="shared" ca="1" si="78"/>
        <v/>
      </c>
      <c r="Q149" s="5" t="str">
        <f t="shared" ca="1" si="78"/>
        <v/>
      </c>
      <c r="R149" s="5" t="str">
        <f t="shared" ca="1" si="78"/>
        <v/>
      </c>
      <c r="S149" s="5" t="str">
        <f t="shared" ca="1" si="78"/>
        <v/>
      </c>
      <c r="T149" s="5" t="str">
        <f t="shared" ca="1" si="78"/>
        <v/>
      </c>
      <c r="U149" s="5" t="str">
        <f t="shared" ca="1" si="78"/>
        <v/>
      </c>
      <c r="V149" s="5" t="str">
        <f t="shared" ca="1" si="78"/>
        <v/>
      </c>
      <c r="W149" s="5" t="str">
        <f t="shared" ca="1" si="78"/>
        <v/>
      </c>
    </row>
    <row r="150" spans="2:23" x14ac:dyDescent="0.3">
      <c r="B150" s="234"/>
      <c r="C150" s="236"/>
      <c r="D150" s="236"/>
      <c r="E150" s="236"/>
      <c r="F150" s="236"/>
      <c r="G150" s="231"/>
      <c r="H150" s="233"/>
      <c r="I150" s="130">
        <f t="shared" ref="I150:I177" si="79">ROUND(SUM(K150:V150),0)</f>
        <v>0</v>
      </c>
      <c r="J150" s="46" t="s">
        <v>123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2:23" x14ac:dyDescent="0.3">
      <c r="B151" s="235"/>
      <c r="C151" s="237"/>
      <c r="D151" s="237"/>
      <c r="E151" s="237"/>
      <c r="F151" s="237"/>
      <c r="G151" s="232"/>
      <c r="H151" s="232"/>
      <c r="I151" s="131">
        <f t="shared" ca="1" si="79"/>
        <v>0</v>
      </c>
      <c r="J151" s="47" t="s">
        <v>124</v>
      </c>
      <c r="K151" s="5" t="str">
        <f t="shared" ref="K151:W151" ca="1" si="80">IF(AND($G150="tak",$H150&gt;0,K$2&gt;=Projekt_Start,K$2&lt;=Projekt_Stop),ROUND(K150*$H150,0),"")</f>
        <v/>
      </c>
      <c r="L151" s="5" t="str">
        <f t="shared" ca="1" si="80"/>
        <v/>
      </c>
      <c r="M151" s="5" t="str">
        <f t="shared" ca="1" si="80"/>
        <v/>
      </c>
      <c r="N151" s="5" t="str">
        <f t="shared" ca="1" si="80"/>
        <v/>
      </c>
      <c r="O151" s="5" t="str">
        <f t="shared" ca="1" si="80"/>
        <v/>
      </c>
      <c r="P151" s="5" t="str">
        <f t="shared" ca="1" si="80"/>
        <v/>
      </c>
      <c r="Q151" s="5" t="str">
        <f t="shared" ca="1" si="80"/>
        <v/>
      </c>
      <c r="R151" s="5" t="str">
        <f t="shared" ca="1" si="80"/>
        <v/>
      </c>
      <c r="S151" s="5" t="str">
        <f t="shared" ca="1" si="80"/>
        <v/>
      </c>
      <c r="T151" s="5" t="str">
        <f t="shared" ca="1" si="80"/>
        <v/>
      </c>
      <c r="U151" s="5" t="str">
        <f t="shared" ca="1" si="80"/>
        <v/>
      </c>
      <c r="V151" s="5" t="str">
        <f t="shared" ca="1" si="80"/>
        <v/>
      </c>
      <c r="W151" s="5" t="str">
        <f t="shared" ca="1" si="80"/>
        <v/>
      </c>
    </row>
    <row r="152" spans="2:23" x14ac:dyDescent="0.3">
      <c r="B152" s="234"/>
      <c r="C152" s="236"/>
      <c r="D152" s="236"/>
      <c r="E152" s="236"/>
      <c r="F152" s="236"/>
      <c r="G152" s="231"/>
      <c r="H152" s="233"/>
      <c r="I152" s="130">
        <f t="shared" si="79"/>
        <v>0</v>
      </c>
      <c r="J152" s="46" t="s">
        <v>123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2:23" x14ac:dyDescent="0.3">
      <c r="B153" s="235"/>
      <c r="C153" s="237"/>
      <c r="D153" s="237"/>
      <c r="E153" s="237"/>
      <c r="F153" s="237"/>
      <c r="G153" s="232"/>
      <c r="H153" s="232"/>
      <c r="I153" s="131">
        <f t="shared" ca="1" si="79"/>
        <v>0</v>
      </c>
      <c r="J153" s="47" t="s">
        <v>124</v>
      </c>
      <c r="K153" s="5" t="str">
        <f t="shared" ref="K153:W153" ca="1" si="81">IF(AND($G152="tak",$H152&gt;0,K$2&gt;=Projekt_Start,K$2&lt;=Projekt_Stop),ROUND(K152*$H152,0),"")</f>
        <v/>
      </c>
      <c r="L153" s="5" t="str">
        <f t="shared" ca="1" si="81"/>
        <v/>
      </c>
      <c r="M153" s="5" t="str">
        <f t="shared" ca="1" si="81"/>
        <v/>
      </c>
      <c r="N153" s="5" t="str">
        <f t="shared" ca="1" si="81"/>
        <v/>
      </c>
      <c r="O153" s="5" t="str">
        <f t="shared" ca="1" si="81"/>
        <v/>
      </c>
      <c r="P153" s="5" t="str">
        <f t="shared" ca="1" si="81"/>
        <v/>
      </c>
      <c r="Q153" s="5" t="str">
        <f t="shared" ca="1" si="81"/>
        <v/>
      </c>
      <c r="R153" s="5" t="str">
        <f t="shared" ca="1" si="81"/>
        <v/>
      </c>
      <c r="S153" s="5" t="str">
        <f t="shared" ca="1" si="81"/>
        <v/>
      </c>
      <c r="T153" s="5" t="str">
        <f t="shared" ca="1" si="81"/>
        <v/>
      </c>
      <c r="U153" s="5" t="str">
        <f t="shared" ca="1" si="81"/>
        <v/>
      </c>
      <c r="V153" s="5" t="str">
        <f t="shared" ca="1" si="81"/>
        <v/>
      </c>
      <c r="W153" s="5" t="str">
        <f t="shared" ca="1" si="81"/>
        <v/>
      </c>
    </row>
    <row r="154" spans="2:23" x14ac:dyDescent="0.3">
      <c r="B154" s="234"/>
      <c r="C154" s="236"/>
      <c r="D154" s="236"/>
      <c r="E154" s="236"/>
      <c r="F154" s="236"/>
      <c r="G154" s="231"/>
      <c r="H154" s="233"/>
      <c r="I154" s="130">
        <f t="shared" si="79"/>
        <v>0</v>
      </c>
      <c r="J154" s="46" t="s">
        <v>123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2:23" x14ac:dyDescent="0.3">
      <c r="B155" s="235"/>
      <c r="C155" s="237"/>
      <c r="D155" s="237"/>
      <c r="E155" s="237"/>
      <c r="F155" s="237"/>
      <c r="G155" s="232"/>
      <c r="H155" s="232"/>
      <c r="I155" s="131">
        <f t="shared" ca="1" si="79"/>
        <v>0</v>
      </c>
      <c r="J155" s="47" t="s">
        <v>124</v>
      </c>
      <c r="K155" s="5" t="str">
        <f t="shared" ref="K155:W155" ca="1" si="82">IF(AND($G154="tak",$H154&gt;0,K$2&gt;=Projekt_Start,K$2&lt;=Projekt_Stop),ROUND(K154*$H154,0),"")</f>
        <v/>
      </c>
      <c r="L155" s="5" t="str">
        <f t="shared" ca="1" si="82"/>
        <v/>
      </c>
      <c r="M155" s="5" t="str">
        <f t="shared" ca="1" si="82"/>
        <v/>
      </c>
      <c r="N155" s="5" t="str">
        <f t="shared" ca="1" si="82"/>
        <v/>
      </c>
      <c r="O155" s="5" t="str">
        <f t="shared" ca="1" si="82"/>
        <v/>
      </c>
      <c r="P155" s="5" t="str">
        <f t="shared" ca="1" si="82"/>
        <v/>
      </c>
      <c r="Q155" s="5" t="str">
        <f t="shared" ca="1" si="82"/>
        <v/>
      </c>
      <c r="R155" s="5" t="str">
        <f t="shared" ca="1" si="82"/>
        <v/>
      </c>
      <c r="S155" s="5" t="str">
        <f t="shared" ca="1" si="82"/>
        <v/>
      </c>
      <c r="T155" s="5" t="str">
        <f t="shared" ca="1" si="82"/>
        <v/>
      </c>
      <c r="U155" s="5" t="str">
        <f t="shared" ca="1" si="82"/>
        <v/>
      </c>
      <c r="V155" s="5" t="str">
        <f t="shared" ca="1" si="82"/>
        <v/>
      </c>
      <c r="W155" s="5" t="str">
        <f t="shared" ca="1" si="82"/>
        <v/>
      </c>
    </row>
    <row r="156" spans="2:23" x14ac:dyDescent="0.3">
      <c r="B156" s="234"/>
      <c r="C156" s="236"/>
      <c r="D156" s="236"/>
      <c r="E156" s="236"/>
      <c r="F156" s="236"/>
      <c r="G156" s="231"/>
      <c r="H156" s="233"/>
      <c r="I156" s="130">
        <f t="shared" si="79"/>
        <v>0</v>
      </c>
      <c r="J156" s="46" t="s">
        <v>123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2:23" x14ac:dyDescent="0.3">
      <c r="B157" s="235"/>
      <c r="C157" s="237"/>
      <c r="D157" s="237"/>
      <c r="E157" s="237"/>
      <c r="F157" s="237"/>
      <c r="G157" s="232"/>
      <c r="H157" s="232"/>
      <c r="I157" s="131">
        <f t="shared" ca="1" si="79"/>
        <v>0</v>
      </c>
      <c r="J157" s="47" t="s">
        <v>124</v>
      </c>
      <c r="K157" s="5" t="str">
        <f t="shared" ref="K157:W157" ca="1" si="83">IF(AND($G156="tak",$H156&gt;0,K$2&gt;=Projekt_Start,K$2&lt;=Projekt_Stop),ROUND(K156*$H156,0),"")</f>
        <v/>
      </c>
      <c r="L157" s="5" t="str">
        <f t="shared" ca="1" si="83"/>
        <v/>
      </c>
      <c r="M157" s="5" t="str">
        <f t="shared" ca="1" si="83"/>
        <v/>
      </c>
      <c r="N157" s="5" t="str">
        <f t="shared" ca="1" si="83"/>
        <v/>
      </c>
      <c r="O157" s="5" t="str">
        <f t="shared" ca="1" si="83"/>
        <v/>
      </c>
      <c r="P157" s="5" t="str">
        <f t="shared" ca="1" si="83"/>
        <v/>
      </c>
      <c r="Q157" s="5" t="str">
        <f t="shared" ca="1" si="83"/>
        <v/>
      </c>
      <c r="R157" s="5" t="str">
        <f t="shared" ca="1" si="83"/>
        <v/>
      </c>
      <c r="S157" s="5" t="str">
        <f t="shared" ca="1" si="83"/>
        <v/>
      </c>
      <c r="T157" s="5" t="str">
        <f t="shared" ca="1" si="83"/>
        <v/>
      </c>
      <c r="U157" s="5" t="str">
        <f t="shared" ca="1" si="83"/>
        <v/>
      </c>
      <c r="V157" s="5" t="str">
        <f t="shared" ca="1" si="83"/>
        <v/>
      </c>
      <c r="W157" s="5" t="str">
        <f t="shared" ca="1" si="83"/>
        <v/>
      </c>
    </row>
    <row r="158" spans="2:23" x14ac:dyDescent="0.3">
      <c r="B158" s="234"/>
      <c r="C158" s="236"/>
      <c r="D158" s="236"/>
      <c r="E158" s="236"/>
      <c r="F158" s="236"/>
      <c r="G158" s="231"/>
      <c r="H158" s="233"/>
      <c r="I158" s="130">
        <f t="shared" si="79"/>
        <v>0</v>
      </c>
      <c r="J158" s="46" t="s">
        <v>123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2:23" x14ac:dyDescent="0.3">
      <c r="B159" s="235"/>
      <c r="C159" s="237"/>
      <c r="D159" s="237"/>
      <c r="E159" s="237"/>
      <c r="F159" s="237"/>
      <c r="G159" s="232"/>
      <c r="H159" s="232"/>
      <c r="I159" s="131">
        <f t="shared" ca="1" si="79"/>
        <v>0</v>
      </c>
      <c r="J159" s="47" t="s">
        <v>124</v>
      </c>
      <c r="K159" s="5" t="str">
        <f t="shared" ref="K159:W159" ca="1" si="84">IF(AND($G158="tak",$H158&gt;0,K$2&gt;=Projekt_Start,K$2&lt;=Projekt_Stop),ROUND(K158*$H158,0),"")</f>
        <v/>
      </c>
      <c r="L159" s="5" t="str">
        <f t="shared" ca="1" si="84"/>
        <v/>
      </c>
      <c r="M159" s="5" t="str">
        <f t="shared" ca="1" si="84"/>
        <v/>
      </c>
      <c r="N159" s="5" t="str">
        <f t="shared" ca="1" si="84"/>
        <v/>
      </c>
      <c r="O159" s="5" t="str">
        <f t="shared" ca="1" si="84"/>
        <v/>
      </c>
      <c r="P159" s="5" t="str">
        <f t="shared" ca="1" si="84"/>
        <v/>
      </c>
      <c r="Q159" s="5" t="str">
        <f t="shared" ca="1" si="84"/>
        <v/>
      </c>
      <c r="R159" s="5" t="str">
        <f t="shared" ca="1" si="84"/>
        <v/>
      </c>
      <c r="S159" s="5" t="str">
        <f t="shared" ca="1" si="84"/>
        <v/>
      </c>
      <c r="T159" s="5" t="str">
        <f t="shared" ca="1" si="84"/>
        <v/>
      </c>
      <c r="U159" s="5" t="str">
        <f t="shared" ca="1" si="84"/>
        <v/>
      </c>
      <c r="V159" s="5" t="str">
        <f t="shared" ca="1" si="84"/>
        <v/>
      </c>
      <c r="W159" s="5" t="str">
        <f t="shared" ca="1" si="84"/>
        <v/>
      </c>
    </row>
    <row r="160" spans="2:23" x14ac:dyDescent="0.3">
      <c r="B160" s="234"/>
      <c r="C160" s="236"/>
      <c r="D160" s="236"/>
      <c r="E160" s="236"/>
      <c r="F160" s="236"/>
      <c r="G160" s="231"/>
      <c r="H160" s="233"/>
      <c r="I160" s="130">
        <f t="shared" si="79"/>
        <v>0</v>
      </c>
      <c r="J160" s="46" t="s">
        <v>123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2:23" x14ac:dyDescent="0.3">
      <c r="B161" s="235"/>
      <c r="C161" s="237"/>
      <c r="D161" s="237"/>
      <c r="E161" s="237"/>
      <c r="F161" s="237"/>
      <c r="G161" s="232"/>
      <c r="H161" s="232"/>
      <c r="I161" s="131">
        <f t="shared" ca="1" si="79"/>
        <v>0</v>
      </c>
      <c r="J161" s="47" t="s">
        <v>124</v>
      </c>
      <c r="K161" s="5" t="str">
        <f t="shared" ref="K161:W161" ca="1" si="85">IF(AND($G160="tak",$H160&gt;0,K$2&gt;=Projekt_Start,K$2&lt;=Projekt_Stop),ROUND(K160*$H160,0),"")</f>
        <v/>
      </c>
      <c r="L161" s="5" t="str">
        <f t="shared" ca="1" si="85"/>
        <v/>
      </c>
      <c r="M161" s="5" t="str">
        <f t="shared" ca="1" si="85"/>
        <v/>
      </c>
      <c r="N161" s="5" t="str">
        <f t="shared" ca="1" si="85"/>
        <v/>
      </c>
      <c r="O161" s="5" t="str">
        <f t="shared" ca="1" si="85"/>
        <v/>
      </c>
      <c r="P161" s="5" t="str">
        <f t="shared" ca="1" si="85"/>
        <v/>
      </c>
      <c r="Q161" s="5" t="str">
        <f t="shared" ca="1" si="85"/>
        <v/>
      </c>
      <c r="R161" s="5" t="str">
        <f t="shared" ca="1" si="85"/>
        <v/>
      </c>
      <c r="S161" s="5" t="str">
        <f t="shared" ca="1" si="85"/>
        <v/>
      </c>
      <c r="T161" s="5" t="str">
        <f t="shared" ca="1" si="85"/>
        <v/>
      </c>
      <c r="U161" s="5" t="str">
        <f t="shared" ca="1" si="85"/>
        <v/>
      </c>
      <c r="V161" s="5" t="str">
        <f t="shared" ca="1" si="85"/>
        <v/>
      </c>
      <c r="W161" s="5" t="str">
        <f t="shared" ca="1" si="85"/>
        <v/>
      </c>
    </row>
    <row r="162" spans="2:23" x14ac:dyDescent="0.3">
      <c r="B162" s="234"/>
      <c r="C162" s="236"/>
      <c r="D162" s="236"/>
      <c r="E162" s="236"/>
      <c r="F162" s="236"/>
      <c r="G162" s="231"/>
      <c r="H162" s="233"/>
      <c r="I162" s="130">
        <f t="shared" si="79"/>
        <v>0</v>
      </c>
      <c r="J162" s="46" t="s">
        <v>123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2:23" x14ac:dyDescent="0.3">
      <c r="B163" s="235"/>
      <c r="C163" s="237"/>
      <c r="D163" s="237"/>
      <c r="E163" s="237"/>
      <c r="F163" s="237"/>
      <c r="G163" s="232"/>
      <c r="H163" s="232"/>
      <c r="I163" s="131">
        <f t="shared" ca="1" si="79"/>
        <v>0</v>
      </c>
      <c r="J163" s="47" t="s">
        <v>124</v>
      </c>
      <c r="K163" s="5" t="str">
        <f t="shared" ref="K163:W163" ca="1" si="86">IF(AND($G162="tak",$H162&gt;0,K$2&gt;=Projekt_Start,K$2&lt;=Projekt_Stop),ROUND(K162*$H162,0),"")</f>
        <v/>
      </c>
      <c r="L163" s="5" t="str">
        <f t="shared" ca="1" si="86"/>
        <v/>
      </c>
      <c r="M163" s="5" t="str">
        <f t="shared" ca="1" si="86"/>
        <v/>
      </c>
      <c r="N163" s="5" t="str">
        <f t="shared" ca="1" si="86"/>
        <v/>
      </c>
      <c r="O163" s="5" t="str">
        <f t="shared" ca="1" si="86"/>
        <v/>
      </c>
      <c r="P163" s="5" t="str">
        <f t="shared" ca="1" si="86"/>
        <v/>
      </c>
      <c r="Q163" s="5" t="str">
        <f t="shared" ca="1" si="86"/>
        <v/>
      </c>
      <c r="R163" s="5" t="str">
        <f t="shared" ca="1" si="86"/>
        <v/>
      </c>
      <c r="S163" s="5" t="str">
        <f t="shared" ca="1" si="86"/>
        <v/>
      </c>
      <c r="T163" s="5" t="str">
        <f t="shared" ca="1" si="86"/>
        <v/>
      </c>
      <c r="U163" s="5" t="str">
        <f t="shared" ca="1" si="86"/>
        <v/>
      </c>
      <c r="V163" s="5" t="str">
        <f t="shared" ca="1" si="86"/>
        <v/>
      </c>
      <c r="W163" s="5" t="str">
        <f t="shared" ca="1" si="86"/>
        <v/>
      </c>
    </row>
    <row r="164" spans="2:23" x14ac:dyDescent="0.3">
      <c r="B164" s="234"/>
      <c r="C164" s="236"/>
      <c r="D164" s="236"/>
      <c r="E164" s="236"/>
      <c r="F164" s="236"/>
      <c r="G164" s="231"/>
      <c r="H164" s="233"/>
      <c r="I164" s="130">
        <f t="shared" si="79"/>
        <v>0</v>
      </c>
      <c r="J164" s="46" t="s">
        <v>123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2:23" x14ac:dyDescent="0.3">
      <c r="B165" s="235"/>
      <c r="C165" s="237"/>
      <c r="D165" s="237"/>
      <c r="E165" s="237"/>
      <c r="F165" s="237"/>
      <c r="G165" s="232"/>
      <c r="H165" s="232"/>
      <c r="I165" s="131">
        <f t="shared" ca="1" si="79"/>
        <v>0</v>
      </c>
      <c r="J165" s="47" t="s">
        <v>124</v>
      </c>
      <c r="K165" s="5" t="str">
        <f t="shared" ref="K165:W165" ca="1" si="87">IF(AND($G164="tak",$H164&gt;0,K$2&gt;=Projekt_Start,K$2&lt;=Projekt_Stop),ROUND(K164*$H164,0),"")</f>
        <v/>
      </c>
      <c r="L165" s="5" t="str">
        <f t="shared" ca="1" si="87"/>
        <v/>
      </c>
      <c r="M165" s="5" t="str">
        <f t="shared" ca="1" si="87"/>
        <v/>
      </c>
      <c r="N165" s="5" t="str">
        <f t="shared" ca="1" si="87"/>
        <v/>
      </c>
      <c r="O165" s="5" t="str">
        <f t="shared" ca="1" si="87"/>
        <v/>
      </c>
      <c r="P165" s="5" t="str">
        <f t="shared" ca="1" si="87"/>
        <v/>
      </c>
      <c r="Q165" s="5" t="str">
        <f t="shared" ca="1" si="87"/>
        <v/>
      </c>
      <c r="R165" s="5" t="str">
        <f t="shared" ca="1" si="87"/>
        <v/>
      </c>
      <c r="S165" s="5" t="str">
        <f t="shared" ca="1" si="87"/>
        <v/>
      </c>
      <c r="T165" s="5" t="str">
        <f t="shared" ca="1" si="87"/>
        <v/>
      </c>
      <c r="U165" s="5" t="str">
        <f t="shared" ca="1" si="87"/>
        <v/>
      </c>
      <c r="V165" s="5" t="str">
        <f t="shared" ca="1" si="87"/>
        <v/>
      </c>
      <c r="W165" s="5" t="str">
        <f t="shared" ca="1" si="87"/>
        <v/>
      </c>
    </row>
    <row r="166" spans="2:23" x14ac:dyDescent="0.3">
      <c r="B166" s="234"/>
      <c r="C166" s="236"/>
      <c r="D166" s="236"/>
      <c r="E166" s="236"/>
      <c r="F166" s="236"/>
      <c r="G166" s="231"/>
      <c r="H166" s="233"/>
      <c r="I166" s="130">
        <f t="shared" si="79"/>
        <v>0</v>
      </c>
      <c r="J166" s="46" t="s">
        <v>123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2:23" x14ac:dyDescent="0.3">
      <c r="B167" s="235"/>
      <c r="C167" s="237"/>
      <c r="D167" s="237"/>
      <c r="E167" s="237"/>
      <c r="F167" s="237"/>
      <c r="G167" s="232"/>
      <c r="H167" s="232"/>
      <c r="I167" s="131">
        <f t="shared" ca="1" si="79"/>
        <v>0</v>
      </c>
      <c r="J167" s="47" t="s">
        <v>124</v>
      </c>
      <c r="K167" s="5" t="str">
        <f t="shared" ref="K167:W167" ca="1" si="88">IF(AND($G166="tak",$H166&gt;0,K$2&gt;=Projekt_Start,K$2&lt;=Projekt_Stop),ROUND(K166*$H166,0),"")</f>
        <v/>
      </c>
      <c r="L167" s="5" t="str">
        <f t="shared" ca="1" si="88"/>
        <v/>
      </c>
      <c r="M167" s="5" t="str">
        <f t="shared" ca="1" si="88"/>
        <v/>
      </c>
      <c r="N167" s="5" t="str">
        <f t="shared" ca="1" si="88"/>
        <v/>
      </c>
      <c r="O167" s="5" t="str">
        <f t="shared" ca="1" si="88"/>
        <v/>
      </c>
      <c r="P167" s="5" t="str">
        <f t="shared" ca="1" si="88"/>
        <v/>
      </c>
      <c r="Q167" s="5" t="str">
        <f t="shared" ca="1" si="88"/>
        <v/>
      </c>
      <c r="R167" s="5" t="str">
        <f t="shared" ca="1" si="88"/>
        <v/>
      </c>
      <c r="S167" s="5" t="str">
        <f t="shared" ca="1" si="88"/>
        <v/>
      </c>
      <c r="T167" s="5" t="str">
        <f t="shared" ca="1" si="88"/>
        <v/>
      </c>
      <c r="U167" s="5" t="str">
        <f t="shared" ca="1" si="88"/>
        <v/>
      </c>
      <c r="V167" s="5" t="str">
        <f t="shared" ca="1" si="88"/>
        <v/>
      </c>
      <c r="W167" s="5" t="str">
        <f t="shared" ca="1" si="88"/>
        <v/>
      </c>
    </row>
    <row r="168" spans="2:23" x14ac:dyDescent="0.3">
      <c r="B168" s="234"/>
      <c r="C168" s="236"/>
      <c r="D168" s="236"/>
      <c r="E168" s="236"/>
      <c r="F168" s="236"/>
      <c r="G168" s="231"/>
      <c r="H168" s="233"/>
      <c r="I168" s="130">
        <f t="shared" si="79"/>
        <v>0</v>
      </c>
      <c r="J168" s="46" t="s">
        <v>123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2:23" x14ac:dyDescent="0.3">
      <c r="B169" s="235"/>
      <c r="C169" s="237"/>
      <c r="D169" s="237"/>
      <c r="E169" s="237"/>
      <c r="F169" s="237"/>
      <c r="G169" s="232"/>
      <c r="H169" s="232"/>
      <c r="I169" s="131">
        <f t="shared" ca="1" si="79"/>
        <v>0</v>
      </c>
      <c r="J169" s="47" t="s">
        <v>124</v>
      </c>
      <c r="K169" s="5" t="str">
        <f t="shared" ref="K169:W169" ca="1" si="89">IF(AND($G168="tak",$H168&gt;0,K$2&gt;=Projekt_Start,K$2&lt;=Projekt_Stop),ROUND(K168*$H168,0),"")</f>
        <v/>
      </c>
      <c r="L169" s="5" t="str">
        <f t="shared" ca="1" si="89"/>
        <v/>
      </c>
      <c r="M169" s="5" t="str">
        <f t="shared" ca="1" si="89"/>
        <v/>
      </c>
      <c r="N169" s="5" t="str">
        <f t="shared" ca="1" si="89"/>
        <v/>
      </c>
      <c r="O169" s="5" t="str">
        <f t="shared" ca="1" si="89"/>
        <v/>
      </c>
      <c r="P169" s="5" t="str">
        <f t="shared" ca="1" si="89"/>
        <v/>
      </c>
      <c r="Q169" s="5" t="str">
        <f t="shared" ca="1" si="89"/>
        <v/>
      </c>
      <c r="R169" s="5" t="str">
        <f t="shared" ca="1" si="89"/>
        <v/>
      </c>
      <c r="S169" s="5" t="str">
        <f t="shared" ca="1" si="89"/>
        <v/>
      </c>
      <c r="T169" s="5" t="str">
        <f t="shared" ca="1" si="89"/>
        <v/>
      </c>
      <c r="U169" s="5" t="str">
        <f t="shared" ca="1" si="89"/>
        <v/>
      </c>
      <c r="V169" s="5" t="str">
        <f t="shared" ca="1" si="89"/>
        <v/>
      </c>
      <c r="W169" s="5" t="str">
        <f t="shared" ca="1" si="89"/>
        <v/>
      </c>
    </row>
    <row r="170" spans="2:23" x14ac:dyDescent="0.3">
      <c r="B170" s="234"/>
      <c r="C170" s="236"/>
      <c r="D170" s="236"/>
      <c r="E170" s="236"/>
      <c r="F170" s="236"/>
      <c r="G170" s="231"/>
      <c r="H170" s="233"/>
      <c r="I170" s="130">
        <f t="shared" si="79"/>
        <v>0</v>
      </c>
      <c r="J170" s="46" t="s">
        <v>123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2:23" x14ac:dyDescent="0.3">
      <c r="B171" s="235"/>
      <c r="C171" s="237"/>
      <c r="D171" s="237"/>
      <c r="E171" s="237"/>
      <c r="F171" s="237"/>
      <c r="G171" s="232"/>
      <c r="H171" s="232"/>
      <c r="I171" s="131">
        <f t="shared" ca="1" si="79"/>
        <v>0</v>
      </c>
      <c r="J171" s="47" t="s">
        <v>124</v>
      </c>
      <c r="K171" s="5" t="str">
        <f t="shared" ref="K171:W171" ca="1" si="90">IF(AND($G170="tak",$H170&gt;0,K$2&gt;=Projekt_Start,K$2&lt;=Projekt_Stop),ROUND(K170*$H170,0),"")</f>
        <v/>
      </c>
      <c r="L171" s="5" t="str">
        <f t="shared" ca="1" si="90"/>
        <v/>
      </c>
      <c r="M171" s="5" t="str">
        <f t="shared" ca="1" si="90"/>
        <v/>
      </c>
      <c r="N171" s="5" t="str">
        <f t="shared" ca="1" si="90"/>
        <v/>
      </c>
      <c r="O171" s="5" t="str">
        <f t="shared" ca="1" si="90"/>
        <v/>
      </c>
      <c r="P171" s="5" t="str">
        <f t="shared" ca="1" si="90"/>
        <v/>
      </c>
      <c r="Q171" s="5" t="str">
        <f t="shared" ca="1" si="90"/>
        <v/>
      </c>
      <c r="R171" s="5" t="str">
        <f t="shared" ca="1" si="90"/>
        <v/>
      </c>
      <c r="S171" s="5" t="str">
        <f t="shared" ca="1" si="90"/>
        <v/>
      </c>
      <c r="T171" s="5" t="str">
        <f t="shared" ca="1" si="90"/>
        <v/>
      </c>
      <c r="U171" s="5" t="str">
        <f t="shared" ca="1" si="90"/>
        <v/>
      </c>
      <c r="V171" s="5" t="str">
        <f t="shared" ca="1" si="90"/>
        <v/>
      </c>
      <c r="W171" s="5" t="str">
        <f t="shared" ca="1" si="90"/>
        <v/>
      </c>
    </row>
    <row r="172" spans="2:23" x14ac:dyDescent="0.3">
      <c r="B172" s="234"/>
      <c r="C172" s="236"/>
      <c r="D172" s="236"/>
      <c r="E172" s="236"/>
      <c r="F172" s="236"/>
      <c r="G172" s="231"/>
      <c r="H172" s="233"/>
      <c r="I172" s="130">
        <f t="shared" si="79"/>
        <v>0</v>
      </c>
      <c r="J172" s="46" t="s">
        <v>123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2:23" x14ac:dyDescent="0.3">
      <c r="B173" s="235"/>
      <c r="C173" s="237"/>
      <c r="D173" s="237"/>
      <c r="E173" s="237"/>
      <c r="F173" s="237"/>
      <c r="G173" s="232"/>
      <c r="H173" s="232"/>
      <c r="I173" s="131">
        <f t="shared" ca="1" si="79"/>
        <v>0</v>
      </c>
      <c r="J173" s="47" t="s">
        <v>124</v>
      </c>
      <c r="K173" s="5" t="str">
        <f t="shared" ref="K173:W173" ca="1" si="91">IF(AND($G172="tak",$H172&gt;0,K$2&gt;=Projekt_Start,K$2&lt;=Projekt_Stop),ROUND(K172*$H172,0),"")</f>
        <v/>
      </c>
      <c r="L173" s="5" t="str">
        <f t="shared" ca="1" si="91"/>
        <v/>
      </c>
      <c r="M173" s="5" t="str">
        <f t="shared" ca="1" si="91"/>
        <v/>
      </c>
      <c r="N173" s="5" t="str">
        <f t="shared" ca="1" si="91"/>
        <v/>
      </c>
      <c r="O173" s="5" t="str">
        <f t="shared" ca="1" si="91"/>
        <v/>
      </c>
      <c r="P173" s="5" t="str">
        <f t="shared" ca="1" si="91"/>
        <v/>
      </c>
      <c r="Q173" s="5" t="str">
        <f t="shared" ca="1" si="91"/>
        <v/>
      </c>
      <c r="R173" s="5" t="str">
        <f t="shared" ca="1" si="91"/>
        <v/>
      </c>
      <c r="S173" s="5" t="str">
        <f t="shared" ca="1" si="91"/>
        <v/>
      </c>
      <c r="T173" s="5" t="str">
        <f t="shared" ca="1" si="91"/>
        <v/>
      </c>
      <c r="U173" s="5" t="str">
        <f t="shared" ca="1" si="91"/>
        <v/>
      </c>
      <c r="V173" s="5" t="str">
        <f t="shared" ca="1" si="91"/>
        <v/>
      </c>
      <c r="W173" s="5" t="str">
        <f t="shared" ca="1" si="91"/>
        <v/>
      </c>
    </row>
    <row r="174" spans="2:23" x14ac:dyDescent="0.3">
      <c r="B174" s="234"/>
      <c r="C174" s="236"/>
      <c r="D174" s="236"/>
      <c r="E174" s="236"/>
      <c r="F174" s="236"/>
      <c r="G174" s="231"/>
      <c r="H174" s="233"/>
      <c r="I174" s="130">
        <f t="shared" si="79"/>
        <v>0</v>
      </c>
      <c r="J174" s="46" t="s">
        <v>123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2:23" x14ac:dyDescent="0.3">
      <c r="B175" s="235"/>
      <c r="C175" s="237"/>
      <c r="D175" s="237"/>
      <c r="E175" s="237"/>
      <c r="F175" s="237"/>
      <c r="G175" s="232"/>
      <c r="H175" s="232"/>
      <c r="I175" s="131">
        <f t="shared" ca="1" si="79"/>
        <v>0</v>
      </c>
      <c r="J175" s="47" t="s">
        <v>124</v>
      </c>
      <c r="K175" s="5" t="str">
        <f t="shared" ref="K175:W175" ca="1" si="92">IF(AND($G174="tak",$H174&gt;0,K$2&gt;=Projekt_Start,K$2&lt;=Projekt_Stop),ROUND(K174*$H174,0),"")</f>
        <v/>
      </c>
      <c r="L175" s="5" t="str">
        <f t="shared" ca="1" si="92"/>
        <v/>
      </c>
      <c r="M175" s="5" t="str">
        <f t="shared" ca="1" si="92"/>
        <v/>
      </c>
      <c r="N175" s="5" t="str">
        <f t="shared" ca="1" si="92"/>
        <v/>
      </c>
      <c r="O175" s="5" t="str">
        <f t="shared" ca="1" si="92"/>
        <v/>
      </c>
      <c r="P175" s="5" t="str">
        <f t="shared" ca="1" si="92"/>
        <v/>
      </c>
      <c r="Q175" s="5" t="str">
        <f t="shared" ca="1" si="92"/>
        <v/>
      </c>
      <c r="R175" s="5" t="str">
        <f t="shared" ca="1" si="92"/>
        <v/>
      </c>
      <c r="S175" s="5" t="str">
        <f t="shared" ca="1" si="92"/>
        <v/>
      </c>
      <c r="T175" s="5" t="str">
        <f t="shared" ca="1" si="92"/>
        <v/>
      </c>
      <c r="U175" s="5" t="str">
        <f t="shared" ca="1" si="92"/>
        <v/>
      </c>
      <c r="V175" s="5" t="str">
        <f t="shared" ca="1" si="92"/>
        <v/>
      </c>
      <c r="W175" s="5" t="str">
        <f t="shared" ca="1" si="92"/>
        <v/>
      </c>
    </row>
    <row r="176" spans="2:23" x14ac:dyDescent="0.3">
      <c r="B176" s="234"/>
      <c r="C176" s="236"/>
      <c r="D176" s="236"/>
      <c r="E176" s="236"/>
      <c r="F176" s="236"/>
      <c r="G176" s="231"/>
      <c r="H176" s="233"/>
      <c r="I176" s="130">
        <f t="shared" si="79"/>
        <v>0</v>
      </c>
      <c r="J176" s="46" t="s">
        <v>123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2:23" x14ac:dyDescent="0.3">
      <c r="B177" s="235"/>
      <c r="C177" s="237"/>
      <c r="D177" s="237"/>
      <c r="E177" s="237"/>
      <c r="F177" s="237"/>
      <c r="G177" s="232"/>
      <c r="H177" s="232"/>
      <c r="I177" s="131">
        <f t="shared" ca="1" si="79"/>
        <v>0</v>
      </c>
      <c r="J177" s="47" t="s">
        <v>124</v>
      </c>
      <c r="K177" s="5" t="str">
        <f t="shared" ref="K177:W177" ca="1" si="93">IF(AND($G176="tak",$H176&gt;0,K$2&gt;=Projekt_Start,K$2&lt;=Projekt_Stop),ROUND(K176*$H176,0),"")</f>
        <v/>
      </c>
      <c r="L177" s="5" t="str">
        <f t="shared" ca="1" si="93"/>
        <v/>
      </c>
      <c r="M177" s="5" t="str">
        <f t="shared" ca="1" si="93"/>
        <v/>
      </c>
      <c r="N177" s="5" t="str">
        <f t="shared" ca="1" si="93"/>
        <v/>
      </c>
      <c r="O177" s="5" t="str">
        <f t="shared" ca="1" si="93"/>
        <v/>
      </c>
      <c r="P177" s="5" t="str">
        <f t="shared" ca="1" si="93"/>
        <v/>
      </c>
      <c r="Q177" s="5" t="str">
        <f t="shared" ca="1" si="93"/>
        <v/>
      </c>
      <c r="R177" s="5" t="str">
        <f t="shared" ca="1" si="93"/>
        <v/>
      </c>
      <c r="S177" s="5" t="str">
        <f t="shared" ca="1" si="93"/>
        <v/>
      </c>
      <c r="T177" s="5" t="str">
        <f t="shared" ca="1" si="93"/>
        <v/>
      </c>
      <c r="U177" s="5" t="str">
        <f t="shared" ca="1" si="93"/>
        <v/>
      </c>
      <c r="V177" s="5" t="str">
        <f t="shared" ca="1" si="93"/>
        <v/>
      </c>
      <c r="W177" s="5" t="str">
        <f t="shared" ca="1" si="93"/>
        <v/>
      </c>
    </row>
    <row r="178" spans="2:23" x14ac:dyDescent="0.3">
      <c r="I178" s="86">
        <f>ROUND(SUM(K178:W178),0)</f>
        <v>0</v>
      </c>
      <c r="J178" s="8" t="s">
        <v>123</v>
      </c>
      <c r="K178" s="6">
        <f t="shared" ref="K178:W178" si="94">ROUND(SUMIFS(K$118:K$177,$J$118:$J$177,$J178),0)</f>
        <v>0</v>
      </c>
      <c r="L178" s="6">
        <f>ROUND(SUMIFS(L$118:L$177,$J$118:$J$177,$J178),0)</f>
        <v>0</v>
      </c>
      <c r="M178" s="6">
        <f t="shared" si="94"/>
        <v>0</v>
      </c>
      <c r="N178" s="6">
        <f t="shared" si="94"/>
        <v>0</v>
      </c>
      <c r="O178" s="6">
        <f t="shared" si="94"/>
        <v>0</v>
      </c>
      <c r="P178" s="6">
        <f t="shared" si="94"/>
        <v>0</v>
      </c>
      <c r="Q178" s="6">
        <f t="shared" si="94"/>
        <v>0</v>
      </c>
      <c r="R178" s="6">
        <f t="shared" si="94"/>
        <v>0</v>
      </c>
      <c r="S178" s="6">
        <f t="shared" si="94"/>
        <v>0</v>
      </c>
      <c r="T178" s="6">
        <f t="shared" si="94"/>
        <v>0</v>
      </c>
      <c r="U178" s="6">
        <f t="shared" si="94"/>
        <v>0</v>
      </c>
      <c r="V178" s="6">
        <f t="shared" si="94"/>
        <v>0</v>
      </c>
      <c r="W178" s="6">
        <f t="shared" si="94"/>
        <v>0</v>
      </c>
    </row>
    <row r="179" spans="2:23" x14ac:dyDescent="0.3">
      <c r="I179" s="86">
        <f>ROUND(SUM(K179:W179),0)</f>
        <v>0</v>
      </c>
      <c r="J179" s="8" t="s">
        <v>125</v>
      </c>
      <c r="K179" s="6">
        <f t="shared" ref="K179:W179" si="95">ROUND(SUMIFS(K$118:K$177,$J$118:$J$177,$J178,$G$118:$G$177,"tak"),0)</f>
        <v>0</v>
      </c>
      <c r="L179" s="6">
        <f t="shared" si="95"/>
        <v>0</v>
      </c>
      <c r="M179" s="6">
        <f t="shared" si="95"/>
        <v>0</v>
      </c>
      <c r="N179" s="6">
        <f t="shared" si="95"/>
        <v>0</v>
      </c>
      <c r="O179" s="6">
        <f t="shared" si="95"/>
        <v>0</v>
      </c>
      <c r="P179" s="6">
        <f t="shared" si="95"/>
        <v>0</v>
      </c>
      <c r="Q179" s="6">
        <f t="shared" si="95"/>
        <v>0</v>
      </c>
      <c r="R179" s="6">
        <f t="shared" si="95"/>
        <v>0</v>
      </c>
      <c r="S179" s="6">
        <f t="shared" si="95"/>
        <v>0</v>
      </c>
      <c r="T179" s="6">
        <f t="shared" si="95"/>
        <v>0</v>
      </c>
      <c r="U179" s="6">
        <f t="shared" si="95"/>
        <v>0</v>
      </c>
      <c r="V179" s="6">
        <f t="shared" si="95"/>
        <v>0</v>
      </c>
      <c r="W179" s="6">
        <f t="shared" si="95"/>
        <v>0</v>
      </c>
    </row>
    <row r="180" spans="2:23" x14ac:dyDescent="0.3">
      <c r="I180" s="86">
        <f>ROUND(SUM(K180:W180),0)</f>
        <v>0</v>
      </c>
      <c r="J180" s="8" t="s">
        <v>126</v>
      </c>
      <c r="K180" s="6">
        <f t="shared" ref="K180:V180" si="96">ROUND(SUMIFS(K$118:K$177,$J$118:$J$177,$J178,$G$118:$G$177,"nie"),0)</f>
        <v>0</v>
      </c>
      <c r="L180" s="6">
        <f t="shared" si="96"/>
        <v>0</v>
      </c>
      <c r="M180" s="6">
        <f t="shared" si="96"/>
        <v>0</v>
      </c>
      <c r="N180" s="6">
        <f t="shared" si="96"/>
        <v>0</v>
      </c>
      <c r="O180" s="6">
        <f t="shared" si="96"/>
        <v>0</v>
      </c>
      <c r="P180" s="6">
        <f t="shared" si="96"/>
        <v>0</v>
      </c>
      <c r="Q180" s="6">
        <f t="shared" si="96"/>
        <v>0</v>
      </c>
      <c r="R180" s="6">
        <f t="shared" si="96"/>
        <v>0</v>
      </c>
      <c r="S180" s="6">
        <f t="shared" si="96"/>
        <v>0</v>
      </c>
      <c r="T180" s="6">
        <f t="shared" si="96"/>
        <v>0</v>
      </c>
      <c r="U180" s="6">
        <f t="shared" si="96"/>
        <v>0</v>
      </c>
      <c r="V180" s="6">
        <f t="shared" si="96"/>
        <v>0</v>
      </c>
      <c r="W180" s="6">
        <f t="shared" ref="W180" si="97">ROUND(SUMIFS(W$118:W$177,$J$118:$J$177,$J178,$G$118:$G$177,"nie"),0)</f>
        <v>0</v>
      </c>
    </row>
    <row r="181" spans="2:23" x14ac:dyDescent="0.3">
      <c r="I181" s="86">
        <f ca="1">ROUND(SUM(K181:W181),0)</f>
        <v>0</v>
      </c>
      <c r="J181" s="8" t="s">
        <v>124</v>
      </c>
      <c r="K181" s="6">
        <f t="shared" ref="K181:W181" ca="1" si="98">ROUND(SUMIFS(K$118:K$177,$J$118:$J$177,$J181),0)</f>
        <v>0</v>
      </c>
      <c r="L181" s="6">
        <f t="shared" ca="1" si="98"/>
        <v>0</v>
      </c>
      <c r="M181" s="6">
        <f t="shared" ca="1" si="98"/>
        <v>0</v>
      </c>
      <c r="N181" s="6">
        <f t="shared" ca="1" si="98"/>
        <v>0</v>
      </c>
      <c r="O181" s="6">
        <f t="shared" ca="1" si="98"/>
        <v>0</v>
      </c>
      <c r="P181" s="6">
        <f t="shared" ca="1" si="98"/>
        <v>0</v>
      </c>
      <c r="Q181" s="6">
        <f t="shared" ca="1" si="98"/>
        <v>0</v>
      </c>
      <c r="R181" s="6">
        <f t="shared" ca="1" si="98"/>
        <v>0</v>
      </c>
      <c r="S181" s="6">
        <f t="shared" ca="1" si="98"/>
        <v>0</v>
      </c>
      <c r="T181" s="6">
        <f t="shared" ca="1" si="98"/>
        <v>0</v>
      </c>
      <c r="U181" s="6">
        <f t="shared" ca="1" si="98"/>
        <v>0</v>
      </c>
      <c r="V181" s="6">
        <f t="shared" ca="1" si="98"/>
        <v>0</v>
      </c>
      <c r="W181" s="6">
        <f t="shared" ca="1" si="98"/>
        <v>0</v>
      </c>
    </row>
    <row r="182" spans="2:23" x14ac:dyDescent="0.3"/>
    <row r="183" spans="2:23" x14ac:dyDescent="0.3"/>
    <row r="184" spans="2:23" s="96" customFormat="1" ht="20.149999999999999" customHeight="1" x14ac:dyDescent="0.35">
      <c r="B184" s="94" t="s">
        <v>244</v>
      </c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</row>
    <row r="185" spans="2:23" ht="4" customHeight="1" x14ac:dyDescent="0.3"/>
    <row r="186" spans="2:23" x14ac:dyDescent="0.3">
      <c r="B186" s="3" t="s">
        <v>112</v>
      </c>
      <c r="C186" s="3" t="s">
        <v>195</v>
      </c>
      <c r="D186" s="3" t="s">
        <v>234</v>
      </c>
      <c r="E186" s="3" t="s">
        <v>237</v>
      </c>
      <c r="F186" s="3" t="s">
        <v>235</v>
      </c>
      <c r="G186" s="38" t="s">
        <v>236</v>
      </c>
      <c r="K186" s="4">
        <f ca="1">K$2</f>
        <v>2024</v>
      </c>
      <c r="L186" s="4">
        <f t="shared" ref="L186:W186" ca="1" si="99">L$2</f>
        <v>2025</v>
      </c>
      <c r="M186" s="4">
        <f t="shared" ca="1" si="99"/>
        <v>2026</v>
      </c>
      <c r="N186" s="4">
        <f t="shared" ca="1" si="99"/>
        <v>2027</v>
      </c>
      <c r="O186" s="4">
        <f t="shared" ca="1" si="99"/>
        <v>2028</v>
      </c>
      <c r="P186" s="4">
        <f t="shared" ca="1" si="99"/>
        <v>2029</v>
      </c>
      <c r="Q186" s="4">
        <f t="shared" ca="1" si="99"/>
        <v>2030</v>
      </c>
      <c r="R186" s="4">
        <f t="shared" ca="1" si="99"/>
        <v>2031</v>
      </c>
      <c r="S186" s="4">
        <f t="shared" ca="1" si="99"/>
        <v>2032</v>
      </c>
      <c r="T186" s="4">
        <f t="shared" ca="1" si="99"/>
        <v>2033</v>
      </c>
      <c r="U186" s="4">
        <f t="shared" ca="1" si="99"/>
        <v>2034</v>
      </c>
      <c r="V186" s="4">
        <f t="shared" ca="1" si="99"/>
        <v>2035</v>
      </c>
      <c r="W186" s="4">
        <f t="shared" ca="1" si="99"/>
        <v>2036</v>
      </c>
    </row>
    <row r="187" spans="2:23" ht="4" customHeight="1" x14ac:dyDescent="0.3"/>
    <row r="188" spans="2:23" x14ac:dyDescent="0.3">
      <c r="B188" s="87" t="str">
        <f ca="1">Engine!B84</f>
        <v/>
      </c>
      <c r="C188" s="90" t="str">
        <f ca="1">Engine!C84</f>
        <v/>
      </c>
      <c r="D188" s="90" t="str">
        <f ca="1">Engine!D84</f>
        <v/>
      </c>
      <c r="E188" s="132">
        <f ca="1">Engine!E84</f>
        <v>0</v>
      </c>
      <c r="F188" s="136"/>
      <c r="G188" s="137"/>
      <c r="H188" s="87"/>
      <c r="I188" s="87"/>
      <c r="J188" s="87"/>
      <c r="K188" s="89">
        <f ca="1">IFERROR(ROUND(Engine!U123,0),0)</f>
        <v>0</v>
      </c>
      <c r="L188" s="89">
        <f ca="1">IFERROR(ROUND(Engine!V123,0),0)</f>
        <v>0</v>
      </c>
      <c r="M188" s="89">
        <f ca="1">IFERROR(ROUND(Engine!W123,0),0)</f>
        <v>0</v>
      </c>
      <c r="N188" s="89">
        <f ca="1">IFERROR(ROUND(Engine!X123,0),0)</f>
        <v>0</v>
      </c>
      <c r="O188" s="89">
        <f ca="1">IFERROR(ROUND(Engine!Y123,0),0)</f>
        <v>0</v>
      </c>
      <c r="P188" s="89">
        <f ca="1">IFERROR(ROUND(Engine!Z123,0),0)</f>
        <v>0</v>
      </c>
      <c r="Q188" s="89">
        <f ca="1">IFERROR(ROUND(Engine!AA123,0),0)</f>
        <v>0</v>
      </c>
      <c r="R188" s="89">
        <f ca="1">IFERROR(ROUND(Engine!AB123,0),0)</f>
        <v>0</v>
      </c>
      <c r="S188" s="89">
        <f ca="1">IFERROR(ROUND(Engine!AC123,0),0)</f>
        <v>0</v>
      </c>
      <c r="T188" s="89">
        <f ca="1">IFERROR(ROUND(Engine!AD123,0),0)</f>
        <v>0</v>
      </c>
      <c r="U188" s="89">
        <f ca="1">IFERROR(ROUND(Engine!AE123,0),0)</f>
        <v>0</v>
      </c>
      <c r="V188" s="89">
        <f ca="1">IFERROR(ROUND(Engine!AF123,0),0)</f>
        <v>0</v>
      </c>
      <c r="W188" s="89">
        <f ca="1">IFERROR(ROUND(Engine!AG123,0),0)</f>
        <v>0</v>
      </c>
    </row>
    <row r="189" spans="2:23" x14ac:dyDescent="0.3">
      <c r="B189" s="87" t="str">
        <f ca="1">Engine!B85</f>
        <v/>
      </c>
      <c r="C189" s="90" t="str">
        <f ca="1">Engine!C85</f>
        <v/>
      </c>
      <c r="D189" s="90" t="str">
        <f ca="1">Engine!D85</f>
        <v/>
      </c>
      <c r="E189" s="132">
        <f ca="1">Engine!E85</f>
        <v>0</v>
      </c>
      <c r="F189" s="136"/>
      <c r="G189" s="137"/>
      <c r="H189" s="87"/>
      <c r="I189" s="87"/>
      <c r="J189" s="87"/>
      <c r="K189" s="89">
        <f ca="1">IFERROR(ROUND(Engine!U124,0),0)</f>
        <v>0</v>
      </c>
      <c r="L189" s="89">
        <f ca="1">IFERROR(ROUND(Engine!V124,0),0)</f>
        <v>0</v>
      </c>
      <c r="M189" s="89">
        <f ca="1">IFERROR(ROUND(Engine!W124,0),0)</f>
        <v>0</v>
      </c>
      <c r="N189" s="89">
        <f ca="1">IFERROR(ROUND(Engine!X124,0),0)</f>
        <v>0</v>
      </c>
      <c r="O189" s="89">
        <f ca="1">IFERROR(ROUND(Engine!Y124,0),0)</f>
        <v>0</v>
      </c>
      <c r="P189" s="89">
        <f ca="1">IFERROR(ROUND(Engine!Z124,0),0)</f>
        <v>0</v>
      </c>
      <c r="Q189" s="89">
        <f ca="1">IFERROR(ROUND(Engine!AA124,0),0)</f>
        <v>0</v>
      </c>
      <c r="R189" s="89">
        <f ca="1">IFERROR(ROUND(Engine!AB124,0),0)</f>
        <v>0</v>
      </c>
      <c r="S189" s="89">
        <f ca="1">IFERROR(ROUND(Engine!AC124,0),0)</f>
        <v>0</v>
      </c>
      <c r="T189" s="89">
        <f ca="1">IFERROR(ROUND(Engine!AD124,0),0)</f>
        <v>0</v>
      </c>
      <c r="U189" s="89">
        <f ca="1">IFERROR(ROUND(Engine!AE124,0),0)</f>
        <v>0</v>
      </c>
      <c r="V189" s="89">
        <f ca="1">IFERROR(ROUND(Engine!AF124,0),0)</f>
        <v>0</v>
      </c>
      <c r="W189" s="89">
        <f ca="1">IFERROR(ROUND(Engine!AG124,0),0)</f>
        <v>0</v>
      </c>
    </row>
    <row r="190" spans="2:23" x14ac:dyDescent="0.3">
      <c r="B190" s="87" t="str">
        <f ca="1">Engine!B86</f>
        <v/>
      </c>
      <c r="C190" s="90" t="str">
        <f ca="1">Engine!C86</f>
        <v/>
      </c>
      <c r="D190" s="90" t="str">
        <f ca="1">Engine!D86</f>
        <v/>
      </c>
      <c r="E190" s="132">
        <f ca="1">Engine!E86</f>
        <v>0</v>
      </c>
      <c r="F190" s="136"/>
      <c r="G190" s="137"/>
      <c r="H190" s="87"/>
      <c r="I190" s="87"/>
      <c r="J190" s="87"/>
      <c r="K190" s="89">
        <f ca="1">IFERROR(ROUND(Engine!U125,0),0)</f>
        <v>0</v>
      </c>
      <c r="L190" s="89">
        <f ca="1">IFERROR(ROUND(Engine!V125,0),0)</f>
        <v>0</v>
      </c>
      <c r="M190" s="89">
        <f ca="1">IFERROR(ROUND(Engine!W125,0),0)</f>
        <v>0</v>
      </c>
      <c r="N190" s="89">
        <f ca="1">IFERROR(ROUND(Engine!X125,0),0)</f>
        <v>0</v>
      </c>
      <c r="O190" s="89">
        <f ca="1">IFERROR(ROUND(Engine!Y125,0),0)</f>
        <v>0</v>
      </c>
      <c r="P190" s="89">
        <f ca="1">IFERROR(ROUND(Engine!Z125,0),0)</f>
        <v>0</v>
      </c>
      <c r="Q190" s="89">
        <f ca="1">IFERROR(ROUND(Engine!AA125,0),0)</f>
        <v>0</v>
      </c>
      <c r="R190" s="89">
        <f ca="1">IFERROR(ROUND(Engine!AB125,0),0)</f>
        <v>0</v>
      </c>
      <c r="S190" s="89">
        <f ca="1">IFERROR(ROUND(Engine!AC125,0),0)</f>
        <v>0</v>
      </c>
      <c r="T190" s="89">
        <f ca="1">IFERROR(ROUND(Engine!AD125,0),0)</f>
        <v>0</v>
      </c>
      <c r="U190" s="89">
        <f ca="1">IFERROR(ROUND(Engine!AE125,0),0)</f>
        <v>0</v>
      </c>
      <c r="V190" s="89">
        <f ca="1">IFERROR(ROUND(Engine!AF125,0),0)</f>
        <v>0</v>
      </c>
      <c r="W190" s="89">
        <f ca="1">IFERROR(ROUND(Engine!AG125,0),0)</f>
        <v>0</v>
      </c>
    </row>
    <row r="191" spans="2:23" x14ac:dyDescent="0.3">
      <c r="B191" s="87" t="str">
        <f ca="1">Engine!B87</f>
        <v/>
      </c>
      <c r="C191" s="90" t="str">
        <f ca="1">Engine!C87</f>
        <v/>
      </c>
      <c r="D191" s="90" t="str">
        <f ca="1">Engine!D87</f>
        <v/>
      </c>
      <c r="E191" s="132">
        <f ca="1">Engine!E87</f>
        <v>0</v>
      </c>
      <c r="F191" s="136"/>
      <c r="G191" s="137"/>
      <c r="H191" s="87"/>
      <c r="I191" s="87"/>
      <c r="J191" s="87"/>
      <c r="K191" s="89">
        <f ca="1">IFERROR(ROUND(Engine!U126,0),0)</f>
        <v>0</v>
      </c>
      <c r="L191" s="89">
        <f ca="1">IFERROR(ROUND(Engine!V126,0),0)</f>
        <v>0</v>
      </c>
      <c r="M191" s="89">
        <f ca="1">IFERROR(ROUND(Engine!W126,0),0)</f>
        <v>0</v>
      </c>
      <c r="N191" s="89">
        <f ca="1">IFERROR(ROUND(Engine!X126,0),0)</f>
        <v>0</v>
      </c>
      <c r="O191" s="89">
        <f ca="1">IFERROR(ROUND(Engine!Y126,0),0)</f>
        <v>0</v>
      </c>
      <c r="P191" s="89">
        <f ca="1">IFERROR(ROUND(Engine!Z126,0),0)</f>
        <v>0</v>
      </c>
      <c r="Q191" s="89">
        <f ca="1">IFERROR(ROUND(Engine!AA126,0),0)</f>
        <v>0</v>
      </c>
      <c r="R191" s="89">
        <f ca="1">IFERROR(ROUND(Engine!AB126,0),0)</f>
        <v>0</v>
      </c>
      <c r="S191" s="89">
        <f ca="1">IFERROR(ROUND(Engine!AC126,0),0)</f>
        <v>0</v>
      </c>
      <c r="T191" s="89">
        <f ca="1">IFERROR(ROUND(Engine!AD126,0),0)</f>
        <v>0</v>
      </c>
      <c r="U191" s="89">
        <f ca="1">IFERROR(ROUND(Engine!AE126,0),0)</f>
        <v>0</v>
      </c>
      <c r="V191" s="89">
        <f ca="1">IFERROR(ROUND(Engine!AF126,0),0)</f>
        <v>0</v>
      </c>
      <c r="W191" s="89">
        <f ca="1">IFERROR(ROUND(Engine!AG126,0),0)</f>
        <v>0</v>
      </c>
    </row>
    <row r="192" spans="2:23" x14ac:dyDescent="0.3">
      <c r="B192" s="87" t="str">
        <f ca="1">Engine!B88</f>
        <v/>
      </c>
      <c r="C192" s="90" t="str">
        <f ca="1">Engine!C88</f>
        <v/>
      </c>
      <c r="D192" s="90" t="str">
        <f ca="1">Engine!D88</f>
        <v/>
      </c>
      <c r="E192" s="132">
        <f ca="1">Engine!E88</f>
        <v>0</v>
      </c>
      <c r="F192" s="136"/>
      <c r="G192" s="137"/>
      <c r="H192" s="87"/>
      <c r="I192" s="87"/>
      <c r="J192" s="87"/>
      <c r="K192" s="89">
        <f ca="1">IFERROR(ROUND(Engine!U127,0),0)</f>
        <v>0</v>
      </c>
      <c r="L192" s="89">
        <f ca="1">IFERROR(ROUND(Engine!V127,0),0)</f>
        <v>0</v>
      </c>
      <c r="M192" s="89">
        <f ca="1">IFERROR(ROUND(Engine!W127,0),0)</f>
        <v>0</v>
      </c>
      <c r="N192" s="89">
        <f ca="1">IFERROR(ROUND(Engine!X127,0),0)</f>
        <v>0</v>
      </c>
      <c r="O192" s="89">
        <f ca="1">IFERROR(ROUND(Engine!Y127,0),0)</f>
        <v>0</v>
      </c>
      <c r="P192" s="89">
        <f ca="1">IFERROR(ROUND(Engine!Z127,0),0)</f>
        <v>0</v>
      </c>
      <c r="Q192" s="89">
        <f ca="1">IFERROR(ROUND(Engine!AA127,0),0)</f>
        <v>0</v>
      </c>
      <c r="R192" s="89">
        <f ca="1">IFERROR(ROUND(Engine!AB127,0),0)</f>
        <v>0</v>
      </c>
      <c r="S192" s="89">
        <f ca="1">IFERROR(ROUND(Engine!AC127,0),0)</f>
        <v>0</v>
      </c>
      <c r="T192" s="89">
        <f ca="1">IFERROR(ROUND(Engine!AD127,0),0)</f>
        <v>0</v>
      </c>
      <c r="U192" s="89">
        <f ca="1">IFERROR(ROUND(Engine!AE127,0),0)</f>
        <v>0</v>
      </c>
      <c r="V192" s="89">
        <f ca="1">IFERROR(ROUND(Engine!AF127,0),0)</f>
        <v>0</v>
      </c>
      <c r="W192" s="89">
        <f ca="1">IFERROR(ROUND(Engine!AG127,0),0)</f>
        <v>0</v>
      </c>
    </row>
    <row r="193" spans="2:23" x14ac:dyDescent="0.3">
      <c r="B193" s="87" t="str">
        <f ca="1">Engine!B89</f>
        <v/>
      </c>
      <c r="C193" s="90" t="str">
        <f ca="1">Engine!C89</f>
        <v/>
      </c>
      <c r="D193" s="90" t="str">
        <f ca="1">Engine!D89</f>
        <v/>
      </c>
      <c r="E193" s="132">
        <f ca="1">Engine!E89</f>
        <v>0</v>
      </c>
      <c r="F193" s="136"/>
      <c r="G193" s="137"/>
      <c r="H193" s="87"/>
      <c r="I193" s="87"/>
      <c r="J193" s="87"/>
      <c r="K193" s="89">
        <f ca="1">IFERROR(ROUND(Engine!U128,0),0)</f>
        <v>0</v>
      </c>
      <c r="L193" s="89">
        <f ca="1">IFERROR(ROUND(Engine!V128,0),0)</f>
        <v>0</v>
      </c>
      <c r="M193" s="89">
        <f ca="1">IFERROR(ROUND(Engine!W128,0),0)</f>
        <v>0</v>
      </c>
      <c r="N193" s="89">
        <f ca="1">IFERROR(ROUND(Engine!X128,0),0)</f>
        <v>0</v>
      </c>
      <c r="O193" s="89">
        <f ca="1">IFERROR(ROUND(Engine!Y128,0),0)</f>
        <v>0</v>
      </c>
      <c r="P193" s="89">
        <f ca="1">IFERROR(ROUND(Engine!Z128,0),0)</f>
        <v>0</v>
      </c>
      <c r="Q193" s="89">
        <f ca="1">IFERROR(ROUND(Engine!AA128,0),0)</f>
        <v>0</v>
      </c>
      <c r="R193" s="89">
        <f ca="1">IFERROR(ROUND(Engine!AB128,0),0)</f>
        <v>0</v>
      </c>
      <c r="S193" s="89">
        <f ca="1">IFERROR(ROUND(Engine!AC128,0),0)</f>
        <v>0</v>
      </c>
      <c r="T193" s="89">
        <f ca="1">IFERROR(ROUND(Engine!AD128,0),0)</f>
        <v>0</v>
      </c>
      <c r="U193" s="89">
        <f ca="1">IFERROR(ROUND(Engine!AE128,0),0)</f>
        <v>0</v>
      </c>
      <c r="V193" s="89">
        <f ca="1">IFERROR(ROUND(Engine!AF128,0),0)</f>
        <v>0</v>
      </c>
      <c r="W193" s="89">
        <f ca="1">IFERROR(ROUND(Engine!AG128,0),0)</f>
        <v>0</v>
      </c>
    </row>
    <row r="194" spans="2:23" x14ac:dyDescent="0.3">
      <c r="B194" s="87" t="str">
        <f ca="1">Engine!B90</f>
        <v/>
      </c>
      <c r="C194" s="90" t="str">
        <f ca="1">Engine!C90</f>
        <v/>
      </c>
      <c r="D194" s="90" t="str">
        <f ca="1">Engine!D90</f>
        <v/>
      </c>
      <c r="E194" s="132">
        <f ca="1">Engine!E90</f>
        <v>0</v>
      </c>
      <c r="F194" s="136"/>
      <c r="G194" s="137"/>
      <c r="H194" s="87"/>
      <c r="I194" s="87"/>
      <c r="J194" s="87"/>
      <c r="K194" s="89">
        <f ca="1">IFERROR(ROUND(Engine!U129,0),0)</f>
        <v>0</v>
      </c>
      <c r="L194" s="89">
        <f ca="1">IFERROR(ROUND(Engine!V129,0),0)</f>
        <v>0</v>
      </c>
      <c r="M194" s="89">
        <f ca="1">IFERROR(ROUND(Engine!W129,0),0)</f>
        <v>0</v>
      </c>
      <c r="N194" s="89">
        <f ca="1">IFERROR(ROUND(Engine!X129,0),0)</f>
        <v>0</v>
      </c>
      <c r="O194" s="89">
        <f ca="1">IFERROR(ROUND(Engine!Y129,0),0)</f>
        <v>0</v>
      </c>
      <c r="P194" s="89">
        <f ca="1">IFERROR(ROUND(Engine!Z129,0),0)</f>
        <v>0</v>
      </c>
      <c r="Q194" s="89">
        <f ca="1">IFERROR(ROUND(Engine!AA129,0),0)</f>
        <v>0</v>
      </c>
      <c r="R194" s="89">
        <f ca="1">IFERROR(ROUND(Engine!AB129,0),0)</f>
        <v>0</v>
      </c>
      <c r="S194" s="89">
        <f ca="1">IFERROR(ROUND(Engine!AC129,0),0)</f>
        <v>0</v>
      </c>
      <c r="T194" s="89">
        <f ca="1">IFERROR(ROUND(Engine!AD129,0),0)</f>
        <v>0</v>
      </c>
      <c r="U194" s="89">
        <f ca="1">IFERROR(ROUND(Engine!AE129,0),0)</f>
        <v>0</v>
      </c>
      <c r="V194" s="89">
        <f ca="1">IFERROR(ROUND(Engine!AF129,0),0)</f>
        <v>0</v>
      </c>
      <c r="W194" s="89">
        <f ca="1">IFERROR(ROUND(Engine!AG129,0),0)</f>
        <v>0</v>
      </c>
    </row>
    <row r="195" spans="2:23" x14ac:dyDescent="0.3">
      <c r="B195" s="87" t="str">
        <f ca="1">Engine!B91</f>
        <v/>
      </c>
      <c r="C195" s="90" t="str">
        <f ca="1">Engine!C91</f>
        <v/>
      </c>
      <c r="D195" s="90" t="str">
        <f ca="1">Engine!D91</f>
        <v/>
      </c>
      <c r="E195" s="132">
        <f ca="1">Engine!E91</f>
        <v>0</v>
      </c>
      <c r="F195" s="136"/>
      <c r="G195" s="137"/>
      <c r="H195" s="87"/>
      <c r="I195" s="87"/>
      <c r="J195" s="87"/>
      <c r="K195" s="89">
        <f ca="1">IFERROR(ROUND(Engine!U130,0),0)</f>
        <v>0</v>
      </c>
      <c r="L195" s="89">
        <f ca="1">IFERROR(ROUND(Engine!V130,0),0)</f>
        <v>0</v>
      </c>
      <c r="M195" s="89">
        <f ca="1">IFERROR(ROUND(Engine!W130,0),0)</f>
        <v>0</v>
      </c>
      <c r="N195" s="89">
        <f ca="1">IFERROR(ROUND(Engine!X130,0),0)</f>
        <v>0</v>
      </c>
      <c r="O195" s="89">
        <f ca="1">IFERROR(ROUND(Engine!Y130,0),0)</f>
        <v>0</v>
      </c>
      <c r="P195" s="89">
        <f ca="1">IFERROR(ROUND(Engine!Z130,0),0)</f>
        <v>0</v>
      </c>
      <c r="Q195" s="89">
        <f ca="1">IFERROR(ROUND(Engine!AA130,0),0)</f>
        <v>0</v>
      </c>
      <c r="R195" s="89">
        <f ca="1">IFERROR(ROUND(Engine!AB130,0),0)</f>
        <v>0</v>
      </c>
      <c r="S195" s="89">
        <f ca="1">IFERROR(ROUND(Engine!AC130,0),0)</f>
        <v>0</v>
      </c>
      <c r="T195" s="89">
        <f ca="1">IFERROR(ROUND(Engine!AD130,0),0)</f>
        <v>0</v>
      </c>
      <c r="U195" s="89">
        <f ca="1">IFERROR(ROUND(Engine!AE130,0),0)</f>
        <v>0</v>
      </c>
      <c r="V195" s="89">
        <f ca="1">IFERROR(ROUND(Engine!AF130,0),0)</f>
        <v>0</v>
      </c>
      <c r="W195" s="89">
        <f ca="1">IFERROR(ROUND(Engine!AG130,0),0)</f>
        <v>0</v>
      </c>
    </row>
    <row r="196" spans="2:23" x14ac:dyDescent="0.3">
      <c r="B196" s="87" t="str">
        <f ca="1">Engine!B92</f>
        <v/>
      </c>
      <c r="C196" s="90" t="str">
        <f ca="1">Engine!C92</f>
        <v/>
      </c>
      <c r="D196" s="90" t="str">
        <f ca="1">Engine!D92</f>
        <v/>
      </c>
      <c r="E196" s="132">
        <f ca="1">Engine!E92</f>
        <v>0</v>
      </c>
      <c r="F196" s="136"/>
      <c r="G196" s="137"/>
      <c r="H196" s="87"/>
      <c r="I196" s="87"/>
      <c r="J196" s="87"/>
      <c r="K196" s="89">
        <f ca="1">IFERROR(ROUND(Engine!U131,0),0)</f>
        <v>0</v>
      </c>
      <c r="L196" s="89">
        <f ca="1">IFERROR(ROUND(Engine!V131,0),0)</f>
        <v>0</v>
      </c>
      <c r="M196" s="89">
        <f ca="1">IFERROR(ROUND(Engine!W131,0),0)</f>
        <v>0</v>
      </c>
      <c r="N196" s="89">
        <f ca="1">IFERROR(ROUND(Engine!X131,0),0)</f>
        <v>0</v>
      </c>
      <c r="O196" s="89">
        <f ca="1">IFERROR(ROUND(Engine!Y131,0),0)</f>
        <v>0</v>
      </c>
      <c r="P196" s="89">
        <f ca="1">IFERROR(ROUND(Engine!Z131,0),0)</f>
        <v>0</v>
      </c>
      <c r="Q196" s="89">
        <f ca="1">IFERROR(ROUND(Engine!AA131,0),0)</f>
        <v>0</v>
      </c>
      <c r="R196" s="89">
        <f ca="1">IFERROR(ROUND(Engine!AB131,0),0)</f>
        <v>0</v>
      </c>
      <c r="S196" s="89">
        <f ca="1">IFERROR(ROUND(Engine!AC131,0),0)</f>
        <v>0</v>
      </c>
      <c r="T196" s="89">
        <f ca="1">IFERROR(ROUND(Engine!AD131,0),0)</f>
        <v>0</v>
      </c>
      <c r="U196" s="89">
        <f ca="1">IFERROR(ROUND(Engine!AE131,0),0)</f>
        <v>0</v>
      </c>
      <c r="V196" s="89">
        <f ca="1">IFERROR(ROUND(Engine!AF131,0),0)</f>
        <v>0</v>
      </c>
      <c r="W196" s="89">
        <f ca="1">IFERROR(ROUND(Engine!AG131,0),0)</f>
        <v>0</v>
      </c>
    </row>
    <row r="197" spans="2:23" x14ac:dyDescent="0.3">
      <c r="B197" s="87" t="str">
        <f ca="1">Engine!B93</f>
        <v/>
      </c>
      <c r="C197" s="90" t="str">
        <f ca="1">Engine!C93</f>
        <v/>
      </c>
      <c r="D197" s="90" t="str">
        <f ca="1">Engine!D93</f>
        <v/>
      </c>
      <c r="E197" s="132">
        <f ca="1">Engine!E93</f>
        <v>0</v>
      </c>
      <c r="F197" s="136"/>
      <c r="G197" s="137"/>
      <c r="H197" s="87"/>
      <c r="I197" s="87"/>
      <c r="J197" s="87"/>
      <c r="K197" s="89">
        <f ca="1">IFERROR(ROUND(Engine!U132,0),0)</f>
        <v>0</v>
      </c>
      <c r="L197" s="89">
        <f ca="1">IFERROR(ROUND(Engine!V132,0),0)</f>
        <v>0</v>
      </c>
      <c r="M197" s="89">
        <f ca="1">IFERROR(ROUND(Engine!W132,0),0)</f>
        <v>0</v>
      </c>
      <c r="N197" s="89">
        <f ca="1">IFERROR(ROUND(Engine!X132,0),0)</f>
        <v>0</v>
      </c>
      <c r="O197" s="89">
        <f ca="1">IFERROR(ROUND(Engine!Y132,0),0)</f>
        <v>0</v>
      </c>
      <c r="P197" s="89">
        <f ca="1">IFERROR(ROUND(Engine!Z132,0),0)</f>
        <v>0</v>
      </c>
      <c r="Q197" s="89">
        <f ca="1">IFERROR(ROUND(Engine!AA132,0),0)</f>
        <v>0</v>
      </c>
      <c r="R197" s="89">
        <f ca="1">IFERROR(ROUND(Engine!AB132,0),0)</f>
        <v>0</v>
      </c>
      <c r="S197" s="89">
        <f ca="1">IFERROR(ROUND(Engine!AC132,0),0)</f>
        <v>0</v>
      </c>
      <c r="T197" s="89">
        <f ca="1">IFERROR(ROUND(Engine!AD132,0),0)</f>
        <v>0</v>
      </c>
      <c r="U197" s="89">
        <f ca="1">IFERROR(ROUND(Engine!AE132,0),0)</f>
        <v>0</v>
      </c>
      <c r="V197" s="89">
        <f ca="1">IFERROR(ROUND(Engine!AF132,0),0)</f>
        <v>0</v>
      </c>
      <c r="W197" s="89">
        <f ca="1">IFERROR(ROUND(Engine!AG132,0),0)</f>
        <v>0</v>
      </c>
    </row>
    <row r="198" spans="2:23" x14ac:dyDescent="0.3">
      <c r="B198" s="87" t="str">
        <f ca="1">Engine!B94</f>
        <v/>
      </c>
      <c r="C198" s="90" t="str">
        <f ca="1">Engine!C94</f>
        <v/>
      </c>
      <c r="D198" s="90" t="str">
        <f ca="1">Engine!D94</f>
        <v/>
      </c>
      <c r="E198" s="132">
        <f ca="1">Engine!E94</f>
        <v>0</v>
      </c>
      <c r="F198" s="136"/>
      <c r="G198" s="137"/>
      <c r="H198" s="87"/>
      <c r="I198" s="87"/>
      <c r="J198" s="87"/>
      <c r="K198" s="89">
        <f ca="1">IFERROR(ROUND(Engine!U133,0),0)</f>
        <v>0</v>
      </c>
      <c r="L198" s="89">
        <f ca="1">IFERROR(ROUND(Engine!V133,0),0)</f>
        <v>0</v>
      </c>
      <c r="M198" s="89">
        <f ca="1">IFERROR(ROUND(Engine!W133,0),0)</f>
        <v>0</v>
      </c>
      <c r="N198" s="89">
        <f ca="1">IFERROR(ROUND(Engine!X133,0),0)</f>
        <v>0</v>
      </c>
      <c r="O198" s="89">
        <f ca="1">IFERROR(ROUND(Engine!Y133,0),0)</f>
        <v>0</v>
      </c>
      <c r="P198" s="89">
        <f ca="1">IFERROR(ROUND(Engine!Z133,0),0)</f>
        <v>0</v>
      </c>
      <c r="Q198" s="89">
        <f ca="1">IFERROR(ROUND(Engine!AA133,0),0)</f>
        <v>0</v>
      </c>
      <c r="R198" s="89">
        <f ca="1">IFERROR(ROUND(Engine!AB133,0),0)</f>
        <v>0</v>
      </c>
      <c r="S198" s="89">
        <f ca="1">IFERROR(ROUND(Engine!AC133,0),0)</f>
        <v>0</v>
      </c>
      <c r="T198" s="89">
        <f ca="1">IFERROR(ROUND(Engine!AD133,0),0)</f>
        <v>0</v>
      </c>
      <c r="U198" s="89">
        <f ca="1">IFERROR(ROUND(Engine!AE133,0),0)</f>
        <v>0</v>
      </c>
      <c r="V198" s="89">
        <f ca="1">IFERROR(ROUND(Engine!AF133,0),0)</f>
        <v>0</v>
      </c>
      <c r="W198" s="89">
        <f ca="1">IFERROR(ROUND(Engine!AG133,0),0)</f>
        <v>0</v>
      </c>
    </row>
    <row r="199" spans="2:23" x14ac:dyDescent="0.3">
      <c r="B199" s="87" t="str">
        <f ca="1">Engine!B95</f>
        <v/>
      </c>
      <c r="C199" s="90" t="str">
        <f ca="1">Engine!C95</f>
        <v/>
      </c>
      <c r="D199" s="90" t="str">
        <f ca="1">Engine!D95</f>
        <v/>
      </c>
      <c r="E199" s="132">
        <f ca="1">Engine!E95</f>
        <v>0</v>
      </c>
      <c r="F199" s="136"/>
      <c r="G199" s="137"/>
      <c r="H199" s="87"/>
      <c r="I199" s="87"/>
      <c r="J199" s="87"/>
      <c r="K199" s="89">
        <f ca="1">IFERROR(ROUND(Engine!U134,0),0)</f>
        <v>0</v>
      </c>
      <c r="L199" s="89">
        <f ca="1">IFERROR(ROUND(Engine!V134,0),0)</f>
        <v>0</v>
      </c>
      <c r="M199" s="89">
        <f ca="1">IFERROR(ROUND(Engine!W134,0),0)</f>
        <v>0</v>
      </c>
      <c r="N199" s="89">
        <f ca="1">IFERROR(ROUND(Engine!X134,0),0)</f>
        <v>0</v>
      </c>
      <c r="O199" s="89">
        <f ca="1">IFERROR(ROUND(Engine!Y134,0),0)</f>
        <v>0</v>
      </c>
      <c r="P199" s="89">
        <f ca="1">IFERROR(ROUND(Engine!Z134,0),0)</f>
        <v>0</v>
      </c>
      <c r="Q199" s="89">
        <f ca="1">IFERROR(ROUND(Engine!AA134,0),0)</f>
        <v>0</v>
      </c>
      <c r="R199" s="89">
        <f ca="1">IFERROR(ROUND(Engine!AB134,0),0)</f>
        <v>0</v>
      </c>
      <c r="S199" s="89">
        <f ca="1">IFERROR(ROUND(Engine!AC134,0),0)</f>
        <v>0</v>
      </c>
      <c r="T199" s="89">
        <f ca="1">IFERROR(ROUND(Engine!AD134,0),0)</f>
        <v>0</v>
      </c>
      <c r="U199" s="89">
        <f ca="1">IFERROR(ROUND(Engine!AE134,0),0)</f>
        <v>0</v>
      </c>
      <c r="V199" s="89">
        <f ca="1">IFERROR(ROUND(Engine!AF134,0),0)</f>
        <v>0</v>
      </c>
      <c r="W199" s="89">
        <f ca="1">IFERROR(ROUND(Engine!AG134,0),0)</f>
        <v>0</v>
      </c>
    </row>
    <row r="200" spans="2:23" x14ac:dyDescent="0.3">
      <c r="B200" s="87" t="str">
        <f ca="1">Engine!B96</f>
        <v/>
      </c>
      <c r="C200" s="90" t="str">
        <f ca="1">Engine!C96</f>
        <v/>
      </c>
      <c r="D200" s="90" t="str">
        <f ca="1">Engine!D96</f>
        <v/>
      </c>
      <c r="E200" s="132">
        <f ca="1">Engine!E96</f>
        <v>0</v>
      </c>
      <c r="F200" s="136"/>
      <c r="G200" s="137"/>
      <c r="H200" s="87"/>
      <c r="I200" s="87"/>
      <c r="J200" s="87"/>
      <c r="K200" s="89">
        <f ca="1">IFERROR(ROUND(Engine!U135,0),0)</f>
        <v>0</v>
      </c>
      <c r="L200" s="89">
        <f ca="1">IFERROR(ROUND(Engine!V135,0),0)</f>
        <v>0</v>
      </c>
      <c r="M200" s="89">
        <f ca="1">IFERROR(ROUND(Engine!W135,0),0)</f>
        <v>0</v>
      </c>
      <c r="N200" s="89">
        <f ca="1">IFERROR(ROUND(Engine!X135,0),0)</f>
        <v>0</v>
      </c>
      <c r="O200" s="89">
        <f ca="1">IFERROR(ROUND(Engine!Y135,0),0)</f>
        <v>0</v>
      </c>
      <c r="P200" s="89">
        <f ca="1">IFERROR(ROUND(Engine!Z135,0),0)</f>
        <v>0</v>
      </c>
      <c r="Q200" s="89">
        <f ca="1">IFERROR(ROUND(Engine!AA135,0),0)</f>
        <v>0</v>
      </c>
      <c r="R200" s="89">
        <f ca="1">IFERROR(ROUND(Engine!AB135,0),0)</f>
        <v>0</v>
      </c>
      <c r="S200" s="89">
        <f ca="1">IFERROR(ROUND(Engine!AC135,0),0)</f>
        <v>0</v>
      </c>
      <c r="T200" s="89">
        <f ca="1">IFERROR(ROUND(Engine!AD135,0),0)</f>
        <v>0</v>
      </c>
      <c r="U200" s="89">
        <f ca="1">IFERROR(ROUND(Engine!AE135,0),0)</f>
        <v>0</v>
      </c>
      <c r="V200" s="89">
        <f ca="1">IFERROR(ROUND(Engine!AF135,0),0)</f>
        <v>0</v>
      </c>
      <c r="W200" s="89">
        <f ca="1">IFERROR(ROUND(Engine!AG135,0),0)</f>
        <v>0</v>
      </c>
    </row>
    <row r="201" spans="2:23" x14ac:dyDescent="0.3">
      <c r="B201" s="87" t="str">
        <f ca="1">Engine!B97</f>
        <v/>
      </c>
      <c r="C201" s="90" t="str">
        <f ca="1">Engine!C97</f>
        <v/>
      </c>
      <c r="D201" s="90" t="str">
        <f ca="1">Engine!D97</f>
        <v/>
      </c>
      <c r="E201" s="132">
        <f ca="1">Engine!E97</f>
        <v>0</v>
      </c>
      <c r="F201" s="136"/>
      <c r="G201" s="137"/>
      <c r="H201" s="87"/>
      <c r="I201" s="87"/>
      <c r="J201" s="87"/>
      <c r="K201" s="89">
        <f ca="1">IFERROR(ROUND(Engine!U136,0),0)</f>
        <v>0</v>
      </c>
      <c r="L201" s="89">
        <f ca="1">IFERROR(ROUND(Engine!V136,0),0)</f>
        <v>0</v>
      </c>
      <c r="M201" s="89">
        <f ca="1">IFERROR(ROUND(Engine!W136,0),0)</f>
        <v>0</v>
      </c>
      <c r="N201" s="89">
        <f ca="1">IFERROR(ROUND(Engine!X136,0),0)</f>
        <v>0</v>
      </c>
      <c r="O201" s="89">
        <f ca="1">IFERROR(ROUND(Engine!Y136,0),0)</f>
        <v>0</v>
      </c>
      <c r="P201" s="89">
        <f ca="1">IFERROR(ROUND(Engine!Z136,0),0)</f>
        <v>0</v>
      </c>
      <c r="Q201" s="89">
        <f ca="1">IFERROR(ROUND(Engine!AA136,0),0)</f>
        <v>0</v>
      </c>
      <c r="R201" s="89">
        <f ca="1">IFERROR(ROUND(Engine!AB136,0),0)</f>
        <v>0</v>
      </c>
      <c r="S201" s="89">
        <f ca="1">IFERROR(ROUND(Engine!AC136,0),0)</f>
        <v>0</v>
      </c>
      <c r="T201" s="89">
        <f ca="1">IFERROR(ROUND(Engine!AD136,0),0)</f>
        <v>0</v>
      </c>
      <c r="U201" s="89">
        <f ca="1">IFERROR(ROUND(Engine!AE136,0),0)</f>
        <v>0</v>
      </c>
      <c r="V201" s="89">
        <f ca="1">IFERROR(ROUND(Engine!AF136,0),0)</f>
        <v>0</v>
      </c>
      <c r="W201" s="89">
        <f ca="1">IFERROR(ROUND(Engine!AG136,0),0)</f>
        <v>0</v>
      </c>
    </row>
    <row r="202" spans="2:23" x14ac:dyDescent="0.3">
      <c r="B202" s="87" t="str">
        <f ca="1">Engine!B98</f>
        <v/>
      </c>
      <c r="C202" s="90" t="str">
        <f ca="1">Engine!C98</f>
        <v/>
      </c>
      <c r="D202" s="90" t="str">
        <f ca="1">Engine!D98</f>
        <v/>
      </c>
      <c r="E202" s="132">
        <f ca="1">Engine!E98</f>
        <v>0</v>
      </c>
      <c r="F202" s="136"/>
      <c r="G202" s="137"/>
      <c r="H202" s="87"/>
      <c r="I202" s="87"/>
      <c r="J202" s="87"/>
      <c r="K202" s="89">
        <f ca="1">IFERROR(ROUND(Engine!U137,0),0)</f>
        <v>0</v>
      </c>
      <c r="L202" s="89">
        <f ca="1">IFERROR(ROUND(Engine!V137,0),0)</f>
        <v>0</v>
      </c>
      <c r="M202" s="89">
        <f ca="1">IFERROR(ROUND(Engine!W137,0),0)</f>
        <v>0</v>
      </c>
      <c r="N202" s="89">
        <f ca="1">IFERROR(ROUND(Engine!X137,0),0)</f>
        <v>0</v>
      </c>
      <c r="O202" s="89">
        <f ca="1">IFERROR(ROUND(Engine!Y137,0),0)</f>
        <v>0</v>
      </c>
      <c r="P202" s="89">
        <f ca="1">IFERROR(ROUND(Engine!Z137,0),0)</f>
        <v>0</v>
      </c>
      <c r="Q202" s="89">
        <f ca="1">IFERROR(ROUND(Engine!AA137,0),0)</f>
        <v>0</v>
      </c>
      <c r="R202" s="89">
        <f ca="1">IFERROR(ROUND(Engine!AB137,0),0)</f>
        <v>0</v>
      </c>
      <c r="S202" s="89">
        <f ca="1">IFERROR(ROUND(Engine!AC137,0),0)</f>
        <v>0</v>
      </c>
      <c r="T202" s="89">
        <f ca="1">IFERROR(ROUND(Engine!AD137,0),0)</f>
        <v>0</v>
      </c>
      <c r="U202" s="89">
        <f ca="1">IFERROR(ROUND(Engine!AE137,0),0)</f>
        <v>0</v>
      </c>
      <c r="V202" s="89">
        <f ca="1">IFERROR(ROUND(Engine!AF137,0),0)</f>
        <v>0</v>
      </c>
      <c r="W202" s="89">
        <f ca="1">IFERROR(ROUND(Engine!AG137,0),0)</f>
        <v>0</v>
      </c>
    </row>
    <row r="203" spans="2:23" x14ac:dyDescent="0.3">
      <c r="B203" s="87" t="str">
        <f ca="1">Engine!B99</f>
        <v/>
      </c>
      <c r="C203" s="90" t="str">
        <f ca="1">Engine!C99</f>
        <v/>
      </c>
      <c r="D203" s="90" t="str">
        <f ca="1">Engine!D99</f>
        <v/>
      </c>
      <c r="E203" s="132">
        <f ca="1">Engine!E99</f>
        <v>0</v>
      </c>
      <c r="F203" s="136"/>
      <c r="G203" s="137"/>
      <c r="H203" s="87"/>
      <c r="I203" s="87"/>
      <c r="J203" s="87"/>
      <c r="K203" s="89">
        <f ca="1">IFERROR(ROUND(Engine!U138,0),0)</f>
        <v>0</v>
      </c>
      <c r="L203" s="89">
        <f ca="1">IFERROR(ROUND(Engine!V138,0),0)</f>
        <v>0</v>
      </c>
      <c r="M203" s="89">
        <f ca="1">IFERROR(ROUND(Engine!W138,0),0)</f>
        <v>0</v>
      </c>
      <c r="N203" s="89">
        <f ca="1">IFERROR(ROUND(Engine!X138,0),0)</f>
        <v>0</v>
      </c>
      <c r="O203" s="89">
        <f ca="1">IFERROR(ROUND(Engine!Y138,0),0)</f>
        <v>0</v>
      </c>
      <c r="P203" s="89">
        <f ca="1">IFERROR(ROUND(Engine!Z138,0),0)</f>
        <v>0</v>
      </c>
      <c r="Q203" s="89">
        <f ca="1">IFERROR(ROUND(Engine!AA138,0),0)</f>
        <v>0</v>
      </c>
      <c r="R203" s="89">
        <f ca="1">IFERROR(ROUND(Engine!AB138,0),0)</f>
        <v>0</v>
      </c>
      <c r="S203" s="89">
        <f ca="1">IFERROR(ROUND(Engine!AC138,0),0)</f>
        <v>0</v>
      </c>
      <c r="T203" s="89">
        <f ca="1">IFERROR(ROUND(Engine!AD138,0),0)</f>
        <v>0</v>
      </c>
      <c r="U203" s="89">
        <f ca="1">IFERROR(ROUND(Engine!AE138,0),0)</f>
        <v>0</v>
      </c>
      <c r="V203" s="89">
        <f ca="1">IFERROR(ROUND(Engine!AF138,0),0)</f>
        <v>0</v>
      </c>
      <c r="W203" s="89">
        <f ca="1">IFERROR(ROUND(Engine!AG138,0),0)</f>
        <v>0</v>
      </c>
    </row>
    <row r="204" spans="2:23" x14ac:dyDescent="0.3">
      <c r="B204" s="87" t="str">
        <f ca="1">Engine!B100</f>
        <v/>
      </c>
      <c r="C204" s="90" t="str">
        <f ca="1">Engine!C100</f>
        <v/>
      </c>
      <c r="D204" s="90" t="str">
        <f ca="1">Engine!D100</f>
        <v/>
      </c>
      <c r="E204" s="132">
        <f ca="1">Engine!E100</f>
        <v>0</v>
      </c>
      <c r="F204" s="136"/>
      <c r="G204" s="137"/>
      <c r="H204" s="87"/>
      <c r="I204" s="87"/>
      <c r="J204" s="87"/>
      <c r="K204" s="89">
        <f ca="1">IFERROR(ROUND(Engine!U139,0),0)</f>
        <v>0</v>
      </c>
      <c r="L204" s="89">
        <f ca="1">IFERROR(ROUND(Engine!V139,0),0)</f>
        <v>0</v>
      </c>
      <c r="M204" s="89">
        <f ca="1">IFERROR(ROUND(Engine!W139,0),0)</f>
        <v>0</v>
      </c>
      <c r="N204" s="89">
        <f ca="1">IFERROR(ROUND(Engine!X139,0),0)</f>
        <v>0</v>
      </c>
      <c r="O204" s="89">
        <f ca="1">IFERROR(ROUND(Engine!Y139,0),0)</f>
        <v>0</v>
      </c>
      <c r="P204" s="89">
        <f ca="1">IFERROR(ROUND(Engine!Z139,0),0)</f>
        <v>0</v>
      </c>
      <c r="Q204" s="89">
        <f ca="1">IFERROR(ROUND(Engine!AA139,0),0)</f>
        <v>0</v>
      </c>
      <c r="R204" s="89">
        <f ca="1">IFERROR(ROUND(Engine!AB139,0),0)</f>
        <v>0</v>
      </c>
      <c r="S204" s="89">
        <f ca="1">IFERROR(ROUND(Engine!AC139,0),0)</f>
        <v>0</v>
      </c>
      <c r="T204" s="89">
        <f ca="1">IFERROR(ROUND(Engine!AD139,0),0)</f>
        <v>0</v>
      </c>
      <c r="U204" s="89">
        <f ca="1">IFERROR(ROUND(Engine!AE139,0),0)</f>
        <v>0</v>
      </c>
      <c r="V204" s="89">
        <f ca="1">IFERROR(ROUND(Engine!AF139,0),0)</f>
        <v>0</v>
      </c>
      <c r="W204" s="89">
        <f ca="1">IFERROR(ROUND(Engine!AG139,0),0)</f>
        <v>0</v>
      </c>
    </row>
    <row r="205" spans="2:23" x14ac:dyDescent="0.3">
      <c r="B205" s="87" t="str">
        <f ca="1">Engine!B101</f>
        <v/>
      </c>
      <c r="C205" s="90" t="str">
        <f ca="1">Engine!C101</f>
        <v/>
      </c>
      <c r="D205" s="90" t="str">
        <f ca="1">Engine!D101</f>
        <v/>
      </c>
      <c r="E205" s="132">
        <f ca="1">Engine!E101</f>
        <v>0</v>
      </c>
      <c r="F205" s="136"/>
      <c r="G205" s="137"/>
      <c r="H205" s="87"/>
      <c r="I205" s="87"/>
      <c r="J205" s="87"/>
      <c r="K205" s="89">
        <f ca="1">IFERROR(ROUND(Engine!U140,0),0)</f>
        <v>0</v>
      </c>
      <c r="L205" s="89">
        <f ca="1">IFERROR(ROUND(Engine!V140,0),0)</f>
        <v>0</v>
      </c>
      <c r="M205" s="89">
        <f ca="1">IFERROR(ROUND(Engine!W140,0),0)</f>
        <v>0</v>
      </c>
      <c r="N205" s="89">
        <f ca="1">IFERROR(ROUND(Engine!X140,0),0)</f>
        <v>0</v>
      </c>
      <c r="O205" s="89">
        <f ca="1">IFERROR(ROUND(Engine!Y140,0),0)</f>
        <v>0</v>
      </c>
      <c r="P205" s="89">
        <f ca="1">IFERROR(ROUND(Engine!Z140,0),0)</f>
        <v>0</v>
      </c>
      <c r="Q205" s="89">
        <f ca="1">IFERROR(ROUND(Engine!AA140,0),0)</f>
        <v>0</v>
      </c>
      <c r="R205" s="89">
        <f ca="1">IFERROR(ROUND(Engine!AB140,0),0)</f>
        <v>0</v>
      </c>
      <c r="S205" s="89">
        <f ca="1">IFERROR(ROUND(Engine!AC140,0),0)</f>
        <v>0</v>
      </c>
      <c r="T205" s="89">
        <f ca="1">IFERROR(ROUND(Engine!AD140,0),0)</f>
        <v>0</v>
      </c>
      <c r="U205" s="89">
        <f ca="1">IFERROR(ROUND(Engine!AE140,0),0)</f>
        <v>0</v>
      </c>
      <c r="V205" s="89">
        <f ca="1">IFERROR(ROUND(Engine!AF140,0),0)</f>
        <v>0</v>
      </c>
      <c r="W205" s="89">
        <f ca="1">IFERROR(ROUND(Engine!AG140,0),0)</f>
        <v>0</v>
      </c>
    </row>
    <row r="206" spans="2:23" x14ac:dyDescent="0.3">
      <c r="B206" s="87" t="str">
        <f ca="1">Engine!B102</f>
        <v/>
      </c>
      <c r="C206" s="90" t="str">
        <f ca="1">Engine!C102</f>
        <v/>
      </c>
      <c r="D206" s="90" t="str">
        <f ca="1">Engine!D102</f>
        <v/>
      </c>
      <c r="E206" s="132">
        <f ca="1">Engine!E102</f>
        <v>0</v>
      </c>
      <c r="F206" s="136"/>
      <c r="G206" s="137"/>
      <c r="H206" s="87"/>
      <c r="I206" s="87"/>
      <c r="J206" s="87"/>
      <c r="K206" s="89">
        <f ca="1">IFERROR(ROUND(Engine!U141,0),0)</f>
        <v>0</v>
      </c>
      <c r="L206" s="89">
        <f ca="1">IFERROR(ROUND(Engine!V141,0),0)</f>
        <v>0</v>
      </c>
      <c r="M206" s="89">
        <f ca="1">IFERROR(ROUND(Engine!W141,0),0)</f>
        <v>0</v>
      </c>
      <c r="N206" s="89">
        <f ca="1">IFERROR(ROUND(Engine!X141,0),0)</f>
        <v>0</v>
      </c>
      <c r="O206" s="89">
        <f ca="1">IFERROR(ROUND(Engine!Y141,0),0)</f>
        <v>0</v>
      </c>
      <c r="P206" s="89">
        <f ca="1">IFERROR(ROUND(Engine!Z141,0),0)</f>
        <v>0</v>
      </c>
      <c r="Q206" s="89">
        <f ca="1">IFERROR(ROUND(Engine!AA141,0),0)</f>
        <v>0</v>
      </c>
      <c r="R206" s="89">
        <f ca="1">IFERROR(ROUND(Engine!AB141,0),0)</f>
        <v>0</v>
      </c>
      <c r="S206" s="89">
        <f ca="1">IFERROR(ROUND(Engine!AC141,0),0)</f>
        <v>0</v>
      </c>
      <c r="T206" s="89">
        <f ca="1">IFERROR(ROUND(Engine!AD141,0),0)</f>
        <v>0</v>
      </c>
      <c r="U206" s="89">
        <f ca="1">IFERROR(ROUND(Engine!AE141,0),0)</f>
        <v>0</v>
      </c>
      <c r="V206" s="89">
        <f ca="1">IFERROR(ROUND(Engine!AF141,0),0)</f>
        <v>0</v>
      </c>
      <c r="W206" s="89">
        <f ca="1">IFERROR(ROUND(Engine!AG141,0),0)</f>
        <v>0</v>
      </c>
    </row>
    <row r="207" spans="2:23" x14ac:dyDescent="0.3">
      <c r="B207" s="87" t="str">
        <f ca="1">Engine!B103</f>
        <v/>
      </c>
      <c r="C207" s="90" t="str">
        <f ca="1">Engine!C103</f>
        <v/>
      </c>
      <c r="D207" s="90" t="str">
        <f ca="1">Engine!D103</f>
        <v/>
      </c>
      <c r="E207" s="132">
        <f ca="1">Engine!E103</f>
        <v>0</v>
      </c>
      <c r="F207" s="136"/>
      <c r="G207" s="137"/>
      <c r="H207" s="87"/>
      <c r="I207" s="87"/>
      <c r="J207" s="87"/>
      <c r="K207" s="89">
        <f ca="1">IFERROR(ROUND(Engine!U142,0),0)</f>
        <v>0</v>
      </c>
      <c r="L207" s="89">
        <f ca="1">IFERROR(ROUND(Engine!V142,0),0)</f>
        <v>0</v>
      </c>
      <c r="M207" s="89">
        <f ca="1">IFERROR(ROUND(Engine!W142,0),0)</f>
        <v>0</v>
      </c>
      <c r="N207" s="89">
        <f ca="1">IFERROR(ROUND(Engine!X142,0),0)</f>
        <v>0</v>
      </c>
      <c r="O207" s="89">
        <f ca="1">IFERROR(ROUND(Engine!Y142,0),0)</f>
        <v>0</v>
      </c>
      <c r="P207" s="89">
        <f ca="1">IFERROR(ROUND(Engine!Z142,0),0)</f>
        <v>0</v>
      </c>
      <c r="Q207" s="89">
        <f ca="1">IFERROR(ROUND(Engine!AA142,0),0)</f>
        <v>0</v>
      </c>
      <c r="R207" s="89">
        <f ca="1">IFERROR(ROUND(Engine!AB142,0),0)</f>
        <v>0</v>
      </c>
      <c r="S207" s="89">
        <f ca="1">IFERROR(ROUND(Engine!AC142,0),0)</f>
        <v>0</v>
      </c>
      <c r="T207" s="89">
        <f ca="1">IFERROR(ROUND(Engine!AD142,0),0)</f>
        <v>0</v>
      </c>
      <c r="U207" s="89">
        <f ca="1">IFERROR(ROUND(Engine!AE142,0),0)</f>
        <v>0</v>
      </c>
      <c r="V207" s="89">
        <f ca="1">IFERROR(ROUND(Engine!AF142,0),0)</f>
        <v>0</v>
      </c>
      <c r="W207" s="89">
        <f ca="1">IFERROR(ROUND(Engine!AG142,0),0)</f>
        <v>0</v>
      </c>
    </row>
    <row r="208" spans="2:23" x14ac:dyDescent="0.3">
      <c r="B208" s="87" t="str">
        <f ca="1">Engine!B104</f>
        <v/>
      </c>
      <c r="C208" s="90" t="str">
        <f ca="1">Engine!C104</f>
        <v/>
      </c>
      <c r="D208" s="90" t="str">
        <f ca="1">Engine!D104</f>
        <v/>
      </c>
      <c r="E208" s="132">
        <f ca="1">Engine!E104</f>
        <v>0</v>
      </c>
      <c r="F208" s="136"/>
      <c r="G208" s="137"/>
      <c r="H208" s="87"/>
      <c r="I208" s="87"/>
      <c r="J208" s="87"/>
      <c r="K208" s="89">
        <f ca="1">IFERROR(ROUND(Engine!U143,0),0)</f>
        <v>0</v>
      </c>
      <c r="L208" s="89">
        <f ca="1">IFERROR(ROUND(Engine!V143,0),0)</f>
        <v>0</v>
      </c>
      <c r="M208" s="89">
        <f ca="1">IFERROR(ROUND(Engine!W143,0),0)</f>
        <v>0</v>
      </c>
      <c r="N208" s="89">
        <f ca="1">IFERROR(ROUND(Engine!X143,0),0)</f>
        <v>0</v>
      </c>
      <c r="O208" s="89">
        <f ca="1">IFERROR(ROUND(Engine!Y143,0),0)</f>
        <v>0</v>
      </c>
      <c r="P208" s="89">
        <f ca="1">IFERROR(ROUND(Engine!Z143,0),0)</f>
        <v>0</v>
      </c>
      <c r="Q208" s="89">
        <f ca="1">IFERROR(ROUND(Engine!AA143,0),0)</f>
        <v>0</v>
      </c>
      <c r="R208" s="89">
        <f ca="1">IFERROR(ROUND(Engine!AB143,0),0)</f>
        <v>0</v>
      </c>
      <c r="S208" s="89">
        <f ca="1">IFERROR(ROUND(Engine!AC143,0),0)</f>
        <v>0</v>
      </c>
      <c r="T208" s="89">
        <f ca="1">IFERROR(ROUND(Engine!AD143,0),0)</f>
        <v>0</v>
      </c>
      <c r="U208" s="89">
        <f ca="1">IFERROR(ROUND(Engine!AE143,0),0)</f>
        <v>0</v>
      </c>
      <c r="V208" s="89">
        <f ca="1">IFERROR(ROUND(Engine!AF143,0),0)</f>
        <v>0</v>
      </c>
      <c r="W208" s="89">
        <f ca="1">IFERROR(ROUND(Engine!AG143,0),0)</f>
        <v>0</v>
      </c>
    </row>
    <row r="209" spans="2:23" x14ac:dyDescent="0.3">
      <c r="B209" s="87" t="str">
        <f ca="1">Engine!B105</f>
        <v/>
      </c>
      <c r="C209" s="90" t="str">
        <f ca="1">Engine!C105</f>
        <v/>
      </c>
      <c r="D209" s="90" t="str">
        <f ca="1">Engine!D105</f>
        <v/>
      </c>
      <c r="E209" s="132">
        <f ca="1">Engine!E105</f>
        <v>0</v>
      </c>
      <c r="F209" s="136"/>
      <c r="G209" s="137"/>
      <c r="H209" s="87"/>
      <c r="I209" s="87"/>
      <c r="J209" s="87"/>
      <c r="K209" s="89">
        <f ca="1">IFERROR(ROUND(Engine!U144,0),0)</f>
        <v>0</v>
      </c>
      <c r="L209" s="89">
        <f ca="1">IFERROR(ROUND(Engine!V144,0),0)</f>
        <v>0</v>
      </c>
      <c r="M209" s="89">
        <f ca="1">IFERROR(ROUND(Engine!W144,0),0)</f>
        <v>0</v>
      </c>
      <c r="N209" s="89">
        <f ca="1">IFERROR(ROUND(Engine!X144,0),0)</f>
        <v>0</v>
      </c>
      <c r="O209" s="89">
        <f ca="1">IFERROR(ROUND(Engine!Y144,0),0)</f>
        <v>0</v>
      </c>
      <c r="P209" s="89">
        <f ca="1">IFERROR(ROUND(Engine!Z144,0),0)</f>
        <v>0</v>
      </c>
      <c r="Q209" s="89">
        <f ca="1">IFERROR(ROUND(Engine!AA144,0),0)</f>
        <v>0</v>
      </c>
      <c r="R209" s="89">
        <f ca="1">IFERROR(ROUND(Engine!AB144,0),0)</f>
        <v>0</v>
      </c>
      <c r="S209" s="89">
        <f ca="1">IFERROR(ROUND(Engine!AC144,0),0)</f>
        <v>0</v>
      </c>
      <c r="T209" s="89">
        <f ca="1">IFERROR(ROUND(Engine!AD144,0),0)</f>
        <v>0</v>
      </c>
      <c r="U209" s="89">
        <f ca="1">IFERROR(ROUND(Engine!AE144,0),0)</f>
        <v>0</v>
      </c>
      <c r="V209" s="89">
        <f ca="1">IFERROR(ROUND(Engine!AF144,0),0)</f>
        <v>0</v>
      </c>
      <c r="W209" s="89">
        <f ca="1">IFERROR(ROUND(Engine!AG144,0),0)</f>
        <v>0</v>
      </c>
    </row>
    <row r="210" spans="2:23" x14ac:dyDescent="0.3">
      <c r="B210" s="87" t="str">
        <f ca="1">Engine!B106</f>
        <v/>
      </c>
      <c r="C210" s="90" t="str">
        <f ca="1">Engine!C106</f>
        <v/>
      </c>
      <c r="D210" s="90" t="str">
        <f ca="1">Engine!D106</f>
        <v/>
      </c>
      <c r="E210" s="132">
        <f ca="1">Engine!E106</f>
        <v>0</v>
      </c>
      <c r="F210" s="136"/>
      <c r="G210" s="137"/>
      <c r="H210" s="87"/>
      <c r="I210" s="87"/>
      <c r="J210" s="87"/>
      <c r="K210" s="89">
        <f ca="1">IFERROR(ROUND(Engine!U145,0),0)</f>
        <v>0</v>
      </c>
      <c r="L210" s="89">
        <f ca="1">IFERROR(ROUND(Engine!V145,0),0)</f>
        <v>0</v>
      </c>
      <c r="M210" s="89">
        <f ca="1">IFERROR(ROUND(Engine!W145,0),0)</f>
        <v>0</v>
      </c>
      <c r="N210" s="89">
        <f ca="1">IFERROR(ROUND(Engine!X145,0),0)</f>
        <v>0</v>
      </c>
      <c r="O210" s="89">
        <f ca="1">IFERROR(ROUND(Engine!Y145,0),0)</f>
        <v>0</v>
      </c>
      <c r="P210" s="89">
        <f ca="1">IFERROR(ROUND(Engine!Z145,0),0)</f>
        <v>0</v>
      </c>
      <c r="Q210" s="89">
        <f ca="1">IFERROR(ROUND(Engine!AA145,0),0)</f>
        <v>0</v>
      </c>
      <c r="R210" s="89">
        <f ca="1">IFERROR(ROUND(Engine!AB145,0),0)</f>
        <v>0</v>
      </c>
      <c r="S210" s="89">
        <f ca="1">IFERROR(ROUND(Engine!AC145,0),0)</f>
        <v>0</v>
      </c>
      <c r="T210" s="89">
        <f ca="1">IFERROR(ROUND(Engine!AD145,0),0)</f>
        <v>0</v>
      </c>
      <c r="U210" s="89">
        <f ca="1">IFERROR(ROUND(Engine!AE145,0),0)</f>
        <v>0</v>
      </c>
      <c r="V210" s="89">
        <f ca="1">IFERROR(ROUND(Engine!AF145,0),0)</f>
        <v>0</v>
      </c>
      <c r="W210" s="89">
        <f ca="1">IFERROR(ROUND(Engine!AG145,0),0)</f>
        <v>0</v>
      </c>
    </row>
    <row r="211" spans="2:23" x14ac:dyDescent="0.3">
      <c r="B211" s="87" t="str">
        <f ca="1">Engine!B107</f>
        <v/>
      </c>
      <c r="C211" s="90" t="str">
        <f ca="1">Engine!C107</f>
        <v/>
      </c>
      <c r="D211" s="90" t="str">
        <f ca="1">Engine!D107</f>
        <v/>
      </c>
      <c r="E211" s="132">
        <f ca="1">Engine!E107</f>
        <v>0</v>
      </c>
      <c r="F211" s="136"/>
      <c r="G211" s="137"/>
      <c r="H211" s="87"/>
      <c r="I211" s="87"/>
      <c r="J211" s="87"/>
      <c r="K211" s="89">
        <f ca="1">IFERROR(ROUND(Engine!U146,0),0)</f>
        <v>0</v>
      </c>
      <c r="L211" s="89">
        <f ca="1">IFERROR(ROUND(Engine!V146,0),0)</f>
        <v>0</v>
      </c>
      <c r="M211" s="89">
        <f ca="1">IFERROR(ROUND(Engine!W146,0),0)</f>
        <v>0</v>
      </c>
      <c r="N211" s="89">
        <f ca="1">IFERROR(ROUND(Engine!X146,0),0)</f>
        <v>0</v>
      </c>
      <c r="O211" s="89">
        <f ca="1">IFERROR(ROUND(Engine!Y146,0),0)</f>
        <v>0</v>
      </c>
      <c r="P211" s="89">
        <f ca="1">IFERROR(ROUND(Engine!Z146,0),0)</f>
        <v>0</v>
      </c>
      <c r="Q211" s="89">
        <f ca="1">IFERROR(ROUND(Engine!AA146,0),0)</f>
        <v>0</v>
      </c>
      <c r="R211" s="89">
        <f ca="1">IFERROR(ROUND(Engine!AB146,0),0)</f>
        <v>0</v>
      </c>
      <c r="S211" s="89">
        <f ca="1">IFERROR(ROUND(Engine!AC146,0),0)</f>
        <v>0</v>
      </c>
      <c r="T211" s="89">
        <f ca="1">IFERROR(ROUND(Engine!AD146,0),0)</f>
        <v>0</v>
      </c>
      <c r="U211" s="89">
        <f ca="1">IFERROR(ROUND(Engine!AE146,0),0)</f>
        <v>0</v>
      </c>
      <c r="V211" s="89">
        <f ca="1">IFERROR(ROUND(Engine!AF146,0),0)</f>
        <v>0</v>
      </c>
      <c r="W211" s="89">
        <f ca="1">IFERROR(ROUND(Engine!AG146,0),0)</f>
        <v>0</v>
      </c>
    </row>
    <row r="212" spans="2:23" x14ac:dyDescent="0.3">
      <c r="B212" s="87" t="str">
        <f ca="1">Engine!B108</f>
        <v/>
      </c>
      <c r="C212" s="90" t="str">
        <f ca="1">Engine!C108</f>
        <v/>
      </c>
      <c r="D212" s="90" t="str">
        <f ca="1">Engine!D108</f>
        <v/>
      </c>
      <c r="E212" s="132">
        <f ca="1">Engine!E108</f>
        <v>0</v>
      </c>
      <c r="F212" s="136"/>
      <c r="G212" s="137"/>
      <c r="H212" s="87"/>
      <c r="I212" s="87"/>
      <c r="J212" s="87"/>
      <c r="K212" s="89">
        <f ca="1">IFERROR(ROUND(Engine!U147,0),0)</f>
        <v>0</v>
      </c>
      <c r="L212" s="89">
        <f ca="1">IFERROR(ROUND(Engine!V147,0),0)</f>
        <v>0</v>
      </c>
      <c r="M212" s="89">
        <f ca="1">IFERROR(ROUND(Engine!W147,0),0)</f>
        <v>0</v>
      </c>
      <c r="N212" s="89">
        <f ca="1">IFERROR(ROUND(Engine!X147,0),0)</f>
        <v>0</v>
      </c>
      <c r="O212" s="89">
        <f ca="1">IFERROR(ROUND(Engine!Y147,0),0)</f>
        <v>0</v>
      </c>
      <c r="P212" s="89">
        <f ca="1">IFERROR(ROUND(Engine!Z147,0),0)</f>
        <v>0</v>
      </c>
      <c r="Q212" s="89">
        <f ca="1">IFERROR(ROUND(Engine!AA147,0),0)</f>
        <v>0</v>
      </c>
      <c r="R212" s="89">
        <f ca="1">IFERROR(ROUND(Engine!AB147,0),0)</f>
        <v>0</v>
      </c>
      <c r="S212" s="89">
        <f ca="1">IFERROR(ROUND(Engine!AC147,0),0)</f>
        <v>0</v>
      </c>
      <c r="T212" s="89">
        <f ca="1">IFERROR(ROUND(Engine!AD147,0),0)</f>
        <v>0</v>
      </c>
      <c r="U212" s="89">
        <f ca="1">IFERROR(ROUND(Engine!AE147,0),0)</f>
        <v>0</v>
      </c>
      <c r="V212" s="89">
        <f ca="1">IFERROR(ROUND(Engine!AF147,0),0)</f>
        <v>0</v>
      </c>
      <c r="W212" s="89">
        <f ca="1">IFERROR(ROUND(Engine!AG147,0),0)</f>
        <v>0</v>
      </c>
    </row>
    <row r="213" spans="2:23" x14ac:dyDescent="0.3">
      <c r="B213" s="87" t="str">
        <f ca="1">Engine!B109</f>
        <v/>
      </c>
      <c r="C213" s="90" t="str">
        <f ca="1">Engine!C109</f>
        <v/>
      </c>
      <c r="D213" s="90" t="str">
        <f ca="1">Engine!D109</f>
        <v/>
      </c>
      <c r="E213" s="132">
        <f ca="1">Engine!E109</f>
        <v>0</v>
      </c>
      <c r="F213" s="136"/>
      <c r="G213" s="137"/>
      <c r="H213" s="87"/>
      <c r="I213" s="87"/>
      <c r="J213" s="87"/>
      <c r="K213" s="89">
        <f ca="1">IFERROR(ROUND(Engine!U148,0),0)</f>
        <v>0</v>
      </c>
      <c r="L213" s="89">
        <f ca="1">IFERROR(ROUND(Engine!V148,0),0)</f>
        <v>0</v>
      </c>
      <c r="M213" s="89">
        <f ca="1">IFERROR(ROUND(Engine!W148,0),0)</f>
        <v>0</v>
      </c>
      <c r="N213" s="89">
        <f ca="1">IFERROR(ROUND(Engine!X148,0),0)</f>
        <v>0</v>
      </c>
      <c r="O213" s="89">
        <f ca="1">IFERROR(ROUND(Engine!Y148,0),0)</f>
        <v>0</v>
      </c>
      <c r="P213" s="89">
        <f ca="1">IFERROR(ROUND(Engine!Z148,0),0)</f>
        <v>0</v>
      </c>
      <c r="Q213" s="89">
        <f ca="1">IFERROR(ROUND(Engine!AA148,0),0)</f>
        <v>0</v>
      </c>
      <c r="R213" s="89">
        <f ca="1">IFERROR(ROUND(Engine!AB148,0),0)</f>
        <v>0</v>
      </c>
      <c r="S213" s="89">
        <f ca="1">IFERROR(ROUND(Engine!AC148,0),0)</f>
        <v>0</v>
      </c>
      <c r="T213" s="89">
        <f ca="1">IFERROR(ROUND(Engine!AD148,0),0)</f>
        <v>0</v>
      </c>
      <c r="U213" s="89">
        <f ca="1">IFERROR(ROUND(Engine!AE148,0),0)</f>
        <v>0</v>
      </c>
      <c r="V213" s="89">
        <f ca="1">IFERROR(ROUND(Engine!AF148,0),0)</f>
        <v>0</v>
      </c>
      <c r="W213" s="89">
        <f ca="1">IFERROR(ROUND(Engine!AG148,0),0)</f>
        <v>0</v>
      </c>
    </row>
    <row r="214" spans="2:23" x14ac:dyDescent="0.3">
      <c r="B214" s="87" t="str">
        <f ca="1">Engine!B110</f>
        <v/>
      </c>
      <c r="C214" s="90" t="str">
        <f ca="1">Engine!C110</f>
        <v/>
      </c>
      <c r="D214" s="90" t="str">
        <f ca="1">Engine!D110</f>
        <v/>
      </c>
      <c r="E214" s="132">
        <f ca="1">Engine!E110</f>
        <v>0</v>
      </c>
      <c r="F214" s="136"/>
      <c r="G214" s="137"/>
      <c r="H214" s="87"/>
      <c r="I214" s="87"/>
      <c r="J214" s="87"/>
      <c r="K214" s="89">
        <f ca="1">IFERROR(ROUND(Engine!U149,0),0)</f>
        <v>0</v>
      </c>
      <c r="L214" s="89">
        <f ca="1">IFERROR(ROUND(Engine!V149,0),0)</f>
        <v>0</v>
      </c>
      <c r="M214" s="89">
        <f ca="1">IFERROR(ROUND(Engine!W149,0),0)</f>
        <v>0</v>
      </c>
      <c r="N214" s="89">
        <f ca="1">IFERROR(ROUND(Engine!X149,0),0)</f>
        <v>0</v>
      </c>
      <c r="O214" s="89">
        <f ca="1">IFERROR(ROUND(Engine!Y149,0),0)</f>
        <v>0</v>
      </c>
      <c r="P214" s="89">
        <f ca="1">IFERROR(ROUND(Engine!Z149,0),0)</f>
        <v>0</v>
      </c>
      <c r="Q214" s="89">
        <f ca="1">IFERROR(ROUND(Engine!AA149,0),0)</f>
        <v>0</v>
      </c>
      <c r="R214" s="89">
        <f ca="1">IFERROR(ROUND(Engine!AB149,0),0)</f>
        <v>0</v>
      </c>
      <c r="S214" s="89">
        <f ca="1">IFERROR(ROUND(Engine!AC149,0),0)</f>
        <v>0</v>
      </c>
      <c r="T214" s="89">
        <f ca="1">IFERROR(ROUND(Engine!AD149,0),0)</f>
        <v>0</v>
      </c>
      <c r="U214" s="89">
        <f ca="1">IFERROR(ROUND(Engine!AE149,0),0)</f>
        <v>0</v>
      </c>
      <c r="V214" s="89">
        <f ca="1">IFERROR(ROUND(Engine!AF149,0),0)</f>
        <v>0</v>
      </c>
      <c r="W214" s="89">
        <f ca="1">IFERROR(ROUND(Engine!AG149,0),0)</f>
        <v>0</v>
      </c>
    </row>
    <row r="215" spans="2:23" x14ac:dyDescent="0.3">
      <c r="B215" s="87" t="str">
        <f ca="1">Engine!B111</f>
        <v/>
      </c>
      <c r="C215" s="90" t="str">
        <f ca="1">Engine!C111</f>
        <v/>
      </c>
      <c r="D215" s="90" t="str">
        <f ca="1">Engine!D111</f>
        <v/>
      </c>
      <c r="E215" s="132">
        <f ca="1">Engine!E111</f>
        <v>0</v>
      </c>
      <c r="F215" s="136"/>
      <c r="G215" s="137"/>
      <c r="H215" s="87"/>
      <c r="I215" s="87"/>
      <c r="J215" s="87"/>
      <c r="K215" s="89">
        <f ca="1">IFERROR(ROUND(Engine!U150,0),0)</f>
        <v>0</v>
      </c>
      <c r="L215" s="89">
        <f ca="1">IFERROR(ROUND(Engine!V150,0),0)</f>
        <v>0</v>
      </c>
      <c r="M215" s="89">
        <f ca="1">IFERROR(ROUND(Engine!W150,0),0)</f>
        <v>0</v>
      </c>
      <c r="N215" s="89">
        <f ca="1">IFERROR(ROUND(Engine!X150,0),0)</f>
        <v>0</v>
      </c>
      <c r="O215" s="89">
        <f ca="1">IFERROR(ROUND(Engine!Y150,0),0)</f>
        <v>0</v>
      </c>
      <c r="P215" s="89">
        <f ca="1">IFERROR(ROUND(Engine!Z150,0),0)</f>
        <v>0</v>
      </c>
      <c r="Q215" s="89">
        <f ca="1">IFERROR(ROUND(Engine!AA150,0),0)</f>
        <v>0</v>
      </c>
      <c r="R215" s="89">
        <f ca="1">IFERROR(ROUND(Engine!AB150,0),0)</f>
        <v>0</v>
      </c>
      <c r="S215" s="89">
        <f ca="1">IFERROR(ROUND(Engine!AC150,0),0)</f>
        <v>0</v>
      </c>
      <c r="T215" s="89">
        <f ca="1">IFERROR(ROUND(Engine!AD150,0),0)</f>
        <v>0</v>
      </c>
      <c r="U215" s="89">
        <f ca="1">IFERROR(ROUND(Engine!AE150,0),0)</f>
        <v>0</v>
      </c>
      <c r="V215" s="89">
        <f ca="1">IFERROR(ROUND(Engine!AF150,0),0)</f>
        <v>0</v>
      </c>
      <c r="W215" s="89">
        <f ca="1">IFERROR(ROUND(Engine!AG150,0),0)</f>
        <v>0</v>
      </c>
    </row>
    <row r="216" spans="2:23" x14ac:dyDescent="0.3">
      <c r="B216" s="87" t="str">
        <f ca="1">Engine!B112</f>
        <v/>
      </c>
      <c r="C216" s="90" t="str">
        <f ca="1">Engine!C112</f>
        <v/>
      </c>
      <c r="D216" s="90" t="str">
        <f ca="1">Engine!D112</f>
        <v/>
      </c>
      <c r="E216" s="132">
        <f ca="1">Engine!E112</f>
        <v>0</v>
      </c>
      <c r="F216" s="136"/>
      <c r="G216" s="137"/>
      <c r="H216" s="87"/>
      <c r="I216" s="87"/>
      <c r="J216" s="87"/>
      <c r="K216" s="89">
        <f ca="1">IFERROR(ROUND(Engine!U151,0),0)</f>
        <v>0</v>
      </c>
      <c r="L216" s="89">
        <f ca="1">IFERROR(ROUND(Engine!V151,0),0)</f>
        <v>0</v>
      </c>
      <c r="M216" s="89">
        <f ca="1">IFERROR(ROUND(Engine!W151,0),0)</f>
        <v>0</v>
      </c>
      <c r="N216" s="89">
        <f ca="1">IFERROR(ROUND(Engine!X151,0),0)</f>
        <v>0</v>
      </c>
      <c r="O216" s="89">
        <f ca="1">IFERROR(ROUND(Engine!Y151,0),0)</f>
        <v>0</v>
      </c>
      <c r="P216" s="89">
        <f ca="1">IFERROR(ROUND(Engine!Z151,0),0)</f>
        <v>0</v>
      </c>
      <c r="Q216" s="89">
        <f ca="1">IFERROR(ROUND(Engine!AA151,0),0)</f>
        <v>0</v>
      </c>
      <c r="R216" s="89">
        <f ca="1">IFERROR(ROUND(Engine!AB151,0),0)</f>
        <v>0</v>
      </c>
      <c r="S216" s="89">
        <f ca="1">IFERROR(ROUND(Engine!AC151,0),0)</f>
        <v>0</v>
      </c>
      <c r="T216" s="89">
        <f ca="1">IFERROR(ROUND(Engine!AD151,0),0)</f>
        <v>0</v>
      </c>
      <c r="U216" s="89">
        <f ca="1">IFERROR(ROUND(Engine!AE151,0),0)</f>
        <v>0</v>
      </c>
      <c r="V216" s="89">
        <f ca="1">IFERROR(ROUND(Engine!AF151,0),0)</f>
        <v>0</v>
      </c>
      <c r="W216" s="89">
        <f ca="1">IFERROR(ROUND(Engine!AG151,0),0)</f>
        <v>0</v>
      </c>
    </row>
    <row r="217" spans="2:23" x14ac:dyDescent="0.3">
      <c r="B217" s="87" t="str">
        <f ca="1">Engine!B113</f>
        <v/>
      </c>
      <c r="C217" s="90" t="str">
        <f ca="1">Engine!C113</f>
        <v/>
      </c>
      <c r="D217" s="90" t="str">
        <f ca="1">Engine!D113</f>
        <v/>
      </c>
      <c r="E217" s="132">
        <f ca="1">Engine!E113</f>
        <v>0</v>
      </c>
      <c r="F217" s="136"/>
      <c r="G217" s="137"/>
      <c r="H217" s="87"/>
      <c r="I217" s="87"/>
      <c r="J217" s="87"/>
      <c r="K217" s="89">
        <f ca="1">IFERROR(ROUND(Engine!U152,0),0)</f>
        <v>0</v>
      </c>
      <c r="L217" s="89">
        <f ca="1">IFERROR(ROUND(Engine!V152,0),0)</f>
        <v>0</v>
      </c>
      <c r="M217" s="89">
        <f ca="1">IFERROR(ROUND(Engine!W152,0),0)</f>
        <v>0</v>
      </c>
      <c r="N217" s="89">
        <f ca="1">IFERROR(ROUND(Engine!X152,0),0)</f>
        <v>0</v>
      </c>
      <c r="O217" s="89">
        <f ca="1">IFERROR(ROUND(Engine!Y152,0),0)</f>
        <v>0</v>
      </c>
      <c r="P217" s="89">
        <f ca="1">IFERROR(ROUND(Engine!Z152,0),0)</f>
        <v>0</v>
      </c>
      <c r="Q217" s="89">
        <f ca="1">IFERROR(ROUND(Engine!AA152,0),0)</f>
        <v>0</v>
      </c>
      <c r="R217" s="89">
        <f ca="1">IFERROR(ROUND(Engine!AB152,0),0)</f>
        <v>0</v>
      </c>
      <c r="S217" s="89">
        <f ca="1">IFERROR(ROUND(Engine!AC152,0),0)</f>
        <v>0</v>
      </c>
      <c r="T217" s="89">
        <f ca="1">IFERROR(ROUND(Engine!AD152,0),0)</f>
        <v>0</v>
      </c>
      <c r="U217" s="89">
        <f ca="1">IFERROR(ROUND(Engine!AE152,0),0)</f>
        <v>0</v>
      </c>
      <c r="V217" s="89">
        <f ca="1">IFERROR(ROUND(Engine!AF152,0),0)</f>
        <v>0</v>
      </c>
      <c r="W217" s="89">
        <f ca="1">IFERROR(ROUND(Engine!AG152,0),0)</f>
        <v>0</v>
      </c>
    </row>
    <row r="218" spans="2:23" x14ac:dyDescent="0.3">
      <c r="J218" s="9" t="s">
        <v>270</v>
      </c>
      <c r="K218" s="44">
        <f ca="1">SUM(K188:K217)</f>
        <v>0</v>
      </c>
      <c r="L218" s="44">
        <f t="shared" ref="L218:W218" ca="1" si="100">SUM(L188:L217)</f>
        <v>0</v>
      </c>
      <c r="M218" s="44">
        <f t="shared" ca="1" si="100"/>
        <v>0</v>
      </c>
      <c r="N218" s="44">
        <f t="shared" ca="1" si="100"/>
        <v>0</v>
      </c>
      <c r="O218" s="44">
        <f t="shared" ca="1" si="100"/>
        <v>0</v>
      </c>
      <c r="P218" s="44">
        <f t="shared" ca="1" si="100"/>
        <v>0</v>
      </c>
      <c r="Q218" s="44">
        <f t="shared" ca="1" si="100"/>
        <v>0</v>
      </c>
      <c r="R218" s="44">
        <f t="shared" ca="1" si="100"/>
        <v>0</v>
      </c>
      <c r="S218" s="44">
        <f t="shared" ca="1" si="100"/>
        <v>0</v>
      </c>
      <c r="T218" s="44">
        <f t="shared" ca="1" si="100"/>
        <v>0</v>
      </c>
      <c r="U218" s="44">
        <f t="shared" ca="1" si="100"/>
        <v>0</v>
      </c>
      <c r="V218" s="44">
        <f t="shared" ca="1" si="100"/>
        <v>0</v>
      </c>
      <c r="W218" s="44">
        <f t="shared" ca="1" si="100"/>
        <v>0</v>
      </c>
    </row>
    <row r="219" spans="2:23" x14ac:dyDescent="0.3">
      <c r="J219" s="8" t="s">
        <v>99</v>
      </c>
      <c r="K219" s="12">
        <f ca="1">IFERROR(ROUND(Engine!C227,0),0)</f>
        <v>0</v>
      </c>
      <c r="L219" s="12">
        <f ca="1">IFERROR(ROUND(Engine!D227,0),0)</f>
        <v>0</v>
      </c>
      <c r="M219" s="12">
        <f ca="1">IFERROR(ROUND(Engine!E227,0),0)</f>
        <v>0</v>
      </c>
      <c r="N219" s="12">
        <f ca="1">IFERROR(ROUND(Engine!F227,0),0)</f>
        <v>0</v>
      </c>
      <c r="O219" s="12">
        <f ca="1">IFERROR(ROUND(Engine!G227,0),0)</f>
        <v>0</v>
      </c>
      <c r="P219" s="12">
        <f ca="1">IFERROR(ROUND(Engine!H227,0),0)</f>
        <v>0</v>
      </c>
      <c r="Q219" s="12">
        <f ca="1">IFERROR(ROUND(Engine!I227,0),0)</f>
        <v>0</v>
      </c>
      <c r="R219" s="12">
        <f ca="1">IFERROR(ROUND(Engine!J227,0),0)</f>
        <v>0</v>
      </c>
      <c r="S219" s="12">
        <f ca="1">IFERROR(ROUND(Engine!K227,0),0)</f>
        <v>0</v>
      </c>
      <c r="T219" s="12">
        <f ca="1">IFERROR(ROUND(Engine!L227,0),0)</f>
        <v>0</v>
      </c>
      <c r="U219" s="12">
        <f ca="1">IFERROR(ROUND(Engine!M227,0),0)</f>
        <v>0</v>
      </c>
      <c r="V219" s="12">
        <f ca="1">IFERROR(ROUND(Engine!N227,0),0)</f>
        <v>0</v>
      </c>
      <c r="W219" s="12">
        <f ca="1">IFERROR(ROUND(Engine!O227,0),0)</f>
        <v>0</v>
      </c>
    </row>
    <row r="220" spans="2:23" x14ac:dyDescent="0.3">
      <c r="J220" s="8" t="s">
        <v>101</v>
      </c>
      <c r="K220" s="12">
        <f ca="1">IFERROR(ROUND(Engine!C228,0),0)</f>
        <v>0</v>
      </c>
      <c r="L220" s="12">
        <f ca="1">IFERROR(ROUND(Engine!D228,0),0)</f>
        <v>0</v>
      </c>
      <c r="M220" s="12">
        <f ca="1">IFERROR(ROUND(Engine!E228,0),0)</f>
        <v>0</v>
      </c>
      <c r="N220" s="12">
        <f ca="1">IFERROR(ROUND(Engine!F228,0),0)</f>
        <v>0</v>
      </c>
      <c r="O220" s="12">
        <f ca="1">IFERROR(ROUND(Engine!G228,0),0)</f>
        <v>0</v>
      </c>
      <c r="P220" s="12">
        <f ca="1">IFERROR(ROUND(Engine!H228,0),0)</f>
        <v>0</v>
      </c>
      <c r="Q220" s="12">
        <f ca="1">IFERROR(ROUND(Engine!I228,0),0)</f>
        <v>0</v>
      </c>
      <c r="R220" s="12">
        <f ca="1">IFERROR(ROUND(Engine!J228,0),0)</f>
        <v>0</v>
      </c>
      <c r="S220" s="12">
        <f ca="1">IFERROR(ROUND(Engine!K228,0),0)</f>
        <v>0</v>
      </c>
      <c r="T220" s="12">
        <f ca="1">IFERROR(ROUND(Engine!L228,0),0)</f>
        <v>0</v>
      </c>
      <c r="U220" s="12">
        <f ca="1">IFERROR(ROUND(Engine!M228,0),0)</f>
        <v>0</v>
      </c>
      <c r="V220" s="12">
        <f ca="1">IFERROR(ROUND(Engine!N228,0),0)</f>
        <v>0</v>
      </c>
      <c r="W220" s="12">
        <f ca="1">IFERROR(ROUND(Engine!O228,0),0)</f>
        <v>0</v>
      </c>
    </row>
    <row r="221" spans="2:23" x14ac:dyDescent="0.3">
      <c r="J221" s="8" t="s">
        <v>119</v>
      </c>
      <c r="K221" s="12">
        <f ca="1">IFERROR(ROUND(Engine!C229,0),0)</f>
        <v>0</v>
      </c>
      <c r="L221" s="12">
        <f ca="1">IFERROR(ROUND(Engine!D229,0),0)</f>
        <v>0</v>
      </c>
      <c r="M221" s="12">
        <f ca="1">IFERROR(ROUND(Engine!E229,0),0)</f>
        <v>0</v>
      </c>
      <c r="N221" s="12">
        <f ca="1">IFERROR(ROUND(Engine!F229,0),0)</f>
        <v>0</v>
      </c>
      <c r="O221" s="12">
        <f ca="1">IFERROR(ROUND(Engine!G229,0),0)</f>
        <v>0</v>
      </c>
      <c r="P221" s="12">
        <f ca="1">IFERROR(ROUND(Engine!H229,0),0)</f>
        <v>0</v>
      </c>
      <c r="Q221" s="12">
        <f ca="1">IFERROR(ROUND(Engine!I229,0),0)</f>
        <v>0</v>
      </c>
      <c r="R221" s="12">
        <f ca="1">IFERROR(ROUND(Engine!J229,0),0)</f>
        <v>0</v>
      </c>
      <c r="S221" s="12">
        <f ca="1">IFERROR(ROUND(Engine!K229,0),0)</f>
        <v>0</v>
      </c>
      <c r="T221" s="12">
        <f ca="1">IFERROR(ROUND(Engine!L229,0),0)</f>
        <v>0</v>
      </c>
      <c r="U221" s="12">
        <f ca="1">IFERROR(ROUND(Engine!M229,0),0)</f>
        <v>0</v>
      </c>
      <c r="V221" s="12">
        <f ca="1">IFERROR(ROUND(Engine!N229,0),0)</f>
        <v>0</v>
      </c>
      <c r="W221" s="12">
        <f ca="1">IFERROR(ROUND(Engine!O229,0),0)</f>
        <v>0</v>
      </c>
    </row>
    <row r="222" spans="2:23" x14ac:dyDescent="0.3">
      <c r="J222" s="8" t="s">
        <v>120</v>
      </c>
      <c r="K222" s="12">
        <f ca="1">IFERROR(ROUND(Engine!C230,0),0)</f>
        <v>0</v>
      </c>
      <c r="L222" s="12">
        <f ca="1">IFERROR(ROUND(Engine!D230,0),0)</f>
        <v>0</v>
      </c>
      <c r="M222" s="12">
        <f ca="1">IFERROR(ROUND(Engine!E230,0),0)</f>
        <v>0</v>
      </c>
      <c r="N222" s="12">
        <f ca="1">IFERROR(ROUND(Engine!F230,0),0)</f>
        <v>0</v>
      </c>
      <c r="O222" s="12">
        <f ca="1">IFERROR(ROUND(Engine!G230,0),0)</f>
        <v>0</v>
      </c>
      <c r="P222" s="12">
        <f ca="1">IFERROR(ROUND(Engine!H230,0),0)</f>
        <v>0</v>
      </c>
      <c r="Q222" s="12">
        <f ca="1">IFERROR(ROUND(Engine!I230,0),0)</f>
        <v>0</v>
      </c>
      <c r="R222" s="12">
        <f ca="1">IFERROR(ROUND(Engine!J230,0),0)</f>
        <v>0</v>
      </c>
      <c r="S222" s="12">
        <f ca="1">IFERROR(ROUND(Engine!K230,0),0)</f>
        <v>0</v>
      </c>
      <c r="T222" s="12">
        <f ca="1">IFERROR(ROUND(Engine!L230,0),0)</f>
        <v>0</v>
      </c>
      <c r="U222" s="12">
        <f ca="1">IFERROR(ROUND(Engine!M230,0),0)</f>
        <v>0</v>
      </c>
      <c r="V222" s="12">
        <f ca="1">IFERROR(ROUND(Engine!N230,0),0)</f>
        <v>0</v>
      </c>
      <c r="W222" s="12">
        <f ca="1">IFERROR(ROUND(Engine!O230,0),0)</f>
        <v>0</v>
      </c>
    </row>
    <row r="223" spans="2:23" x14ac:dyDescent="0.3">
      <c r="J223" s="8" t="s">
        <v>121</v>
      </c>
      <c r="K223" s="12">
        <f ca="1">IFERROR(ROUND(Engine!C231,0),0)</f>
        <v>0</v>
      </c>
      <c r="L223" s="12">
        <f ca="1">IFERROR(ROUND(Engine!D231,0),0)</f>
        <v>0</v>
      </c>
      <c r="M223" s="12">
        <f ca="1">IFERROR(ROUND(Engine!E231,0),0)</f>
        <v>0</v>
      </c>
      <c r="N223" s="12">
        <f ca="1">IFERROR(ROUND(Engine!F231,0),0)</f>
        <v>0</v>
      </c>
      <c r="O223" s="12">
        <f ca="1">IFERROR(ROUND(Engine!G231,0),0)</f>
        <v>0</v>
      </c>
      <c r="P223" s="12">
        <f ca="1">IFERROR(ROUND(Engine!H231,0),0)</f>
        <v>0</v>
      </c>
      <c r="Q223" s="12">
        <f ca="1">IFERROR(ROUND(Engine!I231,0),0)</f>
        <v>0</v>
      </c>
      <c r="R223" s="12">
        <f ca="1">IFERROR(ROUND(Engine!J231,0),0)</f>
        <v>0</v>
      </c>
      <c r="S223" s="12">
        <f ca="1">IFERROR(ROUND(Engine!K231,0),0)</f>
        <v>0</v>
      </c>
      <c r="T223" s="12">
        <f ca="1">IFERROR(ROUND(Engine!L231,0),0)</f>
        <v>0</v>
      </c>
      <c r="U223" s="12">
        <f ca="1">IFERROR(ROUND(Engine!M231,0),0)</f>
        <v>0</v>
      </c>
      <c r="V223" s="12">
        <f ca="1">IFERROR(ROUND(Engine!N231,0),0)</f>
        <v>0</v>
      </c>
      <c r="W223" s="12">
        <f ca="1">IFERROR(ROUND(Engine!O231,0),0)</f>
        <v>0</v>
      </c>
    </row>
    <row r="224" spans="2:23" x14ac:dyDescent="0.3">
      <c r="J224" s="8" t="s">
        <v>122</v>
      </c>
      <c r="K224" s="12">
        <f ca="1">IFERROR(ROUND(Engine!C232,0),0)</f>
        <v>0</v>
      </c>
      <c r="L224" s="12">
        <f ca="1">IFERROR(ROUND(Engine!D232,0),0)</f>
        <v>0</v>
      </c>
      <c r="M224" s="12">
        <f ca="1">IFERROR(ROUND(Engine!E232,0),0)</f>
        <v>0</v>
      </c>
      <c r="N224" s="12">
        <f ca="1">IFERROR(ROUND(Engine!F232,0),0)</f>
        <v>0</v>
      </c>
      <c r="O224" s="12">
        <f ca="1">IFERROR(ROUND(Engine!G232,0),0)</f>
        <v>0</v>
      </c>
      <c r="P224" s="12">
        <f ca="1">IFERROR(ROUND(Engine!H232,0),0)</f>
        <v>0</v>
      </c>
      <c r="Q224" s="12">
        <f ca="1">IFERROR(ROUND(Engine!I232,0),0)</f>
        <v>0</v>
      </c>
      <c r="R224" s="12">
        <f ca="1">IFERROR(ROUND(Engine!J232,0),0)</f>
        <v>0</v>
      </c>
      <c r="S224" s="12">
        <f ca="1">IFERROR(ROUND(Engine!K232,0),0)</f>
        <v>0</v>
      </c>
      <c r="T224" s="12">
        <f ca="1">IFERROR(ROUND(Engine!L232,0),0)</f>
        <v>0</v>
      </c>
      <c r="U224" s="12">
        <f ca="1">IFERROR(ROUND(Engine!M232,0),0)</f>
        <v>0</v>
      </c>
      <c r="V224" s="12">
        <f ca="1">IFERROR(ROUND(Engine!N232,0),0)</f>
        <v>0</v>
      </c>
      <c r="W224" s="12">
        <f ca="1">IFERROR(ROUND(Engine!O232,0),0)</f>
        <v>0</v>
      </c>
    </row>
    <row r="225" spans="2:23" x14ac:dyDescent="0.3"/>
    <row r="226" spans="2:23" x14ac:dyDescent="0.3"/>
    <row r="227" spans="2:23" s="96" customFormat="1" ht="20.149999999999999" customHeight="1" x14ac:dyDescent="0.35">
      <c r="B227" s="94" t="s">
        <v>245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</row>
    <row r="228" spans="2:23" ht="4" customHeight="1" x14ac:dyDescent="0.3"/>
    <row r="229" spans="2:23" x14ac:dyDescent="0.3">
      <c r="B229" s="3" t="s">
        <v>112</v>
      </c>
      <c r="C229" s="3" t="s">
        <v>195</v>
      </c>
      <c r="D229" s="3" t="s">
        <v>234</v>
      </c>
      <c r="E229" s="3" t="s">
        <v>237</v>
      </c>
      <c r="K229" s="4">
        <f ca="1">K$2</f>
        <v>2024</v>
      </c>
      <c r="L229" s="4">
        <f t="shared" ref="L229:W229" ca="1" si="101">L$2</f>
        <v>2025</v>
      </c>
      <c r="M229" s="4">
        <f t="shared" ca="1" si="101"/>
        <v>2026</v>
      </c>
      <c r="N229" s="4">
        <f t="shared" ca="1" si="101"/>
        <v>2027</v>
      </c>
      <c r="O229" s="4">
        <f t="shared" ca="1" si="101"/>
        <v>2028</v>
      </c>
      <c r="P229" s="4">
        <f t="shared" ca="1" si="101"/>
        <v>2029</v>
      </c>
      <c r="Q229" s="4">
        <f t="shared" ca="1" si="101"/>
        <v>2030</v>
      </c>
      <c r="R229" s="4">
        <f t="shared" ca="1" si="101"/>
        <v>2031</v>
      </c>
      <c r="S229" s="4">
        <f t="shared" ca="1" si="101"/>
        <v>2032</v>
      </c>
      <c r="T229" s="4">
        <f t="shared" ca="1" si="101"/>
        <v>2033</v>
      </c>
      <c r="U229" s="4">
        <f t="shared" ca="1" si="101"/>
        <v>2034</v>
      </c>
      <c r="V229" s="4">
        <f t="shared" ca="1" si="101"/>
        <v>2035</v>
      </c>
      <c r="W229" s="4">
        <f t="shared" ca="1" si="101"/>
        <v>2036</v>
      </c>
    </row>
    <row r="230" spans="2:23" ht="4" customHeight="1" x14ac:dyDescent="0.3"/>
    <row r="231" spans="2:23" x14ac:dyDescent="0.3">
      <c r="B231" s="87" t="str">
        <f ca="1">B188</f>
        <v/>
      </c>
      <c r="C231" s="88" t="str">
        <f ca="1">C188</f>
        <v/>
      </c>
      <c r="D231" s="88" t="str">
        <f ca="1">D188</f>
        <v/>
      </c>
      <c r="E231" s="87">
        <f ca="1">E188</f>
        <v>0</v>
      </c>
      <c r="F231" s="87"/>
      <c r="G231" s="87"/>
      <c r="H231" s="87"/>
      <c r="I231" s="87"/>
      <c r="J231" s="87"/>
      <c r="K231" s="89">
        <f ca="1">IFERROR(ROUND(Engine!AI172,0),0)</f>
        <v>0</v>
      </c>
      <c r="L231" s="89">
        <f ca="1">IFERROR(ROUND(Engine!AJ172,0),0)</f>
        <v>0</v>
      </c>
      <c r="M231" s="89">
        <f ca="1">IFERROR(ROUND(Engine!AK172,0),0)</f>
        <v>0</v>
      </c>
      <c r="N231" s="89">
        <f ca="1">IFERROR(ROUND(Engine!AL172,0),0)</f>
        <v>0</v>
      </c>
      <c r="O231" s="89">
        <f ca="1">IFERROR(ROUND(Engine!AM172,0),0)</f>
        <v>0</v>
      </c>
      <c r="P231" s="89">
        <f ca="1">IFERROR(ROUND(Engine!AN172,0),0)</f>
        <v>0</v>
      </c>
      <c r="Q231" s="89">
        <f ca="1">IFERROR(ROUND(Engine!AO172,0),0)</f>
        <v>0</v>
      </c>
      <c r="R231" s="89">
        <f ca="1">IFERROR(ROUND(Engine!AP172,0),0)</f>
        <v>0</v>
      </c>
      <c r="S231" s="89">
        <f ca="1">IFERROR(ROUND(Engine!AQ172,0),0)</f>
        <v>0</v>
      </c>
      <c r="T231" s="89">
        <f ca="1">IFERROR(ROUND(Engine!AR172,0),0)</f>
        <v>0</v>
      </c>
      <c r="U231" s="89">
        <f ca="1">IFERROR(ROUND(Engine!AS172,0),0)</f>
        <v>0</v>
      </c>
      <c r="V231" s="89">
        <f ca="1">IFERROR(ROUND(Engine!AT172,0),0)</f>
        <v>0</v>
      </c>
      <c r="W231" s="89">
        <f ca="1">IFERROR(ROUND(Engine!AU172,0),0)</f>
        <v>0</v>
      </c>
    </row>
    <row r="232" spans="2:23" x14ac:dyDescent="0.3">
      <c r="B232" s="87" t="str">
        <f t="shared" ref="B232:E232" ca="1" si="102">B189</f>
        <v/>
      </c>
      <c r="C232" s="88" t="str">
        <f t="shared" ca="1" si="102"/>
        <v/>
      </c>
      <c r="D232" s="88" t="str">
        <f t="shared" ca="1" si="102"/>
        <v/>
      </c>
      <c r="E232" s="87">
        <f t="shared" ca="1" si="102"/>
        <v>0</v>
      </c>
      <c r="F232" s="87"/>
      <c r="G232" s="87"/>
      <c r="H232" s="87"/>
      <c r="I232" s="87"/>
      <c r="J232" s="87"/>
      <c r="K232" s="89">
        <f ca="1">IFERROR(ROUND(Engine!AI173,0),0)</f>
        <v>0</v>
      </c>
      <c r="L232" s="89">
        <f ca="1">IFERROR(ROUND(Engine!AJ173,0),0)</f>
        <v>0</v>
      </c>
      <c r="M232" s="89">
        <f ca="1">IFERROR(ROUND(Engine!AK173,0),0)</f>
        <v>0</v>
      </c>
      <c r="N232" s="89">
        <f ca="1">IFERROR(ROUND(Engine!AL173,0),0)</f>
        <v>0</v>
      </c>
      <c r="O232" s="89">
        <f ca="1">IFERROR(ROUND(Engine!AM173,0),0)</f>
        <v>0</v>
      </c>
      <c r="P232" s="89">
        <f ca="1">IFERROR(ROUND(Engine!AN173,0),0)</f>
        <v>0</v>
      </c>
      <c r="Q232" s="89">
        <f ca="1">IFERROR(ROUND(Engine!AO173,0),0)</f>
        <v>0</v>
      </c>
      <c r="R232" s="89">
        <f ca="1">IFERROR(ROUND(Engine!AP173,0),0)</f>
        <v>0</v>
      </c>
      <c r="S232" s="89">
        <f ca="1">IFERROR(ROUND(Engine!AQ173,0),0)</f>
        <v>0</v>
      </c>
      <c r="T232" s="89">
        <f ca="1">IFERROR(ROUND(Engine!AR173,0),0)</f>
        <v>0</v>
      </c>
      <c r="U232" s="89">
        <f ca="1">IFERROR(ROUND(Engine!AS173,0),0)</f>
        <v>0</v>
      </c>
      <c r="V232" s="89">
        <f ca="1">IFERROR(ROUND(Engine!AT173,0),0)</f>
        <v>0</v>
      </c>
      <c r="W232" s="89">
        <f ca="1">IFERROR(ROUND(Engine!AU173,0),0)</f>
        <v>0</v>
      </c>
    </row>
    <row r="233" spans="2:23" x14ac:dyDescent="0.3">
      <c r="B233" s="87" t="str">
        <f t="shared" ref="B233:E233" ca="1" si="103">B190</f>
        <v/>
      </c>
      <c r="C233" s="88" t="str">
        <f t="shared" ca="1" si="103"/>
        <v/>
      </c>
      <c r="D233" s="88" t="str">
        <f t="shared" ca="1" si="103"/>
        <v/>
      </c>
      <c r="E233" s="87">
        <f t="shared" ca="1" si="103"/>
        <v>0</v>
      </c>
      <c r="F233" s="87"/>
      <c r="G233" s="87"/>
      <c r="H233" s="87"/>
      <c r="I233" s="87"/>
      <c r="J233" s="87"/>
      <c r="K233" s="89">
        <f ca="1">IFERROR(ROUND(Engine!AI174,0),0)</f>
        <v>0</v>
      </c>
      <c r="L233" s="89">
        <f ca="1">IFERROR(ROUND(Engine!AJ174,0),0)</f>
        <v>0</v>
      </c>
      <c r="M233" s="89">
        <f ca="1">IFERROR(ROUND(Engine!AK174,0),0)</f>
        <v>0</v>
      </c>
      <c r="N233" s="89">
        <f ca="1">IFERROR(ROUND(Engine!AL174,0),0)</f>
        <v>0</v>
      </c>
      <c r="O233" s="89">
        <f ca="1">IFERROR(ROUND(Engine!AM174,0),0)</f>
        <v>0</v>
      </c>
      <c r="P233" s="89">
        <f ca="1">IFERROR(ROUND(Engine!AN174,0),0)</f>
        <v>0</v>
      </c>
      <c r="Q233" s="89">
        <f ca="1">IFERROR(ROUND(Engine!AO174,0),0)</f>
        <v>0</v>
      </c>
      <c r="R233" s="89">
        <f ca="1">IFERROR(ROUND(Engine!AP174,0),0)</f>
        <v>0</v>
      </c>
      <c r="S233" s="89">
        <f ca="1">IFERROR(ROUND(Engine!AQ174,0),0)</f>
        <v>0</v>
      </c>
      <c r="T233" s="89">
        <f ca="1">IFERROR(ROUND(Engine!AR174,0),0)</f>
        <v>0</v>
      </c>
      <c r="U233" s="89">
        <f ca="1">IFERROR(ROUND(Engine!AS174,0),0)</f>
        <v>0</v>
      </c>
      <c r="V233" s="89">
        <f ca="1">IFERROR(ROUND(Engine!AT174,0),0)</f>
        <v>0</v>
      </c>
      <c r="W233" s="89">
        <f ca="1">IFERROR(ROUND(Engine!AU174,0),0)</f>
        <v>0</v>
      </c>
    </row>
    <row r="234" spans="2:23" x14ac:dyDescent="0.3">
      <c r="B234" s="87" t="str">
        <f t="shared" ref="B234:E234" ca="1" si="104">B191</f>
        <v/>
      </c>
      <c r="C234" s="88" t="str">
        <f t="shared" ca="1" si="104"/>
        <v/>
      </c>
      <c r="D234" s="88" t="str">
        <f t="shared" ca="1" si="104"/>
        <v/>
      </c>
      <c r="E234" s="87">
        <f t="shared" ca="1" si="104"/>
        <v>0</v>
      </c>
      <c r="F234" s="87"/>
      <c r="G234" s="87"/>
      <c r="H234" s="87"/>
      <c r="I234" s="87"/>
      <c r="J234" s="87"/>
      <c r="K234" s="89">
        <f ca="1">IFERROR(ROUND(Engine!AI175,0),0)</f>
        <v>0</v>
      </c>
      <c r="L234" s="89">
        <f ca="1">IFERROR(ROUND(Engine!AJ175,0),0)</f>
        <v>0</v>
      </c>
      <c r="M234" s="89">
        <f ca="1">IFERROR(ROUND(Engine!AK175,0),0)</f>
        <v>0</v>
      </c>
      <c r="N234" s="89">
        <f ca="1">IFERROR(ROUND(Engine!AL175,0),0)</f>
        <v>0</v>
      </c>
      <c r="O234" s="89">
        <f ca="1">IFERROR(ROUND(Engine!AM175,0),0)</f>
        <v>0</v>
      </c>
      <c r="P234" s="89">
        <f ca="1">IFERROR(ROUND(Engine!AN175,0),0)</f>
        <v>0</v>
      </c>
      <c r="Q234" s="89">
        <f ca="1">IFERROR(ROUND(Engine!AO175,0),0)</f>
        <v>0</v>
      </c>
      <c r="R234" s="89">
        <f ca="1">IFERROR(ROUND(Engine!AP175,0),0)</f>
        <v>0</v>
      </c>
      <c r="S234" s="89">
        <f ca="1">IFERROR(ROUND(Engine!AQ175,0),0)</f>
        <v>0</v>
      </c>
      <c r="T234" s="89">
        <f ca="1">IFERROR(ROUND(Engine!AR175,0),0)</f>
        <v>0</v>
      </c>
      <c r="U234" s="89">
        <f ca="1">IFERROR(ROUND(Engine!AS175,0),0)</f>
        <v>0</v>
      </c>
      <c r="V234" s="89">
        <f ca="1">IFERROR(ROUND(Engine!AT175,0),0)</f>
        <v>0</v>
      </c>
      <c r="W234" s="89">
        <f ca="1">IFERROR(ROUND(Engine!AU175,0),0)</f>
        <v>0</v>
      </c>
    </row>
    <row r="235" spans="2:23" x14ac:dyDescent="0.3">
      <c r="B235" s="87" t="str">
        <f t="shared" ref="B235:E235" ca="1" si="105">B192</f>
        <v/>
      </c>
      <c r="C235" s="88" t="str">
        <f t="shared" ca="1" si="105"/>
        <v/>
      </c>
      <c r="D235" s="88" t="str">
        <f t="shared" ca="1" si="105"/>
        <v/>
      </c>
      <c r="E235" s="87">
        <f t="shared" ca="1" si="105"/>
        <v>0</v>
      </c>
      <c r="F235" s="87"/>
      <c r="G235" s="87"/>
      <c r="H235" s="87"/>
      <c r="I235" s="87"/>
      <c r="J235" s="87"/>
      <c r="K235" s="89">
        <f ca="1">IFERROR(ROUND(Engine!AI176,0),0)</f>
        <v>0</v>
      </c>
      <c r="L235" s="89">
        <f ca="1">IFERROR(ROUND(Engine!AJ176,0),0)</f>
        <v>0</v>
      </c>
      <c r="M235" s="89">
        <f ca="1">IFERROR(ROUND(Engine!AK176,0),0)</f>
        <v>0</v>
      </c>
      <c r="N235" s="89">
        <f ca="1">IFERROR(ROUND(Engine!AL176,0),0)</f>
        <v>0</v>
      </c>
      <c r="O235" s="89">
        <f ca="1">IFERROR(ROUND(Engine!AM176,0),0)</f>
        <v>0</v>
      </c>
      <c r="P235" s="89">
        <f ca="1">IFERROR(ROUND(Engine!AN176,0),0)</f>
        <v>0</v>
      </c>
      <c r="Q235" s="89">
        <f ca="1">IFERROR(ROUND(Engine!AO176,0),0)</f>
        <v>0</v>
      </c>
      <c r="R235" s="89">
        <f ca="1">IFERROR(ROUND(Engine!AP176,0),0)</f>
        <v>0</v>
      </c>
      <c r="S235" s="89">
        <f ca="1">IFERROR(ROUND(Engine!AQ176,0),0)</f>
        <v>0</v>
      </c>
      <c r="T235" s="89">
        <f ca="1">IFERROR(ROUND(Engine!AR176,0),0)</f>
        <v>0</v>
      </c>
      <c r="U235" s="89">
        <f ca="1">IFERROR(ROUND(Engine!AS176,0),0)</f>
        <v>0</v>
      </c>
      <c r="V235" s="89">
        <f ca="1">IFERROR(ROUND(Engine!AT176,0),0)</f>
        <v>0</v>
      </c>
      <c r="W235" s="89">
        <f ca="1">IFERROR(ROUND(Engine!AU176,0),0)</f>
        <v>0</v>
      </c>
    </row>
    <row r="236" spans="2:23" x14ac:dyDescent="0.3">
      <c r="B236" s="87" t="str">
        <f t="shared" ref="B236:E236" ca="1" si="106">B193</f>
        <v/>
      </c>
      <c r="C236" s="88" t="str">
        <f t="shared" ca="1" si="106"/>
        <v/>
      </c>
      <c r="D236" s="88" t="str">
        <f t="shared" ca="1" si="106"/>
        <v/>
      </c>
      <c r="E236" s="87">
        <f t="shared" ca="1" si="106"/>
        <v>0</v>
      </c>
      <c r="F236" s="87"/>
      <c r="G236" s="87"/>
      <c r="H236" s="87"/>
      <c r="I236" s="87"/>
      <c r="J236" s="87"/>
      <c r="K236" s="89">
        <f ca="1">IFERROR(ROUND(Engine!AI177,0),0)</f>
        <v>0</v>
      </c>
      <c r="L236" s="89">
        <f ca="1">IFERROR(ROUND(Engine!AJ177,0),0)</f>
        <v>0</v>
      </c>
      <c r="M236" s="89">
        <f ca="1">IFERROR(ROUND(Engine!AK177,0),0)</f>
        <v>0</v>
      </c>
      <c r="N236" s="89">
        <f ca="1">IFERROR(ROUND(Engine!AL177,0),0)</f>
        <v>0</v>
      </c>
      <c r="O236" s="89">
        <f ca="1">IFERROR(ROUND(Engine!AM177,0),0)</f>
        <v>0</v>
      </c>
      <c r="P236" s="89">
        <f ca="1">IFERROR(ROUND(Engine!AN177,0),0)</f>
        <v>0</v>
      </c>
      <c r="Q236" s="89">
        <f ca="1">IFERROR(ROUND(Engine!AO177,0),0)</f>
        <v>0</v>
      </c>
      <c r="R236" s="89">
        <f ca="1">IFERROR(ROUND(Engine!AP177,0),0)</f>
        <v>0</v>
      </c>
      <c r="S236" s="89">
        <f ca="1">IFERROR(ROUND(Engine!AQ177,0),0)</f>
        <v>0</v>
      </c>
      <c r="T236" s="89">
        <f ca="1">IFERROR(ROUND(Engine!AR177,0),0)</f>
        <v>0</v>
      </c>
      <c r="U236" s="89">
        <f ca="1">IFERROR(ROUND(Engine!AS177,0),0)</f>
        <v>0</v>
      </c>
      <c r="V236" s="89">
        <f ca="1">IFERROR(ROUND(Engine!AT177,0),0)</f>
        <v>0</v>
      </c>
      <c r="W236" s="89">
        <f ca="1">IFERROR(ROUND(Engine!AU177,0),0)</f>
        <v>0</v>
      </c>
    </row>
    <row r="237" spans="2:23" x14ac:dyDescent="0.3">
      <c r="B237" s="87" t="str">
        <f t="shared" ref="B237:E237" ca="1" si="107">B194</f>
        <v/>
      </c>
      <c r="C237" s="88" t="str">
        <f t="shared" ca="1" si="107"/>
        <v/>
      </c>
      <c r="D237" s="88" t="str">
        <f t="shared" ca="1" si="107"/>
        <v/>
      </c>
      <c r="E237" s="87">
        <f t="shared" ca="1" si="107"/>
        <v>0</v>
      </c>
      <c r="F237" s="87"/>
      <c r="G237" s="87"/>
      <c r="H237" s="87"/>
      <c r="I237" s="87"/>
      <c r="J237" s="87"/>
      <c r="K237" s="89">
        <f ca="1">IFERROR(ROUND(Engine!AI178,0),0)</f>
        <v>0</v>
      </c>
      <c r="L237" s="89">
        <f ca="1">IFERROR(ROUND(Engine!AJ178,0),0)</f>
        <v>0</v>
      </c>
      <c r="M237" s="89">
        <f ca="1">IFERROR(ROUND(Engine!AK178,0),0)</f>
        <v>0</v>
      </c>
      <c r="N237" s="89">
        <f ca="1">IFERROR(ROUND(Engine!AL178,0),0)</f>
        <v>0</v>
      </c>
      <c r="O237" s="89">
        <f ca="1">IFERROR(ROUND(Engine!AM178,0),0)</f>
        <v>0</v>
      </c>
      <c r="P237" s="89">
        <f ca="1">IFERROR(ROUND(Engine!AN178,0),0)</f>
        <v>0</v>
      </c>
      <c r="Q237" s="89">
        <f ca="1">IFERROR(ROUND(Engine!AO178,0),0)</f>
        <v>0</v>
      </c>
      <c r="R237" s="89">
        <f ca="1">IFERROR(ROUND(Engine!AP178,0),0)</f>
        <v>0</v>
      </c>
      <c r="S237" s="89">
        <f ca="1">IFERROR(ROUND(Engine!AQ178,0),0)</f>
        <v>0</v>
      </c>
      <c r="T237" s="89">
        <f ca="1">IFERROR(ROUND(Engine!AR178,0),0)</f>
        <v>0</v>
      </c>
      <c r="U237" s="89">
        <f ca="1">IFERROR(ROUND(Engine!AS178,0),0)</f>
        <v>0</v>
      </c>
      <c r="V237" s="89">
        <f ca="1">IFERROR(ROUND(Engine!AT178,0),0)</f>
        <v>0</v>
      </c>
      <c r="W237" s="89">
        <f ca="1">IFERROR(ROUND(Engine!AU178,0),0)</f>
        <v>0</v>
      </c>
    </row>
    <row r="238" spans="2:23" x14ac:dyDescent="0.3">
      <c r="B238" s="87" t="str">
        <f t="shared" ref="B238:E238" ca="1" si="108">B195</f>
        <v/>
      </c>
      <c r="C238" s="88" t="str">
        <f t="shared" ca="1" si="108"/>
        <v/>
      </c>
      <c r="D238" s="88" t="str">
        <f t="shared" ca="1" si="108"/>
        <v/>
      </c>
      <c r="E238" s="87">
        <f t="shared" ca="1" si="108"/>
        <v>0</v>
      </c>
      <c r="F238" s="87"/>
      <c r="G238" s="87"/>
      <c r="H238" s="87"/>
      <c r="I238" s="87"/>
      <c r="J238" s="87"/>
      <c r="K238" s="89">
        <f ca="1">IFERROR(ROUND(Engine!AI179,0),0)</f>
        <v>0</v>
      </c>
      <c r="L238" s="89">
        <f ca="1">IFERROR(ROUND(Engine!AJ179,0),0)</f>
        <v>0</v>
      </c>
      <c r="M238" s="89">
        <f ca="1">IFERROR(ROUND(Engine!AK179,0),0)</f>
        <v>0</v>
      </c>
      <c r="N238" s="89">
        <f ca="1">IFERROR(ROUND(Engine!AL179,0),0)</f>
        <v>0</v>
      </c>
      <c r="O238" s="89">
        <f ca="1">IFERROR(ROUND(Engine!AM179,0),0)</f>
        <v>0</v>
      </c>
      <c r="P238" s="89">
        <f ca="1">IFERROR(ROUND(Engine!AN179,0),0)</f>
        <v>0</v>
      </c>
      <c r="Q238" s="89">
        <f ca="1">IFERROR(ROUND(Engine!AO179,0),0)</f>
        <v>0</v>
      </c>
      <c r="R238" s="89">
        <f ca="1">IFERROR(ROUND(Engine!AP179,0),0)</f>
        <v>0</v>
      </c>
      <c r="S238" s="89">
        <f ca="1">IFERROR(ROUND(Engine!AQ179,0),0)</f>
        <v>0</v>
      </c>
      <c r="T238" s="89">
        <f ca="1">IFERROR(ROUND(Engine!AR179,0),0)</f>
        <v>0</v>
      </c>
      <c r="U238" s="89">
        <f ca="1">IFERROR(ROUND(Engine!AS179,0),0)</f>
        <v>0</v>
      </c>
      <c r="V238" s="89">
        <f ca="1">IFERROR(ROUND(Engine!AT179,0),0)</f>
        <v>0</v>
      </c>
      <c r="W238" s="89">
        <f ca="1">IFERROR(ROUND(Engine!AU179,0),0)</f>
        <v>0</v>
      </c>
    </row>
    <row r="239" spans="2:23" x14ac:dyDescent="0.3">
      <c r="B239" s="87" t="str">
        <f t="shared" ref="B239:E239" ca="1" si="109">B196</f>
        <v/>
      </c>
      <c r="C239" s="88" t="str">
        <f t="shared" ca="1" si="109"/>
        <v/>
      </c>
      <c r="D239" s="88" t="str">
        <f t="shared" ca="1" si="109"/>
        <v/>
      </c>
      <c r="E239" s="87">
        <f t="shared" ca="1" si="109"/>
        <v>0</v>
      </c>
      <c r="F239" s="87"/>
      <c r="G239" s="87"/>
      <c r="H239" s="87"/>
      <c r="I239" s="87"/>
      <c r="J239" s="87"/>
      <c r="K239" s="89">
        <f ca="1">IFERROR(ROUND(Engine!AI180,0),0)</f>
        <v>0</v>
      </c>
      <c r="L239" s="89">
        <f ca="1">IFERROR(ROUND(Engine!AJ180,0),0)</f>
        <v>0</v>
      </c>
      <c r="M239" s="89">
        <f ca="1">IFERROR(ROUND(Engine!AK180,0),0)</f>
        <v>0</v>
      </c>
      <c r="N239" s="89">
        <f ca="1">IFERROR(ROUND(Engine!AL180,0),0)</f>
        <v>0</v>
      </c>
      <c r="O239" s="89">
        <f ca="1">IFERROR(ROUND(Engine!AM180,0),0)</f>
        <v>0</v>
      </c>
      <c r="P239" s="89">
        <f ca="1">IFERROR(ROUND(Engine!AN180,0),0)</f>
        <v>0</v>
      </c>
      <c r="Q239" s="89">
        <f ca="1">IFERROR(ROUND(Engine!AO180,0),0)</f>
        <v>0</v>
      </c>
      <c r="R239" s="89">
        <f ca="1">IFERROR(ROUND(Engine!AP180,0),0)</f>
        <v>0</v>
      </c>
      <c r="S239" s="89">
        <f ca="1">IFERROR(ROUND(Engine!AQ180,0),0)</f>
        <v>0</v>
      </c>
      <c r="T239" s="89">
        <f ca="1">IFERROR(ROUND(Engine!AR180,0),0)</f>
        <v>0</v>
      </c>
      <c r="U239" s="89">
        <f ca="1">IFERROR(ROUND(Engine!AS180,0),0)</f>
        <v>0</v>
      </c>
      <c r="V239" s="89">
        <f ca="1">IFERROR(ROUND(Engine!AT180,0),0)</f>
        <v>0</v>
      </c>
      <c r="W239" s="89">
        <f ca="1">IFERROR(ROUND(Engine!AU180,0),0)</f>
        <v>0</v>
      </c>
    </row>
    <row r="240" spans="2:23" x14ac:dyDescent="0.3">
      <c r="B240" s="87" t="str">
        <f t="shared" ref="B240:E240" ca="1" si="110">B197</f>
        <v/>
      </c>
      <c r="C240" s="88" t="str">
        <f t="shared" ca="1" si="110"/>
        <v/>
      </c>
      <c r="D240" s="88" t="str">
        <f t="shared" ca="1" si="110"/>
        <v/>
      </c>
      <c r="E240" s="87">
        <f t="shared" ca="1" si="110"/>
        <v>0</v>
      </c>
      <c r="F240" s="87"/>
      <c r="G240" s="87"/>
      <c r="H240" s="87"/>
      <c r="I240" s="87"/>
      <c r="J240" s="87"/>
      <c r="K240" s="89">
        <f ca="1">IFERROR(ROUND(Engine!AI181,0),0)</f>
        <v>0</v>
      </c>
      <c r="L240" s="89">
        <f ca="1">IFERROR(ROUND(Engine!AJ181,0),0)</f>
        <v>0</v>
      </c>
      <c r="M240" s="89">
        <f ca="1">IFERROR(ROUND(Engine!AK181,0),0)</f>
        <v>0</v>
      </c>
      <c r="N240" s="89">
        <f ca="1">IFERROR(ROUND(Engine!AL181,0),0)</f>
        <v>0</v>
      </c>
      <c r="O240" s="89">
        <f ca="1">IFERROR(ROUND(Engine!AM181,0),0)</f>
        <v>0</v>
      </c>
      <c r="P240" s="89">
        <f ca="1">IFERROR(ROUND(Engine!AN181,0),0)</f>
        <v>0</v>
      </c>
      <c r="Q240" s="89">
        <f ca="1">IFERROR(ROUND(Engine!AO181,0),0)</f>
        <v>0</v>
      </c>
      <c r="R240" s="89">
        <f ca="1">IFERROR(ROUND(Engine!AP181,0),0)</f>
        <v>0</v>
      </c>
      <c r="S240" s="89">
        <f ca="1">IFERROR(ROUND(Engine!AQ181,0),0)</f>
        <v>0</v>
      </c>
      <c r="T240" s="89">
        <f ca="1">IFERROR(ROUND(Engine!AR181,0),0)</f>
        <v>0</v>
      </c>
      <c r="U240" s="89">
        <f ca="1">IFERROR(ROUND(Engine!AS181,0),0)</f>
        <v>0</v>
      </c>
      <c r="V240" s="89">
        <f ca="1">IFERROR(ROUND(Engine!AT181,0),0)</f>
        <v>0</v>
      </c>
      <c r="W240" s="89">
        <f ca="1">IFERROR(ROUND(Engine!AU181,0),0)</f>
        <v>0</v>
      </c>
    </row>
    <row r="241" spans="2:23" x14ac:dyDescent="0.3">
      <c r="B241" s="87" t="str">
        <f t="shared" ref="B241:E241" ca="1" si="111">B198</f>
        <v/>
      </c>
      <c r="C241" s="88" t="str">
        <f t="shared" ca="1" si="111"/>
        <v/>
      </c>
      <c r="D241" s="88" t="str">
        <f t="shared" ca="1" si="111"/>
        <v/>
      </c>
      <c r="E241" s="87">
        <f t="shared" ca="1" si="111"/>
        <v>0</v>
      </c>
      <c r="F241" s="87"/>
      <c r="G241" s="87"/>
      <c r="H241" s="87"/>
      <c r="I241" s="87"/>
      <c r="J241" s="87"/>
      <c r="K241" s="89">
        <f ca="1">IFERROR(ROUND(Engine!AI182,0),0)</f>
        <v>0</v>
      </c>
      <c r="L241" s="89">
        <f ca="1">IFERROR(ROUND(Engine!AJ182,0),0)</f>
        <v>0</v>
      </c>
      <c r="M241" s="89">
        <f ca="1">IFERROR(ROUND(Engine!AK182,0),0)</f>
        <v>0</v>
      </c>
      <c r="N241" s="89">
        <f ca="1">IFERROR(ROUND(Engine!AL182,0),0)</f>
        <v>0</v>
      </c>
      <c r="O241" s="89">
        <f ca="1">IFERROR(ROUND(Engine!AM182,0),0)</f>
        <v>0</v>
      </c>
      <c r="P241" s="89">
        <f ca="1">IFERROR(ROUND(Engine!AN182,0),0)</f>
        <v>0</v>
      </c>
      <c r="Q241" s="89">
        <f ca="1">IFERROR(ROUND(Engine!AO182,0),0)</f>
        <v>0</v>
      </c>
      <c r="R241" s="89">
        <f ca="1">IFERROR(ROUND(Engine!AP182,0),0)</f>
        <v>0</v>
      </c>
      <c r="S241" s="89">
        <f ca="1">IFERROR(ROUND(Engine!AQ182,0),0)</f>
        <v>0</v>
      </c>
      <c r="T241" s="89">
        <f ca="1">IFERROR(ROUND(Engine!AR182,0),0)</f>
        <v>0</v>
      </c>
      <c r="U241" s="89">
        <f ca="1">IFERROR(ROUND(Engine!AS182,0),0)</f>
        <v>0</v>
      </c>
      <c r="V241" s="89">
        <f ca="1">IFERROR(ROUND(Engine!AT182,0),0)</f>
        <v>0</v>
      </c>
      <c r="W241" s="89">
        <f ca="1">IFERROR(ROUND(Engine!AU182,0),0)</f>
        <v>0</v>
      </c>
    </row>
    <row r="242" spans="2:23" x14ac:dyDescent="0.3">
      <c r="B242" s="87" t="str">
        <f t="shared" ref="B242:E242" ca="1" si="112">B199</f>
        <v/>
      </c>
      <c r="C242" s="88" t="str">
        <f t="shared" ca="1" si="112"/>
        <v/>
      </c>
      <c r="D242" s="88" t="str">
        <f t="shared" ca="1" si="112"/>
        <v/>
      </c>
      <c r="E242" s="87">
        <f t="shared" ca="1" si="112"/>
        <v>0</v>
      </c>
      <c r="F242" s="87"/>
      <c r="G242" s="87"/>
      <c r="H242" s="87"/>
      <c r="I242" s="87"/>
      <c r="J242" s="87"/>
      <c r="K242" s="89">
        <f ca="1">IFERROR(ROUND(Engine!AI183,0),0)</f>
        <v>0</v>
      </c>
      <c r="L242" s="89">
        <f ca="1">IFERROR(ROUND(Engine!AJ183,0),0)</f>
        <v>0</v>
      </c>
      <c r="M242" s="89">
        <f ca="1">IFERROR(ROUND(Engine!AK183,0),0)</f>
        <v>0</v>
      </c>
      <c r="N242" s="89">
        <f ca="1">IFERROR(ROUND(Engine!AL183,0),0)</f>
        <v>0</v>
      </c>
      <c r="O242" s="89">
        <f ca="1">IFERROR(ROUND(Engine!AM183,0),0)</f>
        <v>0</v>
      </c>
      <c r="P242" s="89">
        <f ca="1">IFERROR(ROUND(Engine!AN183,0),0)</f>
        <v>0</v>
      </c>
      <c r="Q242" s="89">
        <f ca="1">IFERROR(ROUND(Engine!AO183,0),0)</f>
        <v>0</v>
      </c>
      <c r="R242" s="89">
        <f ca="1">IFERROR(ROUND(Engine!AP183,0),0)</f>
        <v>0</v>
      </c>
      <c r="S242" s="89">
        <f ca="1">IFERROR(ROUND(Engine!AQ183,0),0)</f>
        <v>0</v>
      </c>
      <c r="T242" s="89">
        <f ca="1">IFERROR(ROUND(Engine!AR183,0),0)</f>
        <v>0</v>
      </c>
      <c r="U242" s="89">
        <f ca="1">IFERROR(ROUND(Engine!AS183,0),0)</f>
        <v>0</v>
      </c>
      <c r="V242" s="89">
        <f ca="1">IFERROR(ROUND(Engine!AT183,0),0)</f>
        <v>0</v>
      </c>
      <c r="W242" s="89">
        <f ca="1">IFERROR(ROUND(Engine!AU183,0),0)</f>
        <v>0</v>
      </c>
    </row>
    <row r="243" spans="2:23" x14ac:dyDescent="0.3">
      <c r="B243" s="87" t="str">
        <f t="shared" ref="B243:E243" ca="1" si="113">B200</f>
        <v/>
      </c>
      <c r="C243" s="88" t="str">
        <f t="shared" ca="1" si="113"/>
        <v/>
      </c>
      <c r="D243" s="88" t="str">
        <f t="shared" ca="1" si="113"/>
        <v/>
      </c>
      <c r="E243" s="87">
        <f t="shared" ca="1" si="113"/>
        <v>0</v>
      </c>
      <c r="F243" s="87"/>
      <c r="G243" s="87"/>
      <c r="H243" s="87"/>
      <c r="I243" s="87"/>
      <c r="J243" s="87"/>
      <c r="K243" s="89">
        <f ca="1">IFERROR(ROUND(Engine!AI184,0),0)</f>
        <v>0</v>
      </c>
      <c r="L243" s="89">
        <f ca="1">IFERROR(ROUND(Engine!AJ184,0),0)</f>
        <v>0</v>
      </c>
      <c r="M243" s="89">
        <f ca="1">IFERROR(ROUND(Engine!AK184,0),0)</f>
        <v>0</v>
      </c>
      <c r="N243" s="89">
        <f ca="1">IFERROR(ROUND(Engine!AL184,0),0)</f>
        <v>0</v>
      </c>
      <c r="O243" s="89">
        <f ca="1">IFERROR(ROUND(Engine!AM184,0),0)</f>
        <v>0</v>
      </c>
      <c r="P243" s="89">
        <f ca="1">IFERROR(ROUND(Engine!AN184,0),0)</f>
        <v>0</v>
      </c>
      <c r="Q243" s="89">
        <f ca="1">IFERROR(ROUND(Engine!AO184,0),0)</f>
        <v>0</v>
      </c>
      <c r="R243" s="89">
        <f ca="1">IFERROR(ROUND(Engine!AP184,0),0)</f>
        <v>0</v>
      </c>
      <c r="S243" s="89">
        <f ca="1">IFERROR(ROUND(Engine!AQ184,0),0)</f>
        <v>0</v>
      </c>
      <c r="T243" s="89">
        <f ca="1">IFERROR(ROUND(Engine!AR184,0),0)</f>
        <v>0</v>
      </c>
      <c r="U243" s="89">
        <f ca="1">IFERROR(ROUND(Engine!AS184,0),0)</f>
        <v>0</v>
      </c>
      <c r="V243" s="89">
        <f ca="1">IFERROR(ROUND(Engine!AT184,0),0)</f>
        <v>0</v>
      </c>
      <c r="W243" s="89">
        <f ca="1">IFERROR(ROUND(Engine!AU184,0),0)</f>
        <v>0</v>
      </c>
    </row>
    <row r="244" spans="2:23" x14ac:dyDescent="0.3">
      <c r="B244" s="87" t="str">
        <f t="shared" ref="B244:E244" ca="1" si="114">B201</f>
        <v/>
      </c>
      <c r="C244" s="88" t="str">
        <f t="shared" ca="1" si="114"/>
        <v/>
      </c>
      <c r="D244" s="88" t="str">
        <f t="shared" ca="1" si="114"/>
        <v/>
      </c>
      <c r="E244" s="87">
        <f t="shared" ca="1" si="114"/>
        <v>0</v>
      </c>
      <c r="F244" s="87"/>
      <c r="G244" s="87"/>
      <c r="H244" s="87"/>
      <c r="I244" s="87"/>
      <c r="J244" s="87"/>
      <c r="K244" s="89">
        <f ca="1">IFERROR(ROUND(Engine!AI185,0),0)</f>
        <v>0</v>
      </c>
      <c r="L244" s="89">
        <f ca="1">IFERROR(ROUND(Engine!AJ185,0),0)</f>
        <v>0</v>
      </c>
      <c r="M244" s="89">
        <f ca="1">IFERROR(ROUND(Engine!AK185,0),0)</f>
        <v>0</v>
      </c>
      <c r="N244" s="89">
        <f ca="1">IFERROR(ROUND(Engine!AL185,0),0)</f>
        <v>0</v>
      </c>
      <c r="O244" s="89">
        <f ca="1">IFERROR(ROUND(Engine!AM185,0),0)</f>
        <v>0</v>
      </c>
      <c r="P244" s="89">
        <f ca="1">IFERROR(ROUND(Engine!AN185,0),0)</f>
        <v>0</v>
      </c>
      <c r="Q244" s="89">
        <f ca="1">IFERROR(ROUND(Engine!AO185,0),0)</f>
        <v>0</v>
      </c>
      <c r="R244" s="89">
        <f ca="1">IFERROR(ROUND(Engine!AP185,0),0)</f>
        <v>0</v>
      </c>
      <c r="S244" s="89">
        <f ca="1">IFERROR(ROUND(Engine!AQ185,0),0)</f>
        <v>0</v>
      </c>
      <c r="T244" s="89">
        <f ca="1">IFERROR(ROUND(Engine!AR185,0),0)</f>
        <v>0</v>
      </c>
      <c r="U244" s="89">
        <f ca="1">IFERROR(ROUND(Engine!AS185,0),0)</f>
        <v>0</v>
      </c>
      <c r="V244" s="89">
        <f ca="1">IFERROR(ROUND(Engine!AT185,0),0)</f>
        <v>0</v>
      </c>
      <c r="W244" s="89">
        <f ca="1">IFERROR(ROUND(Engine!AU185,0),0)</f>
        <v>0</v>
      </c>
    </row>
    <row r="245" spans="2:23" x14ac:dyDescent="0.3">
      <c r="B245" s="87" t="str">
        <f t="shared" ref="B245:E245" ca="1" si="115">B202</f>
        <v/>
      </c>
      <c r="C245" s="88" t="str">
        <f t="shared" ca="1" si="115"/>
        <v/>
      </c>
      <c r="D245" s="88" t="str">
        <f t="shared" ca="1" si="115"/>
        <v/>
      </c>
      <c r="E245" s="87">
        <f t="shared" ca="1" si="115"/>
        <v>0</v>
      </c>
      <c r="F245" s="87"/>
      <c r="G245" s="87"/>
      <c r="H245" s="87"/>
      <c r="I245" s="87"/>
      <c r="J245" s="87"/>
      <c r="K245" s="89">
        <f ca="1">IFERROR(ROUND(Engine!AI186,0),0)</f>
        <v>0</v>
      </c>
      <c r="L245" s="89">
        <f ca="1">IFERROR(ROUND(Engine!AJ186,0),0)</f>
        <v>0</v>
      </c>
      <c r="M245" s="89">
        <f ca="1">IFERROR(ROUND(Engine!AK186,0),0)</f>
        <v>0</v>
      </c>
      <c r="N245" s="89">
        <f ca="1">IFERROR(ROUND(Engine!AL186,0),0)</f>
        <v>0</v>
      </c>
      <c r="O245" s="89">
        <f ca="1">IFERROR(ROUND(Engine!AM186,0),0)</f>
        <v>0</v>
      </c>
      <c r="P245" s="89">
        <f ca="1">IFERROR(ROUND(Engine!AN186,0),0)</f>
        <v>0</v>
      </c>
      <c r="Q245" s="89">
        <f ca="1">IFERROR(ROUND(Engine!AO186,0),0)</f>
        <v>0</v>
      </c>
      <c r="R245" s="89">
        <f ca="1">IFERROR(ROUND(Engine!AP186,0),0)</f>
        <v>0</v>
      </c>
      <c r="S245" s="89">
        <f ca="1">IFERROR(ROUND(Engine!AQ186,0),0)</f>
        <v>0</v>
      </c>
      <c r="T245" s="89">
        <f ca="1">IFERROR(ROUND(Engine!AR186,0),0)</f>
        <v>0</v>
      </c>
      <c r="U245" s="89">
        <f ca="1">IFERROR(ROUND(Engine!AS186,0),0)</f>
        <v>0</v>
      </c>
      <c r="V245" s="89">
        <f ca="1">IFERROR(ROUND(Engine!AT186,0),0)</f>
        <v>0</v>
      </c>
      <c r="W245" s="89">
        <f ca="1">IFERROR(ROUND(Engine!AU186,0),0)</f>
        <v>0</v>
      </c>
    </row>
    <row r="246" spans="2:23" x14ac:dyDescent="0.3">
      <c r="B246" s="87" t="str">
        <f t="shared" ref="B246:E246" ca="1" si="116">B203</f>
        <v/>
      </c>
      <c r="C246" s="88" t="str">
        <f t="shared" ca="1" si="116"/>
        <v/>
      </c>
      <c r="D246" s="88" t="str">
        <f t="shared" ca="1" si="116"/>
        <v/>
      </c>
      <c r="E246" s="87">
        <f t="shared" ca="1" si="116"/>
        <v>0</v>
      </c>
      <c r="F246" s="87"/>
      <c r="G246" s="87"/>
      <c r="H246" s="87"/>
      <c r="I246" s="87"/>
      <c r="J246" s="87"/>
      <c r="K246" s="89">
        <f ca="1">IFERROR(ROUND(Engine!AI187,0),0)</f>
        <v>0</v>
      </c>
      <c r="L246" s="89">
        <f ca="1">IFERROR(ROUND(Engine!AJ187,0),0)</f>
        <v>0</v>
      </c>
      <c r="M246" s="89">
        <f ca="1">IFERROR(ROUND(Engine!AK187,0),0)</f>
        <v>0</v>
      </c>
      <c r="N246" s="89">
        <f ca="1">IFERROR(ROUND(Engine!AL187,0),0)</f>
        <v>0</v>
      </c>
      <c r="O246" s="89">
        <f ca="1">IFERROR(ROUND(Engine!AM187,0),0)</f>
        <v>0</v>
      </c>
      <c r="P246" s="89">
        <f ca="1">IFERROR(ROUND(Engine!AN187,0),0)</f>
        <v>0</v>
      </c>
      <c r="Q246" s="89">
        <f ca="1">IFERROR(ROUND(Engine!AO187,0),0)</f>
        <v>0</v>
      </c>
      <c r="R246" s="89">
        <f ca="1">IFERROR(ROUND(Engine!AP187,0),0)</f>
        <v>0</v>
      </c>
      <c r="S246" s="89">
        <f ca="1">IFERROR(ROUND(Engine!AQ187,0),0)</f>
        <v>0</v>
      </c>
      <c r="T246" s="89">
        <f ca="1">IFERROR(ROUND(Engine!AR187,0),0)</f>
        <v>0</v>
      </c>
      <c r="U246" s="89">
        <f ca="1">IFERROR(ROUND(Engine!AS187,0),0)</f>
        <v>0</v>
      </c>
      <c r="V246" s="89">
        <f ca="1">IFERROR(ROUND(Engine!AT187,0),0)</f>
        <v>0</v>
      </c>
      <c r="W246" s="89">
        <f ca="1">IFERROR(ROUND(Engine!AU187,0),0)</f>
        <v>0</v>
      </c>
    </row>
    <row r="247" spans="2:23" x14ac:dyDescent="0.3">
      <c r="B247" s="87" t="str">
        <f t="shared" ref="B247:E247" ca="1" si="117">B204</f>
        <v/>
      </c>
      <c r="C247" s="88" t="str">
        <f t="shared" ca="1" si="117"/>
        <v/>
      </c>
      <c r="D247" s="88" t="str">
        <f t="shared" ca="1" si="117"/>
        <v/>
      </c>
      <c r="E247" s="87">
        <f t="shared" ca="1" si="117"/>
        <v>0</v>
      </c>
      <c r="F247" s="87"/>
      <c r="G247" s="87"/>
      <c r="H247" s="87"/>
      <c r="I247" s="87"/>
      <c r="J247" s="87"/>
      <c r="K247" s="89">
        <f ca="1">IFERROR(ROUND(Engine!AI188,0),0)</f>
        <v>0</v>
      </c>
      <c r="L247" s="89">
        <f ca="1">IFERROR(ROUND(Engine!AJ188,0),0)</f>
        <v>0</v>
      </c>
      <c r="M247" s="89">
        <f ca="1">IFERROR(ROUND(Engine!AK188,0),0)</f>
        <v>0</v>
      </c>
      <c r="N247" s="89">
        <f ca="1">IFERROR(ROUND(Engine!AL188,0),0)</f>
        <v>0</v>
      </c>
      <c r="O247" s="89">
        <f ca="1">IFERROR(ROUND(Engine!AM188,0),0)</f>
        <v>0</v>
      </c>
      <c r="P247" s="89">
        <f ca="1">IFERROR(ROUND(Engine!AN188,0),0)</f>
        <v>0</v>
      </c>
      <c r="Q247" s="89">
        <f ca="1">IFERROR(ROUND(Engine!AO188,0),0)</f>
        <v>0</v>
      </c>
      <c r="R247" s="89">
        <f ca="1">IFERROR(ROUND(Engine!AP188,0),0)</f>
        <v>0</v>
      </c>
      <c r="S247" s="89">
        <f ca="1">IFERROR(ROUND(Engine!AQ188,0),0)</f>
        <v>0</v>
      </c>
      <c r="T247" s="89">
        <f ca="1">IFERROR(ROUND(Engine!AR188,0),0)</f>
        <v>0</v>
      </c>
      <c r="U247" s="89">
        <f ca="1">IFERROR(ROUND(Engine!AS188,0),0)</f>
        <v>0</v>
      </c>
      <c r="V247" s="89">
        <f ca="1">IFERROR(ROUND(Engine!AT188,0),0)</f>
        <v>0</v>
      </c>
      <c r="W247" s="89">
        <f ca="1">IFERROR(ROUND(Engine!AU188,0),0)</f>
        <v>0</v>
      </c>
    </row>
    <row r="248" spans="2:23" x14ac:dyDescent="0.3">
      <c r="B248" s="87" t="str">
        <f t="shared" ref="B248:E248" ca="1" si="118">B205</f>
        <v/>
      </c>
      <c r="C248" s="88" t="str">
        <f t="shared" ca="1" si="118"/>
        <v/>
      </c>
      <c r="D248" s="88" t="str">
        <f t="shared" ca="1" si="118"/>
        <v/>
      </c>
      <c r="E248" s="87">
        <f t="shared" ca="1" si="118"/>
        <v>0</v>
      </c>
      <c r="F248" s="87"/>
      <c r="G248" s="87"/>
      <c r="H248" s="87"/>
      <c r="I248" s="87"/>
      <c r="J248" s="87"/>
      <c r="K248" s="89">
        <f ca="1">IFERROR(ROUND(Engine!AI189,0),0)</f>
        <v>0</v>
      </c>
      <c r="L248" s="89">
        <f ca="1">IFERROR(ROUND(Engine!AJ189,0),0)</f>
        <v>0</v>
      </c>
      <c r="M248" s="89">
        <f ca="1">IFERROR(ROUND(Engine!AK189,0),0)</f>
        <v>0</v>
      </c>
      <c r="N248" s="89">
        <f ca="1">IFERROR(ROUND(Engine!AL189,0),0)</f>
        <v>0</v>
      </c>
      <c r="O248" s="89">
        <f ca="1">IFERROR(ROUND(Engine!AM189,0),0)</f>
        <v>0</v>
      </c>
      <c r="P248" s="89">
        <f ca="1">IFERROR(ROUND(Engine!AN189,0),0)</f>
        <v>0</v>
      </c>
      <c r="Q248" s="89">
        <f ca="1">IFERROR(ROUND(Engine!AO189,0),0)</f>
        <v>0</v>
      </c>
      <c r="R248" s="89">
        <f ca="1">IFERROR(ROUND(Engine!AP189,0),0)</f>
        <v>0</v>
      </c>
      <c r="S248" s="89">
        <f ca="1">IFERROR(ROUND(Engine!AQ189,0),0)</f>
        <v>0</v>
      </c>
      <c r="T248" s="89">
        <f ca="1">IFERROR(ROUND(Engine!AR189,0),0)</f>
        <v>0</v>
      </c>
      <c r="U248" s="89">
        <f ca="1">IFERROR(ROUND(Engine!AS189,0),0)</f>
        <v>0</v>
      </c>
      <c r="V248" s="89">
        <f ca="1">IFERROR(ROUND(Engine!AT189,0),0)</f>
        <v>0</v>
      </c>
      <c r="W248" s="89">
        <f ca="1">IFERROR(ROUND(Engine!AU189,0),0)</f>
        <v>0</v>
      </c>
    </row>
    <row r="249" spans="2:23" x14ac:dyDescent="0.3">
      <c r="B249" s="87" t="str">
        <f t="shared" ref="B249:E249" ca="1" si="119">B206</f>
        <v/>
      </c>
      <c r="C249" s="88" t="str">
        <f t="shared" ca="1" si="119"/>
        <v/>
      </c>
      <c r="D249" s="88" t="str">
        <f t="shared" ca="1" si="119"/>
        <v/>
      </c>
      <c r="E249" s="87">
        <f t="shared" ca="1" si="119"/>
        <v>0</v>
      </c>
      <c r="F249" s="87"/>
      <c r="G249" s="87"/>
      <c r="H249" s="87"/>
      <c r="I249" s="87"/>
      <c r="J249" s="87"/>
      <c r="K249" s="89">
        <f ca="1">IFERROR(ROUND(Engine!AI190,0),0)</f>
        <v>0</v>
      </c>
      <c r="L249" s="89">
        <f ca="1">IFERROR(ROUND(Engine!AJ190,0),0)</f>
        <v>0</v>
      </c>
      <c r="M249" s="89">
        <f ca="1">IFERROR(ROUND(Engine!AK190,0),0)</f>
        <v>0</v>
      </c>
      <c r="N249" s="89">
        <f ca="1">IFERROR(ROUND(Engine!AL190,0),0)</f>
        <v>0</v>
      </c>
      <c r="O249" s="89">
        <f ca="1">IFERROR(ROUND(Engine!AM190,0),0)</f>
        <v>0</v>
      </c>
      <c r="P249" s="89">
        <f ca="1">IFERROR(ROUND(Engine!AN190,0),0)</f>
        <v>0</v>
      </c>
      <c r="Q249" s="89">
        <f ca="1">IFERROR(ROUND(Engine!AO190,0),0)</f>
        <v>0</v>
      </c>
      <c r="R249" s="89">
        <f ca="1">IFERROR(ROUND(Engine!AP190,0),0)</f>
        <v>0</v>
      </c>
      <c r="S249" s="89">
        <f ca="1">IFERROR(ROUND(Engine!AQ190,0),0)</f>
        <v>0</v>
      </c>
      <c r="T249" s="89">
        <f ca="1">IFERROR(ROUND(Engine!AR190,0),0)</f>
        <v>0</v>
      </c>
      <c r="U249" s="89">
        <f ca="1">IFERROR(ROUND(Engine!AS190,0),0)</f>
        <v>0</v>
      </c>
      <c r="V249" s="89">
        <f ca="1">IFERROR(ROUND(Engine!AT190,0),0)</f>
        <v>0</v>
      </c>
      <c r="W249" s="89">
        <f ca="1">IFERROR(ROUND(Engine!AU190,0),0)</f>
        <v>0</v>
      </c>
    </row>
    <row r="250" spans="2:23" x14ac:dyDescent="0.3">
      <c r="B250" s="87" t="str">
        <f t="shared" ref="B250:E250" ca="1" si="120">B207</f>
        <v/>
      </c>
      <c r="C250" s="88" t="str">
        <f t="shared" ca="1" si="120"/>
        <v/>
      </c>
      <c r="D250" s="88" t="str">
        <f t="shared" ca="1" si="120"/>
        <v/>
      </c>
      <c r="E250" s="87">
        <f t="shared" ca="1" si="120"/>
        <v>0</v>
      </c>
      <c r="F250" s="87"/>
      <c r="G250" s="87"/>
      <c r="H250" s="87"/>
      <c r="I250" s="87"/>
      <c r="J250" s="87"/>
      <c r="K250" s="89">
        <f ca="1">IFERROR(ROUND(Engine!AI191,0),0)</f>
        <v>0</v>
      </c>
      <c r="L250" s="89">
        <f ca="1">IFERROR(ROUND(Engine!AJ191,0),0)</f>
        <v>0</v>
      </c>
      <c r="M250" s="89">
        <f ca="1">IFERROR(ROUND(Engine!AK191,0),0)</f>
        <v>0</v>
      </c>
      <c r="N250" s="89">
        <f ca="1">IFERROR(ROUND(Engine!AL191,0),0)</f>
        <v>0</v>
      </c>
      <c r="O250" s="89">
        <f ca="1">IFERROR(ROUND(Engine!AM191,0),0)</f>
        <v>0</v>
      </c>
      <c r="P250" s="89">
        <f ca="1">IFERROR(ROUND(Engine!AN191,0),0)</f>
        <v>0</v>
      </c>
      <c r="Q250" s="89">
        <f ca="1">IFERROR(ROUND(Engine!AO191,0),0)</f>
        <v>0</v>
      </c>
      <c r="R250" s="89">
        <f ca="1">IFERROR(ROUND(Engine!AP191,0),0)</f>
        <v>0</v>
      </c>
      <c r="S250" s="89">
        <f ca="1">IFERROR(ROUND(Engine!AQ191,0),0)</f>
        <v>0</v>
      </c>
      <c r="T250" s="89">
        <f ca="1">IFERROR(ROUND(Engine!AR191,0),0)</f>
        <v>0</v>
      </c>
      <c r="U250" s="89">
        <f ca="1">IFERROR(ROUND(Engine!AS191,0),0)</f>
        <v>0</v>
      </c>
      <c r="V250" s="89">
        <f ca="1">IFERROR(ROUND(Engine!AT191,0),0)</f>
        <v>0</v>
      </c>
      <c r="W250" s="89">
        <f ca="1">IFERROR(ROUND(Engine!AU191,0),0)</f>
        <v>0</v>
      </c>
    </row>
    <row r="251" spans="2:23" x14ac:dyDescent="0.3">
      <c r="B251" s="87" t="str">
        <f t="shared" ref="B251:E251" ca="1" si="121">B208</f>
        <v/>
      </c>
      <c r="C251" s="88" t="str">
        <f t="shared" ca="1" si="121"/>
        <v/>
      </c>
      <c r="D251" s="88" t="str">
        <f t="shared" ca="1" si="121"/>
        <v/>
      </c>
      <c r="E251" s="87">
        <f t="shared" ca="1" si="121"/>
        <v>0</v>
      </c>
      <c r="F251" s="87"/>
      <c r="G251" s="87"/>
      <c r="H251" s="87"/>
      <c r="I251" s="87"/>
      <c r="J251" s="87"/>
      <c r="K251" s="89">
        <f ca="1">IFERROR(ROUND(Engine!AI192,0),0)</f>
        <v>0</v>
      </c>
      <c r="L251" s="89">
        <f ca="1">IFERROR(ROUND(Engine!AJ192,0),0)</f>
        <v>0</v>
      </c>
      <c r="M251" s="89">
        <f ca="1">IFERROR(ROUND(Engine!AK192,0),0)</f>
        <v>0</v>
      </c>
      <c r="N251" s="89">
        <f ca="1">IFERROR(ROUND(Engine!AL192,0),0)</f>
        <v>0</v>
      </c>
      <c r="O251" s="89">
        <f ca="1">IFERROR(ROUND(Engine!AM192,0),0)</f>
        <v>0</v>
      </c>
      <c r="P251" s="89">
        <f ca="1">IFERROR(ROUND(Engine!AN192,0),0)</f>
        <v>0</v>
      </c>
      <c r="Q251" s="89">
        <f ca="1">IFERROR(ROUND(Engine!AO192,0),0)</f>
        <v>0</v>
      </c>
      <c r="R251" s="89">
        <f ca="1">IFERROR(ROUND(Engine!AP192,0),0)</f>
        <v>0</v>
      </c>
      <c r="S251" s="89">
        <f ca="1">IFERROR(ROUND(Engine!AQ192,0),0)</f>
        <v>0</v>
      </c>
      <c r="T251" s="89">
        <f ca="1">IFERROR(ROUND(Engine!AR192,0),0)</f>
        <v>0</v>
      </c>
      <c r="U251" s="89">
        <f ca="1">IFERROR(ROUND(Engine!AS192,0),0)</f>
        <v>0</v>
      </c>
      <c r="V251" s="89">
        <f ca="1">IFERROR(ROUND(Engine!AT192,0),0)</f>
        <v>0</v>
      </c>
      <c r="W251" s="89">
        <f ca="1">IFERROR(ROUND(Engine!AU192,0),0)</f>
        <v>0</v>
      </c>
    </row>
    <row r="252" spans="2:23" x14ac:dyDescent="0.3">
      <c r="B252" s="87" t="str">
        <f t="shared" ref="B252:E252" ca="1" si="122">B209</f>
        <v/>
      </c>
      <c r="C252" s="88" t="str">
        <f t="shared" ca="1" si="122"/>
        <v/>
      </c>
      <c r="D252" s="88" t="str">
        <f t="shared" ca="1" si="122"/>
        <v/>
      </c>
      <c r="E252" s="87">
        <f t="shared" ca="1" si="122"/>
        <v>0</v>
      </c>
      <c r="F252" s="87"/>
      <c r="G252" s="87"/>
      <c r="H252" s="87"/>
      <c r="I252" s="87"/>
      <c r="J252" s="87"/>
      <c r="K252" s="89">
        <f ca="1">IFERROR(ROUND(Engine!AI193,0),0)</f>
        <v>0</v>
      </c>
      <c r="L252" s="89">
        <f ca="1">IFERROR(ROUND(Engine!AJ193,0),0)</f>
        <v>0</v>
      </c>
      <c r="M252" s="89">
        <f ca="1">IFERROR(ROUND(Engine!AK193,0),0)</f>
        <v>0</v>
      </c>
      <c r="N252" s="89">
        <f ca="1">IFERROR(ROUND(Engine!AL193,0),0)</f>
        <v>0</v>
      </c>
      <c r="O252" s="89">
        <f ca="1">IFERROR(ROUND(Engine!AM193,0),0)</f>
        <v>0</v>
      </c>
      <c r="P252" s="89">
        <f ca="1">IFERROR(ROUND(Engine!AN193,0),0)</f>
        <v>0</v>
      </c>
      <c r="Q252" s="89">
        <f ca="1">IFERROR(ROUND(Engine!AO193,0),0)</f>
        <v>0</v>
      </c>
      <c r="R252" s="89">
        <f ca="1">IFERROR(ROUND(Engine!AP193,0),0)</f>
        <v>0</v>
      </c>
      <c r="S252" s="89">
        <f ca="1">IFERROR(ROUND(Engine!AQ193,0),0)</f>
        <v>0</v>
      </c>
      <c r="T252" s="89">
        <f ca="1">IFERROR(ROUND(Engine!AR193,0),0)</f>
        <v>0</v>
      </c>
      <c r="U252" s="89">
        <f ca="1">IFERROR(ROUND(Engine!AS193,0),0)</f>
        <v>0</v>
      </c>
      <c r="V252" s="89">
        <f ca="1">IFERROR(ROUND(Engine!AT193,0),0)</f>
        <v>0</v>
      </c>
      <c r="W252" s="89">
        <f ca="1">IFERROR(ROUND(Engine!AU193,0),0)</f>
        <v>0</v>
      </c>
    </row>
    <row r="253" spans="2:23" x14ac:dyDescent="0.3">
      <c r="B253" s="87" t="str">
        <f t="shared" ref="B253:E253" ca="1" si="123">B210</f>
        <v/>
      </c>
      <c r="C253" s="88" t="str">
        <f t="shared" ca="1" si="123"/>
        <v/>
      </c>
      <c r="D253" s="88" t="str">
        <f t="shared" ca="1" si="123"/>
        <v/>
      </c>
      <c r="E253" s="87">
        <f t="shared" ca="1" si="123"/>
        <v>0</v>
      </c>
      <c r="F253" s="87"/>
      <c r="G253" s="87"/>
      <c r="H253" s="87"/>
      <c r="I253" s="87"/>
      <c r="J253" s="87"/>
      <c r="K253" s="89">
        <f ca="1">IFERROR(ROUND(Engine!AI194,0),0)</f>
        <v>0</v>
      </c>
      <c r="L253" s="89">
        <f ca="1">IFERROR(ROUND(Engine!AJ194,0),0)</f>
        <v>0</v>
      </c>
      <c r="M253" s="89">
        <f ca="1">IFERROR(ROUND(Engine!AK194,0),0)</f>
        <v>0</v>
      </c>
      <c r="N253" s="89">
        <f ca="1">IFERROR(ROUND(Engine!AL194,0),0)</f>
        <v>0</v>
      </c>
      <c r="O253" s="89">
        <f ca="1">IFERROR(ROUND(Engine!AM194,0),0)</f>
        <v>0</v>
      </c>
      <c r="P253" s="89">
        <f ca="1">IFERROR(ROUND(Engine!AN194,0),0)</f>
        <v>0</v>
      </c>
      <c r="Q253" s="89">
        <f ca="1">IFERROR(ROUND(Engine!AO194,0),0)</f>
        <v>0</v>
      </c>
      <c r="R253" s="89">
        <f ca="1">IFERROR(ROUND(Engine!AP194,0),0)</f>
        <v>0</v>
      </c>
      <c r="S253" s="89">
        <f ca="1">IFERROR(ROUND(Engine!AQ194,0),0)</f>
        <v>0</v>
      </c>
      <c r="T253" s="89">
        <f ca="1">IFERROR(ROUND(Engine!AR194,0),0)</f>
        <v>0</v>
      </c>
      <c r="U253" s="89">
        <f ca="1">IFERROR(ROUND(Engine!AS194,0),0)</f>
        <v>0</v>
      </c>
      <c r="V253" s="89">
        <f ca="1">IFERROR(ROUND(Engine!AT194,0),0)</f>
        <v>0</v>
      </c>
      <c r="W253" s="89">
        <f ca="1">IFERROR(ROUND(Engine!AU194,0),0)</f>
        <v>0</v>
      </c>
    </row>
    <row r="254" spans="2:23" x14ac:dyDescent="0.3">
      <c r="B254" s="87" t="str">
        <f t="shared" ref="B254:E254" ca="1" si="124">B211</f>
        <v/>
      </c>
      <c r="C254" s="88" t="str">
        <f t="shared" ca="1" si="124"/>
        <v/>
      </c>
      <c r="D254" s="88" t="str">
        <f t="shared" ca="1" si="124"/>
        <v/>
      </c>
      <c r="E254" s="87">
        <f t="shared" ca="1" si="124"/>
        <v>0</v>
      </c>
      <c r="F254" s="87"/>
      <c r="G254" s="87"/>
      <c r="H254" s="87"/>
      <c r="I254" s="87"/>
      <c r="J254" s="87"/>
      <c r="K254" s="89">
        <f ca="1">IFERROR(ROUND(Engine!AI195,0),0)</f>
        <v>0</v>
      </c>
      <c r="L254" s="89">
        <f ca="1">IFERROR(ROUND(Engine!AJ195,0),0)</f>
        <v>0</v>
      </c>
      <c r="M254" s="89">
        <f ca="1">IFERROR(ROUND(Engine!AK195,0),0)</f>
        <v>0</v>
      </c>
      <c r="N254" s="89">
        <f ca="1">IFERROR(ROUND(Engine!AL195,0),0)</f>
        <v>0</v>
      </c>
      <c r="O254" s="89">
        <f ca="1">IFERROR(ROUND(Engine!AM195,0),0)</f>
        <v>0</v>
      </c>
      <c r="P254" s="89">
        <f ca="1">IFERROR(ROUND(Engine!AN195,0),0)</f>
        <v>0</v>
      </c>
      <c r="Q254" s="89">
        <f ca="1">IFERROR(ROUND(Engine!AO195,0),0)</f>
        <v>0</v>
      </c>
      <c r="R254" s="89">
        <f ca="1">IFERROR(ROUND(Engine!AP195,0),0)</f>
        <v>0</v>
      </c>
      <c r="S254" s="89">
        <f ca="1">IFERROR(ROUND(Engine!AQ195,0),0)</f>
        <v>0</v>
      </c>
      <c r="T254" s="89">
        <f ca="1">IFERROR(ROUND(Engine!AR195,0),0)</f>
        <v>0</v>
      </c>
      <c r="U254" s="89">
        <f ca="1">IFERROR(ROUND(Engine!AS195,0),0)</f>
        <v>0</v>
      </c>
      <c r="V254" s="89">
        <f ca="1">IFERROR(ROUND(Engine!AT195,0),0)</f>
        <v>0</v>
      </c>
      <c r="W254" s="89">
        <f ca="1">IFERROR(ROUND(Engine!AU195,0),0)</f>
        <v>0</v>
      </c>
    </row>
    <row r="255" spans="2:23" x14ac:dyDescent="0.3">
      <c r="B255" s="87" t="str">
        <f t="shared" ref="B255:E255" ca="1" si="125">B212</f>
        <v/>
      </c>
      <c r="C255" s="88" t="str">
        <f t="shared" ca="1" si="125"/>
        <v/>
      </c>
      <c r="D255" s="88" t="str">
        <f t="shared" ca="1" si="125"/>
        <v/>
      </c>
      <c r="E255" s="87">
        <f t="shared" ca="1" si="125"/>
        <v>0</v>
      </c>
      <c r="F255" s="87"/>
      <c r="G255" s="87"/>
      <c r="H255" s="87"/>
      <c r="I255" s="87"/>
      <c r="J255" s="87"/>
      <c r="K255" s="89">
        <f ca="1">IFERROR(ROUND(Engine!AI196,0),0)</f>
        <v>0</v>
      </c>
      <c r="L255" s="89">
        <f ca="1">IFERROR(ROUND(Engine!AJ196,0),0)</f>
        <v>0</v>
      </c>
      <c r="M255" s="89">
        <f ca="1">IFERROR(ROUND(Engine!AK196,0),0)</f>
        <v>0</v>
      </c>
      <c r="N255" s="89">
        <f ca="1">IFERROR(ROUND(Engine!AL196,0),0)</f>
        <v>0</v>
      </c>
      <c r="O255" s="89">
        <f ca="1">IFERROR(ROUND(Engine!AM196,0),0)</f>
        <v>0</v>
      </c>
      <c r="P255" s="89">
        <f ca="1">IFERROR(ROUND(Engine!AN196,0),0)</f>
        <v>0</v>
      </c>
      <c r="Q255" s="89">
        <f ca="1">IFERROR(ROUND(Engine!AO196,0),0)</f>
        <v>0</v>
      </c>
      <c r="R255" s="89">
        <f ca="1">IFERROR(ROUND(Engine!AP196,0),0)</f>
        <v>0</v>
      </c>
      <c r="S255" s="89">
        <f ca="1">IFERROR(ROUND(Engine!AQ196,0),0)</f>
        <v>0</v>
      </c>
      <c r="T255" s="89">
        <f ca="1">IFERROR(ROUND(Engine!AR196,0),0)</f>
        <v>0</v>
      </c>
      <c r="U255" s="89">
        <f ca="1">IFERROR(ROUND(Engine!AS196,0),0)</f>
        <v>0</v>
      </c>
      <c r="V255" s="89">
        <f ca="1">IFERROR(ROUND(Engine!AT196,0),0)</f>
        <v>0</v>
      </c>
      <c r="W255" s="89">
        <f ca="1">IFERROR(ROUND(Engine!AU196,0),0)</f>
        <v>0</v>
      </c>
    </row>
    <row r="256" spans="2:23" x14ac:dyDescent="0.3">
      <c r="B256" s="87" t="str">
        <f t="shared" ref="B256:E256" ca="1" si="126">B213</f>
        <v/>
      </c>
      <c r="C256" s="88" t="str">
        <f t="shared" ca="1" si="126"/>
        <v/>
      </c>
      <c r="D256" s="88" t="str">
        <f t="shared" ca="1" si="126"/>
        <v/>
      </c>
      <c r="E256" s="87">
        <f t="shared" ca="1" si="126"/>
        <v>0</v>
      </c>
      <c r="F256" s="87"/>
      <c r="G256" s="87"/>
      <c r="H256" s="87"/>
      <c r="I256" s="87"/>
      <c r="J256" s="87"/>
      <c r="K256" s="89">
        <f ca="1">IFERROR(ROUND(Engine!AI197,0),0)</f>
        <v>0</v>
      </c>
      <c r="L256" s="89">
        <f ca="1">IFERROR(ROUND(Engine!AJ197,0),0)</f>
        <v>0</v>
      </c>
      <c r="M256" s="89">
        <f ca="1">IFERROR(ROUND(Engine!AK197,0),0)</f>
        <v>0</v>
      </c>
      <c r="N256" s="89">
        <f ca="1">IFERROR(ROUND(Engine!AL197,0),0)</f>
        <v>0</v>
      </c>
      <c r="O256" s="89">
        <f ca="1">IFERROR(ROUND(Engine!AM197,0),0)</f>
        <v>0</v>
      </c>
      <c r="P256" s="89">
        <f ca="1">IFERROR(ROUND(Engine!AN197,0),0)</f>
        <v>0</v>
      </c>
      <c r="Q256" s="89">
        <f ca="1">IFERROR(ROUND(Engine!AO197,0),0)</f>
        <v>0</v>
      </c>
      <c r="R256" s="89">
        <f ca="1">IFERROR(ROUND(Engine!AP197,0),0)</f>
        <v>0</v>
      </c>
      <c r="S256" s="89">
        <f ca="1">IFERROR(ROUND(Engine!AQ197,0),0)</f>
        <v>0</v>
      </c>
      <c r="T256" s="89">
        <f ca="1">IFERROR(ROUND(Engine!AR197,0),0)</f>
        <v>0</v>
      </c>
      <c r="U256" s="89">
        <f ca="1">IFERROR(ROUND(Engine!AS197,0),0)</f>
        <v>0</v>
      </c>
      <c r="V256" s="89">
        <f ca="1">IFERROR(ROUND(Engine!AT197,0),0)</f>
        <v>0</v>
      </c>
      <c r="W256" s="89">
        <f ca="1">IFERROR(ROUND(Engine!AU197,0),0)</f>
        <v>0</v>
      </c>
    </row>
    <row r="257" spans="2:23" x14ac:dyDescent="0.3">
      <c r="B257" s="87" t="str">
        <f t="shared" ref="B257:E257" ca="1" si="127">B214</f>
        <v/>
      </c>
      <c r="C257" s="88" t="str">
        <f t="shared" ca="1" si="127"/>
        <v/>
      </c>
      <c r="D257" s="88" t="str">
        <f t="shared" ca="1" si="127"/>
        <v/>
      </c>
      <c r="E257" s="87">
        <f t="shared" ca="1" si="127"/>
        <v>0</v>
      </c>
      <c r="F257" s="87"/>
      <c r="G257" s="87"/>
      <c r="H257" s="87"/>
      <c r="I257" s="87"/>
      <c r="J257" s="87"/>
      <c r="K257" s="89">
        <f ca="1">IFERROR(ROUND(Engine!AI198,0),0)</f>
        <v>0</v>
      </c>
      <c r="L257" s="89">
        <f ca="1">IFERROR(ROUND(Engine!AJ198,0),0)</f>
        <v>0</v>
      </c>
      <c r="M257" s="89">
        <f ca="1">IFERROR(ROUND(Engine!AK198,0),0)</f>
        <v>0</v>
      </c>
      <c r="N257" s="89">
        <f ca="1">IFERROR(ROUND(Engine!AL198,0),0)</f>
        <v>0</v>
      </c>
      <c r="O257" s="89">
        <f ca="1">IFERROR(ROUND(Engine!AM198,0),0)</f>
        <v>0</v>
      </c>
      <c r="P257" s="89">
        <f ca="1">IFERROR(ROUND(Engine!AN198,0),0)</f>
        <v>0</v>
      </c>
      <c r="Q257" s="89">
        <f ca="1">IFERROR(ROUND(Engine!AO198,0),0)</f>
        <v>0</v>
      </c>
      <c r="R257" s="89">
        <f ca="1">IFERROR(ROUND(Engine!AP198,0),0)</f>
        <v>0</v>
      </c>
      <c r="S257" s="89">
        <f ca="1">IFERROR(ROUND(Engine!AQ198,0),0)</f>
        <v>0</v>
      </c>
      <c r="T257" s="89">
        <f ca="1">IFERROR(ROUND(Engine!AR198,0),0)</f>
        <v>0</v>
      </c>
      <c r="U257" s="89">
        <f ca="1">IFERROR(ROUND(Engine!AS198,0),0)</f>
        <v>0</v>
      </c>
      <c r="V257" s="89">
        <f ca="1">IFERROR(ROUND(Engine!AT198,0),0)</f>
        <v>0</v>
      </c>
      <c r="W257" s="89">
        <f ca="1">IFERROR(ROUND(Engine!AU198,0),0)</f>
        <v>0</v>
      </c>
    </row>
    <row r="258" spans="2:23" x14ac:dyDescent="0.3">
      <c r="B258" s="87" t="str">
        <f t="shared" ref="B258:E258" ca="1" si="128">B215</f>
        <v/>
      </c>
      <c r="C258" s="88" t="str">
        <f t="shared" ca="1" si="128"/>
        <v/>
      </c>
      <c r="D258" s="88" t="str">
        <f t="shared" ca="1" si="128"/>
        <v/>
      </c>
      <c r="E258" s="87">
        <f t="shared" ca="1" si="128"/>
        <v>0</v>
      </c>
      <c r="F258" s="87"/>
      <c r="G258" s="87"/>
      <c r="H258" s="87"/>
      <c r="I258" s="87"/>
      <c r="J258" s="87"/>
      <c r="K258" s="89">
        <f ca="1">IFERROR(ROUND(Engine!AI199,0),0)</f>
        <v>0</v>
      </c>
      <c r="L258" s="89">
        <f ca="1">IFERROR(ROUND(Engine!AJ199,0),0)</f>
        <v>0</v>
      </c>
      <c r="M258" s="89">
        <f ca="1">IFERROR(ROUND(Engine!AK199,0),0)</f>
        <v>0</v>
      </c>
      <c r="N258" s="89">
        <f ca="1">IFERROR(ROUND(Engine!AL199,0),0)</f>
        <v>0</v>
      </c>
      <c r="O258" s="89">
        <f ca="1">IFERROR(ROUND(Engine!AM199,0),0)</f>
        <v>0</v>
      </c>
      <c r="P258" s="89">
        <f ca="1">IFERROR(ROUND(Engine!AN199,0),0)</f>
        <v>0</v>
      </c>
      <c r="Q258" s="89">
        <f ca="1">IFERROR(ROUND(Engine!AO199,0),0)</f>
        <v>0</v>
      </c>
      <c r="R258" s="89">
        <f ca="1">IFERROR(ROUND(Engine!AP199,0),0)</f>
        <v>0</v>
      </c>
      <c r="S258" s="89">
        <f ca="1">IFERROR(ROUND(Engine!AQ199,0),0)</f>
        <v>0</v>
      </c>
      <c r="T258" s="89">
        <f ca="1">IFERROR(ROUND(Engine!AR199,0),0)</f>
        <v>0</v>
      </c>
      <c r="U258" s="89">
        <f ca="1">IFERROR(ROUND(Engine!AS199,0),0)</f>
        <v>0</v>
      </c>
      <c r="V258" s="89">
        <f ca="1">IFERROR(ROUND(Engine!AT199,0),0)</f>
        <v>0</v>
      </c>
      <c r="W258" s="89">
        <f ca="1">IFERROR(ROUND(Engine!AU199,0),0)</f>
        <v>0</v>
      </c>
    </row>
    <row r="259" spans="2:23" x14ac:dyDescent="0.3">
      <c r="B259" s="87" t="str">
        <f t="shared" ref="B259:E259" ca="1" si="129">B216</f>
        <v/>
      </c>
      <c r="C259" s="88" t="str">
        <f t="shared" ca="1" si="129"/>
        <v/>
      </c>
      <c r="D259" s="88" t="str">
        <f t="shared" ca="1" si="129"/>
        <v/>
      </c>
      <c r="E259" s="87">
        <f t="shared" ca="1" si="129"/>
        <v>0</v>
      </c>
      <c r="F259" s="87"/>
      <c r="G259" s="87"/>
      <c r="H259" s="87"/>
      <c r="I259" s="87"/>
      <c r="J259" s="87"/>
      <c r="K259" s="89">
        <f ca="1">IFERROR(ROUND(Engine!AI200,0),0)</f>
        <v>0</v>
      </c>
      <c r="L259" s="89">
        <f ca="1">IFERROR(ROUND(Engine!AJ200,0),0)</f>
        <v>0</v>
      </c>
      <c r="M259" s="89">
        <f ca="1">IFERROR(ROUND(Engine!AK200,0),0)</f>
        <v>0</v>
      </c>
      <c r="N259" s="89">
        <f ca="1">IFERROR(ROUND(Engine!AL200,0),0)</f>
        <v>0</v>
      </c>
      <c r="O259" s="89">
        <f ca="1">IFERROR(ROUND(Engine!AM200,0),0)</f>
        <v>0</v>
      </c>
      <c r="P259" s="89">
        <f ca="1">IFERROR(ROUND(Engine!AN200,0),0)</f>
        <v>0</v>
      </c>
      <c r="Q259" s="89">
        <f ca="1">IFERROR(ROUND(Engine!AO200,0),0)</f>
        <v>0</v>
      </c>
      <c r="R259" s="89">
        <f ca="1">IFERROR(ROUND(Engine!AP200,0),0)</f>
        <v>0</v>
      </c>
      <c r="S259" s="89">
        <f ca="1">IFERROR(ROUND(Engine!AQ200,0),0)</f>
        <v>0</v>
      </c>
      <c r="T259" s="89">
        <f ca="1">IFERROR(ROUND(Engine!AR200,0),0)</f>
        <v>0</v>
      </c>
      <c r="U259" s="89">
        <f ca="1">IFERROR(ROUND(Engine!AS200,0),0)</f>
        <v>0</v>
      </c>
      <c r="V259" s="89">
        <f ca="1">IFERROR(ROUND(Engine!AT200,0),0)</f>
        <v>0</v>
      </c>
      <c r="W259" s="89">
        <f ca="1">IFERROR(ROUND(Engine!AU200,0),0)</f>
        <v>0</v>
      </c>
    </row>
    <row r="260" spans="2:23" x14ac:dyDescent="0.3">
      <c r="B260" s="91" t="str">
        <f t="shared" ref="B260:E260" ca="1" si="130">B217</f>
        <v/>
      </c>
      <c r="C260" s="92" t="str">
        <f t="shared" ca="1" si="130"/>
        <v/>
      </c>
      <c r="D260" s="92" t="str">
        <f t="shared" ca="1" si="130"/>
        <v/>
      </c>
      <c r="E260" s="91">
        <f t="shared" ca="1" si="130"/>
        <v>0</v>
      </c>
      <c r="F260" s="91"/>
      <c r="G260" s="91"/>
      <c r="H260" s="91"/>
      <c r="I260" s="91"/>
      <c r="J260" s="91"/>
      <c r="K260" s="93">
        <f ca="1">IFERROR(ROUND(Engine!AI201,0),0)</f>
        <v>0</v>
      </c>
      <c r="L260" s="93">
        <f ca="1">IFERROR(ROUND(Engine!AJ201,0),0)</f>
        <v>0</v>
      </c>
      <c r="M260" s="93">
        <f ca="1">IFERROR(ROUND(Engine!AK201,0),0)</f>
        <v>0</v>
      </c>
      <c r="N260" s="93">
        <f ca="1">IFERROR(ROUND(Engine!AL201,0),0)</f>
        <v>0</v>
      </c>
      <c r="O260" s="93">
        <f ca="1">IFERROR(ROUND(Engine!AM201,0),0)</f>
        <v>0</v>
      </c>
      <c r="P260" s="93">
        <f ca="1">IFERROR(ROUND(Engine!AN201,0),0)</f>
        <v>0</v>
      </c>
      <c r="Q260" s="93">
        <f ca="1">IFERROR(ROUND(Engine!AO201,0),0)</f>
        <v>0</v>
      </c>
      <c r="R260" s="93">
        <f ca="1">IFERROR(ROUND(Engine!AP201,0),0)</f>
        <v>0</v>
      </c>
      <c r="S260" s="93">
        <f ca="1">IFERROR(ROUND(Engine!AQ201,0),0)</f>
        <v>0</v>
      </c>
      <c r="T260" s="93">
        <f ca="1">IFERROR(ROUND(Engine!AR201,0),0)</f>
        <v>0</v>
      </c>
      <c r="U260" s="93">
        <f ca="1">IFERROR(ROUND(Engine!AS201,0),0)</f>
        <v>0</v>
      </c>
      <c r="V260" s="93">
        <f ca="1">IFERROR(ROUND(Engine!AT201,0),0)</f>
        <v>0</v>
      </c>
      <c r="W260" s="93">
        <f ca="1">IFERROR(ROUND(Engine!AU201,0),0)</f>
        <v>0</v>
      </c>
    </row>
    <row r="261" spans="2:23" x14ac:dyDescent="0.3">
      <c r="J261" s="9" t="s">
        <v>133</v>
      </c>
      <c r="K261" s="44">
        <f ca="1">SUM(K231:K260)</f>
        <v>0</v>
      </c>
      <c r="L261" s="44">
        <f t="shared" ref="L261" ca="1" si="131">SUM(L231:L260)</f>
        <v>0</v>
      </c>
      <c r="M261" s="44">
        <f t="shared" ref="M261" ca="1" si="132">SUM(M231:M260)</f>
        <v>0</v>
      </c>
      <c r="N261" s="44">
        <f t="shared" ref="N261" ca="1" si="133">SUM(N231:N260)</f>
        <v>0</v>
      </c>
      <c r="O261" s="44">
        <f t="shared" ref="O261" ca="1" si="134">SUM(O231:O260)</f>
        <v>0</v>
      </c>
      <c r="P261" s="44">
        <f t="shared" ref="P261" ca="1" si="135">SUM(P231:P260)</f>
        <v>0</v>
      </c>
      <c r="Q261" s="44">
        <f t="shared" ref="Q261" ca="1" si="136">SUM(Q231:Q260)</f>
        <v>0</v>
      </c>
      <c r="R261" s="44">
        <f t="shared" ref="R261" ca="1" si="137">SUM(R231:R260)</f>
        <v>0</v>
      </c>
      <c r="S261" s="44">
        <f t="shared" ref="S261" ca="1" si="138">SUM(S231:S260)</f>
        <v>0</v>
      </c>
      <c r="T261" s="44">
        <f t="shared" ref="T261" ca="1" si="139">SUM(T231:T260)</f>
        <v>0</v>
      </c>
      <c r="U261" s="44">
        <f t="shared" ref="U261" ca="1" si="140">SUM(U231:U260)</f>
        <v>0</v>
      </c>
      <c r="V261" s="44">
        <f t="shared" ref="V261" ca="1" si="141">SUM(V231:V260)</f>
        <v>0</v>
      </c>
      <c r="W261" s="44">
        <f t="shared" ref="W261" ca="1" si="142">SUM(W231:W260)</f>
        <v>0</v>
      </c>
    </row>
    <row r="262" spans="2:23" x14ac:dyDescent="0.3">
      <c r="J262" s="8" t="s">
        <v>99</v>
      </c>
      <c r="K262" s="12">
        <f ca="1">IFERROR(ROUND(Engine!C237,0),0)</f>
        <v>0</v>
      </c>
      <c r="L262" s="12">
        <f ca="1">IFERROR(ROUND(Engine!D237,0),0)</f>
        <v>0</v>
      </c>
      <c r="M262" s="12">
        <f ca="1">IFERROR(ROUND(Engine!E237,0),0)</f>
        <v>0</v>
      </c>
      <c r="N262" s="12">
        <f ca="1">IFERROR(ROUND(Engine!F237,0),0)</f>
        <v>0</v>
      </c>
      <c r="O262" s="12">
        <f ca="1">IFERROR(ROUND(Engine!G237,0),0)</f>
        <v>0</v>
      </c>
      <c r="P262" s="12">
        <f ca="1">IFERROR(ROUND(Engine!H237,0),0)</f>
        <v>0</v>
      </c>
      <c r="Q262" s="12">
        <f ca="1">IFERROR(ROUND(Engine!I237,0),0)</f>
        <v>0</v>
      </c>
      <c r="R262" s="12">
        <f ca="1">IFERROR(ROUND(Engine!J237,0),0)</f>
        <v>0</v>
      </c>
      <c r="S262" s="12">
        <f ca="1">IFERROR(ROUND(Engine!K237,0),0)</f>
        <v>0</v>
      </c>
      <c r="T262" s="12">
        <f ca="1">IFERROR(ROUND(Engine!L237,0),0)</f>
        <v>0</v>
      </c>
      <c r="U262" s="12">
        <f ca="1">IFERROR(ROUND(Engine!M237,0),0)</f>
        <v>0</v>
      </c>
      <c r="V262" s="12">
        <f ca="1">IFERROR(ROUND(Engine!N237,0),0)</f>
        <v>0</v>
      </c>
      <c r="W262" s="12">
        <f ca="1">IFERROR(ROUND(Engine!O237,0),0)</f>
        <v>0</v>
      </c>
    </row>
    <row r="263" spans="2:23" x14ac:dyDescent="0.3">
      <c r="J263" s="8" t="s">
        <v>101</v>
      </c>
      <c r="K263" s="12">
        <f ca="1">IFERROR(ROUND(Engine!C238,0),0)</f>
        <v>0</v>
      </c>
      <c r="L263" s="12">
        <f ca="1">IFERROR(ROUND(Engine!D238,0),0)</f>
        <v>0</v>
      </c>
      <c r="M263" s="12">
        <f ca="1">IFERROR(ROUND(Engine!E238,0),0)</f>
        <v>0</v>
      </c>
      <c r="N263" s="12">
        <f ca="1">IFERROR(ROUND(Engine!F238,0),0)</f>
        <v>0</v>
      </c>
      <c r="O263" s="12">
        <f ca="1">IFERROR(ROUND(Engine!G238,0),0)</f>
        <v>0</v>
      </c>
      <c r="P263" s="12">
        <f ca="1">IFERROR(ROUND(Engine!H238,0),0)</f>
        <v>0</v>
      </c>
      <c r="Q263" s="12">
        <f ca="1">IFERROR(ROUND(Engine!I238,0),0)</f>
        <v>0</v>
      </c>
      <c r="R263" s="12">
        <f ca="1">IFERROR(ROUND(Engine!J238,0),0)</f>
        <v>0</v>
      </c>
      <c r="S263" s="12">
        <f ca="1">IFERROR(ROUND(Engine!K238,0),0)</f>
        <v>0</v>
      </c>
      <c r="T263" s="12">
        <f ca="1">IFERROR(ROUND(Engine!L238,0),0)</f>
        <v>0</v>
      </c>
      <c r="U263" s="12">
        <f ca="1">IFERROR(ROUND(Engine!M238,0),0)</f>
        <v>0</v>
      </c>
      <c r="V263" s="12">
        <f ca="1">IFERROR(ROUND(Engine!N238,0),0)</f>
        <v>0</v>
      </c>
      <c r="W263" s="12">
        <f ca="1">IFERROR(ROUND(Engine!O238,0),0)</f>
        <v>0</v>
      </c>
    </row>
    <row r="264" spans="2:23" x14ac:dyDescent="0.3">
      <c r="J264" s="8" t="s">
        <v>119</v>
      </c>
      <c r="K264" s="12">
        <f ca="1">IFERROR(ROUND(Engine!C239,0),0)</f>
        <v>0</v>
      </c>
      <c r="L264" s="12">
        <f ca="1">IFERROR(ROUND(Engine!D239,0),0)</f>
        <v>0</v>
      </c>
      <c r="M264" s="12">
        <f ca="1">IFERROR(ROUND(Engine!E239,0),0)</f>
        <v>0</v>
      </c>
      <c r="N264" s="12">
        <f ca="1">IFERROR(ROUND(Engine!F239,0),0)</f>
        <v>0</v>
      </c>
      <c r="O264" s="12">
        <f ca="1">IFERROR(ROUND(Engine!G239,0),0)</f>
        <v>0</v>
      </c>
      <c r="P264" s="12">
        <f ca="1">IFERROR(ROUND(Engine!H239,0),0)</f>
        <v>0</v>
      </c>
      <c r="Q264" s="12">
        <f ca="1">IFERROR(ROUND(Engine!I239,0),0)</f>
        <v>0</v>
      </c>
      <c r="R264" s="12">
        <f ca="1">IFERROR(ROUND(Engine!J239,0),0)</f>
        <v>0</v>
      </c>
      <c r="S264" s="12">
        <f ca="1">IFERROR(ROUND(Engine!K239,0),0)</f>
        <v>0</v>
      </c>
      <c r="T264" s="12">
        <f ca="1">IFERROR(ROUND(Engine!L239,0),0)</f>
        <v>0</v>
      </c>
      <c r="U264" s="12">
        <f ca="1">IFERROR(ROUND(Engine!M239,0),0)</f>
        <v>0</v>
      </c>
      <c r="V264" s="12">
        <f ca="1">IFERROR(ROUND(Engine!N239,0),0)</f>
        <v>0</v>
      </c>
      <c r="W264" s="12">
        <f ca="1">IFERROR(ROUND(Engine!O239,0),0)</f>
        <v>0</v>
      </c>
    </row>
    <row r="265" spans="2:23" x14ac:dyDescent="0.3">
      <c r="J265" s="8" t="s">
        <v>120</v>
      </c>
      <c r="K265" s="12">
        <f ca="1">IFERROR(ROUND(Engine!C240,0),0)</f>
        <v>0</v>
      </c>
      <c r="L265" s="12">
        <f ca="1">IFERROR(ROUND(Engine!D240,0),0)</f>
        <v>0</v>
      </c>
      <c r="M265" s="12">
        <f ca="1">IFERROR(ROUND(Engine!E240,0),0)</f>
        <v>0</v>
      </c>
      <c r="N265" s="12">
        <f ca="1">IFERROR(ROUND(Engine!F240,0),0)</f>
        <v>0</v>
      </c>
      <c r="O265" s="12">
        <f ca="1">IFERROR(ROUND(Engine!G240,0),0)</f>
        <v>0</v>
      </c>
      <c r="P265" s="12">
        <f ca="1">IFERROR(ROUND(Engine!H240,0),0)</f>
        <v>0</v>
      </c>
      <c r="Q265" s="12">
        <f ca="1">IFERROR(ROUND(Engine!I240,0),0)</f>
        <v>0</v>
      </c>
      <c r="R265" s="12">
        <f ca="1">IFERROR(ROUND(Engine!J240,0),0)</f>
        <v>0</v>
      </c>
      <c r="S265" s="12">
        <f ca="1">IFERROR(ROUND(Engine!K240,0),0)</f>
        <v>0</v>
      </c>
      <c r="T265" s="12">
        <f ca="1">IFERROR(ROUND(Engine!L240,0),0)</f>
        <v>0</v>
      </c>
      <c r="U265" s="12">
        <f ca="1">IFERROR(ROUND(Engine!M240,0),0)</f>
        <v>0</v>
      </c>
      <c r="V265" s="12">
        <f ca="1">IFERROR(ROUND(Engine!N240,0),0)</f>
        <v>0</v>
      </c>
      <c r="W265" s="12">
        <f ca="1">IFERROR(ROUND(Engine!O240,0),0)</f>
        <v>0</v>
      </c>
    </row>
    <row r="266" spans="2:23" x14ac:dyDescent="0.3">
      <c r="J266" s="8" t="s">
        <v>121</v>
      </c>
      <c r="K266" s="12">
        <f ca="1">IFERROR(ROUND(Engine!C241,0),0)</f>
        <v>0</v>
      </c>
      <c r="L266" s="12">
        <f ca="1">IFERROR(ROUND(Engine!D241,0),0)</f>
        <v>0</v>
      </c>
      <c r="M266" s="12">
        <f ca="1">IFERROR(ROUND(Engine!E241,0),0)</f>
        <v>0</v>
      </c>
      <c r="N266" s="12">
        <f ca="1">IFERROR(ROUND(Engine!F241,0),0)</f>
        <v>0</v>
      </c>
      <c r="O266" s="12">
        <f ca="1">IFERROR(ROUND(Engine!G241,0),0)</f>
        <v>0</v>
      </c>
      <c r="P266" s="12">
        <f ca="1">IFERROR(ROUND(Engine!H241,0),0)</f>
        <v>0</v>
      </c>
      <c r="Q266" s="12">
        <f ca="1">IFERROR(ROUND(Engine!I241,0),0)</f>
        <v>0</v>
      </c>
      <c r="R266" s="12">
        <f ca="1">IFERROR(ROUND(Engine!J241,0),0)</f>
        <v>0</v>
      </c>
      <c r="S266" s="12">
        <f ca="1">IFERROR(ROUND(Engine!K241,0),0)</f>
        <v>0</v>
      </c>
      <c r="T266" s="12">
        <f ca="1">IFERROR(ROUND(Engine!L241,0),0)</f>
        <v>0</v>
      </c>
      <c r="U266" s="12">
        <f ca="1">IFERROR(ROUND(Engine!M241,0),0)</f>
        <v>0</v>
      </c>
      <c r="V266" s="12">
        <f ca="1">IFERROR(ROUND(Engine!N241,0),0)</f>
        <v>0</v>
      </c>
      <c r="W266" s="12">
        <f ca="1">IFERROR(ROUND(Engine!O241,0),0)</f>
        <v>0</v>
      </c>
    </row>
    <row r="267" spans="2:23" x14ac:dyDescent="0.3">
      <c r="J267" s="8" t="s">
        <v>122</v>
      </c>
      <c r="K267" s="12">
        <f ca="1">IFERROR(ROUND(Engine!C242,0),0)</f>
        <v>0</v>
      </c>
      <c r="L267" s="12">
        <f ca="1">IFERROR(ROUND(Engine!D242,0),0)</f>
        <v>0</v>
      </c>
      <c r="M267" s="12">
        <f ca="1">IFERROR(ROUND(Engine!E242,0),0)</f>
        <v>0</v>
      </c>
      <c r="N267" s="12">
        <f ca="1">IFERROR(ROUND(Engine!F242,0),0)</f>
        <v>0</v>
      </c>
      <c r="O267" s="12">
        <f ca="1">IFERROR(ROUND(Engine!G242,0),0)</f>
        <v>0</v>
      </c>
      <c r="P267" s="12">
        <f ca="1">IFERROR(ROUND(Engine!H242,0),0)</f>
        <v>0</v>
      </c>
      <c r="Q267" s="12">
        <f ca="1">IFERROR(ROUND(Engine!I242,0),0)</f>
        <v>0</v>
      </c>
      <c r="R267" s="12">
        <f ca="1">IFERROR(ROUND(Engine!J242,0),0)</f>
        <v>0</v>
      </c>
      <c r="S267" s="12">
        <f ca="1">IFERROR(ROUND(Engine!K242,0),0)</f>
        <v>0</v>
      </c>
      <c r="T267" s="12">
        <f ca="1">IFERROR(ROUND(Engine!L242,0),0)</f>
        <v>0</v>
      </c>
      <c r="U267" s="12">
        <f ca="1">IFERROR(ROUND(Engine!M242,0),0)</f>
        <v>0</v>
      </c>
      <c r="V267" s="12">
        <f ca="1">IFERROR(ROUND(Engine!N242,0),0)</f>
        <v>0</v>
      </c>
      <c r="W267" s="12">
        <f ca="1">IFERROR(ROUND(Engine!O242,0),0)</f>
        <v>0</v>
      </c>
    </row>
    <row r="268" spans="2:23" x14ac:dyDescent="0.3"/>
    <row r="269" spans="2:23" x14ac:dyDescent="0.3"/>
    <row r="270" spans="2:23" s="96" customFormat="1" ht="20.149999999999999" customHeight="1" x14ac:dyDescent="0.35">
      <c r="B270" s="94" t="s">
        <v>68</v>
      </c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</row>
    <row r="271" spans="2:23" ht="4" customHeight="1" x14ac:dyDescent="0.3"/>
    <row r="272" spans="2:23" x14ac:dyDescent="0.3">
      <c r="B272" s="3" t="s">
        <v>112</v>
      </c>
      <c r="C272" s="3" t="s">
        <v>195</v>
      </c>
      <c r="K272" s="4">
        <f ca="1">K$2</f>
        <v>2024</v>
      </c>
      <c r="L272" s="4">
        <f t="shared" ref="L272:W272" ca="1" si="143">L$2</f>
        <v>2025</v>
      </c>
      <c r="M272" s="4">
        <f t="shared" ca="1" si="143"/>
        <v>2026</v>
      </c>
      <c r="N272" s="4">
        <f t="shared" ca="1" si="143"/>
        <v>2027</v>
      </c>
      <c r="O272" s="4">
        <f t="shared" ca="1" si="143"/>
        <v>2028</v>
      </c>
      <c r="P272" s="4">
        <f t="shared" ca="1" si="143"/>
        <v>2029</v>
      </c>
      <c r="Q272" s="4">
        <f t="shared" ca="1" si="143"/>
        <v>2030</v>
      </c>
      <c r="R272" s="4">
        <f t="shared" ca="1" si="143"/>
        <v>2031</v>
      </c>
      <c r="S272" s="4">
        <f t="shared" ca="1" si="143"/>
        <v>2032</v>
      </c>
      <c r="T272" s="4">
        <f t="shared" ca="1" si="143"/>
        <v>2033</v>
      </c>
      <c r="U272" s="4">
        <f t="shared" ca="1" si="143"/>
        <v>2034</v>
      </c>
      <c r="V272" s="4">
        <f t="shared" ca="1" si="143"/>
        <v>2035</v>
      </c>
      <c r="W272" s="4">
        <f t="shared" ca="1" si="143"/>
        <v>2036</v>
      </c>
    </row>
    <row r="273" spans="2:23" ht="4" customHeight="1" x14ac:dyDescent="0.3"/>
    <row r="274" spans="2:23" ht="12" customHeight="1" x14ac:dyDescent="0.3">
      <c r="B274" s="242"/>
      <c r="C274" s="245" t="str">
        <f>IFERROR(IF(AND(Rodzaj_Podmiotu&lt;&gt;3,ISTEXT(B274)),"Wdrożenie technologii 
i innowacji",""),"")</f>
        <v/>
      </c>
      <c r="D274" s="239"/>
      <c r="E274" s="239"/>
      <c r="F274" s="239"/>
      <c r="G274" s="239"/>
      <c r="H274" s="239"/>
      <c r="I274" s="239"/>
      <c r="J274" s="48" t="s">
        <v>192</v>
      </c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</row>
    <row r="275" spans="2:23" x14ac:dyDescent="0.3">
      <c r="B275" s="243"/>
      <c r="C275" s="246"/>
      <c r="D275" s="240"/>
      <c r="E275" s="240"/>
      <c r="F275" s="240"/>
      <c r="G275" s="240"/>
      <c r="H275" s="240"/>
      <c r="I275" s="240"/>
      <c r="J275" s="49" t="s">
        <v>193</v>
      </c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</row>
    <row r="276" spans="2:23" x14ac:dyDescent="0.3">
      <c r="B276" s="244"/>
      <c r="C276" s="247"/>
      <c r="D276" s="241"/>
      <c r="E276" s="241"/>
      <c r="F276" s="241"/>
      <c r="G276" s="241"/>
      <c r="H276" s="241"/>
      <c r="I276" s="241"/>
      <c r="J276" s="50" t="s">
        <v>194</v>
      </c>
      <c r="K276" s="36" t="str">
        <f>IFERROR(IF(OR(ISBLANK(K274),ISBLANK(K275)),"",ROUND(K274*K275,0)),0)</f>
        <v/>
      </c>
      <c r="L276" s="36" t="str">
        <f t="shared" ref="L276" si="144">IFERROR(IF(OR(ISBLANK(L274),ISBLANK(L275)),"",ROUND(L274*L275,0)),0)</f>
        <v/>
      </c>
      <c r="M276" s="36" t="str">
        <f t="shared" ref="M276" si="145">IFERROR(IF(OR(ISBLANK(M274),ISBLANK(M275)),"",ROUND(M274*M275,0)),0)</f>
        <v/>
      </c>
      <c r="N276" s="36" t="str">
        <f t="shared" ref="N276" si="146">IFERROR(IF(OR(ISBLANK(N274),ISBLANK(N275)),"",ROUND(N274*N275,0)),0)</f>
        <v/>
      </c>
      <c r="O276" s="36" t="str">
        <f t="shared" ref="O276" si="147">IFERROR(IF(OR(ISBLANK(O274),ISBLANK(O275)),"",ROUND(O274*O275,0)),0)</f>
        <v/>
      </c>
      <c r="P276" s="36" t="str">
        <f t="shared" ref="P276" si="148">IFERROR(IF(OR(ISBLANK(P274),ISBLANK(P275)),"",ROUND(P274*P275,0)),0)</f>
        <v/>
      </c>
      <c r="Q276" s="36" t="str">
        <f t="shared" ref="Q276" si="149">IFERROR(IF(OR(ISBLANK(Q274),ISBLANK(Q275)),"",ROUND(Q274*Q275,0)),0)</f>
        <v/>
      </c>
      <c r="R276" s="36" t="str">
        <f t="shared" ref="R276" si="150">IFERROR(IF(OR(ISBLANK(R274),ISBLANK(R275)),"",ROUND(R274*R275,0)),0)</f>
        <v/>
      </c>
      <c r="S276" s="36" t="str">
        <f t="shared" ref="S276" si="151">IFERROR(IF(OR(ISBLANK(S274),ISBLANK(S275)),"",ROUND(S274*S275,0)),0)</f>
        <v/>
      </c>
      <c r="T276" s="36" t="str">
        <f t="shared" ref="T276" si="152">IFERROR(IF(OR(ISBLANK(T274),ISBLANK(T275)),"",ROUND(T274*T275,0)),0)</f>
        <v/>
      </c>
      <c r="U276" s="36" t="str">
        <f t="shared" ref="U276" si="153">IFERROR(IF(OR(ISBLANK(U274),ISBLANK(U275)),"",ROUND(U274*U275,0)),0)</f>
        <v/>
      </c>
      <c r="V276" s="36" t="str">
        <f t="shared" ref="V276" si="154">IFERROR(IF(OR(ISBLANK(V274),ISBLANK(V275)),"",ROUND(V274*V275,0)),0)</f>
        <v/>
      </c>
      <c r="W276" s="36" t="str">
        <f t="shared" ref="W276" si="155">IFERROR(IF(OR(ISBLANK(W274),ISBLANK(W275)),"",ROUND(W274*W275,0)),0)</f>
        <v/>
      </c>
    </row>
    <row r="277" spans="2:23" ht="12" customHeight="1" x14ac:dyDescent="0.3">
      <c r="B277" s="242"/>
      <c r="C277" s="245" t="str">
        <f>IFERROR(IF(AND(Rodzaj_Podmiotu&lt;&gt;3,ISTEXT(B277)),"Wdrożenie technologii 
i innowacji",""),"")</f>
        <v/>
      </c>
      <c r="D277" s="239"/>
      <c r="E277" s="239"/>
      <c r="F277" s="239"/>
      <c r="G277" s="239"/>
      <c r="H277" s="239"/>
      <c r="I277" s="239"/>
      <c r="J277" s="48" t="s">
        <v>192</v>
      </c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</row>
    <row r="278" spans="2:23" x14ac:dyDescent="0.3">
      <c r="B278" s="243"/>
      <c r="C278" s="246"/>
      <c r="D278" s="240"/>
      <c r="E278" s="240"/>
      <c r="F278" s="240"/>
      <c r="G278" s="240"/>
      <c r="H278" s="240"/>
      <c r="I278" s="240"/>
      <c r="J278" s="49" t="s">
        <v>193</v>
      </c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</row>
    <row r="279" spans="2:23" x14ac:dyDescent="0.3">
      <c r="B279" s="244"/>
      <c r="C279" s="247"/>
      <c r="D279" s="241"/>
      <c r="E279" s="241"/>
      <c r="F279" s="241"/>
      <c r="G279" s="241"/>
      <c r="H279" s="241"/>
      <c r="I279" s="241"/>
      <c r="J279" s="50" t="s">
        <v>194</v>
      </c>
      <c r="K279" s="36" t="str">
        <f>IFERROR(IF(OR(ISBLANK(K277),ISBLANK(K278)),"",ROUND(K277*K278,0)),0)</f>
        <v/>
      </c>
      <c r="L279" s="36" t="str">
        <f t="shared" ref="L279:W279" si="156">IFERROR(IF(OR(ISBLANK(L277),ISBLANK(L278)),"",ROUND(L277*L278,0)),0)</f>
        <v/>
      </c>
      <c r="M279" s="36" t="str">
        <f t="shared" si="156"/>
        <v/>
      </c>
      <c r="N279" s="36" t="str">
        <f t="shared" si="156"/>
        <v/>
      </c>
      <c r="O279" s="36" t="str">
        <f t="shared" si="156"/>
        <v/>
      </c>
      <c r="P279" s="36" t="str">
        <f t="shared" si="156"/>
        <v/>
      </c>
      <c r="Q279" s="36" t="str">
        <f t="shared" si="156"/>
        <v/>
      </c>
      <c r="R279" s="36" t="str">
        <f t="shared" si="156"/>
        <v/>
      </c>
      <c r="S279" s="36" t="str">
        <f t="shared" si="156"/>
        <v/>
      </c>
      <c r="T279" s="36" t="str">
        <f t="shared" si="156"/>
        <v/>
      </c>
      <c r="U279" s="36" t="str">
        <f t="shared" si="156"/>
        <v/>
      </c>
      <c r="V279" s="36" t="str">
        <f t="shared" si="156"/>
        <v/>
      </c>
      <c r="W279" s="36" t="str">
        <f t="shared" si="156"/>
        <v/>
      </c>
    </row>
    <row r="280" spans="2:23" x14ac:dyDescent="0.3">
      <c r="B280" s="242"/>
      <c r="C280" s="245" t="str">
        <f>IFERROR(IF(AND(Rodzaj_Podmiotu&lt;&gt;3,ISTEXT(B280)),"Wdrożenie technologii 
i innowacji",""),"")</f>
        <v/>
      </c>
      <c r="D280" s="239"/>
      <c r="E280" s="239"/>
      <c r="F280" s="239"/>
      <c r="G280" s="239"/>
      <c r="H280" s="239"/>
      <c r="I280" s="239"/>
      <c r="J280" s="48" t="s">
        <v>192</v>
      </c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</row>
    <row r="281" spans="2:23" x14ac:dyDescent="0.3">
      <c r="B281" s="243"/>
      <c r="C281" s="246"/>
      <c r="D281" s="240"/>
      <c r="E281" s="240"/>
      <c r="F281" s="240"/>
      <c r="G281" s="240"/>
      <c r="H281" s="240"/>
      <c r="I281" s="240"/>
      <c r="J281" s="49" t="s">
        <v>193</v>
      </c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</row>
    <row r="282" spans="2:23" x14ac:dyDescent="0.3">
      <c r="B282" s="244"/>
      <c r="C282" s="247"/>
      <c r="D282" s="241"/>
      <c r="E282" s="241"/>
      <c r="F282" s="241"/>
      <c r="G282" s="241"/>
      <c r="H282" s="241"/>
      <c r="I282" s="241"/>
      <c r="J282" s="50" t="s">
        <v>194</v>
      </c>
      <c r="K282" s="36" t="str">
        <f>IFERROR(IF(OR(ISBLANK(K280),ISBLANK(K281)),"",ROUND(K280*K281,0)),0)</f>
        <v/>
      </c>
      <c r="L282" s="36" t="str">
        <f t="shared" ref="L282" si="157">IFERROR(IF(OR(ISBLANK(L280),ISBLANK(L281)),"",ROUND(L280*L281,0)),0)</f>
        <v/>
      </c>
      <c r="M282" s="36" t="str">
        <f t="shared" ref="M282" si="158">IFERROR(IF(OR(ISBLANK(M280),ISBLANK(M281)),"",ROUND(M280*M281,0)),0)</f>
        <v/>
      </c>
      <c r="N282" s="36" t="str">
        <f t="shared" ref="N282" si="159">IFERROR(IF(OR(ISBLANK(N280),ISBLANK(N281)),"",ROUND(N280*N281,0)),0)</f>
        <v/>
      </c>
      <c r="O282" s="36" t="str">
        <f t="shared" ref="O282" si="160">IFERROR(IF(OR(ISBLANK(O280),ISBLANK(O281)),"",ROUND(O280*O281,0)),0)</f>
        <v/>
      </c>
      <c r="P282" s="36" t="str">
        <f t="shared" ref="P282" si="161">IFERROR(IF(OR(ISBLANK(P280),ISBLANK(P281)),"",ROUND(P280*P281,0)),0)</f>
        <v/>
      </c>
      <c r="Q282" s="36" t="str">
        <f t="shared" ref="Q282" si="162">IFERROR(IF(OR(ISBLANK(Q280),ISBLANK(Q281)),"",ROUND(Q280*Q281,0)),0)</f>
        <v/>
      </c>
      <c r="R282" s="36" t="str">
        <f t="shared" ref="R282" si="163">IFERROR(IF(OR(ISBLANK(R280),ISBLANK(R281)),"",ROUND(R280*R281,0)),0)</f>
        <v/>
      </c>
      <c r="S282" s="36" t="str">
        <f t="shared" ref="S282" si="164">IFERROR(IF(OR(ISBLANK(S280),ISBLANK(S281)),"",ROUND(S280*S281,0)),0)</f>
        <v/>
      </c>
      <c r="T282" s="36" t="str">
        <f t="shared" ref="T282" si="165">IFERROR(IF(OR(ISBLANK(T280),ISBLANK(T281)),"",ROUND(T280*T281,0)),0)</f>
        <v/>
      </c>
      <c r="U282" s="36" t="str">
        <f t="shared" ref="U282" si="166">IFERROR(IF(OR(ISBLANK(U280),ISBLANK(U281)),"",ROUND(U280*U281,0)),0)</f>
        <v/>
      </c>
      <c r="V282" s="36" t="str">
        <f t="shared" ref="V282" si="167">IFERROR(IF(OR(ISBLANK(V280),ISBLANK(V281)),"",ROUND(V280*V281,0)),0)</f>
        <v/>
      </c>
      <c r="W282" s="36" t="str">
        <f t="shared" ref="W282" si="168">IFERROR(IF(OR(ISBLANK(W280),ISBLANK(W281)),"",ROUND(W280*W281,0)),0)</f>
        <v/>
      </c>
    </row>
    <row r="283" spans="2:23" x14ac:dyDescent="0.3">
      <c r="B283" s="242"/>
      <c r="C283" s="245" t="str">
        <f>IFERROR(IF(AND(Rodzaj_Podmiotu&lt;&gt;3,ISTEXT(B283)),"Wdrożenie technologii 
i innowacji",""),"")</f>
        <v/>
      </c>
      <c r="D283" s="239"/>
      <c r="E283" s="239"/>
      <c r="F283" s="239"/>
      <c r="G283" s="239"/>
      <c r="H283" s="239"/>
      <c r="I283" s="239"/>
      <c r="J283" s="48" t="s">
        <v>192</v>
      </c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</row>
    <row r="284" spans="2:23" x14ac:dyDescent="0.3">
      <c r="B284" s="243"/>
      <c r="C284" s="246"/>
      <c r="D284" s="240"/>
      <c r="E284" s="240"/>
      <c r="F284" s="240"/>
      <c r="G284" s="240"/>
      <c r="H284" s="240"/>
      <c r="I284" s="240"/>
      <c r="J284" s="49" t="s">
        <v>193</v>
      </c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</row>
    <row r="285" spans="2:23" x14ac:dyDescent="0.3">
      <c r="B285" s="244"/>
      <c r="C285" s="247"/>
      <c r="D285" s="241"/>
      <c r="E285" s="241"/>
      <c r="F285" s="241"/>
      <c r="G285" s="241"/>
      <c r="H285" s="241"/>
      <c r="I285" s="241"/>
      <c r="J285" s="50" t="s">
        <v>194</v>
      </c>
      <c r="K285" s="36" t="str">
        <f>IFERROR(IF(OR(ISBLANK(K283),ISBLANK(K284)),"",ROUND(K283*K284,0)),0)</f>
        <v/>
      </c>
      <c r="L285" s="36" t="str">
        <f t="shared" ref="L285" si="169">IFERROR(IF(OR(ISBLANK(L283),ISBLANK(L284)),"",ROUND(L283*L284,0)),0)</f>
        <v/>
      </c>
      <c r="M285" s="36" t="str">
        <f t="shared" ref="M285" si="170">IFERROR(IF(OR(ISBLANK(M283),ISBLANK(M284)),"",ROUND(M283*M284,0)),0)</f>
        <v/>
      </c>
      <c r="N285" s="36" t="str">
        <f t="shared" ref="N285" si="171">IFERROR(IF(OR(ISBLANK(N283),ISBLANK(N284)),"",ROUND(N283*N284,0)),0)</f>
        <v/>
      </c>
      <c r="O285" s="36" t="str">
        <f t="shared" ref="O285" si="172">IFERROR(IF(OR(ISBLANK(O283),ISBLANK(O284)),"",ROUND(O283*O284,0)),0)</f>
        <v/>
      </c>
      <c r="P285" s="36" t="str">
        <f t="shared" ref="P285" si="173">IFERROR(IF(OR(ISBLANK(P283),ISBLANK(P284)),"",ROUND(P283*P284,0)),0)</f>
        <v/>
      </c>
      <c r="Q285" s="36" t="str">
        <f t="shared" ref="Q285" si="174">IFERROR(IF(OR(ISBLANK(Q283),ISBLANK(Q284)),"",ROUND(Q283*Q284,0)),0)</f>
        <v/>
      </c>
      <c r="R285" s="36" t="str">
        <f t="shared" ref="R285" si="175">IFERROR(IF(OR(ISBLANK(R283),ISBLANK(R284)),"",ROUND(R283*R284,0)),0)</f>
        <v/>
      </c>
      <c r="S285" s="36" t="str">
        <f t="shared" ref="S285" si="176">IFERROR(IF(OR(ISBLANK(S283),ISBLANK(S284)),"",ROUND(S283*S284,0)),0)</f>
        <v/>
      </c>
      <c r="T285" s="36" t="str">
        <f t="shared" ref="T285" si="177">IFERROR(IF(OR(ISBLANK(T283),ISBLANK(T284)),"",ROUND(T283*T284,0)),0)</f>
        <v/>
      </c>
      <c r="U285" s="36" t="str">
        <f t="shared" ref="U285" si="178">IFERROR(IF(OR(ISBLANK(U283),ISBLANK(U284)),"",ROUND(U283*U284,0)),0)</f>
        <v/>
      </c>
      <c r="V285" s="36" t="str">
        <f t="shared" ref="V285" si="179">IFERROR(IF(OR(ISBLANK(V283),ISBLANK(V284)),"",ROUND(V283*V284,0)),0)</f>
        <v/>
      </c>
      <c r="W285" s="36" t="str">
        <f t="shared" ref="W285" si="180">IFERROR(IF(OR(ISBLANK(W283),ISBLANK(W284)),"",ROUND(W283*W284,0)),0)</f>
        <v/>
      </c>
    </row>
    <row r="286" spans="2:23" x14ac:dyDescent="0.3">
      <c r="B286" s="242"/>
      <c r="C286" s="245" t="str">
        <f>IFERROR(IF(AND(Rodzaj_Podmiotu&lt;&gt;3,ISTEXT(B286)),"Wdrożenie technologii 
i innowacji",""),"")</f>
        <v/>
      </c>
      <c r="D286" s="239"/>
      <c r="E286" s="239"/>
      <c r="F286" s="239"/>
      <c r="G286" s="239"/>
      <c r="H286" s="239"/>
      <c r="I286" s="239"/>
      <c r="J286" s="48" t="s">
        <v>192</v>
      </c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</row>
    <row r="287" spans="2:23" x14ac:dyDescent="0.3">
      <c r="B287" s="243"/>
      <c r="C287" s="246"/>
      <c r="D287" s="240"/>
      <c r="E287" s="240"/>
      <c r="F287" s="240"/>
      <c r="G287" s="240"/>
      <c r="H287" s="240"/>
      <c r="I287" s="240"/>
      <c r="J287" s="49" t="s">
        <v>193</v>
      </c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</row>
    <row r="288" spans="2:23" x14ac:dyDescent="0.3">
      <c r="B288" s="244"/>
      <c r="C288" s="247"/>
      <c r="D288" s="241"/>
      <c r="E288" s="241"/>
      <c r="F288" s="241"/>
      <c r="G288" s="241"/>
      <c r="H288" s="241"/>
      <c r="I288" s="241"/>
      <c r="J288" s="50" t="s">
        <v>194</v>
      </c>
      <c r="K288" s="36" t="str">
        <f>IFERROR(IF(OR(ISBLANK(K286),ISBLANK(K287)),"",ROUND(K286*K287,0)),0)</f>
        <v/>
      </c>
      <c r="L288" s="36" t="str">
        <f t="shared" ref="L288" si="181">IFERROR(IF(OR(ISBLANK(L286),ISBLANK(L287)),"",ROUND(L286*L287,0)),0)</f>
        <v/>
      </c>
      <c r="M288" s="36" t="str">
        <f t="shared" ref="M288" si="182">IFERROR(IF(OR(ISBLANK(M286),ISBLANK(M287)),"",ROUND(M286*M287,0)),0)</f>
        <v/>
      </c>
      <c r="N288" s="36" t="str">
        <f t="shared" ref="N288" si="183">IFERROR(IF(OR(ISBLANK(N286),ISBLANK(N287)),"",ROUND(N286*N287,0)),0)</f>
        <v/>
      </c>
      <c r="O288" s="36" t="str">
        <f t="shared" ref="O288" si="184">IFERROR(IF(OR(ISBLANK(O286),ISBLANK(O287)),"",ROUND(O286*O287,0)),0)</f>
        <v/>
      </c>
      <c r="P288" s="36" t="str">
        <f t="shared" ref="P288" si="185">IFERROR(IF(OR(ISBLANK(P286),ISBLANK(P287)),"",ROUND(P286*P287,0)),0)</f>
        <v/>
      </c>
      <c r="Q288" s="36" t="str">
        <f t="shared" ref="Q288" si="186">IFERROR(IF(OR(ISBLANK(Q286),ISBLANK(Q287)),"",ROUND(Q286*Q287,0)),0)</f>
        <v/>
      </c>
      <c r="R288" s="36" t="str">
        <f t="shared" ref="R288" si="187">IFERROR(IF(OR(ISBLANK(R286),ISBLANK(R287)),"",ROUND(R286*R287,0)),0)</f>
        <v/>
      </c>
      <c r="S288" s="36" t="str">
        <f t="shared" ref="S288" si="188">IFERROR(IF(OR(ISBLANK(S286),ISBLANK(S287)),"",ROUND(S286*S287,0)),0)</f>
        <v/>
      </c>
      <c r="T288" s="36" t="str">
        <f t="shared" ref="T288" si="189">IFERROR(IF(OR(ISBLANK(T286),ISBLANK(T287)),"",ROUND(T286*T287,0)),0)</f>
        <v/>
      </c>
      <c r="U288" s="36" t="str">
        <f t="shared" ref="U288" si="190">IFERROR(IF(OR(ISBLANK(U286),ISBLANK(U287)),"",ROUND(U286*U287,0)),0)</f>
        <v/>
      </c>
      <c r="V288" s="36" t="str">
        <f t="shared" ref="V288" si="191">IFERROR(IF(OR(ISBLANK(V286),ISBLANK(V287)),"",ROUND(V286*V287,0)),0)</f>
        <v/>
      </c>
      <c r="W288" s="36" t="str">
        <f t="shared" ref="W288" si="192">IFERROR(IF(OR(ISBLANK(W286),ISBLANK(W287)),"",ROUND(W286*W287,0)),0)</f>
        <v/>
      </c>
    </row>
    <row r="289" spans="2:23" x14ac:dyDescent="0.3">
      <c r="B289" s="242"/>
      <c r="C289" s="245" t="str">
        <f>IFERROR(IF(AND(Rodzaj_Podmiotu&lt;&gt;3,ISTEXT(B289)),"Wdrożenie technologii 
i innowacji",""),"")</f>
        <v/>
      </c>
      <c r="D289" s="239"/>
      <c r="E289" s="239"/>
      <c r="F289" s="239"/>
      <c r="G289" s="239"/>
      <c r="H289" s="239"/>
      <c r="I289" s="239"/>
      <c r="J289" s="48" t="s">
        <v>192</v>
      </c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</row>
    <row r="290" spans="2:23" x14ac:dyDescent="0.3">
      <c r="B290" s="243"/>
      <c r="C290" s="246"/>
      <c r="D290" s="240"/>
      <c r="E290" s="240"/>
      <c r="F290" s="240"/>
      <c r="G290" s="240"/>
      <c r="H290" s="240"/>
      <c r="I290" s="240"/>
      <c r="J290" s="49" t="s">
        <v>193</v>
      </c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</row>
    <row r="291" spans="2:23" x14ac:dyDescent="0.3">
      <c r="B291" s="244"/>
      <c r="C291" s="247"/>
      <c r="D291" s="241"/>
      <c r="E291" s="241"/>
      <c r="F291" s="241"/>
      <c r="G291" s="241"/>
      <c r="H291" s="241"/>
      <c r="I291" s="241"/>
      <c r="J291" s="50" t="s">
        <v>194</v>
      </c>
      <c r="K291" s="36" t="str">
        <f>IFERROR(IF(OR(ISBLANK(K289),ISBLANK(K290)),"",ROUND(K289*K290,0)),0)</f>
        <v/>
      </c>
      <c r="L291" s="36" t="str">
        <f t="shared" ref="L291" si="193">IFERROR(IF(OR(ISBLANK(L289),ISBLANK(L290)),"",ROUND(L289*L290,0)),0)</f>
        <v/>
      </c>
      <c r="M291" s="36" t="str">
        <f t="shared" ref="M291" si="194">IFERROR(IF(OR(ISBLANK(M289),ISBLANK(M290)),"",ROUND(M289*M290,0)),0)</f>
        <v/>
      </c>
      <c r="N291" s="36" t="str">
        <f t="shared" ref="N291" si="195">IFERROR(IF(OR(ISBLANK(N289),ISBLANK(N290)),"",ROUND(N289*N290,0)),0)</f>
        <v/>
      </c>
      <c r="O291" s="36" t="str">
        <f t="shared" ref="O291" si="196">IFERROR(IF(OR(ISBLANK(O289),ISBLANK(O290)),"",ROUND(O289*O290,0)),0)</f>
        <v/>
      </c>
      <c r="P291" s="36" t="str">
        <f t="shared" ref="P291" si="197">IFERROR(IF(OR(ISBLANK(P289),ISBLANK(P290)),"",ROUND(P289*P290,0)),0)</f>
        <v/>
      </c>
      <c r="Q291" s="36" t="str">
        <f t="shared" ref="Q291" si="198">IFERROR(IF(OR(ISBLANK(Q289),ISBLANK(Q290)),"",ROUND(Q289*Q290,0)),0)</f>
        <v/>
      </c>
      <c r="R291" s="36" t="str">
        <f t="shared" ref="R291" si="199">IFERROR(IF(OR(ISBLANK(R289),ISBLANK(R290)),"",ROUND(R289*R290,0)),0)</f>
        <v/>
      </c>
      <c r="S291" s="36" t="str">
        <f t="shared" ref="S291" si="200">IFERROR(IF(OR(ISBLANK(S289),ISBLANK(S290)),"",ROUND(S289*S290,0)),0)</f>
        <v/>
      </c>
      <c r="T291" s="36" t="str">
        <f t="shared" ref="T291" si="201">IFERROR(IF(OR(ISBLANK(T289),ISBLANK(T290)),"",ROUND(T289*T290,0)),0)</f>
        <v/>
      </c>
      <c r="U291" s="36" t="str">
        <f t="shared" ref="U291" si="202">IFERROR(IF(OR(ISBLANK(U289),ISBLANK(U290)),"",ROUND(U289*U290,0)),0)</f>
        <v/>
      </c>
      <c r="V291" s="36" t="str">
        <f t="shared" ref="V291" si="203">IFERROR(IF(OR(ISBLANK(V289),ISBLANK(V290)),"",ROUND(V289*V290,0)),0)</f>
        <v/>
      </c>
      <c r="W291" s="36" t="str">
        <f t="shared" ref="W291" si="204">IFERROR(IF(OR(ISBLANK(W289),ISBLANK(W290)),"",ROUND(W289*W290,0)),0)</f>
        <v/>
      </c>
    </row>
    <row r="292" spans="2:23" x14ac:dyDescent="0.3">
      <c r="B292" s="242"/>
      <c r="C292" s="245" t="str">
        <f>IFERROR(IF(AND(Rodzaj_Podmiotu&lt;&gt;3,ISTEXT(B292)),"Wdrożenie technologii 
i innowacji",""),"")</f>
        <v/>
      </c>
      <c r="D292" s="239"/>
      <c r="E292" s="239"/>
      <c r="F292" s="239"/>
      <c r="G292" s="239"/>
      <c r="H292" s="239"/>
      <c r="I292" s="239"/>
      <c r="J292" s="48" t="s">
        <v>192</v>
      </c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</row>
    <row r="293" spans="2:23" x14ac:dyDescent="0.3">
      <c r="B293" s="243"/>
      <c r="C293" s="246"/>
      <c r="D293" s="240"/>
      <c r="E293" s="240"/>
      <c r="F293" s="240"/>
      <c r="G293" s="240"/>
      <c r="H293" s="240"/>
      <c r="I293" s="240"/>
      <c r="J293" s="49" t="s">
        <v>193</v>
      </c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</row>
    <row r="294" spans="2:23" x14ac:dyDescent="0.3">
      <c r="B294" s="244"/>
      <c r="C294" s="247"/>
      <c r="D294" s="241"/>
      <c r="E294" s="241"/>
      <c r="F294" s="241"/>
      <c r="G294" s="241"/>
      <c r="H294" s="241"/>
      <c r="I294" s="241"/>
      <c r="J294" s="50" t="s">
        <v>194</v>
      </c>
      <c r="K294" s="36" t="str">
        <f>IFERROR(IF(OR(ISBLANK(K292),ISBLANK(K293)),"",ROUND(K292*K293,0)),0)</f>
        <v/>
      </c>
      <c r="L294" s="36" t="str">
        <f t="shared" ref="L294" si="205">IFERROR(IF(OR(ISBLANK(L292),ISBLANK(L293)),"",ROUND(L292*L293,0)),0)</f>
        <v/>
      </c>
      <c r="M294" s="36" t="str">
        <f t="shared" ref="M294" si="206">IFERROR(IF(OR(ISBLANK(M292),ISBLANK(M293)),"",ROUND(M292*M293,0)),0)</f>
        <v/>
      </c>
      <c r="N294" s="36" t="str">
        <f t="shared" ref="N294" si="207">IFERROR(IF(OR(ISBLANK(N292),ISBLANK(N293)),"",ROUND(N292*N293,0)),0)</f>
        <v/>
      </c>
      <c r="O294" s="36" t="str">
        <f t="shared" ref="O294" si="208">IFERROR(IF(OR(ISBLANK(O292),ISBLANK(O293)),"",ROUND(O292*O293,0)),0)</f>
        <v/>
      </c>
      <c r="P294" s="36" t="str">
        <f t="shared" ref="P294" si="209">IFERROR(IF(OR(ISBLANK(P292),ISBLANK(P293)),"",ROUND(P292*P293,0)),0)</f>
        <v/>
      </c>
      <c r="Q294" s="36" t="str">
        <f t="shared" ref="Q294" si="210">IFERROR(IF(OR(ISBLANK(Q292),ISBLANK(Q293)),"",ROUND(Q292*Q293,0)),0)</f>
        <v/>
      </c>
      <c r="R294" s="36" t="str">
        <f t="shared" ref="R294" si="211">IFERROR(IF(OR(ISBLANK(R292),ISBLANK(R293)),"",ROUND(R292*R293,0)),0)</f>
        <v/>
      </c>
      <c r="S294" s="36" t="str">
        <f t="shared" ref="S294" si="212">IFERROR(IF(OR(ISBLANK(S292),ISBLANK(S293)),"",ROUND(S292*S293,0)),0)</f>
        <v/>
      </c>
      <c r="T294" s="36" t="str">
        <f t="shared" ref="T294" si="213">IFERROR(IF(OR(ISBLANK(T292),ISBLANK(T293)),"",ROUND(T292*T293,0)),0)</f>
        <v/>
      </c>
      <c r="U294" s="36" t="str">
        <f t="shared" ref="U294" si="214">IFERROR(IF(OR(ISBLANK(U292),ISBLANK(U293)),"",ROUND(U292*U293,0)),0)</f>
        <v/>
      </c>
      <c r="V294" s="36" t="str">
        <f t="shared" ref="V294" si="215">IFERROR(IF(OR(ISBLANK(V292),ISBLANK(V293)),"",ROUND(V292*V293,0)),0)</f>
        <v/>
      </c>
      <c r="W294" s="36" t="str">
        <f t="shared" ref="W294" si="216">IFERROR(IF(OR(ISBLANK(W292),ISBLANK(W293)),"",ROUND(W292*W293,0)),0)</f>
        <v/>
      </c>
    </row>
    <row r="295" spans="2:23" x14ac:dyDescent="0.3">
      <c r="B295" s="242"/>
      <c r="C295" s="245" t="str">
        <f>IFERROR(IF(AND(Rodzaj_Podmiotu&lt;&gt;3,ISTEXT(B295)),"Wdrożenie technologii 
i innowacji",""),"")</f>
        <v/>
      </c>
      <c r="D295" s="239"/>
      <c r="E295" s="239"/>
      <c r="F295" s="239"/>
      <c r="G295" s="239"/>
      <c r="H295" s="239"/>
      <c r="I295" s="239"/>
      <c r="J295" s="48" t="s">
        <v>192</v>
      </c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</row>
    <row r="296" spans="2:23" x14ac:dyDescent="0.3">
      <c r="B296" s="243"/>
      <c r="C296" s="246"/>
      <c r="D296" s="240"/>
      <c r="E296" s="240"/>
      <c r="F296" s="240"/>
      <c r="G296" s="240"/>
      <c r="H296" s="240"/>
      <c r="I296" s="240"/>
      <c r="J296" s="49" t="s">
        <v>193</v>
      </c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</row>
    <row r="297" spans="2:23" x14ac:dyDescent="0.3">
      <c r="B297" s="244"/>
      <c r="C297" s="247"/>
      <c r="D297" s="241"/>
      <c r="E297" s="241"/>
      <c r="F297" s="241"/>
      <c r="G297" s="241"/>
      <c r="H297" s="241"/>
      <c r="I297" s="241"/>
      <c r="J297" s="50" t="s">
        <v>194</v>
      </c>
      <c r="K297" s="36" t="str">
        <f>IFERROR(IF(OR(ISBLANK(K295),ISBLANK(K296)),"",ROUND(K295*K296,0)),0)</f>
        <v/>
      </c>
      <c r="L297" s="36" t="str">
        <f t="shared" ref="L297" si="217">IFERROR(IF(OR(ISBLANK(L295),ISBLANK(L296)),"",ROUND(L295*L296,0)),0)</f>
        <v/>
      </c>
      <c r="M297" s="36" t="str">
        <f t="shared" ref="M297" si="218">IFERROR(IF(OR(ISBLANK(M295),ISBLANK(M296)),"",ROUND(M295*M296,0)),0)</f>
        <v/>
      </c>
      <c r="N297" s="36" t="str">
        <f t="shared" ref="N297" si="219">IFERROR(IF(OR(ISBLANK(N295),ISBLANK(N296)),"",ROUND(N295*N296,0)),0)</f>
        <v/>
      </c>
      <c r="O297" s="36" t="str">
        <f t="shared" ref="O297" si="220">IFERROR(IF(OR(ISBLANK(O295),ISBLANK(O296)),"",ROUND(O295*O296,0)),0)</f>
        <v/>
      </c>
      <c r="P297" s="36" t="str">
        <f t="shared" ref="P297" si="221">IFERROR(IF(OR(ISBLANK(P295),ISBLANK(P296)),"",ROUND(P295*P296,0)),0)</f>
        <v/>
      </c>
      <c r="Q297" s="36" t="str">
        <f t="shared" ref="Q297" si="222">IFERROR(IF(OR(ISBLANK(Q295),ISBLANK(Q296)),"",ROUND(Q295*Q296,0)),0)</f>
        <v/>
      </c>
      <c r="R297" s="36" t="str">
        <f t="shared" ref="R297" si="223">IFERROR(IF(OR(ISBLANK(R295),ISBLANK(R296)),"",ROUND(R295*R296,0)),0)</f>
        <v/>
      </c>
      <c r="S297" s="36" t="str">
        <f t="shared" ref="S297" si="224">IFERROR(IF(OR(ISBLANK(S295),ISBLANK(S296)),"",ROUND(S295*S296,0)),0)</f>
        <v/>
      </c>
      <c r="T297" s="36" t="str">
        <f t="shared" ref="T297" si="225">IFERROR(IF(OR(ISBLANK(T295),ISBLANK(T296)),"",ROUND(T295*T296,0)),0)</f>
        <v/>
      </c>
      <c r="U297" s="36" t="str">
        <f t="shared" ref="U297" si="226">IFERROR(IF(OR(ISBLANK(U295),ISBLANK(U296)),"",ROUND(U295*U296,0)),0)</f>
        <v/>
      </c>
      <c r="V297" s="36" t="str">
        <f t="shared" ref="V297" si="227">IFERROR(IF(OR(ISBLANK(V295),ISBLANK(V296)),"",ROUND(V295*V296,0)),0)</f>
        <v/>
      </c>
      <c r="W297" s="36" t="str">
        <f t="shared" ref="W297" si="228">IFERROR(IF(OR(ISBLANK(W295),ISBLANK(W296)),"",ROUND(W295*W296,0)),0)</f>
        <v/>
      </c>
    </row>
    <row r="298" spans="2:23" x14ac:dyDescent="0.3">
      <c r="B298" s="242"/>
      <c r="C298" s="245" t="str">
        <f>IFERROR(IF(AND(Rodzaj_Podmiotu&lt;&gt;3,ISTEXT(B298)),"Wdrożenie technologii 
i innowacji",""),"")</f>
        <v/>
      </c>
      <c r="D298" s="239"/>
      <c r="E298" s="239"/>
      <c r="F298" s="239"/>
      <c r="G298" s="239"/>
      <c r="H298" s="239"/>
      <c r="I298" s="239"/>
      <c r="J298" s="48" t="s">
        <v>192</v>
      </c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</row>
    <row r="299" spans="2:23" x14ac:dyDescent="0.3">
      <c r="B299" s="243"/>
      <c r="C299" s="246"/>
      <c r="D299" s="240"/>
      <c r="E299" s="240"/>
      <c r="F299" s="240"/>
      <c r="G299" s="240"/>
      <c r="H299" s="240"/>
      <c r="I299" s="240"/>
      <c r="J299" s="49" t="s">
        <v>193</v>
      </c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</row>
    <row r="300" spans="2:23" x14ac:dyDescent="0.3">
      <c r="B300" s="244"/>
      <c r="C300" s="247"/>
      <c r="D300" s="241"/>
      <c r="E300" s="241"/>
      <c r="F300" s="241"/>
      <c r="G300" s="241"/>
      <c r="H300" s="241"/>
      <c r="I300" s="241"/>
      <c r="J300" s="50" t="s">
        <v>194</v>
      </c>
      <c r="K300" s="36" t="str">
        <f>IFERROR(IF(OR(ISBLANK(K298),ISBLANK(K299)),"",ROUND(K298*K299,0)),0)</f>
        <v/>
      </c>
      <c r="L300" s="36" t="str">
        <f t="shared" ref="L300" si="229">IFERROR(IF(OR(ISBLANK(L298),ISBLANK(L299)),"",ROUND(L298*L299,0)),0)</f>
        <v/>
      </c>
      <c r="M300" s="36" t="str">
        <f t="shared" ref="M300" si="230">IFERROR(IF(OR(ISBLANK(M298),ISBLANK(M299)),"",ROUND(M298*M299,0)),0)</f>
        <v/>
      </c>
      <c r="N300" s="36" t="str">
        <f t="shared" ref="N300" si="231">IFERROR(IF(OR(ISBLANK(N298),ISBLANK(N299)),"",ROUND(N298*N299,0)),0)</f>
        <v/>
      </c>
      <c r="O300" s="36" t="str">
        <f t="shared" ref="O300" si="232">IFERROR(IF(OR(ISBLANK(O298),ISBLANK(O299)),"",ROUND(O298*O299,0)),0)</f>
        <v/>
      </c>
      <c r="P300" s="36" t="str">
        <f t="shared" ref="P300" si="233">IFERROR(IF(OR(ISBLANK(P298),ISBLANK(P299)),"",ROUND(P298*P299,0)),0)</f>
        <v/>
      </c>
      <c r="Q300" s="36" t="str">
        <f t="shared" ref="Q300" si="234">IFERROR(IF(OR(ISBLANK(Q298),ISBLANK(Q299)),"",ROUND(Q298*Q299,0)),0)</f>
        <v/>
      </c>
      <c r="R300" s="36" t="str">
        <f t="shared" ref="R300" si="235">IFERROR(IF(OR(ISBLANK(R298),ISBLANK(R299)),"",ROUND(R298*R299,0)),0)</f>
        <v/>
      </c>
      <c r="S300" s="36" t="str">
        <f t="shared" ref="S300" si="236">IFERROR(IF(OR(ISBLANK(S298),ISBLANK(S299)),"",ROUND(S298*S299,0)),0)</f>
        <v/>
      </c>
      <c r="T300" s="36" t="str">
        <f t="shared" ref="T300" si="237">IFERROR(IF(OR(ISBLANK(T298),ISBLANK(T299)),"",ROUND(T298*T299,0)),0)</f>
        <v/>
      </c>
      <c r="U300" s="36" t="str">
        <f t="shared" ref="U300" si="238">IFERROR(IF(OR(ISBLANK(U298),ISBLANK(U299)),"",ROUND(U298*U299,0)),0)</f>
        <v/>
      </c>
      <c r="V300" s="36" t="str">
        <f t="shared" ref="V300" si="239">IFERROR(IF(OR(ISBLANK(V298),ISBLANK(V299)),"",ROUND(V298*V299,0)),0)</f>
        <v/>
      </c>
      <c r="W300" s="36" t="str">
        <f t="shared" ref="W300" si="240">IFERROR(IF(OR(ISBLANK(W298),ISBLANK(W299)),"",ROUND(W298*W299,0)),0)</f>
        <v/>
      </c>
    </row>
    <row r="301" spans="2:23" x14ac:dyDescent="0.3">
      <c r="B301" s="242"/>
      <c r="C301" s="245" t="str">
        <f>IFERROR(IF(AND(Rodzaj_Podmiotu&lt;&gt;3,ISTEXT(B301)),"Wdrożenie technologii 
i innowacji",""),"")</f>
        <v/>
      </c>
      <c r="D301" s="239"/>
      <c r="E301" s="239"/>
      <c r="F301" s="239"/>
      <c r="G301" s="239"/>
      <c r="H301" s="239"/>
      <c r="I301" s="239"/>
      <c r="J301" s="48" t="s">
        <v>192</v>
      </c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</row>
    <row r="302" spans="2:23" x14ac:dyDescent="0.3">
      <c r="B302" s="243"/>
      <c r="C302" s="246"/>
      <c r="D302" s="240"/>
      <c r="E302" s="240"/>
      <c r="F302" s="240"/>
      <c r="G302" s="240"/>
      <c r="H302" s="240"/>
      <c r="I302" s="240"/>
      <c r="J302" s="49" t="s">
        <v>193</v>
      </c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</row>
    <row r="303" spans="2:23" x14ac:dyDescent="0.3">
      <c r="B303" s="244"/>
      <c r="C303" s="247"/>
      <c r="D303" s="241"/>
      <c r="E303" s="241"/>
      <c r="F303" s="241"/>
      <c r="G303" s="241"/>
      <c r="H303" s="241"/>
      <c r="I303" s="241"/>
      <c r="J303" s="50" t="s">
        <v>194</v>
      </c>
      <c r="K303" s="36" t="str">
        <f>IFERROR(IF(OR(ISBLANK(K301),ISBLANK(K302)),"",ROUND(K301*K302,0)),0)</f>
        <v/>
      </c>
      <c r="L303" s="36" t="str">
        <f t="shared" ref="L303" si="241">IFERROR(IF(OR(ISBLANK(L301),ISBLANK(L302)),"",ROUND(L301*L302,0)),0)</f>
        <v/>
      </c>
      <c r="M303" s="36" t="str">
        <f t="shared" ref="M303" si="242">IFERROR(IF(OR(ISBLANK(M301),ISBLANK(M302)),"",ROUND(M301*M302,0)),0)</f>
        <v/>
      </c>
      <c r="N303" s="36" t="str">
        <f t="shared" ref="N303" si="243">IFERROR(IF(OR(ISBLANK(N301),ISBLANK(N302)),"",ROUND(N301*N302,0)),0)</f>
        <v/>
      </c>
      <c r="O303" s="36" t="str">
        <f t="shared" ref="O303" si="244">IFERROR(IF(OR(ISBLANK(O301),ISBLANK(O302)),"",ROUND(O301*O302,0)),0)</f>
        <v/>
      </c>
      <c r="P303" s="36" t="str">
        <f t="shared" ref="P303" si="245">IFERROR(IF(OR(ISBLANK(P301),ISBLANK(P302)),"",ROUND(P301*P302,0)),0)</f>
        <v/>
      </c>
      <c r="Q303" s="36" t="str">
        <f t="shared" ref="Q303" si="246">IFERROR(IF(OR(ISBLANK(Q301),ISBLANK(Q302)),"",ROUND(Q301*Q302,0)),0)</f>
        <v/>
      </c>
      <c r="R303" s="36" t="str">
        <f t="shared" ref="R303" si="247">IFERROR(IF(OR(ISBLANK(R301),ISBLANK(R302)),"",ROUND(R301*R302,0)),0)</f>
        <v/>
      </c>
      <c r="S303" s="36" t="str">
        <f t="shared" ref="S303" si="248">IFERROR(IF(OR(ISBLANK(S301),ISBLANK(S302)),"",ROUND(S301*S302,0)),0)</f>
        <v/>
      </c>
      <c r="T303" s="36" t="str">
        <f t="shared" ref="T303" si="249">IFERROR(IF(OR(ISBLANK(T301),ISBLANK(T302)),"",ROUND(T301*T302,0)),0)</f>
        <v/>
      </c>
      <c r="U303" s="36" t="str">
        <f t="shared" ref="U303" si="250">IFERROR(IF(OR(ISBLANK(U301),ISBLANK(U302)),"",ROUND(U301*U302,0)),0)</f>
        <v/>
      </c>
      <c r="V303" s="36" t="str">
        <f t="shared" ref="V303" si="251">IFERROR(IF(OR(ISBLANK(V301),ISBLANK(V302)),"",ROUND(V301*V302,0)),0)</f>
        <v/>
      </c>
      <c r="W303" s="36" t="str">
        <f t="shared" ref="W303" si="252">IFERROR(IF(OR(ISBLANK(W301),ISBLANK(W302)),"",ROUND(W301*W302,0)),0)</f>
        <v/>
      </c>
    </row>
    <row r="304" spans="2:23" x14ac:dyDescent="0.3">
      <c r="B304" s="242"/>
      <c r="C304" s="245" t="str">
        <f>IFERROR(IF(AND(Rodzaj_Podmiotu&lt;&gt;3,ISTEXT(B304)),"Wdrożenie technologii 
i innowacji",""),"")</f>
        <v/>
      </c>
      <c r="D304" s="239"/>
      <c r="E304" s="239"/>
      <c r="F304" s="239"/>
      <c r="G304" s="239"/>
      <c r="H304" s="239"/>
      <c r="I304" s="239"/>
      <c r="J304" s="48" t="s">
        <v>192</v>
      </c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</row>
    <row r="305" spans="2:23" x14ac:dyDescent="0.3">
      <c r="B305" s="243"/>
      <c r="C305" s="246"/>
      <c r="D305" s="240"/>
      <c r="E305" s="240"/>
      <c r="F305" s="240"/>
      <c r="G305" s="240"/>
      <c r="H305" s="240"/>
      <c r="I305" s="240"/>
      <c r="J305" s="49" t="s">
        <v>193</v>
      </c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</row>
    <row r="306" spans="2:23" x14ac:dyDescent="0.3">
      <c r="B306" s="244"/>
      <c r="C306" s="247"/>
      <c r="D306" s="241"/>
      <c r="E306" s="241"/>
      <c r="F306" s="241"/>
      <c r="G306" s="241"/>
      <c r="H306" s="241"/>
      <c r="I306" s="241"/>
      <c r="J306" s="50" t="s">
        <v>194</v>
      </c>
      <c r="K306" s="36" t="str">
        <f>IFERROR(IF(OR(ISBLANK(K304),ISBLANK(K305)),"",ROUND(K304*K305,0)),0)</f>
        <v/>
      </c>
      <c r="L306" s="36" t="str">
        <f t="shared" ref="L306" si="253">IFERROR(IF(OR(ISBLANK(L304),ISBLANK(L305)),"",ROUND(L304*L305,0)),0)</f>
        <v/>
      </c>
      <c r="M306" s="36" t="str">
        <f t="shared" ref="M306" si="254">IFERROR(IF(OR(ISBLANK(M304),ISBLANK(M305)),"",ROUND(M304*M305,0)),0)</f>
        <v/>
      </c>
      <c r="N306" s="36" t="str">
        <f t="shared" ref="N306" si="255">IFERROR(IF(OR(ISBLANK(N304),ISBLANK(N305)),"",ROUND(N304*N305,0)),0)</f>
        <v/>
      </c>
      <c r="O306" s="36" t="str">
        <f t="shared" ref="O306" si="256">IFERROR(IF(OR(ISBLANK(O304),ISBLANK(O305)),"",ROUND(O304*O305,0)),0)</f>
        <v/>
      </c>
      <c r="P306" s="36" t="str">
        <f t="shared" ref="P306" si="257">IFERROR(IF(OR(ISBLANK(P304),ISBLANK(P305)),"",ROUND(P304*P305,0)),0)</f>
        <v/>
      </c>
      <c r="Q306" s="36" t="str">
        <f t="shared" ref="Q306" si="258">IFERROR(IF(OR(ISBLANK(Q304),ISBLANK(Q305)),"",ROUND(Q304*Q305,0)),0)</f>
        <v/>
      </c>
      <c r="R306" s="36" t="str">
        <f t="shared" ref="R306" si="259">IFERROR(IF(OR(ISBLANK(R304),ISBLANK(R305)),"",ROUND(R304*R305,0)),0)</f>
        <v/>
      </c>
      <c r="S306" s="36" t="str">
        <f t="shared" ref="S306" si="260">IFERROR(IF(OR(ISBLANK(S304),ISBLANK(S305)),"",ROUND(S304*S305,0)),0)</f>
        <v/>
      </c>
      <c r="T306" s="36" t="str">
        <f t="shared" ref="T306" si="261">IFERROR(IF(OR(ISBLANK(T304),ISBLANK(T305)),"",ROUND(T304*T305,0)),0)</f>
        <v/>
      </c>
      <c r="U306" s="36" t="str">
        <f t="shared" ref="U306" si="262">IFERROR(IF(OR(ISBLANK(U304),ISBLANK(U305)),"",ROUND(U304*U305,0)),0)</f>
        <v/>
      </c>
      <c r="V306" s="36" t="str">
        <f t="shared" ref="V306" si="263">IFERROR(IF(OR(ISBLANK(V304),ISBLANK(V305)),"",ROUND(V304*V305,0)),0)</f>
        <v/>
      </c>
      <c r="W306" s="36" t="str">
        <f t="shared" ref="W306" si="264">IFERROR(IF(OR(ISBLANK(W304),ISBLANK(W305)),"",ROUND(W304*W305,0)),0)</f>
        <v/>
      </c>
    </row>
    <row r="307" spans="2:23" x14ac:dyDescent="0.3">
      <c r="B307" s="242"/>
      <c r="C307" s="245" t="str">
        <f>IFERROR(IF(AND(Rodzaj_Podmiotu&lt;&gt;3,ISTEXT(B307)),"Wdrożenie technologii 
i innowacji",""),"")</f>
        <v/>
      </c>
      <c r="D307" s="239"/>
      <c r="E307" s="239"/>
      <c r="F307" s="239"/>
      <c r="G307" s="239"/>
      <c r="H307" s="239"/>
      <c r="I307" s="239"/>
      <c r="J307" s="48" t="s">
        <v>192</v>
      </c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</row>
    <row r="308" spans="2:23" x14ac:dyDescent="0.3">
      <c r="B308" s="243"/>
      <c r="C308" s="246"/>
      <c r="D308" s="240"/>
      <c r="E308" s="240"/>
      <c r="F308" s="240"/>
      <c r="G308" s="240"/>
      <c r="H308" s="240"/>
      <c r="I308" s="240"/>
      <c r="J308" s="49" t="s">
        <v>193</v>
      </c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</row>
    <row r="309" spans="2:23" x14ac:dyDescent="0.3">
      <c r="B309" s="244"/>
      <c r="C309" s="247"/>
      <c r="D309" s="241"/>
      <c r="E309" s="241"/>
      <c r="F309" s="241"/>
      <c r="G309" s="241"/>
      <c r="H309" s="241"/>
      <c r="I309" s="241"/>
      <c r="J309" s="50" t="s">
        <v>194</v>
      </c>
      <c r="K309" s="36" t="str">
        <f>IFERROR(IF(OR(ISBLANK(K307),ISBLANK(K308)),"",ROUND(K307*K308,0)),0)</f>
        <v/>
      </c>
      <c r="L309" s="36" t="str">
        <f t="shared" ref="L309" si="265">IFERROR(IF(OR(ISBLANK(L307),ISBLANK(L308)),"",ROUND(L307*L308,0)),0)</f>
        <v/>
      </c>
      <c r="M309" s="36" t="str">
        <f t="shared" ref="M309" si="266">IFERROR(IF(OR(ISBLANK(M307),ISBLANK(M308)),"",ROUND(M307*M308,0)),0)</f>
        <v/>
      </c>
      <c r="N309" s="36" t="str">
        <f t="shared" ref="N309" si="267">IFERROR(IF(OR(ISBLANK(N307),ISBLANK(N308)),"",ROUND(N307*N308,0)),0)</f>
        <v/>
      </c>
      <c r="O309" s="36" t="str">
        <f t="shared" ref="O309" si="268">IFERROR(IF(OR(ISBLANK(O307),ISBLANK(O308)),"",ROUND(O307*O308,0)),0)</f>
        <v/>
      </c>
      <c r="P309" s="36" t="str">
        <f t="shared" ref="P309" si="269">IFERROR(IF(OR(ISBLANK(P307),ISBLANK(P308)),"",ROUND(P307*P308,0)),0)</f>
        <v/>
      </c>
      <c r="Q309" s="36" t="str">
        <f t="shared" ref="Q309" si="270">IFERROR(IF(OR(ISBLANK(Q307),ISBLANK(Q308)),"",ROUND(Q307*Q308,0)),0)</f>
        <v/>
      </c>
      <c r="R309" s="36" t="str">
        <f t="shared" ref="R309" si="271">IFERROR(IF(OR(ISBLANK(R307),ISBLANK(R308)),"",ROUND(R307*R308,0)),0)</f>
        <v/>
      </c>
      <c r="S309" s="36" t="str">
        <f t="shared" ref="S309" si="272">IFERROR(IF(OR(ISBLANK(S307),ISBLANK(S308)),"",ROUND(S307*S308,0)),0)</f>
        <v/>
      </c>
      <c r="T309" s="36" t="str">
        <f t="shared" ref="T309" si="273">IFERROR(IF(OR(ISBLANK(T307),ISBLANK(T308)),"",ROUND(T307*T308,0)),0)</f>
        <v/>
      </c>
      <c r="U309" s="36" t="str">
        <f t="shared" ref="U309" si="274">IFERROR(IF(OR(ISBLANK(U307),ISBLANK(U308)),"",ROUND(U307*U308,0)),0)</f>
        <v/>
      </c>
      <c r="V309" s="36" t="str">
        <f t="shared" ref="V309" si="275">IFERROR(IF(OR(ISBLANK(V307),ISBLANK(V308)),"",ROUND(V307*V308,0)),0)</f>
        <v/>
      </c>
      <c r="W309" s="36" t="str">
        <f t="shared" ref="W309" si="276">IFERROR(IF(OR(ISBLANK(W307),ISBLANK(W308)),"",ROUND(W307*W308,0)),0)</f>
        <v/>
      </c>
    </row>
    <row r="310" spans="2:23" x14ac:dyDescent="0.3">
      <c r="B310" s="242"/>
      <c r="C310" s="245" t="str">
        <f>IFERROR(IF(AND(Rodzaj_Podmiotu&lt;&gt;3,ISTEXT(B310)),"Wdrożenie technologii 
i innowacji",""),"")</f>
        <v/>
      </c>
      <c r="D310" s="239"/>
      <c r="E310" s="239"/>
      <c r="F310" s="239"/>
      <c r="G310" s="239"/>
      <c r="H310" s="239"/>
      <c r="I310" s="239"/>
      <c r="J310" s="48" t="s">
        <v>192</v>
      </c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</row>
    <row r="311" spans="2:23" x14ac:dyDescent="0.3">
      <c r="B311" s="243"/>
      <c r="C311" s="246"/>
      <c r="D311" s="240"/>
      <c r="E311" s="240"/>
      <c r="F311" s="240"/>
      <c r="G311" s="240"/>
      <c r="H311" s="240"/>
      <c r="I311" s="240"/>
      <c r="J311" s="49" t="s">
        <v>193</v>
      </c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</row>
    <row r="312" spans="2:23" x14ac:dyDescent="0.3">
      <c r="B312" s="244"/>
      <c r="C312" s="247"/>
      <c r="D312" s="241"/>
      <c r="E312" s="241"/>
      <c r="F312" s="241"/>
      <c r="G312" s="241"/>
      <c r="H312" s="241"/>
      <c r="I312" s="241"/>
      <c r="J312" s="50" t="s">
        <v>194</v>
      </c>
      <c r="K312" s="36" t="str">
        <f>IFERROR(IF(OR(ISBLANK(K310),ISBLANK(K311)),"",ROUND(K310*K311,0)),0)</f>
        <v/>
      </c>
      <c r="L312" s="36" t="str">
        <f t="shared" ref="L312" si="277">IFERROR(IF(OR(ISBLANK(L310),ISBLANK(L311)),"",ROUND(L310*L311,0)),0)</f>
        <v/>
      </c>
      <c r="M312" s="36" t="str">
        <f t="shared" ref="M312" si="278">IFERROR(IF(OR(ISBLANK(M310),ISBLANK(M311)),"",ROUND(M310*M311,0)),0)</f>
        <v/>
      </c>
      <c r="N312" s="36" t="str">
        <f t="shared" ref="N312" si="279">IFERROR(IF(OR(ISBLANK(N310),ISBLANK(N311)),"",ROUND(N310*N311,0)),0)</f>
        <v/>
      </c>
      <c r="O312" s="36" t="str">
        <f t="shared" ref="O312" si="280">IFERROR(IF(OR(ISBLANK(O310),ISBLANK(O311)),"",ROUND(O310*O311,0)),0)</f>
        <v/>
      </c>
      <c r="P312" s="36" t="str">
        <f t="shared" ref="P312" si="281">IFERROR(IF(OR(ISBLANK(P310),ISBLANK(P311)),"",ROUND(P310*P311,0)),0)</f>
        <v/>
      </c>
      <c r="Q312" s="36" t="str">
        <f t="shared" ref="Q312" si="282">IFERROR(IF(OR(ISBLANK(Q310),ISBLANK(Q311)),"",ROUND(Q310*Q311,0)),0)</f>
        <v/>
      </c>
      <c r="R312" s="36" t="str">
        <f t="shared" ref="R312" si="283">IFERROR(IF(OR(ISBLANK(R310),ISBLANK(R311)),"",ROUND(R310*R311,0)),0)</f>
        <v/>
      </c>
      <c r="S312" s="36" t="str">
        <f t="shared" ref="S312" si="284">IFERROR(IF(OR(ISBLANK(S310),ISBLANK(S311)),"",ROUND(S310*S311,0)),0)</f>
        <v/>
      </c>
      <c r="T312" s="36" t="str">
        <f t="shared" ref="T312" si="285">IFERROR(IF(OR(ISBLANK(T310),ISBLANK(T311)),"",ROUND(T310*T311,0)),0)</f>
        <v/>
      </c>
      <c r="U312" s="36" t="str">
        <f t="shared" ref="U312" si="286">IFERROR(IF(OR(ISBLANK(U310),ISBLANK(U311)),"",ROUND(U310*U311,0)),0)</f>
        <v/>
      </c>
      <c r="V312" s="36" t="str">
        <f t="shared" ref="V312" si="287">IFERROR(IF(OR(ISBLANK(V310),ISBLANK(V311)),"",ROUND(V310*V311,0)),0)</f>
        <v/>
      </c>
      <c r="W312" s="36" t="str">
        <f t="shared" ref="W312" si="288">IFERROR(IF(OR(ISBLANK(W310),ISBLANK(W311)),"",ROUND(W310*W311,0)),0)</f>
        <v/>
      </c>
    </row>
    <row r="313" spans="2:23" x14ac:dyDescent="0.3">
      <c r="B313" s="242"/>
      <c r="C313" s="245" t="str">
        <f>IFERROR(IF(AND(Rodzaj_Podmiotu&lt;&gt;3,ISTEXT(B313)),"Wdrożenie technologii 
i innowacji",""),"")</f>
        <v/>
      </c>
      <c r="D313" s="239"/>
      <c r="E313" s="239"/>
      <c r="F313" s="239"/>
      <c r="G313" s="239"/>
      <c r="H313" s="239"/>
      <c r="I313" s="239"/>
      <c r="J313" s="48" t="s">
        <v>192</v>
      </c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</row>
    <row r="314" spans="2:23" x14ac:dyDescent="0.3">
      <c r="B314" s="243"/>
      <c r="C314" s="246"/>
      <c r="D314" s="240"/>
      <c r="E314" s="240"/>
      <c r="F314" s="240"/>
      <c r="G314" s="240"/>
      <c r="H314" s="240"/>
      <c r="I314" s="240"/>
      <c r="J314" s="49" t="s">
        <v>193</v>
      </c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</row>
    <row r="315" spans="2:23" x14ac:dyDescent="0.3">
      <c r="B315" s="244"/>
      <c r="C315" s="247"/>
      <c r="D315" s="241"/>
      <c r="E315" s="241"/>
      <c r="F315" s="241"/>
      <c r="G315" s="241"/>
      <c r="H315" s="241"/>
      <c r="I315" s="241"/>
      <c r="J315" s="50" t="s">
        <v>194</v>
      </c>
      <c r="K315" s="36" t="str">
        <f>IFERROR(IF(OR(ISBLANK(K313),ISBLANK(K314)),"",ROUND(K313*K314,0)),0)</f>
        <v/>
      </c>
      <c r="L315" s="36" t="str">
        <f t="shared" ref="L315" si="289">IFERROR(IF(OR(ISBLANK(L313),ISBLANK(L314)),"",ROUND(L313*L314,0)),0)</f>
        <v/>
      </c>
      <c r="M315" s="36" t="str">
        <f t="shared" ref="M315" si="290">IFERROR(IF(OR(ISBLANK(M313),ISBLANK(M314)),"",ROUND(M313*M314,0)),0)</f>
        <v/>
      </c>
      <c r="N315" s="36" t="str">
        <f t="shared" ref="N315" si="291">IFERROR(IF(OR(ISBLANK(N313),ISBLANK(N314)),"",ROUND(N313*N314,0)),0)</f>
        <v/>
      </c>
      <c r="O315" s="36" t="str">
        <f t="shared" ref="O315" si="292">IFERROR(IF(OR(ISBLANK(O313),ISBLANK(O314)),"",ROUND(O313*O314,0)),0)</f>
        <v/>
      </c>
      <c r="P315" s="36" t="str">
        <f t="shared" ref="P315" si="293">IFERROR(IF(OR(ISBLANK(P313),ISBLANK(P314)),"",ROUND(P313*P314,0)),0)</f>
        <v/>
      </c>
      <c r="Q315" s="36" t="str">
        <f t="shared" ref="Q315" si="294">IFERROR(IF(OR(ISBLANK(Q313),ISBLANK(Q314)),"",ROUND(Q313*Q314,0)),0)</f>
        <v/>
      </c>
      <c r="R315" s="36" t="str">
        <f t="shared" ref="R315" si="295">IFERROR(IF(OR(ISBLANK(R313),ISBLANK(R314)),"",ROUND(R313*R314,0)),0)</f>
        <v/>
      </c>
      <c r="S315" s="36" t="str">
        <f t="shared" ref="S315" si="296">IFERROR(IF(OR(ISBLANK(S313),ISBLANK(S314)),"",ROUND(S313*S314,0)),0)</f>
        <v/>
      </c>
      <c r="T315" s="36" t="str">
        <f t="shared" ref="T315" si="297">IFERROR(IF(OR(ISBLANK(T313),ISBLANK(T314)),"",ROUND(T313*T314,0)),0)</f>
        <v/>
      </c>
      <c r="U315" s="36" t="str">
        <f t="shared" ref="U315" si="298">IFERROR(IF(OR(ISBLANK(U313),ISBLANK(U314)),"",ROUND(U313*U314,0)),0)</f>
        <v/>
      </c>
      <c r="V315" s="36" t="str">
        <f t="shared" ref="V315" si="299">IFERROR(IF(OR(ISBLANK(V313),ISBLANK(V314)),"",ROUND(V313*V314,0)),0)</f>
        <v/>
      </c>
      <c r="W315" s="36" t="str">
        <f t="shared" ref="W315" si="300">IFERROR(IF(OR(ISBLANK(W313),ISBLANK(W314)),"",ROUND(W313*W314,0)),0)</f>
        <v/>
      </c>
    </row>
    <row r="316" spans="2:23" x14ac:dyDescent="0.3">
      <c r="B316" s="242"/>
      <c r="C316" s="245" t="str">
        <f>IFERROR(IF(AND(Rodzaj_Podmiotu&lt;&gt;3,ISTEXT(B316)),"Wdrożenie technologii 
i innowacji",""),"")</f>
        <v/>
      </c>
      <c r="D316" s="239"/>
      <c r="E316" s="239"/>
      <c r="F316" s="239"/>
      <c r="G316" s="239"/>
      <c r="H316" s="239"/>
      <c r="I316" s="239"/>
      <c r="J316" s="48" t="s">
        <v>192</v>
      </c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</row>
    <row r="317" spans="2:23" x14ac:dyDescent="0.3">
      <c r="B317" s="243"/>
      <c r="C317" s="246"/>
      <c r="D317" s="240"/>
      <c r="E317" s="240"/>
      <c r="F317" s="240"/>
      <c r="G317" s="240"/>
      <c r="H317" s="240"/>
      <c r="I317" s="240"/>
      <c r="J317" s="49" t="s">
        <v>193</v>
      </c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</row>
    <row r="318" spans="2:23" x14ac:dyDescent="0.3">
      <c r="B318" s="244"/>
      <c r="C318" s="247"/>
      <c r="D318" s="241"/>
      <c r="E318" s="241"/>
      <c r="F318" s="241"/>
      <c r="G318" s="241"/>
      <c r="H318" s="241"/>
      <c r="I318" s="241"/>
      <c r="J318" s="50" t="s">
        <v>194</v>
      </c>
      <c r="K318" s="36" t="str">
        <f>IFERROR(IF(OR(ISBLANK(K316),ISBLANK(K317)),"",ROUND(K316*K317,0)),0)</f>
        <v/>
      </c>
      <c r="L318" s="36" t="str">
        <f t="shared" ref="L318" si="301">IFERROR(IF(OR(ISBLANK(L316),ISBLANK(L317)),"",ROUND(L316*L317,0)),0)</f>
        <v/>
      </c>
      <c r="M318" s="36" t="str">
        <f t="shared" ref="M318" si="302">IFERROR(IF(OR(ISBLANK(M316),ISBLANK(M317)),"",ROUND(M316*M317,0)),0)</f>
        <v/>
      </c>
      <c r="N318" s="36" t="str">
        <f t="shared" ref="N318" si="303">IFERROR(IF(OR(ISBLANK(N316),ISBLANK(N317)),"",ROUND(N316*N317,0)),0)</f>
        <v/>
      </c>
      <c r="O318" s="36" t="str">
        <f t="shared" ref="O318" si="304">IFERROR(IF(OR(ISBLANK(O316),ISBLANK(O317)),"",ROUND(O316*O317,0)),0)</f>
        <v/>
      </c>
      <c r="P318" s="36" t="str">
        <f t="shared" ref="P318" si="305">IFERROR(IF(OR(ISBLANK(P316),ISBLANK(P317)),"",ROUND(P316*P317,0)),0)</f>
        <v/>
      </c>
      <c r="Q318" s="36" t="str">
        <f t="shared" ref="Q318" si="306">IFERROR(IF(OR(ISBLANK(Q316),ISBLANK(Q317)),"",ROUND(Q316*Q317,0)),0)</f>
        <v/>
      </c>
      <c r="R318" s="36" t="str">
        <f t="shared" ref="R318" si="307">IFERROR(IF(OR(ISBLANK(R316),ISBLANK(R317)),"",ROUND(R316*R317,0)),0)</f>
        <v/>
      </c>
      <c r="S318" s="36" t="str">
        <f t="shared" ref="S318" si="308">IFERROR(IF(OR(ISBLANK(S316),ISBLANK(S317)),"",ROUND(S316*S317,0)),0)</f>
        <v/>
      </c>
      <c r="T318" s="36" t="str">
        <f t="shared" ref="T318" si="309">IFERROR(IF(OR(ISBLANK(T316),ISBLANK(T317)),"",ROUND(T316*T317,0)),0)</f>
        <v/>
      </c>
      <c r="U318" s="36" t="str">
        <f t="shared" ref="U318" si="310">IFERROR(IF(OR(ISBLANK(U316),ISBLANK(U317)),"",ROUND(U316*U317,0)),0)</f>
        <v/>
      </c>
      <c r="V318" s="36" t="str">
        <f t="shared" ref="V318" si="311">IFERROR(IF(OR(ISBLANK(V316),ISBLANK(V317)),"",ROUND(V316*V317,0)),0)</f>
        <v/>
      </c>
      <c r="W318" s="36" t="str">
        <f t="shared" ref="W318" si="312">IFERROR(IF(OR(ISBLANK(W316),ISBLANK(W317)),"",ROUND(W316*W317,0)),0)</f>
        <v/>
      </c>
    </row>
    <row r="319" spans="2:23" x14ac:dyDescent="0.3">
      <c r="B319" s="242"/>
      <c r="C319" s="245" t="str">
        <f>IFERROR(IF(AND(Rodzaj_Podmiotu&lt;&gt;3,ISTEXT(B319)),"Wdrożenie technologii 
i innowacji",""),"")</f>
        <v/>
      </c>
      <c r="D319" s="239"/>
      <c r="E319" s="239"/>
      <c r="F319" s="239"/>
      <c r="G319" s="239"/>
      <c r="H319" s="239"/>
      <c r="I319" s="239"/>
      <c r="J319" s="48" t="s">
        <v>192</v>
      </c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</row>
    <row r="320" spans="2:23" x14ac:dyDescent="0.3">
      <c r="B320" s="243"/>
      <c r="C320" s="246"/>
      <c r="D320" s="240"/>
      <c r="E320" s="240"/>
      <c r="F320" s="240"/>
      <c r="G320" s="240"/>
      <c r="H320" s="240"/>
      <c r="I320" s="240"/>
      <c r="J320" s="49" t="s">
        <v>193</v>
      </c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</row>
    <row r="321" spans="2:23" x14ac:dyDescent="0.3">
      <c r="B321" s="244"/>
      <c r="C321" s="247"/>
      <c r="D321" s="241"/>
      <c r="E321" s="241"/>
      <c r="F321" s="241"/>
      <c r="G321" s="241"/>
      <c r="H321" s="241"/>
      <c r="I321" s="241"/>
      <c r="J321" s="50" t="s">
        <v>194</v>
      </c>
      <c r="K321" s="36" t="str">
        <f>IFERROR(IF(OR(ISBLANK(K319),ISBLANK(K320)),"",ROUND(K319*K320,0)),0)</f>
        <v/>
      </c>
      <c r="L321" s="36" t="str">
        <f t="shared" ref="L321" si="313">IFERROR(IF(OR(ISBLANK(L319),ISBLANK(L320)),"",ROUND(L319*L320,0)),0)</f>
        <v/>
      </c>
      <c r="M321" s="36" t="str">
        <f t="shared" ref="M321" si="314">IFERROR(IF(OR(ISBLANK(M319),ISBLANK(M320)),"",ROUND(M319*M320,0)),0)</f>
        <v/>
      </c>
      <c r="N321" s="36" t="str">
        <f t="shared" ref="N321" si="315">IFERROR(IF(OR(ISBLANK(N319),ISBLANK(N320)),"",ROUND(N319*N320,0)),0)</f>
        <v/>
      </c>
      <c r="O321" s="36" t="str">
        <f t="shared" ref="O321" si="316">IFERROR(IF(OR(ISBLANK(O319),ISBLANK(O320)),"",ROUND(O319*O320,0)),0)</f>
        <v/>
      </c>
      <c r="P321" s="36" t="str">
        <f t="shared" ref="P321" si="317">IFERROR(IF(OR(ISBLANK(P319),ISBLANK(P320)),"",ROUND(P319*P320,0)),0)</f>
        <v/>
      </c>
      <c r="Q321" s="36" t="str">
        <f t="shared" ref="Q321" si="318">IFERROR(IF(OR(ISBLANK(Q319),ISBLANK(Q320)),"",ROUND(Q319*Q320,0)),0)</f>
        <v/>
      </c>
      <c r="R321" s="36" t="str">
        <f t="shared" ref="R321" si="319">IFERROR(IF(OR(ISBLANK(R319),ISBLANK(R320)),"",ROUND(R319*R320,0)),0)</f>
        <v/>
      </c>
      <c r="S321" s="36" t="str">
        <f t="shared" ref="S321" si="320">IFERROR(IF(OR(ISBLANK(S319),ISBLANK(S320)),"",ROUND(S319*S320,0)),0)</f>
        <v/>
      </c>
      <c r="T321" s="36" t="str">
        <f t="shared" ref="T321" si="321">IFERROR(IF(OR(ISBLANK(T319),ISBLANK(T320)),"",ROUND(T319*T320,0)),0)</f>
        <v/>
      </c>
      <c r="U321" s="36" t="str">
        <f t="shared" ref="U321" si="322">IFERROR(IF(OR(ISBLANK(U319),ISBLANK(U320)),"",ROUND(U319*U320,0)),0)</f>
        <v/>
      </c>
      <c r="V321" s="36" t="str">
        <f t="shared" ref="V321" si="323">IFERROR(IF(OR(ISBLANK(V319),ISBLANK(V320)),"",ROUND(V319*V320,0)),0)</f>
        <v/>
      </c>
      <c r="W321" s="36" t="str">
        <f t="shared" ref="W321" si="324">IFERROR(IF(OR(ISBLANK(W319),ISBLANK(W320)),"",ROUND(W319*W320,0)),0)</f>
        <v/>
      </c>
    </row>
    <row r="322" spans="2:23" x14ac:dyDescent="0.3">
      <c r="B322" s="242"/>
      <c r="C322" s="245" t="str">
        <f>IFERROR(IF(AND(Rodzaj_Podmiotu&lt;&gt;3,ISTEXT(B322)),"Wdrożenie technologii 
i innowacji",""),"")</f>
        <v/>
      </c>
      <c r="D322" s="239"/>
      <c r="E322" s="239"/>
      <c r="F322" s="239"/>
      <c r="G322" s="239"/>
      <c r="H322" s="239"/>
      <c r="I322" s="239"/>
      <c r="J322" s="48" t="s">
        <v>192</v>
      </c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</row>
    <row r="323" spans="2:23" x14ac:dyDescent="0.3">
      <c r="B323" s="243"/>
      <c r="C323" s="246"/>
      <c r="D323" s="240"/>
      <c r="E323" s="240"/>
      <c r="F323" s="240"/>
      <c r="G323" s="240"/>
      <c r="H323" s="240"/>
      <c r="I323" s="240"/>
      <c r="J323" s="49" t="s">
        <v>193</v>
      </c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</row>
    <row r="324" spans="2:23" x14ac:dyDescent="0.3">
      <c r="B324" s="244"/>
      <c r="C324" s="247"/>
      <c r="D324" s="241"/>
      <c r="E324" s="241"/>
      <c r="F324" s="241"/>
      <c r="G324" s="241"/>
      <c r="H324" s="241"/>
      <c r="I324" s="241"/>
      <c r="J324" s="50" t="s">
        <v>194</v>
      </c>
      <c r="K324" s="36" t="str">
        <f>IFERROR(IF(OR(ISBLANK(K322),ISBLANK(K323)),"",ROUND(K322*K323,0)),0)</f>
        <v/>
      </c>
      <c r="L324" s="36" t="str">
        <f t="shared" ref="L324" si="325">IFERROR(IF(OR(ISBLANK(L322),ISBLANK(L323)),"",ROUND(L322*L323,0)),0)</f>
        <v/>
      </c>
      <c r="M324" s="36" t="str">
        <f t="shared" ref="M324" si="326">IFERROR(IF(OR(ISBLANK(M322),ISBLANK(M323)),"",ROUND(M322*M323,0)),0)</f>
        <v/>
      </c>
      <c r="N324" s="36" t="str">
        <f t="shared" ref="N324" si="327">IFERROR(IF(OR(ISBLANK(N322),ISBLANK(N323)),"",ROUND(N322*N323,0)),0)</f>
        <v/>
      </c>
      <c r="O324" s="36" t="str">
        <f t="shared" ref="O324" si="328">IFERROR(IF(OR(ISBLANK(O322),ISBLANK(O323)),"",ROUND(O322*O323,0)),0)</f>
        <v/>
      </c>
      <c r="P324" s="36" t="str">
        <f t="shared" ref="P324" si="329">IFERROR(IF(OR(ISBLANK(P322),ISBLANK(P323)),"",ROUND(P322*P323,0)),0)</f>
        <v/>
      </c>
      <c r="Q324" s="36" t="str">
        <f t="shared" ref="Q324" si="330">IFERROR(IF(OR(ISBLANK(Q322),ISBLANK(Q323)),"",ROUND(Q322*Q323,0)),0)</f>
        <v/>
      </c>
      <c r="R324" s="36" t="str">
        <f t="shared" ref="R324" si="331">IFERROR(IF(OR(ISBLANK(R322),ISBLANK(R323)),"",ROUND(R322*R323,0)),0)</f>
        <v/>
      </c>
      <c r="S324" s="36" t="str">
        <f t="shared" ref="S324" si="332">IFERROR(IF(OR(ISBLANK(S322),ISBLANK(S323)),"",ROUND(S322*S323,0)),0)</f>
        <v/>
      </c>
      <c r="T324" s="36" t="str">
        <f t="shared" ref="T324" si="333">IFERROR(IF(OR(ISBLANK(T322),ISBLANK(T323)),"",ROUND(T322*T323,0)),0)</f>
        <v/>
      </c>
      <c r="U324" s="36" t="str">
        <f t="shared" ref="U324" si="334">IFERROR(IF(OR(ISBLANK(U322),ISBLANK(U323)),"",ROUND(U322*U323,0)),0)</f>
        <v/>
      </c>
      <c r="V324" s="36" t="str">
        <f t="shared" ref="V324" si="335">IFERROR(IF(OR(ISBLANK(V322),ISBLANK(V323)),"",ROUND(V322*V323,0)),0)</f>
        <v/>
      </c>
      <c r="W324" s="36" t="str">
        <f t="shared" ref="W324" si="336">IFERROR(IF(OR(ISBLANK(W322),ISBLANK(W323)),"",ROUND(W322*W323,0)),0)</f>
        <v/>
      </c>
    </row>
    <row r="325" spans="2:23" x14ac:dyDescent="0.3">
      <c r="B325" s="242"/>
      <c r="C325" s="245" t="str">
        <f>IFERROR(IF(AND(Rodzaj_Podmiotu&lt;&gt;3,ISTEXT(B325)),"Wdrożenie technologii 
i innowacji",""),"")</f>
        <v/>
      </c>
      <c r="D325" s="239"/>
      <c r="E325" s="239"/>
      <c r="F325" s="239"/>
      <c r="G325" s="239"/>
      <c r="H325" s="239"/>
      <c r="I325" s="239"/>
      <c r="J325" s="48" t="s">
        <v>192</v>
      </c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</row>
    <row r="326" spans="2:23" x14ac:dyDescent="0.3">
      <c r="B326" s="243"/>
      <c r="C326" s="246"/>
      <c r="D326" s="240"/>
      <c r="E326" s="240"/>
      <c r="F326" s="240"/>
      <c r="G326" s="240"/>
      <c r="H326" s="240"/>
      <c r="I326" s="240"/>
      <c r="J326" s="49" t="s">
        <v>193</v>
      </c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</row>
    <row r="327" spans="2:23" x14ac:dyDescent="0.3">
      <c r="B327" s="244"/>
      <c r="C327" s="247"/>
      <c r="D327" s="241"/>
      <c r="E327" s="241"/>
      <c r="F327" s="241"/>
      <c r="G327" s="241"/>
      <c r="H327" s="241"/>
      <c r="I327" s="241"/>
      <c r="J327" s="50" t="s">
        <v>194</v>
      </c>
      <c r="K327" s="36" t="str">
        <f>IFERROR(IF(OR(ISBLANK(K325),ISBLANK(K326)),"",ROUND(K325*K326,0)),0)</f>
        <v/>
      </c>
      <c r="L327" s="36" t="str">
        <f t="shared" ref="L327" si="337">IFERROR(IF(OR(ISBLANK(L325),ISBLANK(L326)),"",ROUND(L325*L326,0)),0)</f>
        <v/>
      </c>
      <c r="M327" s="36" t="str">
        <f t="shared" ref="M327" si="338">IFERROR(IF(OR(ISBLANK(M325),ISBLANK(M326)),"",ROUND(M325*M326,0)),0)</f>
        <v/>
      </c>
      <c r="N327" s="36" t="str">
        <f t="shared" ref="N327" si="339">IFERROR(IF(OR(ISBLANK(N325),ISBLANK(N326)),"",ROUND(N325*N326,0)),0)</f>
        <v/>
      </c>
      <c r="O327" s="36" t="str">
        <f t="shared" ref="O327" si="340">IFERROR(IF(OR(ISBLANK(O325),ISBLANK(O326)),"",ROUND(O325*O326,0)),0)</f>
        <v/>
      </c>
      <c r="P327" s="36" t="str">
        <f t="shared" ref="P327" si="341">IFERROR(IF(OR(ISBLANK(P325),ISBLANK(P326)),"",ROUND(P325*P326,0)),0)</f>
        <v/>
      </c>
      <c r="Q327" s="36" t="str">
        <f t="shared" ref="Q327" si="342">IFERROR(IF(OR(ISBLANK(Q325),ISBLANK(Q326)),"",ROUND(Q325*Q326,0)),0)</f>
        <v/>
      </c>
      <c r="R327" s="36" t="str">
        <f t="shared" ref="R327" si="343">IFERROR(IF(OR(ISBLANK(R325),ISBLANK(R326)),"",ROUND(R325*R326,0)),0)</f>
        <v/>
      </c>
      <c r="S327" s="36" t="str">
        <f t="shared" ref="S327" si="344">IFERROR(IF(OR(ISBLANK(S325),ISBLANK(S326)),"",ROUND(S325*S326,0)),0)</f>
        <v/>
      </c>
      <c r="T327" s="36" t="str">
        <f t="shared" ref="T327" si="345">IFERROR(IF(OR(ISBLANK(T325),ISBLANK(T326)),"",ROUND(T325*T326,0)),0)</f>
        <v/>
      </c>
      <c r="U327" s="36" t="str">
        <f t="shared" ref="U327" si="346">IFERROR(IF(OR(ISBLANK(U325),ISBLANK(U326)),"",ROUND(U325*U326,0)),0)</f>
        <v/>
      </c>
      <c r="V327" s="36" t="str">
        <f t="shared" ref="V327" si="347">IFERROR(IF(OR(ISBLANK(V325),ISBLANK(V326)),"",ROUND(V325*V326,0)),0)</f>
        <v/>
      </c>
      <c r="W327" s="36" t="str">
        <f t="shared" ref="W327" si="348">IFERROR(IF(OR(ISBLANK(W325),ISBLANK(W326)),"",ROUND(W325*W326,0)),0)</f>
        <v/>
      </c>
    </row>
    <row r="328" spans="2:23" x14ac:dyDescent="0.3">
      <c r="B328" s="242"/>
      <c r="C328" s="245" t="str">
        <f>IFERROR(IF(AND(Rodzaj_Podmiotu&lt;&gt;3,ISTEXT(B328)),"Wdrożenie technologii 
i innowacji",""),"")</f>
        <v/>
      </c>
      <c r="D328" s="239"/>
      <c r="E328" s="239"/>
      <c r="F328" s="239"/>
      <c r="G328" s="239"/>
      <c r="H328" s="239"/>
      <c r="I328" s="239"/>
      <c r="J328" s="48" t="s">
        <v>192</v>
      </c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</row>
    <row r="329" spans="2:23" x14ac:dyDescent="0.3">
      <c r="B329" s="243"/>
      <c r="C329" s="246"/>
      <c r="D329" s="240"/>
      <c r="E329" s="240"/>
      <c r="F329" s="240"/>
      <c r="G329" s="240"/>
      <c r="H329" s="240"/>
      <c r="I329" s="240"/>
      <c r="J329" s="49" t="s">
        <v>193</v>
      </c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</row>
    <row r="330" spans="2:23" x14ac:dyDescent="0.3">
      <c r="B330" s="244"/>
      <c r="C330" s="247"/>
      <c r="D330" s="241"/>
      <c r="E330" s="241"/>
      <c r="F330" s="241"/>
      <c r="G330" s="241"/>
      <c r="H330" s="241"/>
      <c r="I330" s="241"/>
      <c r="J330" s="50" t="s">
        <v>194</v>
      </c>
      <c r="K330" s="36" t="str">
        <f>IFERROR(IF(OR(ISBLANK(K328),ISBLANK(K329)),"",ROUND(K328*K329,0)),0)</f>
        <v/>
      </c>
      <c r="L330" s="36" t="str">
        <f t="shared" ref="L330" si="349">IFERROR(IF(OR(ISBLANK(L328),ISBLANK(L329)),"",ROUND(L328*L329,0)),0)</f>
        <v/>
      </c>
      <c r="M330" s="36" t="str">
        <f t="shared" ref="M330" si="350">IFERROR(IF(OR(ISBLANK(M328),ISBLANK(M329)),"",ROUND(M328*M329,0)),0)</f>
        <v/>
      </c>
      <c r="N330" s="36" t="str">
        <f t="shared" ref="N330" si="351">IFERROR(IF(OR(ISBLANK(N328),ISBLANK(N329)),"",ROUND(N328*N329,0)),0)</f>
        <v/>
      </c>
      <c r="O330" s="36" t="str">
        <f t="shared" ref="O330" si="352">IFERROR(IF(OR(ISBLANK(O328),ISBLANK(O329)),"",ROUND(O328*O329,0)),0)</f>
        <v/>
      </c>
      <c r="P330" s="36" t="str">
        <f t="shared" ref="P330" si="353">IFERROR(IF(OR(ISBLANK(P328),ISBLANK(P329)),"",ROUND(P328*P329,0)),0)</f>
        <v/>
      </c>
      <c r="Q330" s="36" t="str">
        <f t="shared" ref="Q330" si="354">IFERROR(IF(OR(ISBLANK(Q328),ISBLANK(Q329)),"",ROUND(Q328*Q329,0)),0)</f>
        <v/>
      </c>
      <c r="R330" s="36" t="str">
        <f t="shared" ref="R330" si="355">IFERROR(IF(OR(ISBLANK(R328),ISBLANK(R329)),"",ROUND(R328*R329,0)),0)</f>
        <v/>
      </c>
      <c r="S330" s="36" t="str">
        <f t="shared" ref="S330" si="356">IFERROR(IF(OR(ISBLANK(S328),ISBLANK(S329)),"",ROUND(S328*S329,0)),0)</f>
        <v/>
      </c>
      <c r="T330" s="36" t="str">
        <f t="shared" ref="T330" si="357">IFERROR(IF(OR(ISBLANK(T328),ISBLANK(T329)),"",ROUND(T328*T329,0)),0)</f>
        <v/>
      </c>
      <c r="U330" s="36" t="str">
        <f t="shared" ref="U330" si="358">IFERROR(IF(OR(ISBLANK(U328),ISBLANK(U329)),"",ROUND(U328*U329,0)),0)</f>
        <v/>
      </c>
      <c r="V330" s="36" t="str">
        <f t="shared" ref="V330" si="359">IFERROR(IF(OR(ISBLANK(V328),ISBLANK(V329)),"",ROUND(V328*V329,0)),0)</f>
        <v/>
      </c>
      <c r="W330" s="36" t="str">
        <f t="shared" ref="W330" si="360">IFERROR(IF(OR(ISBLANK(W328),ISBLANK(W329)),"",ROUND(W328*W329,0)),0)</f>
        <v/>
      </c>
    </row>
    <row r="331" spans="2:23" x14ac:dyDescent="0.3">
      <c r="B331" s="242"/>
      <c r="C331" s="245" t="str">
        <f>IFERROR(IF(AND(Rodzaj_Podmiotu&lt;&gt;3,ISTEXT(B331)),"Wdrożenie technologii 
i innowacji",""),"")</f>
        <v/>
      </c>
      <c r="D331" s="239"/>
      <c r="E331" s="239"/>
      <c r="F331" s="239"/>
      <c r="G331" s="239"/>
      <c r="H331" s="239"/>
      <c r="I331" s="239"/>
      <c r="J331" s="48" t="s">
        <v>192</v>
      </c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</row>
    <row r="332" spans="2:23" x14ac:dyDescent="0.3">
      <c r="B332" s="243"/>
      <c r="C332" s="246"/>
      <c r="D332" s="240"/>
      <c r="E332" s="240"/>
      <c r="F332" s="240"/>
      <c r="G332" s="240"/>
      <c r="H332" s="240"/>
      <c r="I332" s="240"/>
      <c r="J332" s="49" t="s">
        <v>193</v>
      </c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</row>
    <row r="333" spans="2:23" x14ac:dyDescent="0.3">
      <c r="B333" s="244"/>
      <c r="C333" s="247"/>
      <c r="D333" s="241"/>
      <c r="E333" s="241"/>
      <c r="F333" s="241"/>
      <c r="G333" s="241"/>
      <c r="H333" s="241"/>
      <c r="I333" s="241"/>
      <c r="J333" s="50" t="s">
        <v>194</v>
      </c>
      <c r="K333" s="36" t="str">
        <f>IFERROR(IF(OR(ISBLANK(K331),ISBLANK(K332)),"",ROUND(K331*K332,0)),0)</f>
        <v/>
      </c>
      <c r="L333" s="36" t="str">
        <f t="shared" ref="L333" si="361">IFERROR(IF(OR(ISBLANK(L331),ISBLANK(L332)),"",ROUND(L331*L332,0)),0)</f>
        <v/>
      </c>
      <c r="M333" s="36" t="str">
        <f t="shared" ref="M333" si="362">IFERROR(IF(OR(ISBLANK(M331),ISBLANK(M332)),"",ROUND(M331*M332,0)),0)</f>
        <v/>
      </c>
      <c r="N333" s="36" t="str">
        <f t="shared" ref="N333" si="363">IFERROR(IF(OR(ISBLANK(N331),ISBLANK(N332)),"",ROUND(N331*N332,0)),0)</f>
        <v/>
      </c>
      <c r="O333" s="36" t="str">
        <f t="shared" ref="O333" si="364">IFERROR(IF(OR(ISBLANK(O331),ISBLANK(O332)),"",ROUND(O331*O332,0)),0)</f>
        <v/>
      </c>
      <c r="P333" s="36" t="str">
        <f t="shared" ref="P333" si="365">IFERROR(IF(OR(ISBLANK(P331),ISBLANK(P332)),"",ROUND(P331*P332,0)),0)</f>
        <v/>
      </c>
      <c r="Q333" s="36" t="str">
        <f t="shared" ref="Q333" si="366">IFERROR(IF(OR(ISBLANK(Q331),ISBLANK(Q332)),"",ROUND(Q331*Q332,0)),0)</f>
        <v/>
      </c>
      <c r="R333" s="36" t="str">
        <f t="shared" ref="R333" si="367">IFERROR(IF(OR(ISBLANK(R331),ISBLANK(R332)),"",ROUND(R331*R332,0)),0)</f>
        <v/>
      </c>
      <c r="S333" s="36" t="str">
        <f t="shared" ref="S333" si="368">IFERROR(IF(OR(ISBLANK(S331),ISBLANK(S332)),"",ROUND(S331*S332,0)),0)</f>
        <v/>
      </c>
      <c r="T333" s="36" t="str">
        <f t="shared" ref="T333" si="369">IFERROR(IF(OR(ISBLANK(T331),ISBLANK(T332)),"",ROUND(T331*T332,0)),0)</f>
        <v/>
      </c>
      <c r="U333" s="36" t="str">
        <f t="shared" ref="U333" si="370">IFERROR(IF(OR(ISBLANK(U331),ISBLANK(U332)),"",ROUND(U331*U332,0)),0)</f>
        <v/>
      </c>
      <c r="V333" s="36" t="str">
        <f t="shared" ref="V333" si="371">IFERROR(IF(OR(ISBLANK(V331),ISBLANK(V332)),"",ROUND(V331*V332,0)),0)</f>
        <v/>
      </c>
      <c r="W333" s="36" t="str">
        <f t="shared" ref="W333" si="372">IFERROR(IF(OR(ISBLANK(W331),ISBLANK(W332)),"",ROUND(W331*W332,0)),0)</f>
        <v/>
      </c>
    </row>
    <row r="334" spans="2:23" x14ac:dyDescent="0.3">
      <c r="J334" s="9" t="s">
        <v>133</v>
      </c>
      <c r="K334" s="11">
        <f t="shared" ref="K334:W334" si="373">SUMIFS(K$274:K$333,$J$274:$J$333,$J$333)</f>
        <v>0</v>
      </c>
      <c r="L334" s="11">
        <f t="shared" si="373"/>
        <v>0</v>
      </c>
      <c r="M334" s="11">
        <f t="shared" si="373"/>
        <v>0</v>
      </c>
      <c r="N334" s="11">
        <f t="shared" si="373"/>
        <v>0</v>
      </c>
      <c r="O334" s="11">
        <f t="shared" si="373"/>
        <v>0</v>
      </c>
      <c r="P334" s="11">
        <f t="shared" si="373"/>
        <v>0</v>
      </c>
      <c r="Q334" s="11">
        <f t="shared" si="373"/>
        <v>0</v>
      </c>
      <c r="R334" s="11">
        <f t="shared" si="373"/>
        <v>0</v>
      </c>
      <c r="S334" s="11">
        <f t="shared" si="373"/>
        <v>0</v>
      </c>
      <c r="T334" s="11">
        <f t="shared" si="373"/>
        <v>0</v>
      </c>
      <c r="U334" s="11">
        <f t="shared" si="373"/>
        <v>0</v>
      </c>
      <c r="V334" s="11">
        <f t="shared" si="373"/>
        <v>0</v>
      </c>
      <c r="W334" s="11">
        <f t="shared" si="373"/>
        <v>0</v>
      </c>
    </row>
    <row r="335" spans="2:23" x14ac:dyDescent="0.3"/>
    <row r="336" spans="2:23" x14ac:dyDescent="0.3"/>
    <row r="337" spans="2:23" s="96" customFormat="1" ht="20.149999999999999" customHeight="1" x14ac:dyDescent="0.35">
      <c r="B337" s="94" t="s">
        <v>276</v>
      </c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</row>
    <row r="338" spans="2:23" ht="4" customHeight="1" x14ac:dyDescent="0.3"/>
    <row r="339" spans="2:23" x14ac:dyDescent="0.3">
      <c r="K339" s="4">
        <f ca="1">K$2</f>
        <v>2024</v>
      </c>
      <c r="L339" s="4">
        <f t="shared" ref="L339:W339" ca="1" si="374">L$2</f>
        <v>2025</v>
      </c>
      <c r="M339" s="4">
        <f t="shared" ca="1" si="374"/>
        <v>2026</v>
      </c>
      <c r="N339" s="4">
        <f t="shared" ca="1" si="374"/>
        <v>2027</v>
      </c>
      <c r="O339" s="4">
        <f t="shared" ca="1" si="374"/>
        <v>2028</v>
      </c>
      <c r="P339" s="4">
        <f t="shared" ca="1" si="374"/>
        <v>2029</v>
      </c>
      <c r="Q339" s="4">
        <f t="shared" ca="1" si="374"/>
        <v>2030</v>
      </c>
      <c r="R339" s="4">
        <f t="shared" ca="1" si="374"/>
        <v>2031</v>
      </c>
      <c r="S339" s="4">
        <f t="shared" ca="1" si="374"/>
        <v>2032</v>
      </c>
      <c r="T339" s="4">
        <f t="shared" ca="1" si="374"/>
        <v>2033</v>
      </c>
      <c r="U339" s="4">
        <f t="shared" ca="1" si="374"/>
        <v>2034</v>
      </c>
      <c r="V339" s="4">
        <f t="shared" ca="1" si="374"/>
        <v>2035</v>
      </c>
      <c r="W339" s="4">
        <f t="shared" ca="1" si="374"/>
        <v>2036</v>
      </c>
    </row>
    <row r="340" spans="2:23" ht="4" customHeight="1" x14ac:dyDescent="0.3"/>
    <row r="341" spans="2:23" x14ac:dyDescent="0.3">
      <c r="J341" s="97" t="s">
        <v>68</v>
      </c>
      <c r="K341" s="98">
        <f>ROUND(Engine!C393,0)</f>
        <v>0</v>
      </c>
      <c r="L341" s="98">
        <f>ROUND(Engine!D393,0)</f>
        <v>0</v>
      </c>
      <c r="M341" s="98">
        <f>ROUND(Engine!E393,0)</f>
        <v>0</v>
      </c>
      <c r="N341" s="98">
        <f>ROUND(Engine!F393,0)</f>
        <v>0</v>
      </c>
      <c r="O341" s="98">
        <f>ROUND(Engine!G393,0)</f>
        <v>0</v>
      </c>
      <c r="P341" s="98">
        <f>ROUND(Engine!H393,0)</f>
        <v>0</v>
      </c>
      <c r="Q341" s="98">
        <f>ROUND(Engine!I393,0)</f>
        <v>0</v>
      </c>
      <c r="R341" s="98">
        <f>ROUND(Engine!J393,0)</f>
        <v>0</v>
      </c>
      <c r="S341" s="98">
        <f>ROUND(Engine!K393,0)</f>
        <v>0</v>
      </c>
      <c r="T341" s="98">
        <f>ROUND(Engine!L393,0)</f>
        <v>0</v>
      </c>
      <c r="U341" s="98">
        <f>ROUND(Engine!M393,0)</f>
        <v>0</v>
      </c>
      <c r="V341" s="98">
        <f>ROUND(Engine!N393,0)</f>
        <v>0</v>
      </c>
      <c r="W341" s="98">
        <f>ROUND(Engine!O393,0)</f>
        <v>0</v>
      </c>
    </row>
    <row r="342" spans="2:23" x14ac:dyDescent="0.3">
      <c r="J342" s="97" t="s">
        <v>107</v>
      </c>
      <c r="K342" s="98">
        <f ca="1">ROUND(Engine!C394,0)</f>
        <v>0</v>
      </c>
      <c r="L342" s="98">
        <f ca="1">ROUND(Engine!D394,0)</f>
        <v>0</v>
      </c>
      <c r="M342" s="98">
        <f ca="1">ROUND(Engine!E394,0)</f>
        <v>0</v>
      </c>
      <c r="N342" s="98">
        <f ca="1">ROUND(Engine!F394,0)</f>
        <v>0</v>
      </c>
      <c r="O342" s="98">
        <f ca="1">ROUND(Engine!G394,0)</f>
        <v>0</v>
      </c>
      <c r="P342" s="98">
        <f ca="1">ROUND(Engine!H394,0)</f>
        <v>0</v>
      </c>
      <c r="Q342" s="98">
        <f ca="1">ROUND(Engine!I394,0)</f>
        <v>0</v>
      </c>
      <c r="R342" s="98">
        <f ca="1">ROUND(Engine!J394,0)</f>
        <v>0</v>
      </c>
      <c r="S342" s="98">
        <f ca="1">ROUND(Engine!K394,0)</f>
        <v>0</v>
      </c>
      <c r="T342" s="98">
        <f ca="1">ROUND(Engine!L394,0)</f>
        <v>0</v>
      </c>
      <c r="U342" s="98">
        <f ca="1">ROUND(Engine!M394,0)</f>
        <v>0</v>
      </c>
      <c r="V342" s="98">
        <f ca="1">ROUND(Engine!N394,0)</f>
        <v>0</v>
      </c>
      <c r="W342" s="98">
        <f ca="1">ROUND(Engine!O394,0)</f>
        <v>0</v>
      </c>
    </row>
    <row r="343" spans="2:23" x14ac:dyDescent="0.3">
      <c r="J343" s="99" t="s">
        <v>70</v>
      </c>
      <c r="K343" s="100">
        <f ca="1">ROUND(Engine!C395,0)</f>
        <v>0</v>
      </c>
      <c r="L343" s="100">
        <f ca="1">ROUND(Engine!D395,0)</f>
        <v>0</v>
      </c>
      <c r="M343" s="100">
        <f ca="1">ROUND(Engine!E395,0)</f>
        <v>0</v>
      </c>
      <c r="N343" s="100">
        <f ca="1">ROUND(Engine!F395,0)</f>
        <v>0</v>
      </c>
      <c r="O343" s="100">
        <f ca="1">ROUND(Engine!G395,0)</f>
        <v>0</v>
      </c>
      <c r="P343" s="100">
        <f ca="1">ROUND(Engine!H395,0)</f>
        <v>0</v>
      </c>
      <c r="Q343" s="100">
        <f ca="1">ROUND(Engine!I395,0)</f>
        <v>0</v>
      </c>
      <c r="R343" s="100">
        <f ca="1">ROUND(Engine!J395,0)</f>
        <v>0</v>
      </c>
      <c r="S343" s="100">
        <f ca="1">ROUND(Engine!K395,0)</f>
        <v>0</v>
      </c>
      <c r="T343" s="100">
        <f ca="1">ROUND(Engine!L395,0)</f>
        <v>0</v>
      </c>
      <c r="U343" s="100">
        <f ca="1">ROUND(Engine!M395,0)</f>
        <v>0</v>
      </c>
      <c r="V343" s="100">
        <f ca="1">ROUND(Engine!N395,0)</f>
        <v>0</v>
      </c>
      <c r="W343" s="100">
        <f ca="1">ROUND(Engine!O395,0)</f>
        <v>0</v>
      </c>
    </row>
    <row r="344" spans="2:23" x14ac:dyDescent="0.3">
      <c r="J344" s="101" t="s">
        <v>0</v>
      </c>
      <c r="K344" s="102">
        <f>ROUND(Engine!C396,0)</f>
        <v>0</v>
      </c>
      <c r="L344" s="102">
        <f>ROUND(Engine!D396,0)</f>
        <v>0</v>
      </c>
      <c r="M344" s="102">
        <f>ROUND(Engine!E396,0)</f>
        <v>0</v>
      </c>
      <c r="N344" s="102">
        <f>ROUND(Engine!F396,0)</f>
        <v>0</v>
      </c>
      <c r="O344" s="102">
        <f>ROUND(Engine!G396,0)</f>
        <v>0</v>
      </c>
      <c r="P344" s="102">
        <f>ROUND(Engine!H396,0)</f>
        <v>0</v>
      </c>
      <c r="Q344" s="102">
        <f>ROUND(Engine!I396,0)</f>
        <v>0</v>
      </c>
      <c r="R344" s="102">
        <f>ROUND(Engine!J396,0)</f>
        <v>0</v>
      </c>
      <c r="S344" s="102">
        <f>ROUND(Engine!K396,0)</f>
        <v>0</v>
      </c>
      <c r="T344" s="102">
        <f>ROUND(Engine!L396,0)</f>
        <v>0</v>
      </c>
      <c r="U344" s="102">
        <f>ROUND(Engine!M396,0)</f>
        <v>0</v>
      </c>
      <c r="V344" s="102">
        <f>ROUND(Engine!N396,0)</f>
        <v>0</v>
      </c>
      <c r="W344" s="102">
        <f>ROUND(Engine!O396,0)</f>
        <v>0</v>
      </c>
    </row>
    <row r="345" spans="2:23" x14ac:dyDescent="0.3">
      <c r="J345" s="101" t="s">
        <v>1</v>
      </c>
      <c r="K345" s="102">
        <f>ROUND(Engine!C397,0)</f>
        <v>0</v>
      </c>
      <c r="L345" s="102">
        <f>ROUND(Engine!D397,0)</f>
        <v>0</v>
      </c>
      <c r="M345" s="102">
        <f>ROUND(Engine!E397,0)</f>
        <v>0</v>
      </c>
      <c r="N345" s="102">
        <f>ROUND(Engine!F397,0)</f>
        <v>0</v>
      </c>
      <c r="O345" s="102">
        <f>ROUND(Engine!G397,0)</f>
        <v>0</v>
      </c>
      <c r="P345" s="102">
        <f>ROUND(Engine!H397,0)</f>
        <v>0</v>
      </c>
      <c r="Q345" s="102">
        <f>ROUND(Engine!I397,0)</f>
        <v>0</v>
      </c>
      <c r="R345" s="102">
        <f>ROUND(Engine!J397,0)</f>
        <v>0</v>
      </c>
      <c r="S345" s="102">
        <f>ROUND(Engine!K397,0)</f>
        <v>0</v>
      </c>
      <c r="T345" s="102">
        <f>ROUND(Engine!L397,0)</f>
        <v>0</v>
      </c>
      <c r="U345" s="102">
        <f>ROUND(Engine!M397,0)</f>
        <v>0</v>
      </c>
      <c r="V345" s="102">
        <f>ROUND(Engine!N397,0)</f>
        <v>0</v>
      </c>
      <c r="W345" s="102">
        <f>ROUND(Engine!O397,0)</f>
        <v>0</v>
      </c>
    </row>
    <row r="346" spans="2:23" x14ac:dyDescent="0.3">
      <c r="J346" s="101" t="s">
        <v>2</v>
      </c>
      <c r="K346" s="102">
        <f>ROUND(Engine!C398,0)</f>
        <v>0</v>
      </c>
      <c r="L346" s="102">
        <f>ROUND(Engine!D398,0)</f>
        <v>0</v>
      </c>
      <c r="M346" s="102">
        <f>ROUND(Engine!E398,0)</f>
        <v>0</v>
      </c>
      <c r="N346" s="102">
        <f>ROUND(Engine!F398,0)</f>
        <v>0</v>
      </c>
      <c r="O346" s="102">
        <f>ROUND(Engine!G398,0)</f>
        <v>0</v>
      </c>
      <c r="P346" s="102">
        <f>ROUND(Engine!H398,0)</f>
        <v>0</v>
      </c>
      <c r="Q346" s="102">
        <f>ROUND(Engine!I398,0)</f>
        <v>0</v>
      </c>
      <c r="R346" s="102">
        <f>ROUND(Engine!J398,0)</f>
        <v>0</v>
      </c>
      <c r="S346" s="102">
        <f>ROUND(Engine!K398,0)</f>
        <v>0</v>
      </c>
      <c r="T346" s="102">
        <f>ROUND(Engine!L398,0)</f>
        <v>0</v>
      </c>
      <c r="U346" s="102">
        <f>ROUND(Engine!M398,0)</f>
        <v>0</v>
      </c>
      <c r="V346" s="102">
        <f>ROUND(Engine!N398,0)</f>
        <v>0</v>
      </c>
      <c r="W346" s="102">
        <f>ROUND(Engine!O398,0)</f>
        <v>0</v>
      </c>
    </row>
    <row r="347" spans="2:23" x14ac:dyDescent="0.3">
      <c r="J347" s="101" t="s">
        <v>134</v>
      </c>
      <c r="K347" s="102">
        <f>ROUND(Engine!C399,0)</f>
        <v>0</v>
      </c>
      <c r="L347" s="102">
        <f>ROUND(Engine!D399,0)</f>
        <v>0</v>
      </c>
      <c r="M347" s="102">
        <f>ROUND(Engine!E399,0)</f>
        <v>0</v>
      </c>
      <c r="N347" s="102">
        <f>ROUND(Engine!F399,0)</f>
        <v>0</v>
      </c>
      <c r="O347" s="102">
        <f>ROUND(Engine!G399,0)</f>
        <v>0</v>
      </c>
      <c r="P347" s="102">
        <f>ROUND(Engine!H399,0)</f>
        <v>0</v>
      </c>
      <c r="Q347" s="102">
        <f>ROUND(Engine!I399,0)</f>
        <v>0</v>
      </c>
      <c r="R347" s="102">
        <f>ROUND(Engine!J399,0)</f>
        <v>0</v>
      </c>
      <c r="S347" s="102">
        <f>ROUND(Engine!K399,0)</f>
        <v>0</v>
      </c>
      <c r="T347" s="102">
        <f>ROUND(Engine!L399,0)</f>
        <v>0</v>
      </c>
      <c r="U347" s="102">
        <f>ROUND(Engine!M399,0)</f>
        <v>0</v>
      </c>
      <c r="V347" s="102">
        <f>ROUND(Engine!N399,0)</f>
        <v>0</v>
      </c>
      <c r="W347" s="102">
        <f>ROUND(Engine!O399,0)</f>
        <v>0</v>
      </c>
    </row>
    <row r="348" spans="2:23" x14ac:dyDescent="0.3">
      <c r="J348" s="101" t="s">
        <v>3</v>
      </c>
      <c r="K348" s="102">
        <f>ROUND(Engine!C400,0)</f>
        <v>0</v>
      </c>
      <c r="L348" s="102">
        <f>ROUND(Engine!D400,0)</f>
        <v>0</v>
      </c>
      <c r="M348" s="102">
        <f>ROUND(Engine!E400,0)</f>
        <v>0</v>
      </c>
      <c r="N348" s="102">
        <f>ROUND(Engine!F400,0)</f>
        <v>0</v>
      </c>
      <c r="O348" s="102">
        <f>ROUND(Engine!G400,0)</f>
        <v>0</v>
      </c>
      <c r="P348" s="102">
        <f>ROUND(Engine!H400,0)</f>
        <v>0</v>
      </c>
      <c r="Q348" s="102">
        <f>ROUND(Engine!I400,0)</f>
        <v>0</v>
      </c>
      <c r="R348" s="102">
        <f>ROUND(Engine!J400,0)</f>
        <v>0</v>
      </c>
      <c r="S348" s="102">
        <f>ROUND(Engine!K400,0)</f>
        <v>0</v>
      </c>
      <c r="T348" s="102">
        <f>ROUND(Engine!L400,0)</f>
        <v>0</v>
      </c>
      <c r="U348" s="102">
        <f>ROUND(Engine!M400,0)</f>
        <v>0</v>
      </c>
      <c r="V348" s="102">
        <f>ROUND(Engine!N400,0)</f>
        <v>0</v>
      </c>
      <c r="W348" s="102">
        <f>ROUND(Engine!O400,0)</f>
        <v>0</v>
      </c>
    </row>
    <row r="349" spans="2:23" x14ac:dyDescent="0.3">
      <c r="J349" s="103" t="s">
        <v>135</v>
      </c>
      <c r="K349" s="104">
        <f>ROUND(Engine!C401,0)</f>
        <v>0</v>
      </c>
      <c r="L349" s="104">
        <f>ROUND(Engine!D401,0)</f>
        <v>0</v>
      </c>
      <c r="M349" s="104">
        <f>ROUND(Engine!E401,0)</f>
        <v>0</v>
      </c>
      <c r="N349" s="104">
        <f>ROUND(Engine!F401,0)</f>
        <v>0</v>
      </c>
      <c r="O349" s="104">
        <f>ROUND(Engine!G401,0)</f>
        <v>0</v>
      </c>
      <c r="P349" s="104">
        <f>ROUND(Engine!H401,0)</f>
        <v>0</v>
      </c>
      <c r="Q349" s="104">
        <f>ROUND(Engine!I401,0)</f>
        <v>0</v>
      </c>
      <c r="R349" s="104">
        <f>ROUND(Engine!J401,0)</f>
        <v>0</v>
      </c>
      <c r="S349" s="104">
        <f>ROUND(Engine!K401,0)</f>
        <v>0</v>
      </c>
      <c r="T349" s="104">
        <f>ROUND(Engine!L401,0)</f>
        <v>0</v>
      </c>
      <c r="U349" s="104">
        <f>ROUND(Engine!M401,0)</f>
        <v>0</v>
      </c>
      <c r="V349" s="104">
        <f>ROUND(Engine!N401,0)</f>
        <v>0</v>
      </c>
      <c r="W349" s="104">
        <f>ROUND(Engine!O401,0)</f>
        <v>0</v>
      </c>
    </row>
    <row r="350" spans="2:23" x14ac:dyDescent="0.3">
      <c r="J350" s="97" t="s">
        <v>211</v>
      </c>
      <c r="K350" s="98">
        <f ca="1">ROUND(Engine!C402,0)</f>
        <v>0</v>
      </c>
      <c r="L350" s="98">
        <f ca="1">ROUND(Engine!D402,0)</f>
        <v>0</v>
      </c>
      <c r="M350" s="98">
        <f ca="1">ROUND(Engine!E402,0)</f>
        <v>0</v>
      </c>
      <c r="N350" s="98">
        <f ca="1">ROUND(Engine!F402,0)</f>
        <v>0</v>
      </c>
      <c r="O350" s="98">
        <f ca="1">ROUND(Engine!G402,0)</f>
        <v>0</v>
      </c>
      <c r="P350" s="98">
        <f ca="1">ROUND(Engine!H402,0)</f>
        <v>0</v>
      </c>
      <c r="Q350" s="98">
        <f ca="1">ROUND(Engine!I402,0)</f>
        <v>0</v>
      </c>
      <c r="R350" s="98">
        <f ca="1">ROUND(Engine!J402,0)</f>
        <v>0</v>
      </c>
      <c r="S350" s="98">
        <f ca="1">ROUND(Engine!K402,0)</f>
        <v>0</v>
      </c>
      <c r="T350" s="98">
        <f ca="1">ROUND(Engine!L402,0)</f>
        <v>0</v>
      </c>
      <c r="U350" s="98">
        <f ca="1">ROUND(Engine!M402,0)</f>
        <v>0</v>
      </c>
      <c r="V350" s="98">
        <f ca="1">ROUND(Engine!N402,0)</f>
        <v>0</v>
      </c>
      <c r="W350" s="98">
        <f ca="1">ROUND(Engine!O402,0)</f>
        <v>0</v>
      </c>
    </row>
    <row r="351" spans="2:23" x14ac:dyDescent="0.3">
      <c r="J351" s="118" t="s">
        <v>212</v>
      </c>
      <c r="K351" s="119">
        <f ca="1">ROUND(Engine!C403,0)</f>
        <v>0</v>
      </c>
      <c r="L351" s="119">
        <f ca="1">ROUND(Engine!D403,0)</f>
        <v>0</v>
      </c>
      <c r="M351" s="119">
        <f ca="1">ROUND(Engine!E403,0)</f>
        <v>0</v>
      </c>
      <c r="N351" s="119">
        <f ca="1">ROUND(Engine!F403,0)</f>
        <v>0</v>
      </c>
      <c r="O351" s="119">
        <f ca="1">ROUND(Engine!G403,0)</f>
        <v>0</v>
      </c>
      <c r="P351" s="119">
        <f ca="1">ROUND(Engine!H403,0)</f>
        <v>0</v>
      </c>
      <c r="Q351" s="119">
        <f ca="1">ROUND(Engine!I403,0)</f>
        <v>0</v>
      </c>
      <c r="R351" s="119">
        <f ca="1">ROUND(Engine!J403,0)</f>
        <v>0</v>
      </c>
      <c r="S351" s="119">
        <f ca="1">ROUND(Engine!K403,0)</f>
        <v>0</v>
      </c>
      <c r="T351" s="119">
        <f ca="1">ROUND(Engine!L403,0)</f>
        <v>0</v>
      </c>
      <c r="U351" s="119">
        <f ca="1">ROUND(Engine!M403,0)</f>
        <v>0</v>
      </c>
      <c r="V351" s="119">
        <f ca="1">ROUND(Engine!N403,0)</f>
        <v>0</v>
      </c>
      <c r="W351" s="119">
        <f ca="1">ROUND(Engine!O403,0)</f>
        <v>0</v>
      </c>
    </row>
    <row r="352" spans="2:23" x14ac:dyDescent="0.3">
      <c r="J352" s="116" t="s">
        <v>207</v>
      </c>
      <c r="K352" s="117">
        <f ca="1">ROUND(Engine!C404,0)</f>
        <v>0</v>
      </c>
      <c r="L352" s="117">
        <f ca="1">ROUND(Engine!D404,0)</f>
        <v>0</v>
      </c>
      <c r="M352" s="117">
        <f ca="1">ROUND(Engine!E404,0)</f>
        <v>0</v>
      </c>
      <c r="N352" s="117">
        <f ca="1">ROUND(Engine!F404,0)</f>
        <v>0</v>
      </c>
      <c r="O352" s="117">
        <f ca="1">ROUND(Engine!G404,0)</f>
        <v>0</v>
      </c>
      <c r="P352" s="117">
        <f ca="1">ROUND(Engine!H404,0)</f>
        <v>0</v>
      </c>
      <c r="Q352" s="117">
        <f ca="1">ROUND(Engine!I404,0)</f>
        <v>0</v>
      </c>
      <c r="R352" s="117">
        <f ca="1">ROUND(Engine!J404,0)</f>
        <v>0</v>
      </c>
      <c r="S352" s="117">
        <f ca="1">ROUND(Engine!K404,0)</f>
        <v>0</v>
      </c>
      <c r="T352" s="117">
        <f ca="1">ROUND(Engine!L404,0)</f>
        <v>0</v>
      </c>
      <c r="U352" s="117">
        <f ca="1">ROUND(Engine!M404,0)</f>
        <v>0</v>
      </c>
      <c r="V352" s="117">
        <f ca="1">ROUND(Engine!N404,0)</f>
        <v>0</v>
      </c>
      <c r="W352" s="117">
        <f ca="1">ROUND(Engine!O404,0)</f>
        <v>0</v>
      </c>
    </row>
    <row r="353" spans="10:23" x14ac:dyDescent="0.3">
      <c r="J353" s="97" t="s">
        <v>209</v>
      </c>
      <c r="K353" s="98">
        <f ca="1">ROUND(Engine!C405,0)</f>
        <v>0</v>
      </c>
      <c r="L353" s="98">
        <f ca="1">ROUND(Engine!D405,0)</f>
        <v>0</v>
      </c>
      <c r="M353" s="98">
        <f ca="1">ROUND(Engine!E405,0)</f>
        <v>0</v>
      </c>
      <c r="N353" s="98">
        <f ca="1">ROUND(Engine!F405,0)</f>
        <v>0</v>
      </c>
      <c r="O353" s="98">
        <f ca="1">ROUND(Engine!G405,0)</f>
        <v>0</v>
      </c>
      <c r="P353" s="98">
        <f ca="1">ROUND(Engine!H405,0)</f>
        <v>0</v>
      </c>
      <c r="Q353" s="98">
        <f ca="1">ROUND(Engine!I405,0)</f>
        <v>0</v>
      </c>
      <c r="R353" s="98">
        <f ca="1">ROUND(Engine!J405,0)</f>
        <v>0</v>
      </c>
      <c r="S353" s="98">
        <f ca="1">ROUND(Engine!K405,0)</f>
        <v>0</v>
      </c>
      <c r="T353" s="98">
        <f ca="1">ROUND(Engine!L405,0)</f>
        <v>0</v>
      </c>
      <c r="U353" s="98">
        <f ca="1">ROUND(Engine!M405,0)</f>
        <v>0</v>
      </c>
      <c r="V353" s="98">
        <f ca="1">ROUND(Engine!N405,0)</f>
        <v>0</v>
      </c>
      <c r="W353" s="98">
        <f ca="1">ROUND(Engine!O405,0)</f>
        <v>0</v>
      </c>
    </row>
    <row r="354" spans="10:23" x14ac:dyDescent="0.3">
      <c r="J354" s="4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0:23" x14ac:dyDescent="0.3">
      <c r="J355" s="122" t="s">
        <v>200</v>
      </c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</row>
    <row r="356" spans="10:23" x14ac:dyDescent="0.3">
      <c r="J356" s="101" t="s">
        <v>201</v>
      </c>
      <c r="K356" s="102">
        <f ca="1">ROUND(Engine!C408,0)</f>
        <v>0</v>
      </c>
      <c r="L356" s="102">
        <f ca="1">ROUND(Engine!D408,0)</f>
        <v>0</v>
      </c>
      <c r="M356" s="102">
        <f ca="1">ROUND(Engine!E408,0)</f>
        <v>0</v>
      </c>
      <c r="N356" s="102">
        <f ca="1">ROUND(Engine!F408,0)</f>
        <v>0</v>
      </c>
      <c r="O356" s="102">
        <f ca="1">ROUND(Engine!G408,0)</f>
        <v>0</v>
      </c>
      <c r="P356" s="102">
        <f ca="1">ROUND(Engine!H408,0)</f>
        <v>0</v>
      </c>
      <c r="Q356" s="102">
        <f ca="1">ROUND(Engine!I408,0)</f>
        <v>0</v>
      </c>
      <c r="R356" s="102">
        <f ca="1">ROUND(Engine!J408,0)</f>
        <v>0</v>
      </c>
      <c r="S356" s="102">
        <f ca="1">ROUND(Engine!K408,0)</f>
        <v>0</v>
      </c>
      <c r="T356" s="102">
        <f ca="1">ROUND(Engine!L408,0)</f>
        <v>0</v>
      </c>
      <c r="U356" s="102">
        <f ca="1">ROUND(Engine!M408,0)</f>
        <v>0</v>
      </c>
      <c r="V356" s="102">
        <f ca="1">ROUND(Engine!N408,0)</f>
        <v>0</v>
      </c>
      <c r="W356" s="102">
        <f ca="1">ROUND(Engine!O408,0)</f>
        <v>0</v>
      </c>
    </row>
    <row r="357" spans="10:23" x14ac:dyDescent="0.3">
      <c r="J357" s="101" t="s">
        <v>202</v>
      </c>
      <c r="K357" s="102">
        <f>ROUND(Engine!C409,0)</f>
        <v>0</v>
      </c>
      <c r="L357" s="102">
        <f>ROUND(Engine!D409,0)</f>
        <v>0</v>
      </c>
      <c r="M357" s="102">
        <f>ROUND(Engine!E409,0)</f>
        <v>0</v>
      </c>
      <c r="N357" s="102">
        <f>ROUND(Engine!F409,0)</f>
        <v>0</v>
      </c>
      <c r="O357" s="102">
        <f>ROUND(Engine!G409,0)</f>
        <v>0</v>
      </c>
      <c r="P357" s="102">
        <f>ROUND(Engine!H409,0)</f>
        <v>0</v>
      </c>
      <c r="Q357" s="102">
        <f>ROUND(Engine!I409,0)</f>
        <v>0</v>
      </c>
      <c r="R357" s="102">
        <f>ROUND(Engine!J409,0)</f>
        <v>0</v>
      </c>
      <c r="S357" s="102">
        <f>ROUND(Engine!K409,0)</f>
        <v>0</v>
      </c>
      <c r="T357" s="102">
        <f>ROUND(Engine!L409,0)</f>
        <v>0</v>
      </c>
      <c r="U357" s="102">
        <f>ROUND(Engine!M409,0)</f>
        <v>0</v>
      </c>
      <c r="V357" s="102">
        <f>ROUND(Engine!N409,0)</f>
        <v>0</v>
      </c>
      <c r="W357" s="102">
        <f>ROUND(Engine!O409,0)</f>
        <v>0</v>
      </c>
    </row>
    <row r="358" spans="10:23" x14ac:dyDescent="0.3">
      <c r="J358" s="101" t="s">
        <v>203</v>
      </c>
      <c r="K358" s="102">
        <f ca="1">ROUND(Engine!C410,0)</f>
        <v>0</v>
      </c>
      <c r="L358" s="102">
        <f ca="1">ROUND(Engine!D410,0)</f>
        <v>0</v>
      </c>
      <c r="M358" s="102">
        <f ca="1">ROUND(Engine!E410,0)</f>
        <v>0</v>
      </c>
      <c r="N358" s="102">
        <f ca="1">ROUND(Engine!F410,0)</f>
        <v>0</v>
      </c>
      <c r="O358" s="102">
        <f ca="1">ROUND(Engine!G410,0)</f>
        <v>0</v>
      </c>
      <c r="P358" s="102">
        <f ca="1">ROUND(Engine!H410,0)</f>
        <v>0</v>
      </c>
      <c r="Q358" s="102">
        <f ca="1">ROUND(Engine!I410,0)</f>
        <v>0</v>
      </c>
      <c r="R358" s="102">
        <f ca="1">ROUND(Engine!J410,0)</f>
        <v>0</v>
      </c>
      <c r="S358" s="102">
        <f ca="1">ROUND(Engine!K410,0)</f>
        <v>0</v>
      </c>
      <c r="T358" s="102">
        <f ca="1">ROUND(Engine!L410,0)</f>
        <v>0</v>
      </c>
      <c r="U358" s="102">
        <f ca="1">ROUND(Engine!M410,0)</f>
        <v>0</v>
      </c>
      <c r="V358" s="102">
        <f ca="1">ROUND(Engine!N410,0)</f>
        <v>0</v>
      </c>
      <c r="W358" s="102">
        <f ca="1">ROUND(Engine!O410,0)</f>
        <v>0</v>
      </c>
    </row>
    <row r="359" spans="10:23" x14ac:dyDescent="0.3">
      <c r="J359" s="101" t="s">
        <v>204</v>
      </c>
      <c r="K359" s="102">
        <f ca="1">ROUND(Engine!C411,0)</f>
        <v>0</v>
      </c>
      <c r="L359" s="102">
        <f ca="1">ROUND(Engine!D411,0)</f>
        <v>0</v>
      </c>
      <c r="M359" s="102">
        <f ca="1">ROUND(Engine!E411,0)</f>
        <v>0</v>
      </c>
      <c r="N359" s="102">
        <f ca="1">ROUND(Engine!F411,0)</f>
        <v>0</v>
      </c>
      <c r="O359" s="102">
        <f ca="1">ROUND(Engine!G411,0)</f>
        <v>0</v>
      </c>
      <c r="P359" s="102">
        <f ca="1">ROUND(Engine!H411,0)</f>
        <v>0</v>
      </c>
      <c r="Q359" s="102">
        <f ca="1">ROUND(Engine!I411,0)</f>
        <v>0</v>
      </c>
      <c r="R359" s="102">
        <f ca="1">ROUND(Engine!J411,0)</f>
        <v>0</v>
      </c>
      <c r="S359" s="102">
        <f ca="1">ROUND(Engine!K411,0)</f>
        <v>0</v>
      </c>
      <c r="T359" s="102">
        <f ca="1">ROUND(Engine!L411,0)</f>
        <v>0</v>
      </c>
      <c r="U359" s="102">
        <f ca="1">ROUND(Engine!M411,0)</f>
        <v>0</v>
      </c>
      <c r="V359" s="102">
        <f ca="1">ROUND(Engine!N411,0)</f>
        <v>0</v>
      </c>
      <c r="W359" s="102">
        <f ca="1">ROUND(Engine!O411,0)</f>
        <v>0</v>
      </c>
    </row>
    <row r="360" spans="10:23" x14ac:dyDescent="0.3">
      <c r="J360" s="97" t="s">
        <v>205</v>
      </c>
      <c r="K360" s="98">
        <f ca="1">ROUND(Engine!C412,0)</f>
        <v>0</v>
      </c>
      <c r="L360" s="98">
        <f ca="1">ROUND(Engine!D412,0)</f>
        <v>0</v>
      </c>
      <c r="M360" s="98">
        <f ca="1">ROUND(Engine!E412,0)</f>
        <v>0</v>
      </c>
      <c r="N360" s="98">
        <f ca="1">ROUND(Engine!F412,0)</f>
        <v>0</v>
      </c>
      <c r="O360" s="98">
        <f ca="1">ROUND(Engine!G412,0)</f>
        <v>0</v>
      </c>
      <c r="P360" s="98">
        <f ca="1">ROUND(Engine!H412,0)</f>
        <v>0</v>
      </c>
      <c r="Q360" s="98">
        <f ca="1">ROUND(Engine!I412,0)</f>
        <v>0</v>
      </c>
      <c r="R360" s="98">
        <f ca="1">ROUND(Engine!J412,0)</f>
        <v>0</v>
      </c>
      <c r="S360" s="98">
        <f ca="1">ROUND(Engine!K412,0)</f>
        <v>0</v>
      </c>
      <c r="T360" s="98">
        <f ca="1">ROUND(Engine!L412,0)</f>
        <v>0</v>
      </c>
      <c r="U360" s="98">
        <f ca="1">ROUND(Engine!M412,0)</f>
        <v>0</v>
      </c>
      <c r="V360" s="98">
        <f ca="1">ROUND(Engine!N412,0)</f>
        <v>0</v>
      </c>
      <c r="W360" s="98">
        <f ca="1">ROUND(Engine!O412,0)</f>
        <v>0</v>
      </c>
    </row>
    <row r="361" spans="10:23" x14ac:dyDescent="0.3">
      <c r="J361" s="4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0:23" x14ac:dyDescent="0.3">
      <c r="J362" s="120" t="s">
        <v>271</v>
      </c>
      <c r="K362" s="121">
        <f ca="1">ROUND(Engine!C414,0)</f>
        <v>0</v>
      </c>
      <c r="L362" s="121">
        <f ca="1">ROUND(Engine!D414,0)</f>
        <v>0</v>
      </c>
      <c r="M362" s="121">
        <f ca="1">ROUND(Engine!E414,0)</f>
        <v>0</v>
      </c>
      <c r="N362" s="121">
        <f ca="1">ROUND(Engine!F414,0)</f>
        <v>0</v>
      </c>
      <c r="O362" s="121">
        <f ca="1">ROUND(Engine!G414,0)</f>
        <v>0</v>
      </c>
      <c r="P362" s="121">
        <f ca="1">ROUND(Engine!H414,0)</f>
        <v>0</v>
      </c>
      <c r="Q362" s="121">
        <f ca="1">ROUND(Engine!I414,0)</f>
        <v>0</v>
      </c>
      <c r="R362" s="121">
        <f ca="1">ROUND(Engine!J414,0)</f>
        <v>0</v>
      </c>
      <c r="S362" s="121">
        <f ca="1">ROUND(Engine!K414,0)</f>
        <v>0</v>
      </c>
      <c r="T362" s="121">
        <f ca="1">ROUND(Engine!L414,0)</f>
        <v>0</v>
      </c>
      <c r="U362" s="121">
        <f ca="1">ROUND(Engine!M414,0)</f>
        <v>0</v>
      </c>
      <c r="V362" s="121">
        <f ca="1">ROUND(Engine!N414,0)</f>
        <v>0</v>
      </c>
      <c r="W362" s="121">
        <f ca="1">ROUND(Engine!O414,0)</f>
        <v>0</v>
      </c>
    </row>
    <row r="363" spans="10:23" x14ac:dyDescent="0.3">
      <c r="J363" s="97" t="s">
        <v>213</v>
      </c>
      <c r="K363" s="98">
        <f>ROUND(Engine!C415,0)</f>
        <v>0</v>
      </c>
      <c r="L363" s="98">
        <f>ROUND(Engine!D415,0)</f>
        <v>0</v>
      </c>
      <c r="M363" s="98">
        <f>ROUND(Engine!E415,0)</f>
        <v>0</v>
      </c>
      <c r="N363" s="98">
        <f>ROUND(Engine!F415,0)</f>
        <v>0</v>
      </c>
      <c r="O363" s="98">
        <f>ROUND(Engine!G415,0)</f>
        <v>0</v>
      </c>
      <c r="P363" s="98">
        <f>ROUND(Engine!H415,0)</f>
        <v>0</v>
      </c>
      <c r="Q363" s="98">
        <f>ROUND(Engine!I415,0)</f>
        <v>0</v>
      </c>
      <c r="R363" s="98">
        <f>ROUND(Engine!J415,0)</f>
        <v>0</v>
      </c>
      <c r="S363" s="98">
        <f>ROUND(Engine!K415,0)</f>
        <v>0</v>
      </c>
      <c r="T363" s="98">
        <f>ROUND(Engine!L415,0)</f>
        <v>0</v>
      </c>
      <c r="U363" s="98">
        <f>ROUND(Engine!M415,0)</f>
        <v>0</v>
      </c>
      <c r="V363" s="98">
        <f>ROUND(Engine!N415,0)</f>
        <v>0</v>
      </c>
      <c r="W363" s="98">
        <f>ROUND(Engine!O415,0)</f>
        <v>0</v>
      </c>
    </row>
    <row r="364" spans="10:23" x14ac:dyDescent="0.3">
      <c r="J364" s="97" t="s">
        <v>272</v>
      </c>
      <c r="K364" s="98">
        <f ca="1">ROUND(Engine!C416,0)</f>
        <v>0</v>
      </c>
      <c r="L364" s="98">
        <f ca="1">ROUND(Engine!D416,0)</f>
        <v>0</v>
      </c>
      <c r="M364" s="98">
        <f ca="1">ROUND(Engine!E416,0)</f>
        <v>0</v>
      </c>
      <c r="N364" s="98">
        <f ca="1">ROUND(Engine!F416,0)</f>
        <v>0</v>
      </c>
      <c r="O364" s="98">
        <f ca="1">ROUND(Engine!G416,0)</f>
        <v>0</v>
      </c>
      <c r="P364" s="98">
        <f ca="1">ROUND(Engine!H416,0)</f>
        <v>0</v>
      </c>
      <c r="Q364" s="98">
        <f ca="1">ROUND(Engine!I416,0)</f>
        <v>0</v>
      </c>
      <c r="R364" s="98">
        <f ca="1">ROUND(Engine!J416,0)</f>
        <v>0</v>
      </c>
      <c r="S364" s="98">
        <f ca="1">ROUND(Engine!K416,0)</f>
        <v>0</v>
      </c>
      <c r="T364" s="98">
        <f ca="1">ROUND(Engine!L416,0)</f>
        <v>0</v>
      </c>
      <c r="U364" s="98">
        <f ca="1">ROUND(Engine!M416,0)</f>
        <v>0</v>
      </c>
      <c r="V364" s="98">
        <f ca="1">ROUND(Engine!N416,0)</f>
        <v>0</v>
      </c>
      <c r="W364" s="98">
        <f ca="1">ROUND(Engine!O416,0)</f>
        <v>0</v>
      </c>
    </row>
    <row r="365" spans="10:23" x14ac:dyDescent="0.3">
      <c r="J365" s="8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0:23" x14ac:dyDescent="0.3">
      <c r="J366" s="124" t="s">
        <v>217</v>
      </c>
      <c r="K366" s="125" t="e">
        <f ca="1">ROUND(Engine!C418,0)</f>
        <v>#N/A</v>
      </c>
      <c r="L366" s="125" t="e">
        <f ca="1">ROUND(Engine!D418,0)</f>
        <v>#N/A</v>
      </c>
      <c r="M366" s="125" t="e">
        <f ca="1">ROUND(Engine!E418,0)</f>
        <v>#N/A</v>
      </c>
      <c r="N366" s="125" t="e">
        <f ca="1">ROUND(Engine!F418,0)</f>
        <v>#N/A</v>
      </c>
      <c r="O366" s="125" t="e">
        <f ca="1">ROUND(Engine!G418,0)</f>
        <v>#N/A</v>
      </c>
      <c r="P366" s="125" t="e">
        <f ca="1">ROUND(Engine!H418,0)</f>
        <v>#N/A</v>
      </c>
      <c r="Q366" s="125" t="e">
        <f ca="1">ROUND(Engine!I418,0)</f>
        <v>#N/A</v>
      </c>
      <c r="R366" s="125" t="e">
        <f ca="1">ROUND(Engine!J418,0)</f>
        <v>#N/A</v>
      </c>
      <c r="S366" s="125" t="e">
        <f ca="1">ROUND(Engine!K418,0)</f>
        <v>#N/A</v>
      </c>
      <c r="T366" s="125" t="e">
        <f ca="1">ROUND(Engine!L418,0)</f>
        <v>#N/A</v>
      </c>
      <c r="U366" s="125" t="e">
        <f ca="1">ROUND(Engine!M418,0)</f>
        <v>#N/A</v>
      </c>
      <c r="V366" s="125" t="e">
        <f ca="1">ROUND(Engine!N418,0)</f>
        <v>#N/A</v>
      </c>
      <c r="W366" s="125" t="e">
        <f ca="1">ROUND(Engine!O418,0)</f>
        <v>#N/A</v>
      </c>
    </row>
    <row r="367" spans="10:23" x14ac:dyDescent="0.3">
      <c r="J367" s="4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0:23" x14ac:dyDescent="0.3">
      <c r="J368" s="9" t="s">
        <v>218</v>
      </c>
      <c r="K368" s="43" t="str">
        <f ca="1">IF(K364&gt;=0,"nie","tak")</f>
        <v>nie</v>
      </c>
      <c r="L368" s="43" t="str">
        <f t="shared" ref="L368:W368" ca="1" si="375">IF(L364&gt;=0,"nie","tak")</f>
        <v>nie</v>
      </c>
      <c r="M368" s="43" t="str">
        <f t="shared" ca="1" si="375"/>
        <v>nie</v>
      </c>
      <c r="N368" s="43" t="str">
        <f t="shared" ca="1" si="375"/>
        <v>nie</v>
      </c>
      <c r="O368" s="43" t="str">
        <f t="shared" ca="1" si="375"/>
        <v>nie</v>
      </c>
      <c r="P368" s="43" t="str">
        <f t="shared" ca="1" si="375"/>
        <v>nie</v>
      </c>
      <c r="Q368" s="43" t="str">
        <f t="shared" ca="1" si="375"/>
        <v>nie</v>
      </c>
      <c r="R368" s="43" t="str">
        <f t="shared" ca="1" si="375"/>
        <v>nie</v>
      </c>
      <c r="S368" s="43" t="str">
        <f t="shared" ca="1" si="375"/>
        <v>nie</v>
      </c>
      <c r="T368" s="43" t="str">
        <f t="shared" ca="1" si="375"/>
        <v>nie</v>
      </c>
      <c r="U368" s="43" t="str">
        <f t="shared" ca="1" si="375"/>
        <v>nie</v>
      </c>
      <c r="V368" s="43" t="str">
        <f t="shared" ca="1" si="375"/>
        <v>nie</v>
      </c>
      <c r="W368" s="43" t="str">
        <f t="shared" ca="1" si="375"/>
        <v>nie</v>
      </c>
    </row>
    <row r="369" spans="2:23" ht="4" customHeight="1" x14ac:dyDescent="0.3">
      <c r="J369" s="9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</row>
    <row r="370" spans="2:23" x14ac:dyDescent="0.3">
      <c r="J370" s="8" t="s">
        <v>228</v>
      </c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</row>
    <row r="371" spans="2:23" ht="4" customHeight="1" x14ac:dyDescent="0.3"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2:23" x14ac:dyDescent="0.3">
      <c r="J372" s="8" t="s">
        <v>232</v>
      </c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</row>
    <row r="373" spans="2:23" x14ac:dyDescent="0.3">
      <c r="J373" s="8" t="s">
        <v>220</v>
      </c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</row>
    <row r="374" spans="2:23" x14ac:dyDescent="0.3">
      <c r="J374" s="126" t="s">
        <v>221</v>
      </c>
      <c r="K374" s="127">
        <f>ROUND(Engine!C427,0)</f>
        <v>0</v>
      </c>
      <c r="L374" s="127">
        <f>ROUND(Engine!D427,0)</f>
        <v>0</v>
      </c>
      <c r="M374" s="127">
        <f>ROUND(Engine!E427,0)</f>
        <v>0</v>
      </c>
      <c r="N374" s="127">
        <f>ROUND(Engine!F427,0)</f>
        <v>0</v>
      </c>
      <c r="O374" s="127">
        <f>ROUND(Engine!G427,0)</f>
        <v>0</v>
      </c>
      <c r="P374" s="127">
        <f>ROUND(Engine!H427,0)</f>
        <v>0</v>
      </c>
      <c r="Q374" s="127">
        <f>ROUND(Engine!I427,0)</f>
        <v>0</v>
      </c>
      <c r="R374" s="127">
        <f>ROUND(Engine!J427,0)</f>
        <v>0</v>
      </c>
      <c r="S374" s="127">
        <f>ROUND(Engine!K427,0)</f>
        <v>0</v>
      </c>
      <c r="T374" s="127">
        <f>ROUND(Engine!L427,0)</f>
        <v>0</v>
      </c>
      <c r="U374" s="127">
        <f>ROUND(Engine!M427,0)</f>
        <v>0</v>
      </c>
      <c r="V374" s="127">
        <f>ROUND(Engine!N427,0)</f>
        <v>0</v>
      </c>
      <c r="W374" s="127">
        <f>ROUND(Engine!O427,0)</f>
        <v>0</v>
      </c>
    </row>
    <row r="375" spans="2:23" x14ac:dyDescent="0.3">
      <c r="J375" s="128" t="s">
        <v>223</v>
      </c>
      <c r="K375" s="129">
        <f>ROUND(Engine!C428,0)</f>
        <v>0</v>
      </c>
      <c r="L375" s="129">
        <f>ROUND(Engine!D428,0)</f>
        <v>0</v>
      </c>
      <c r="M375" s="129">
        <f>ROUND(Engine!E428,0)</f>
        <v>0</v>
      </c>
      <c r="N375" s="129">
        <f>ROUND(Engine!F428,0)</f>
        <v>0</v>
      </c>
      <c r="O375" s="129">
        <f>ROUND(Engine!G428,0)</f>
        <v>0</v>
      </c>
      <c r="P375" s="129">
        <f>ROUND(Engine!H428,0)</f>
        <v>0</v>
      </c>
      <c r="Q375" s="129">
        <f>ROUND(Engine!I428,0)</f>
        <v>0</v>
      </c>
      <c r="R375" s="129">
        <f>ROUND(Engine!J428,0)</f>
        <v>0</v>
      </c>
      <c r="S375" s="129">
        <f>ROUND(Engine!K428,0)</f>
        <v>0</v>
      </c>
      <c r="T375" s="129">
        <f>ROUND(Engine!L428,0)</f>
        <v>0</v>
      </c>
      <c r="U375" s="129">
        <f>ROUND(Engine!M428,0)</f>
        <v>0</v>
      </c>
      <c r="V375" s="129">
        <f>ROUND(Engine!N428,0)</f>
        <v>0</v>
      </c>
      <c r="W375" s="129">
        <f>ROUND(Engine!O428,0)</f>
        <v>0</v>
      </c>
    </row>
    <row r="376" spans="2:23" ht="4" customHeight="1" x14ac:dyDescent="0.3">
      <c r="J376" s="8"/>
    </row>
    <row r="377" spans="2:23" x14ac:dyDescent="0.3">
      <c r="J377" s="97" t="s">
        <v>275</v>
      </c>
      <c r="K377" s="98">
        <f ca="1">IFERROR(ROUND(Engine!C664,0),0)</f>
        <v>0</v>
      </c>
      <c r="L377" s="98">
        <f ca="1">IFERROR(ROUND(Engine!D664,0),0)</f>
        <v>0</v>
      </c>
      <c r="M377" s="98">
        <f ca="1">IFERROR(ROUND(Engine!E664,0),0)</f>
        <v>0</v>
      </c>
      <c r="N377" s="98">
        <f ca="1">IFERROR(ROUND(Engine!F664,0),0)</f>
        <v>0</v>
      </c>
      <c r="O377" s="98">
        <f ca="1">IFERROR(ROUND(Engine!G664,0),0)</f>
        <v>0</v>
      </c>
      <c r="P377" s="98">
        <f ca="1">IFERROR(ROUND(Engine!H664,0),0)</f>
        <v>0</v>
      </c>
      <c r="Q377" s="98">
        <f ca="1">IFERROR(ROUND(Engine!I664,0),0)</f>
        <v>0</v>
      </c>
      <c r="R377" s="98">
        <f ca="1">IFERROR(ROUND(Engine!J664,0),0)</f>
        <v>0</v>
      </c>
      <c r="S377" s="98">
        <f ca="1">IFERROR(ROUND(Engine!K664,0),0)</f>
        <v>0</v>
      </c>
      <c r="T377" s="98">
        <f ca="1">IFERROR(ROUND(Engine!L664,0),0)</f>
        <v>0</v>
      </c>
      <c r="U377" s="98">
        <f ca="1">IFERROR(ROUND(Engine!M664,0),0)</f>
        <v>0</v>
      </c>
      <c r="V377" s="98">
        <f ca="1">IFERROR(ROUND(Engine!N664,0),0)</f>
        <v>0</v>
      </c>
      <c r="W377" s="98">
        <f ca="1">IFERROR(ROUND(Engine!O664,0),0)</f>
        <v>0</v>
      </c>
    </row>
    <row r="378" spans="2:23" x14ac:dyDescent="0.3">
      <c r="J378" s="40"/>
    </row>
    <row r="379" spans="2:23" x14ac:dyDescent="0.3">
      <c r="J379" s="39" t="s">
        <v>273</v>
      </c>
      <c r="K379" s="11">
        <f ca="1">Engine!G890</f>
        <v>0</v>
      </c>
      <c r="L379" s="11">
        <f ca="1">Engine!H890</f>
        <v>0</v>
      </c>
      <c r="M379" s="11">
        <f ca="1">Engine!I890</f>
        <v>0</v>
      </c>
      <c r="N379" s="11">
        <f ca="1">Engine!J890</f>
        <v>0</v>
      </c>
      <c r="O379" s="11">
        <f ca="1">Engine!K890</f>
        <v>0</v>
      </c>
      <c r="P379" s="11">
        <f ca="1">Engine!L890</f>
        <v>0</v>
      </c>
      <c r="Q379" s="11">
        <f ca="1">Engine!M890</f>
        <v>0</v>
      </c>
      <c r="R379" s="11">
        <f ca="1">Engine!N890</f>
        <v>0</v>
      </c>
      <c r="S379" s="11">
        <f ca="1">Engine!O890</f>
        <v>0</v>
      </c>
      <c r="T379" s="11">
        <f ca="1">Engine!P890</f>
        <v>0</v>
      </c>
      <c r="U379" s="11">
        <f ca="1">Engine!Q890</f>
        <v>0</v>
      </c>
      <c r="V379" s="11">
        <f ca="1">Engine!R890</f>
        <v>0</v>
      </c>
      <c r="W379" s="11">
        <f ca="1">Engine!S890</f>
        <v>0</v>
      </c>
    </row>
    <row r="380" spans="2:23" x14ac:dyDescent="0.3">
      <c r="J380" s="9" t="s">
        <v>274</v>
      </c>
      <c r="K380" s="43" t="str">
        <f ca="1">IF(K379&gt;=0,"nie","tak")</f>
        <v>nie</v>
      </c>
      <c r="L380" s="43" t="str">
        <f t="shared" ref="L380:W380" ca="1" si="376">IF(L379&gt;=0,"nie","tak")</f>
        <v>nie</v>
      </c>
      <c r="M380" s="43" t="str">
        <f t="shared" ca="1" si="376"/>
        <v>nie</v>
      </c>
      <c r="N380" s="43" t="str">
        <f t="shared" ca="1" si="376"/>
        <v>nie</v>
      </c>
      <c r="O380" s="43" t="str">
        <f t="shared" ca="1" si="376"/>
        <v>nie</v>
      </c>
      <c r="P380" s="43" t="str">
        <f t="shared" ca="1" si="376"/>
        <v>nie</v>
      </c>
      <c r="Q380" s="43" t="str">
        <f t="shared" ca="1" si="376"/>
        <v>nie</v>
      </c>
      <c r="R380" s="43" t="str">
        <f t="shared" ca="1" si="376"/>
        <v>nie</v>
      </c>
      <c r="S380" s="43" t="str">
        <f t="shared" ca="1" si="376"/>
        <v>nie</v>
      </c>
      <c r="T380" s="43" t="str">
        <f t="shared" ca="1" si="376"/>
        <v>nie</v>
      </c>
      <c r="U380" s="43" t="str">
        <f t="shared" ca="1" si="376"/>
        <v>nie</v>
      </c>
      <c r="V380" s="43" t="str">
        <f t="shared" ca="1" si="376"/>
        <v>nie</v>
      </c>
      <c r="W380" s="43" t="str">
        <f t="shared" ca="1" si="376"/>
        <v>nie</v>
      </c>
    </row>
    <row r="381" spans="2:23" x14ac:dyDescent="0.3"/>
    <row r="382" spans="2:23" ht="15" thickBot="1" x14ac:dyDescent="0.4">
      <c r="B382" s="84" t="s">
        <v>277</v>
      </c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</row>
    <row r="383" spans="2:23" x14ac:dyDescent="0.3"/>
    <row r="384" spans="2:23" ht="409.5" customHeight="1" x14ac:dyDescent="0.3">
      <c r="B384" s="228"/>
      <c r="C384" s="228"/>
      <c r="D384" s="228"/>
      <c r="E384" s="228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</row>
    <row r="385" spans="2:23" ht="409.5" customHeight="1" x14ac:dyDescent="0.3">
      <c r="B385" s="229"/>
      <c r="C385" s="229"/>
      <c r="D385" s="229"/>
      <c r="E385" s="229"/>
      <c r="F385" s="229"/>
      <c r="G385" s="229"/>
      <c r="H385" s="229"/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</row>
    <row r="386" spans="2:23" x14ac:dyDescent="0.3"/>
  </sheetData>
  <sheetProtection algorithmName="SHA-512" hashValue="OGLHe5qMVbJmeCrKi1npWfSk0JlPHEGtmkVYnV7dxXkMIGWlWWatrk+ihqx8q9DswqiFL635Ne/6JSuKlC56aw==" saltValue="VzAXElDfIkSHYYEJFIrFGA==" spinCount="100000" sheet="1" objects="1" scenarios="1"/>
  <mergeCells count="722"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H274:H276"/>
    <mergeCell ref="I274:I276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4:B155"/>
    <mergeCell ref="C154:C155"/>
    <mergeCell ref="D154:D155"/>
    <mergeCell ref="E154:E155"/>
    <mergeCell ref="F154:F155"/>
    <mergeCell ref="G154:G155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6:B147"/>
    <mergeCell ref="C146:C147"/>
    <mergeCell ref="D146:D147"/>
    <mergeCell ref="E146:E147"/>
    <mergeCell ref="F146:F147"/>
    <mergeCell ref="G146:G147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2:B143"/>
    <mergeCell ref="C142:C143"/>
    <mergeCell ref="D142:D143"/>
    <mergeCell ref="E142:E143"/>
    <mergeCell ref="F142:F143"/>
    <mergeCell ref="G142:G143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38:B139"/>
    <mergeCell ref="C138:C139"/>
    <mergeCell ref="D138:D139"/>
    <mergeCell ref="E138:E139"/>
    <mergeCell ref="F138:F139"/>
    <mergeCell ref="G138:G139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B122:B123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H106:H107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B106:B107"/>
    <mergeCell ref="C106:C107"/>
    <mergeCell ref="D106:D107"/>
    <mergeCell ref="E106:E107"/>
    <mergeCell ref="F106:F107"/>
    <mergeCell ref="G106:G107"/>
    <mergeCell ref="D120:D121"/>
    <mergeCell ref="E120:E121"/>
    <mergeCell ref="F120:F121"/>
    <mergeCell ref="G120:G121"/>
    <mergeCell ref="H120:H121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B2:I2"/>
    <mergeCell ref="B384:W385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</mergeCells>
  <phoneticPr fontId="2" type="noConversion"/>
  <conditionalFormatting sqref="B274:B333">
    <cfRule type="expression" dxfId="74" priority="2">
      <formula>AND(Rodzaj_Podmiotu=3,NOT(ISBLANK($B274)))</formula>
    </cfRule>
  </conditionalFormatting>
  <conditionalFormatting sqref="B274:C333 K274:W333">
    <cfRule type="expression" dxfId="73" priority="105">
      <formula>AND(Rodzaj_Podmiotu=3)</formula>
    </cfRule>
  </conditionalFormatting>
  <conditionalFormatting sqref="B2:I2">
    <cfRule type="expression" dxfId="72" priority="1">
      <formula>Lider=1</formula>
    </cfRule>
  </conditionalFormatting>
  <conditionalFormatting sqref="C274:C333">
    <cfRule type="containsText" dxfId="71" priority="3" operator="containsText" text="Wdrożenie technologii">
      <formula>NOT(ISERROR(SEARCH("Wdrożenie technologii",C274)))</formula>
    </cfRule>
  </conditionalFormatting>
  <conditionalFormatting sqref="E188:E217 E231:E260">
    <cfRule type="cellIs" dxfId="70" priority="14" operator="equal">
      <formula>0</formula>
    </cfRule>
  </conditionalFormatting>
  <conditionalFormatting sqref="H8:H107 H118:H177">
    <cfRule type="expression" dxfId="69" priority="44">
      <formula>$G8="nie"</formula>
    </cfRule>
  </conditionalFormatting>
  <conditionalFormatting sqref="K2:W2 K6:W6 K116:W116 K186:W186 K229:W229 K272:W272 K339:W339">
    <cfRule type="expression" dxfId="68" priority="6">
      <formula>K$2&lt;Projekt_Start</formula>
    </cfRule>
    <cfRule type="expression" dxfId="67" priority="11">
      <formula>AND(K$2&gt;=Projekt_Start,K$2&lt;=Projekt_Stop)</formula>
    </cfRule>
    <cfRule type="expression" dxfId="66" priority="12">
      <formula>AND(K$2&gt;Projekt_Stop,K$2&lt;=Prognoza_Min)</formula>
    </cfRule>
    <cfRule type="expression" dxfId="65" priority="13">
      <formula>AND(K$2&gt;Prognoza_Min,K$2&lt;=Prognoza_Stop)</formula>
    </cfRule>
    <cfRule type="expression" dxfId="64" priority="76">
      <formula>K$2&gt;Prognoza_Stop</formula>
    </cfRule>
  </conditionalFormatting>
  <conditionalFormatting sqref="K8:W107 K118:W177 K274:W333">
    <cfRule type="expression" dxfId="63" priority="89">
      <formula>OR(K$2&lt;Projekt_Start,K$2&gt;Prognoza_Stop)</formula>
    </cfRule>
  </conditionalFormatting>
  <conditionalFormatting sqref="K8:W107 K118:W177">
    <cfRule type="expression" dxfId="62" priority="104">
      <formula>AND(Rodzaj_Podmiotu=3,K$2&gt;Projekt_Stop)</formula>
    </cfRule>
  </conditionalFormatting>
  <conditionalFormatting sqref="K9:W9 K11:W11 K13:W13 K15:W15 K17:W17 K19:W19 K21:W21 K23:W23 K25:W25 K27:W27 K29:W29 K31:W31 K33:W33 K35:W35 K37:W37 K39:W39 K41:W41 K43:W43 K45:W45 K47:W47 K49:W49 K51:W51 K53:W53 K55:W55 K57:W57 K59:W59 K61:W61 K63:W63 K65:W65 K67:W67 K69:W69 K71:W71 K73:W73 K75:W75 K77:W77 K79:W79 K81:W81 K83:W83 K85:W85 K87:W87 K89:W89 K91:W91 K93:W93 K95:W95 K97:W97 K99:W99 K101:W101 K103:W103 K105:W105 K107:W107 K119:W119 K121:W121 K123:W123 K125:W125 K127:W127 K129:W129 K131:W131 K133:W133 K135:W135 K137:W137 K139:W139 K141:W141 K143:W143 K145:W145 K147:W147 K149:W149 K151:W151 K153:W153 K155:W155 K157:W157 K159:W159 K161:W161 K163:W163 K165:W165 K167:W167 K169:W169 K171:W171 K173:W173 K175:W175 K177:W177">
    <cfRule type="expression" dxfId="61" priority="88">
      <formula>NOT(AND(K$2&gt;=Projekt_Start,K$2&lt;=Projekt_Stop))</formula>
    </cfRule>
  </conditionalFormatting>
  <conditionalFormatting sqref="K362:W362 K364:W364 K374:W375 K377:W377">
    <cfRule type="cellIs" dxfId="60" priority="22" operator="lessThan">
      <formula>0</formula>
    </cfRule>
  </conditionalFormatting>
  <conditionalFormatting sqref="K368:W368 K380:W380">
    <cfRule type="containsText" dxfId="59" priority="4" operator="containsText" text="tak">
      <formula>NOT(ISERROR(SEARCH("tak",K368)))</formula>
    </cfRule>
    <cfRule type="containsText" dxfId="58" priority="5" operator="containsText" text="nie">
      <formula>NOT(ISERROR(SEARCH("nie",K368)))</formula>
    </cfRule>
  </conditionalFormatting>
  <conditionalFormatting sqref="K379:W379">
    <cfRule type="cellIs" dxfId="57" priority="16" operator="lessThan">
      <formula>0</formula>
    </cfRule>
  </conditionalFormatting>
  <dataValidations count="9">
    <dataValidation type="list" allowBlank="1" showInputMessage="1" showErrorMessage="1" sqref="F118:F177" xr:uid="{FA6C6B73-7770-4157-91E4-2A0E53DC017D}">
      <formula1>Lista_ST</formula1>
    </dataValidation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118:E177 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382:W382" xr:uid="{ED727E97-3692-4AFB-933B-F6D89362CB5F}"/>
    <dataValidation type="list" allowBlank="1" showInputMessage="1" showErrorMessage="1" sqref="C118:C177" xr:uid="{412B3BA6-23F0-487A-B43A-69D97E5C527E}">
      <formula1>Lista_RodzajeWydatkowST</formula1>
    </dataValidation>
    <dataValidation type="custom" allowBlank="1" showInputMessage="1" showErrorMessage="1" errorTitle="Uwaga" error="Organizacja badawcza nie sporządza prognozy przychodów projektu" sqref="B274:B276 B280:B333 B277:B279" xr:uid="{8F44E7D4-8594-4EDA-974E-8F9DA8F56AA5}">
      <formula1>Rodzaj_Podmiotu&lt;&gt;3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&amp;"-,Pogrubiony"&amp;N_x000D_&amp;1#&amp;"Calibri"&amp;8&amp;K000000 K2 - Informacja wewnętrzna (Internal)&amp;R&amp;8Arkusz: &amp;"-,Pogrubiony"&amp;A</oddFooter>
  </headerFooter>
  <rowBreaks count="7" manualBreakCount="7">
    <brk id="59" min="1" max="22" man="1"/>
    <brk id="113" min="1" max="22" man="1"/>
    <brk id="183" min="1" max="22" man="1"/>
    <brk id="226" min="1" max="22" man="1"/>
    <brk id="269" min="1" max="22" man="1"/>
    <brk id="336" min="1" max="22" man="1"/>
    <brk id="381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T129"/>
  <sheetViews>
    <sheetView showGridLines="0" zoomScaleNormal="100" workbookViewId="0"/>
  </sheetViews>
  <sheetFormatPr defaultColWidth="0" defaultRowHeight="12" zeroHeight="1" x14ac:dyDescent="0.3"/>
  <cols>
    <col min="1" max="1" width="2.7265625" style="53" customWidth="1"/>
    <col min="2" max="2" width="59" style="53" bestFit="1" customWidth="1"/>
    <col min="3" max="19" width="10.7265625" style="53" customWidth="1"/>
    <col min="20" max="20" width="2.7265625" style="53" customWidth="1"/>
    <col min="21" max="16384" width="9.1796875" style="53" hidden="1"/>
  </cols>
  <sheetData>
    <row r="1" spans="2:19" x14ac:dyDescent="0.3"/>
    <row r="2" spans="2:19" ht="14.5" x14ac:dyDescent="0.3">
      <c r="B2" s="227" t="str">
        <f>Projekt_Info</f>
        <v xml:space="preserve"> [Wskaż wielkość podmiotu] Uzupełnij nazwę podmiotu | Uzupełnij tytuł projektu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</row>
    <row r="3" spans="2:19" x14ac:dyDescent="0.3"/>
    <row r="4" spans="2:19" x14ac:dyDescent="0.3">
      <c r="B4" s="18" t="s">
        <v>17</v>
      </c>
      <c r="C4" s="18" t="e">
        <f>Engine!C381</f>
        <v>#N/A</v>
      </c>
      <c r="D4" s="18" t="e">
        <f>Engine!D381</f>
        <v>#N/A</v>
      </c>
      <c r="E4" s="18" t="e">
        <f>Engine!E381</f>
        <v>#N/A</v>
      </c>
      <c r="F4" s="19" t="e">
        <f>Engine!F381</f>
        <v>#N/A</v>
      </c>
      <c r="G4" s="18" t="e">
        <f>Engine!G381</f>
        <v>#N/A</v>
      </c>
      <c r="H4" s="18" t="e">
        <f>Engine!H381</f>
        <v>#N/A</v>
      </c>
      <c r="I4" s="18" t="e">
        <f>Engine!I381</f>
        <v>#N/A</v>
      </c>
      <c r="J4" s="18" t="e">
        <f>Engine!J381</f>
        <v>#N/A</v>
      </c>
      <c r="K4" s="18" t="e">
        <f>Engine!K381</f>
        <v>#N/A</v>
      </c>
      <c r="L4" s="18" t="e">
        <f>Engine!L381</f>
        <v>#N/A</v>
      </c>
      <c r="M4" s="18" t="e">
        <f>Engine!M381</f>
        <v>#N/A</v>
      </c>
      <c r="N4" s="18" t="e">
        <f>Engine!N381</f>
        <v>#N/A</v>
      </c>
      <c r="O4" s="18" t="e">
        <f>Engine!O381</f>
        <v>#N/A</v>
      </c>
      <c r="P4" s="18" t="e">
        <f>Engine!P381</f>
        <v>#N/A</v>
      </c>
      <c r="Q4" s="18" t="e">
        <f>Engine!Q381</f>
        <v>#N/A</v>
      </c>
      <c r="R4" s="18" t="e">
        <f>Engine!R381</f>
        <v>#N/A</v>
      </c>
      <c r="S4" s="18" t="e">
        <f>Engine!S381</f>
        <v>#N/A</v>
      </c>
    </row>
    <row r="5" spans="2:19" x14ac:dyDescent="0.3">
      <c r="B5" s="20" t="s">
        <v>18</v>
      </c>
      <c r="C5" s="21">
        <f>Engine!C798</f>
        <v>0</v>
      </c>
      <c r="D5" s="21">
        <f>Engine!D798</f>
        <v>0</v>
      </c>
      <c r="E5" s="21">
        <f>Engine!E798</f>
        <v>0</v>
      </c>
      <c r="F5" s="21">
        <f>Engine!F798</f>
        <v>0</v>
      </c>
      <c r="G5" s="21">
        <f ca="1">Engine!G798</f>
        <v>0</v>
      </c>
      <c r="H5" s="21">
        <f ca="1">Engine!H798</f>
        <v>0</v>
      </c>
      <c r="I5" s="21">
        <f ca="1">Engine!I798</f>
        <v>0</v>
      </c>
      <c r="J5" s="21">
        <f ca="1">Engine!J798</f>
        <v>0</v>
      </c>
      <c r="K5" s="21">
        <f ca="1">Engine!K798</f>
        <v>0</v>
      </c>
      <c r="L5" s="21">
        <f ca="1">Engine!L798</f>
        <v>0</v>
      </c>
      <c r="M5" s="21">
        <f ca="1">Engine!M798</f>
        <v>0</v>
      </c>
      <c r="N5" s="21">
        <f ca="1">Engine!N798</f>
        <v>0</v>
      </c>
      <c r="O5" s="21">
        <f ca="1">Engine!O798</f>
        <v>0</v>
      </c>
      <c r="P5" s="21">
        <f ca="1">Engine!P798</f>
        <v>0</v>
      </c>
      <c r="Q5" s="21">
        <f ca="1">Engine!Q798</f>
        <v>0</v>
      </c>
      <c r="R5" s="21">
        <f ca="1">Engine!R798</f>
        <v>0</v>
      </c>
      <c r="S5" s="21">
        <f ca="1">Engine!S798</f>
        <v>0</v>
      </c>
    </row>
    <row r="6" spans="2:19" x14ac:dyDescent="0.3">
      <c r="B6" s="22" t="s">
        <v>19</v>
      </c>
      <c r="C6" s="138">
        <f>Engine!C799</f>
        <v>0</v>
      </c>
      <c r="D6" s="138">
        <f>Engine!D799</f>
        <v>0</v>
      </c>
      <c r="E6" s="138">
        <f>Engine!E799</f>
        <v>0</v>
      </c>
      <c r="F6" s="138">
        <f>Engine!F799</f>
        <v>0</v>
      </c>
      <c r="G6" s="138">
        <f ca="1">Engine!G799</f>
        <v>0</v>
      </c>
      <c r="H6" s="138">
        <f ca="1">Engine!H799</f>
        <v>0</v>
      </c>
      <c r="I6" s="138">
        <f ca="1">Engine!I799</f>
        <v>0</v>
      </c>
      <c r="J6" s="138">
        <f ca="1">Engine!J799</f>
        <v>0</v>
      </c>
      <c r="K6" s="138">
        <f ca="1">Engine!K799</f>
        <v>0</v>
      </c>
      <c r="L6" s="138">
        <f ca="1">Engine!L799</f>
        <v>0</v>
      </c>
      <c r="M6" s="138">
        <f ca="1">Engine!M799</f>
        <v>0</v>
      </c>
      <c r="N6" s="138">
        <f ca="1">Engine!N799</f>
        <v>0</v>
      </c>
      <c r="O6" s="138">
        <f ca="1">Engine!O799</f>
        <v>0</v>
      </c>
      <c r="P6" s="138">
        <f ca="1">Engine!P799</f>
        <v>0</v>
      </c>
      <c r="Q6" s="138">
        <f ca="1">Engine!Q799</f>
        <v>0</v>
      </c>
      <c r="R6" s="138">
        <f ca="1">Engine!R799</f>
        <v>0</v>
      </c>
      <c r="S6" s="138">
        <f ca="1">Engine!S799</f>
        <v>0</v>
      </c>
    </row>
    <row r="7" spans="2:19" x14ac:dyDescent="0.3">
      <c r="B7" s="23" t="s">
        <v>20</v>
      </c>
      <c r="C7" s="14">
        <f>Engine!C800</f>
        <v>0</v>
      </c>
      <c r="D7" s="14">
        <f>Engine!D800</f>
        <v>0</v>
      </c>
      <c r="E7" s="14">
        <f>Engine!E800</f>
        <v>0</v>
      </c>
      <c r="F7" s="14">
        <f>Engine!F800</f>
        <v>0</v>
      </c>
      <c r="G7" s="14">
        <f ca="1">Engine!G800</f>
        <v>0</v>
      </c>
      <c r="H7" s="14">
        <f ca="1">Engine!H800</f>
        <v>0</v>
      </c>
      <c r="I7" s="14">
        <f ca="1">Engine!I800</f>
        <v>0</v>
      </c>
      <c r="J7" s="14">
        <f ca="1">Engine!J800</f>
        <v>0</v>
      </c>
      <c r="K7" s="14">
        <f ca="1">Engine!K800</f>
        <v>0</v>
      </c>
      <c r="L7" s="14">
        <f ca="1">Engine!L800</f>
        <v>0</v>
      </c>
      <c r="M7" s="14">
        <f ca="1">Engine!M800</f>
        <v>0</v>
      </c>
      <c r="N7" s="14">
        <f ca="1">Engine!N800</f>
        <v>0</v>
      </c>
      <c r="O7" s="14">
        <f ca="1">Engine!O800</f>
        <v>0</v>
      </c>
      <c r="P7" s="14">
        <f ca="1">Engine!P800</f>
        <v>0</v>
      </c>
      <c r="Q7" s="14">
        <f ca="1">Engine!Q800</f>
        <v>0</v>
      </c>
      <c r="R7" s="14">
        <f ca="1">Engine!R800</f>
        <v>0</v>
      </c>
      <c r="S7" s="14">
        <f ca="1">Engine!S800</f>
        <v>0</v>
      </c>
    </row>
    <row r="8" spans="2:19" x14ac:dyDescent="0.3">
      <c r="B8" s="13" t="s">
        <v>21</v>
      </c>
      <c r="C8" s="15">
        <f>Engine!C801</f>
        <v>0</v>
      </c>
      <c r="D8" s="15">
        <f>Engine!D801</f>
        <v>0</v>
      </c>
      <c r="E8" s="15">
        <f>Engine!E801</f>
        <v>0</v>
      </c>
      <c r="F8" s="15">
        <f>Engine!F801</f>
        <v>0</v>
      </c>
      <c r="G8" s="15">
        <f ca="1">Engine!G801</f>
        <v>0</v>
      </c>
      <c r="H8" s="15">
        <f ca="1">Engine!H801</f>
        <v>0</v>
      </c>
      <c r="I8" s="15">
        <f ca="1">Engine!I801</f>
        <v>0</v>
      </c>
      <c r="J8" s="15">
        <f ca="1">Engine!J801</f>
        <v>0</v>
      </c>
      <c r="K8" s="15">
        <f ca="1">Engine!K801</f>
        <v>0</v>
      </c>
      <c r="L8" s="15">
        <f ca="1">Engine!L801</f>
        <v>0</v>
      </c>
      <c r="M8" s="15">
        <f ca="1">Engine!M801</f>
        <v>0</v>
      </c>
      <c r="N8" s="15">
        <f ca="1">Engine!N801</f>
        <v>0</v>
      </c>
      <c r="O8" s="15">
        <f ca="1">Engine!O801</f>
        <v>0</v>
      </c>
      <c r="P8" s="15">
        <f ca="1">Engine!P801</f>
        <v>0</v>
      </c>
      <c r="Q8" s="15">
        <f ca="1">Engine!Q801</f>
        <v>0</v>
      </c>
      <c r="R8" s="15">
        <f ca="1">Engine!R801</f>
        <v>0</v>
      </c>
      <c r="S8" s="15">
        <f ca="1">Engine!S801</f>
        <v>0</v>
      </c>
    </row>
    <row r="9" spans="2:19" x14ac:dyDescent="0.3">
      <c r="B9" s="24" t="s">
        <v>22</v>
      </c>
      <c r="C9" s="51">
        <f>Engine!C802</f>
        <v>0</v>
      </c>
      <c r="D9" s="51">
        <f>Engine!D802</f>
        <v>0</v>
      </c>
      <c r="E9" s="51">
        <f>Engine!E802</f>
        <v>0</v>
      </c>
      <c r="F9" s="51">
        <f>Engine!F802</f>
        <v>0</v>
      </c>
      <c r="G9" s="51">
        <f ca="1">Engine!G802</f>
        <v>0</v>
      </c>
      <c r="H9" s="51">
        <f ca="1">Engine!H802</f>
        <v>0</v>
      </c>
      <c r="I9" s="51">
        <f ca="1">Engine!I802</f>
        <v>0</v>
      </c>
      <c r="J9" s="51">
        <f ca="1">Engine!J802</f>
        <v>0</v>
      </c>
      <c r="K9" s="51">
        <f ca="1">Engine!K802</f>
        <v>0</v>
      </c>
      <c r="L9" s="51">
        <f ca="1">Engine!L802</f>
        <v>0</v>
      </c>
      <c r="M9" s="51">
        <f ca="1">Engine!M802</f>
        <v>0</v>
      </c>
      <c r="N9" s="51">
        <f ca="1">Engine!N802</f>
        <v>0</v>
      </c>
      <c r="O9" s="51">
        <f ca="1">Engine!O802</f>
        <v>0</v>
      </c>
      <c r="P9" s="51">
        <f ca="1">Engine!P802</f>
        <v>0</v>
      </c>
      <c r="Q9" s="51">
        <f ca="1">Engine!Q802</f>
        <v>0</v>
      </c>
      <c r="R9" s="51">
        <f ca="1">Engine!R802</f>
        <v>0</v>
      </c>
      <c r="S9" s="51">
        <f ca="1">Engine!S802</f>
        <v>0</v>
      </c>
    </row>
    <row r="10" spans="2:19" x14ac:dyDescent="0.3">
      <c r="B10" s="24" t="s">
        <v>23</v>
      </c>
      <c r="C10" s="51">
        <f>Engine!C803</f>
        <v>0</v>
      </c>
      <c r="D10" s="51">
        <f>Engine!D803</f>
        <v>0</v>
      </c>
      <c r="E10" s="51">
        <f>Engine!E803</f>
        <v>0</v>
      </c>
      <c r="F10" s="51">
        <f>Engine!F803</f>
        <v>0</v>
      </c>
      <c r="G10" s="51">
        <f ca="1">Engine!G803</f>
        <v>0</v>
      </c>
      <c r="H10" s="51">
        <f ca="1">Engine!H803</f>
        <v>0</v>
      </c>
      <c r="I10" s="51">
        <f ca="1">Engine!I803</f>
        <v>0</v>
      </c>
      <c r="J10" s="51">
        <f ca="1">Engine!J803</f>
        <v>0</v>
      </c>
      <c r="K10" s="51">
        <f ca="1">Engine!K803</f>
        <v>0</v>
      </c>
      <c r="L10" s="51">
        <f ca="1">Engine!L803</f>
        <v>0</v>
      </c>
      <c r="M10" s="51">
        <f ca="1">Engine!M803</f>
        <v>0</v>
      </c>
      <c r="N10" s="51">
        <f ca="1">Engine!N803</f>
        <v>0</v>
      </c>
      <c r="O10" s="51">
        <f ca="1">Engine!O803</f>
        <v>0</v>
      </c>
      <c r="P10" s="51">
        <f ca="1">Engine!P803</f>
        <v>0</v>
      </c>
      <c r="Q10" s="51">
        <f ca="1">Engine!Q803</f>
        <v>0</v>
      </c>
      <c r="R10" s="51">
        <f ca="1">Engine!R803</f>
        <v>0</v>
      </c>
      <c r="S10" s="51">
        <f ca="1">Engine!S803</f>
        <v>0</v>
      </c>
    </row>
    <row r="11" spans="2:19" x14ac:dyDescent="0.3">
      <c r="B11" s="24" t="s">
        <v>24</v>
      </c>
      <c r="C11" s="51">
        <f>Engine!C804</f>
        <v>0</v>
      </c>
      <c r="D11" s="51">
        <f>Engine!D804</f>
        <v>0</v>
      </c>
      <c r="E11" s="51">
        <f>Engine!E804</f>
        <v>0</v>
      </c>
      <c r="F11" s="51">
        <f>Engine!F804</f>
        <v>0</v>
      </c>
      <c r="G11" s="51">
        <f ca="1">Engine!G804</f>
        <v>0</v>
      </c>
      <c r="H11" s="51">
        <f ca="1">Engine!H804</f>
        <v>0</v>
      </c>
      <c r="I11" s="51">
        <f ca="1">Engine!I804</f>
        <v>0</v>
      </c>
      <c r="J11" s="51">
        <f ca="1">Engine!J804</f>
        <v>0</v>
      </c>
      <c r="K11" s="51">
        <f ca="1">Engine!K804</f>
        <v>0</v>
      </c>
      <c r="L11" s="51">
        <f ca="1">Engine!L804</f>
        <v>0</v>
      </c>
      <c r="M11" s="51">
        <f ca="1">Engine!M804</f>
        <v>0</v>
      </c>
      <c r="N11" s="51">
        <f ca="1">Engine!N804</f>
        <v>0</v>
      </c>
      <c r="O11" s="51">
        <f ca="1">Engine!O804</f>
        <v>0</v>
      </c>
      <c r="P11" s="51">
        <f ca="1">Engine!P804</f>
        <v>0</v>
      </c>
      <c r="Q11" s="51">
        <f ca="1">Engine!Q804</f>
        <v>0</v>
      </c>
      <c r="R11" s="51">
        <f ca="1">Engine!R804</f>
        <v>0</v>
      </c>
      <c r="S11" s="51">
        <f ca="1">Engine!S804</f>
        <v>0</v>
      </c>
    </row>
    <row r="12" spans="2:19" x14ac:dyDescent="0.3">
      <c r="B12" s="24" t="s">
        <v>25</v>
      </c>
      <c r="C12" s="51">
        <f>Engine!C805</f>
        <v>0</v>
      </c>
      <c r="D12" s="51">
        <f>Engine!D805</f>
        <v>0</v>
      </c>
      <c r="E12" s="51">
        <f>Engine!E805</f>
        <v>0</v>
      </c>
      <c r="F12" s="51">
        <f>Engine!F805</f>
        <v>0</v>
      </c>
      <c r="G12" s="51">
        <f ca="1">Engine!G805</f>
        <v>0</v>
      </c>
      <c r="H12" s="51">
        <f ca="1">Engine!H805</f>
        <v>0</v>
      </c>
      <c r="I12" s="51">
        <f ca="1">Engine!I805</f>
        <v>0</v>
      </c>
      <c r="J12" s="51">
        <f ca="1">Engine!J805</f>
        <v>0</v>
      </c>
      <c r="K12" s="51">
        <f ca="1">Engine!K805</f>
        <v>0</v>
      </c>
      <c r="L12" s="51">
        <f ca="1">Engine!L805</f>
        <v>0</v>
      </c>
      <c r="M12" s="51">
        <f ca="1">Engine!M805</f>
        <v>0</v>
      </c>
      <c r="N12" s="51">
        <f ca="1">Engine!N805</f>
        <v>0</v>
      </c>
      <c r="O12" s="51">
        <f ca="1">Engine!O805</f>
        <v>0</v>
      </c>
      <c r="P12" s="51">
        <f ca="1">Engine!P805</f>
        <v>0</v>
      </c>
      <c r="Q12" s="51">
        <f ca="1">Engine!Q805</f>
        <v>0</v>
      </c>
      <c r="R12" s="51">
        <f ca="1">Engine!R805</f>
        <v>0</v>
      </c>
      <c r="S12" s="51">
        <f ca="1">Engine!S805</f>
        <v>0</v>
      </c>
    </row>
    <row r="13" spans="2:19" x14ac:dyDescent="0.3">
      <c r="B13" s="24" t="s">
        <v>26</v>
      </c>
      <c r="C13" s="51">
        <f>Engine!C806</f>
        <v>0</v>
      </c>
      <c r="D13" s="51">
        <f>Engine!D806</f>
        <v>0</v>
      </c>
      <c r="E13" s="51">
        <f>Engine!E806</f>
        <v>0</v>
      </c>
      <c r="F13" s="51">
        <f>Engine!F806</f>
        <v>0</v>
      </c>
      <c r="G13" s="51">
        <f ca="1">Engine!G806</f>
        <v>0</v>
      </c>
      <c r="H13" s="51">
        <f ca="1">Engine!H806</f>
        <v>0</v>
      </c>
      <c r="I13" s="51">
        <f ca="1">Engine!I806</f>
        <v>0</v>
      </c>
      <c r="J13" s="51">
        <f ca="1">Engine!J806</f>
        <v>0</v>
      </c>
      <c r="K13" s="51">
        <f ca="1">Engine!K806</f>
        <v>0</v>
      </c>
      <c r="L13" s="51">
        <f ca="1">Engine!L806</f>
        <v>0</v>
      </c>
      <c r="M13" s="51">
        <f ca="1">Engine!M806</f>
        <v>0</v>
      </c>
      <c r="N13" s="51">
        <f ca="1">Engine!N806</f>
        <v>0</v>
      </c>
      <c r="O13" s="51">
        <f ca="1">Engine!O806</f>
        <v>0</v>
      </c>
      <c r="P13" s="51">
        <f ca="1">Engine!P806</f>
        <v>0</v>
      </c>
      <c r="Q13" s="51">
        <f ca="1">Engine!Q806</f>
        <v>0</v>
      </c>
      <c r="R13" s="51">
        <f ca="1">Engine!R806</f>
        <v>0</v>
      </c>
      <c r="S13" s="51">
        <f ca="1">Engine!S806</f>
        <v>0</v>
      </c>
    </row>
    <row r="14" spans="2:19" x14ac:dyDescent="0.3">
      <c r="B14" s="25" t="s">
        <v>27</v>
      </c>
      <c r="C14" s="139">
        <f>Engine!C807</f>
        <v>0</v>
      </c>
      <c r="D14" s="139">
        <f>Engine!D807</f>
        <v>0</v>
      </c>
      <c r="E14" s="139">
        <f>Engine!E807</f>
        <v>0</v>
      </c>
      <c r="F14" s="139">
        <f>Engine!F807</f>
        <v>0</v>
      </c>
      <c r="G14" s="139">
        <f>Engine!G807</f>
        <v>0</v>
      </c>
      <c r="H14" s="139">
        <f>Engine!H807</f>
        <v>0</v>
      </c>
      <c r="I14" s="139">
        <f>Engine!I807</f>
        <v>0</v>
      </c>
      <c r="J14" s="139">
        <f>Engine!J807</f>
        <v>0</v>
      </c>
      <c r="K14" s="139">
        <f>Engine!K807</f>
        <v>0</v>
      </c>
      <c r="L14" s="139">
        <f>Engine!L807</f>
        <v>0</v>
      </c>
      <c r="M14" s="139">
        <f>Engine!M807</f>
        <v>0</v>
      </c>
      <c r="N14" s="139">
        <f>Engine!N807</f>
        <v>0</v>
      </c>
      <c r="O14" s="139">
        <f>Engine!O807</f>
        <v>0</v>
      </c>
      <c r="P14" s="139">
        <f>Engine!P807</f>
        <v>0</v>
      </c>
      <c r="Q14" s="139">
        <f>Engine!Q807</f>
        <v>0</v>
      </c>
      <c r="R14" s="139">
        <f>Engine!R807</f>
        <v>0</v>
      </c>
      <c r="S14" s="139">
        <f>Engine!S807</f>
        <v>0</v>
      </c>
    </row>
    <row r="15" spans="2:19" x14ac:dyDescent="0.3">
      <c r="B15" s="23" t="s">
        <v>28</v>
      </c>
      <c r="C15" s="14">
        <f>Engine!C808</f>
        <v>0</v>
      </c>
      <c r="D15" s="14">
        <f>Engine!D808</f>
        <v>0</v>
      </c>
      <c r="E15" s="14">
        <f>Engine!E808</f>
        <v>0</v>
      </c>
      <c r="F15" s="14">
        <f>Engine!F808</f>
        <v>0</v>
      </c>
      <c r="G15" s="14">
        <f>Engine!G808</f>
        <v>0</v>
      </c>
      <c r="H15" s="14">
        <f>Engine!H808</f>
        <v>0</v>
      </c>
      <c r="I15" s="14">
        <f>Engine!I808</f>
        <v>0</v>
      </c>
      <c r="J15" s="14">
        <f>Engine!J808</f>
        <v>0</v>
      </c>
      <c r="K15" s="14">
        <f>Engine!K808</f>
        <v>0</v>
      </c>
      <c r="L15" s="14">
        <f>Engine!L808</f>
        <v>0</v>
      </c>
      <c r="M15" s="14">
        <f>Engine!M808</f>
        <v>0</v>
      </c>
      <c r="N15" s="14">
        <f>Engine!N808</f>
        <v>0</v>
      </c>
      <c r="O15" s="14">
        <f>Engine!O808</f>
        <v>0</v>
      </c>
      <c r="P15" s="14">
        <f>Engine!P808</f>
        <v>0</v>
      </c>
      <c r="Q15" s="14">
        <f>Engine!Q808</f>
        <v>0</v>
      </c>
      <c r="R15" s="14">
        <f>Engine!R808</f>
        <v>0</v>
      </c>
      <c r="S15" s="14">
        <f>Engine!S808</f>
        <v>0</v>
      </c>
    </row>
    <row r="16" spans="2:19" x14ac:dyDescent="0.3">
      <c r="B16" s="23" t="s">
        <v>29</v>
      </c>
      <c r="C16" s="14">
        <f>Engine!C809</f>
        <v>0</v>
      </c>
      <c r="D16" s="14">
        <f>Engine!D809</f>
        <v>0</v>
      </c>
      <c r="E16" s="14">
        <f>Engine!E809</f>
        <v>0</v>
      </c>
      <c r="F16" s="14">
        <f>Engine!F809</f>
        <v>0</v>
      </c>
      <c r="G16" s="14">
        <f>Engine!G809</f>
        <v>0</v>
      </c>
      <c r="H16" s="14">
        <f>Engine!H809</f>
        <v>0</v>
      </c>
      <c r="I16" s="14">
        <f>Engine!I809</f>
        <v>0</v>
      </c>
      <c r="J16" s="14">
        <f>Engine!J809</f>
        <v>0</v>
      </c>
      <c r="K16" s="14">
        <f>Engine!K809</f>
        <v>0</v>
      </c>
      <c r="L16" s="14">
        <f>Engine!L809</f>
        <v>0</v>
      </c>
      <c r="M16" s="14">
        <f>Engine!M809</f>
        <v>0</v>
      </c>
      <c r="N16" s="14">
        <f>Engine!N809</f>
        <v>0</v>
      </c>
      <c r="O16" s="14">
        <f>Engine!O809</f>
        <v>0</v>
      </c>
      <c r="P16" s="14">
        <f>Engine!P809</f>
        <v>0</v>
      </c>
      <c r="Q16" s="14">
        <f>Engine!Q809</f>
        <v>0</v>
      </c>
      <c r="R16" s="14">
        <f>Engine!R809</f>
        <v>0</v>
      </c>
      <c r="S16" s="14">
        <f>Engine!S809</f>
        <v>0</v>
      </c>
    </row>
    <row r="17" spans="2:19" x14ac:dyDescent="0.3">
      <c r="B17" s="26" t="s">
        <v>30</v>
      </c>
      <c r="C17" s="140">
        <f>Engine!C810</f>
        <v>0</v>
      </c>
      <c r="D17" s="140">
        <f>Engine!D810</f>
        <v>0</v>
      </c>
      <c r="E17" s="140">
        <f>Engine!E810</f>
        <v>0</v>
      </c>
      <c r="F17" s="140">
        <f>Engine!F810</f>
        <v>0</v>
      </c>
      <c r="G17" s="140">
        <f>Engine!G810</f>
        <v>0</v>
      </c>
      <c r="H17" s="140">
        <f>Engine!H810</f>
        <v>0</v>
      </c>
      <c r="I17" s="140">
        <f>Engine!I810</f>
        <v>0</v>
      </c>
      <c r="J17" s="140">
        <f>Engine!J810</f>
        <v>0</v>
      </c>
      <c r="K17" s="140">
        <f>Engine!K810</f>
        <v>0</v>
      </c>
      <c r="L17" s="140">
        <f>Engine!L810</f>
        <v>0</v>
      </c>
      <c r="M17" s="140">
        <f>Engine!M810</f>
        <v>0</v>
      </c>
      <c r="N17" s="140">
        <f>Engine!N810</f>
        <v>0</v>
      </c>
      <c r="O17" s="140">
        <f>Engine!O810</f>
        <v>0</v>
      </c>
      <c r="P17" s="140">
        <f>Engine!P810</f>
        <v>0</v>
      </c>
      <c r="Q17" s="140">
        <f>Engine!Q810</f>
        <v>0</v>
      </c>
      <c r="R17" s="140">
        <f>Engine!R810</f>
        <v>0</v>
      </c>
      <c r="S17" s="140">
        <f>Engine!S810</f>
        <v>0</v>
      </c>
    </row>
    <row r="18" spans="2:19" x14ac:dyDescent="0.3">
      <c r="B18" s="20" t="s">
        <v>31</v>
      </c>
      <c r="C18" s="21">
        <f>Engine!C811</f>
        <v>0</v>
      </c>
      <c r="D18" s="21">
        <f>Engine!D811</f>
        <v>0</v>
      </c>
      <c r="E18" s="21">
        <f>Engine!E811</f>
        <v>0</v>
      </c>
      <c r="F18" s="21">
        <f>Engine!F811</f>
        <v>0</v>
      </c>
      <c r="G18" s="21">
        <f ca="1">Engine!G811</f>
        <v>0</v>
      </c>
      <c r="H18" s="21">
        <f ca="1">Engine!H811</f>
        <v>0</v>
      </c>
      <c r="I18" s="21">
        <f ca="1">Engine!I811</f>
        <v>0</v>
      </c>
      <c r="J18" s="21">
        <f ca="1">Engine!J811</f>
        <v>0</v>
      </c>
      <c r="K18" s="21">
        <f ca="1">Engine!K811</f>
        <v>0</v>
      </c>
      <c r="L18" s="21">
        <f ca="1">Engine!L811</f>
        <v>0</v>
      </c>
      <c r="M18" s="21">
        <f ca="1">Engine!M811</f>
        <v>0</v>
      </c>
      <c r="N18" s="21">
        <f ca="1">Engine!N811</f>
        <v>0</v>
      </c>
      <c r="O18" s="21">
        <f ca="1">Engine!O811</f>
        <v>0</v>
      </c>
      <c r="P18" s="21">
        <f ca="1">Engine!P811</f>
        <v>0</v>
      </c>
      <c r="Q18" s="21">
        <f ca="1">Engine!Q811</f>
        <v>0</v>
      </c>
      <c r="R18" s="21">
        <f ca="1">Engine!R811</f>
        <v>0</v>
      </c>
      <c r="S18" s="21">
        <f ca="1">Engine!S811</f>
        <v>0</v>
      </c>
    </row>
    <row r="19" spans="2:19" x14ac:dyDescent="0.3">
      <c r="B19" s="22" t="s">
        <v>32</v>
      </c>
      <c r="C19" s="138">
        <f>Engine!C812</f>
        <v>0</v>
      </c>
      <c r="D19" s="138">
        <f>Engine!D812</f>
        <v>0</v>
      </c>
      <c r="E19" s="138">
        <f>Engine!E812</f>
        <v>0</v>
      </c>
      <c r="F19" s="138">
        <f>Engine!F812</f>
        <v>0</v>
      </c>
      <c r="G19" s="138">
        <f ca="1">Engine!G812</f>
        <v>0</v>
      </c>
      <c r="H19" s="138">
        <f ca="1">Engine!H812</f>
        <v>0</v>
      </c>
      <c r="I19" s="138">
        <f ca="1">Engine!I812</f>
        <v>0</v>
      </c>
      <c r="J19" s="138">
        <f ca="1">Engine!J812</f>
        <v>0</v>
      </c>
      <c r="K19" s="138">
        <f ca="1">Engine!K812</f>
        <v>0</v>
      </c>
      <c r="L19" s="138">
        <f ca="1">Engine!L812</f>
        <v>0</v>
      </c>
      <c r="M19" s="138">
        <f ca="1">Engine!M812</f>
        <v>0</v>
      </c>
      <c r="N19" s="138">
        <f ca="1">Engine!N812</f>
        <v>0</v>
      </c>
      <c r="O19" s="138">
        <f ca="1">Engine!O812</f>
        <v>0</v>
      </c>
      <c r="P19" s="138">
        <f ca="1">Engine!P812</f>
        <v>0</v>
      </c>
      <c r="Q19" s="138">
        <f ca="1">Engine!Q812</f>
        <v>0</v>
      </c>
      <c r="R19" s="138">
        <f ca="1">Engine!R812</f>
        <v>0</v>
      </c>
      <c r="S19" s="138">
        <f ca="1">Engine!S812</f>
        <v>0</v>
      </c>
    </row>
    <row r="20" spans="2:19" x14ac:dyDescent="0.3">
      <c r="B20" s="23" t="s">
        <v>33</v>
      </c>
      <c r="C20" s="14">
        <f>Engine!C813</f>
        <v>0</v>
      </c>
      <c r="D20" s="14">
        <f>Engine!D813</f>
        <v>0</v>
      </c>
      <c r="E20" s="14">
        <f>Engine!E813</f>
        <v>0</v>
      </c>
      <c r="F20" s="14">
        <f>Engine!F813</f>
        <v>0</v>
      </c>
      <c r="G20" s="14">
        <f>Engine!G813</f>
        <v>0</v>
      </c>
      <c r="H20" s="14">
        <f>Engine!H813</f>
        <v>0</v>
      </c>
      <c r="I20" s="14">
        <f>Engine!I813</f>
        <v>0</v>
      </c>
      <c r="J20" s="14">
        <f>Engine!J813</f>
        <v>0</v>
      </c>
      <c r="K20" s="14">
        <f>Engine!K813</f>
        <v>0</v>
      </c>
      <c r="L20" s="14">
        <f>Engine!L813</f>
        <v>0</v>
      </c>
      <c r="M20" s="14">
        <f>Engine!M813</f>
        <v>0</v>
      </c>
      <c r="N20" s="14">
        <f>Engine!N813</f>
        <v>0</v>
      </c>
      <c r="O20" s="14">
        <f>Engine!O813</f>
        <v>0</v>
      </c>
      <c r="P20" s="14">
        <f>Engine!P813</f>
        <v>0</v>
      </c>
      <c r="Q20" s="14">
        <f>Engine!Q813</f>
        <v>0</v>
      </c>
      <c r="R20" s="14">
        <f>Engine!R813</f>
        <v>0</v>
      </c>
      <c r="S20" s="14">
        <f>Engine!S813</f>
        <v>0</v>
      </c>
    </row>
    <row r="21" spans="2:19" x14ac:dyDescent="0.3">
      <c r="B21" s="28" t="s">
        <v>166</v>
      </c>
      <c r="C21" s="139">
        <f>Engine!C814</f>
        <v>0</v>
      </c>
      <c r="D21" s="139">
        <f>Engine!D814</f>
        <v>0</v>
      </c>
      <c r="E21" s="139">
        <f>Engine!E814</f>
        <v>0</v>
      </c>
      <c r="F21" s="139">
        <f>Engine!F814</f>
        <v>0</v>
      </c>
      <c r="G21" s="139">
        <f>Engine!G814</f>
        <v>0</v>
      </c>
      <c r="H21" s="139">
        <f>Engine!H814</f>
        <v>0</v>
      </c>
      <c r="I21" s="139">
        <f>Engine!I814</f>
        <v>0</v>
      </c>
      <c r="J21" s="139">
        <f>Engine!J814</f>
        <v>0</v>
      </c>
      <c r="K21" s="139">
        <f>Engine!K814</f>
        <v>0</v>
      </c>
      <c r="L21" s="139">
        <f>Engine!L814</f>
        <v>0</v>
      </c>
      <c r="M21" s="139">
        <f>Engine!M814</f>
        <v>0</v>
      </c>
      <c r="N21" s="139">
        <f>Engine!N814</f>
        <v>0</v>
      </c>
      <c r="O21" s="139">
        <f>Engine!O814</f>
        <v>0</v>
      </c>
      <c r="P21" s="139">
        <f>Engine!P814</f>
        <v>0</v>
      </c>
      <c r="Q21" s="139">
        <f>Engine!Q814</f>
        <v>0</v>
      </c>
      <c r="R21" s="139">
        <f>Engine!R814</f>
        <v>0</v>
      </c>
      <c r="S21" s="139">
        <f>Engine!S814</f>
        <v>0</v>
      </c>
    </row>
    <row r="22" spans="2:19" x14ac:dyDescent="0.3">
      <c r="B22" s="23" t="s">
        <v>34</v>
      </c>
      <c r="C22" s="14">
        <f>Engine!C815</f>
        <v>0</v>
      </c>
      <c r="D22" s="14">
        <f>Engine!D815</f>
        <v>0</v>
      </c>
      <c r="E22" s="14">
        <f>Engine!E815</f>
        <v>0</v>
      </c>
      <c r="F22" s="14">
        <f>Engine!F815</f>
        <v>0</v>
      </c>
      <c r="G22" s="14">
        <f ca="1">Engine!G815</f>
        <v>0</v>
      </c>
      <c r="H22" s="14">
        <f ca="1">Engine!H815</f>
        <v>0</v>
      </c>
      <c r="I22" s="14">
        <f ca="1">Engine!I815</f>
        <v>0</v>
      </c>
      <c r="J22" s="14">
        <f ca="1">Engine!J815</f>
        <v>0</v>
      </c>
      <c r="K22" s="14">
        <f ca="1">Engine!K815</f>
        <v>0</v>
      </c>
      <c r="L22" s="14">
        <f ca="1">Engine!L815</f>
        <v>0</v>
      </c>
      <c r="M22" s="14">
        <f ca="1">Engine!M815</f>
        <v>0</v>
      </c>
      <c r="N22" s="14">
        <f ca="1">Engine!N815</f>
        <v>0</v>
      </c>
      <c r="O22" s="14">
        <f ca="1">Engine!O815</f>
        <v>0</v>
      </c>
      <c r="P22" s="14">
        <f ca="1">Engine!P815</f>
        <v>0</v>
      </c>
      <c r="Q22" s="14">
        <f ca="1">Engine!Q815</f>
        <v>0</v>
      </c>
      <c r="R22" s="14">
        <f ca="1">Engine!R815</f>
        <v>0</v>
      </c>
      <c r="S22" s="14">
        <f ca="1">Engine!S815</f>
        <v>0</v>
      </c>
    </row>
    <row r="23" spans="2:19" x14ac:dyDescent="0.3">
      <c r="B23" s="27" t="s">
        <v>146</v>
      </c>
      <c r="C23" s="141">
        <f>Engine!C816</f>
        <v>0</v>
      </c>
      <c r="D23" s="141">
        <f>Engine!D816</f>
        <v>0</v>
      </c>
      <c r="E23" s="141">
        <f>Engine!E816</f>
        <v>0</v>
      </c>
      <c r="F23" s="141">
        <f>Engine!F816</f>
        <v>0</v>
      </c>
      <c r="G23" s="141">
        <f ca="1">Engine!G816</f>
        <v>0</v>
      </c>
      <c r="H23" s="141">
        <f ca="1">Engine!H816</f>
        <v>0</v>
      </c>
      <c r="I23" s="141">
        <f ca="1">Engine!I816</f>
        <v>0</v>
      </c>
      <c r="J23" s="141">
        <f ca="1">Engine!J816</f>
        <v>0</v>
      </c>
      <c r="K23" s="141">
        <f ca="1">Engine!K816</f>
        <v>0</v>
      </c>
      <c r="L23" s="141">
        <f ca="1">Engine!L816</f>
        <v>0</v>
      </c>
      <c r="M23" s="141">
        <f ca="1">Engine!M816</f>
        <v>0</v>
      </c>
      <c r="N23" s="141">
        <f ca="1">Engine!N816</f>
        <v>0</v>
      </c>
      <c r="O23" s="141">
        <f ca="1">Engine!O816</f>
        <v>0</v>
      </c>
      <c r="P23" s="141">
        <f ca="1">Engine!P816</f>
        <v>0</v>
      </c>
      <c r="Q23" s="141">
        <f ca="1">Engine!Q816</f>
        <v>0</v>
      </c>
      <c r="R23" s="141">
        <f ca="1">Engine!R816</f>
        <v>0</v>
      </c>
      <c r="S23" s="141">
        <f ca="1">Engine!S816</f>
        <v>0</v>
      </c>
    </row>
    <row r="24" spans="2:19" x14ac:dyDescent="0.3">
      <c r="B24" s="25" t="s">
        <v>147</v>
      </c>
      <c r="C24" s="139">
        <f>Engine!C817</f>
        <v>0</v>
      </c>
      <c r="D24" s="139">
        <f>Engine!D817</f>
        <v>0</v>
      </c>
      <c r="E24" s="139">
        <f>Engine!E817</f>
        <v>0</v>
      </c>
      <c r="F24" s="139">
        <f>Engine!F817</f>
        <v>0</v>
      </c>
      <c r="G24" s="139">
        <f>Engine!G817</f>
        <v>0</v>
      </c>
      <c r="H24" s="139">
        <f>Engine!H817</f>
        <v>0</v>
      </c>
      <c r="I24" s="139">
        <f>Engine!I817</f>
        <v>0</v>
      </c>
      <c r="J24" s="139">
        <f>Engine!J817</f>
        <v>0</v>
      </c>
      <c r="K24" s="139">
        <f>Engine!K817</f>
        <v>0</v>
      </c>
      <c r="L24" s="139">
        <f>Engine!L817</f>
        <v>0</v>
      </c>
      <c r="M24" s="139">
        <f>Engine!M817</f>
        <v>0</v>
      </c>
      <c r="N24" s="139">
        <f>Engine!N817</f>
        <v>0</v>
      </c>
      <c r="O24" s="139">
        <f>Engine!O817</f>
        <v>0</v>
      </c>
      <c r="P24" s="139">
        <f>Engine!P817</f>
        <v>0</v>
      </c>
      <c r="Q24" s="139">
        <f>Engine!Q817</f>
        <v>0</v>
      </c>
      <c r="R24" s="139">
        <f>Engine!R817</f>
        <v>0</v>
      </c>
      <c r="S24" s="139">
        <f>Engine!S817</f>
        <v>0</v>
      </c>
    </row>
    <row r="25" spans="2:19" x14ac:dyDescent="0.3">
      <c r="B25" s="23" t="s">
        <v>35</v>
      </c>
      <c r="C25" s="14">
        <f>Engine!C818</f>
        <v>0</v>
      </c>
      <c r="D25" s="14">
        <f>Engine!D818</f>
        <v>0</v>
      </c>
      <c r="E25" s="14">
        <f>Engine!E818</f>
        <v>0</v>
      </c>
      <c r="F25" s="14">
        <f>Engine!F818</f>
        <v>0</v>
      </c>
      <c r="G25" s="14">
        <f>Engine!G818</f>
        <v>0</v>
      </c>
      <c r="H25" s="14">
        <f>Engine!H818</f>
        <v>0</v>
      </c>
      <c r="I25" s="14">
        <f>Engine!I818</f>
        <v>0</v>
      </c>
      <c r="J25" s="14">
        <f>Engine!J818</f>
        <v>0</v>
      </c>
      <c r="K25" s="14">
        <f>Engine!K818</f>
        <v>0</v>
      </c>
      <c r="L25" s="14">
        <f>Engine!L818</f>
        <v>0</v>
      </c>
      <c r="M25" s="14">
        <f>Engine!M818</f>
        <v>0</v>
      </c>
      <c r="N25" s="14">
        <f>Engine!N818</f>
        <v>0</v>
      </c>
      <c r="O25" s="14">
        <f>Engine!O818</f>
        <v>0</v>
      </c>
      <c r="P25" s="14">
        <f>Engine!P818</f>
        <v>0</v>
      </c>
      <c r="Q25" s="14">
        <f>Engine!Q818</f>
        <v>0</v>
      </c>
      <c r="R25" s="14">
        <f>Engine!R818</f>
        <v>0</v>
      </c>
      <c r="S25" s="14">
        <f>Engine!S818</f>
        <v>0</v>
      </c>
    </row>
    <row r="26" spans="2:19" x14ac:dyDescent="0.3">
      <c r="B26" s="20" t="s">
        <v>36</v>
      </c>
      <c r="C26" s="21">
        <f>Engine!C819</f>
        <v>0</v>
      </c>
      <c r="D26" s="21">
        <f>Engine!D819</f>
        <v>0</v>
      </c>
      <c r="E26" s="21">
        <f>Engine!E819</f>
        <v>0</v>
      </c>
      <c r="F26" s="21">
        <f>Engine!F819</f>
        <v>0</v>
      </c>
      <c r="G26" s="21">
        <f ca="1">Engine!G819</f>
        <v>0</v>
      </c>
      <c r="H26" s="21">
        <f ca="1">Engine!H819</f>
        <v>0</v>
      </c>
      <c r="I26" s="21">
        <f ca="1">Engine!I819</f>
        <v>0</v>
      </c>
      <c r="J26" s="21">
        <f ca="1">Engine!J819</f>
        <v>0</v>
      </c>
      <c r="K26" s="21">
        <f ca="1">Engine!K819</f>
        <v>0</v>
      </c>
      <c r="L26" s="21">
        <f ca="1">Engine!L819</f>
        <v>0</v>
      </c>
      <c r="M26" s="21">
        <f ca="1">Engine!M819</f>
        <v>0</v>
      </c>
      <c r="N26" s="21">
        <f ca="1">Engine!N819</f>
        <v>0</v>
      </c>
      <c r="O26" s="21">
        <f ca="1">Engine!O819</f>
        <v>0</v>
      </c>
      <c r="P26" s="21">
        <f ca="1">Engine!P819</f>
        <v>0</v>
      </c>
      <c r="Q26" s="21">
        <f ca="1">Engine!Q819</f>
        <v>0</v>
      </c>
      <c r="R26" s="21">
        <f ca="1">Engine!R819</f>
        <v>0</v>
      </c>
      <c r="S26" s="21">
        <f ca="1">Engine!S819</f>
        <v>0</v>
      </c>
    </row>
    <row r="27" spans="2:19" x14ac:dyDescent="0.3">
      <c r="B27" s="34" t="s">
        <v>37</v>
      </c>
      <c r="C27" s="35" t="str">
        <f>IF(ROUND(C46=C26,0),"OK",ROUND(C26-C46,0))</f>
        <v>OK</v>
      </c>
      <c r="D27" s="35" t="str">
        <f t="shared" ref="D27:S27" si="0">IF(ROUND(D46=D26,0),"OK",ROUND(D26-D46,0))</f>
        <v>OK</v>
      </c>
      <c r="E27" s="35" t="str">
        <f t="shared" si="0"/>
        <v>OK</v>
      </c>
      <c r="F27" s="35" t="str">
        <f t="shared" si="0"/>
        <v>OK</v>
      </c>
      <c r="G27" s="35" t="str">
        <f t="shared" ca="1" si="0"/>
        <v>OK</v>
      </c>
      <c r="H27" s="35" t="str">
        <f t="shared" ca="1" si="0"/>
        <v>OK</v>
      </c>
      <c r="I27" s="35" t="str">
        <f t="shared" ca="1" si="0"/>
        <v>OK</v>
      </c>
      <c r="J27" s="35" t="str">
        <f t="shared" ca="1" si="0"/>
        <v>OK</v>
      </c>
      <c r="K27" s="35" t="str">
        <f t="shared" ca="1" si="0"/>
        <v>OK</v>
      </c>
      <c r="L27" s="35" t="str">
        <f t="shared" ca="1" si="0"/>
        <v>OK</v>
      </c>
      <c r="M27" s="35" t="str">
        <f t="shared" ca="1" si="0"/>
        <v>OK</v>
      </c>
      <c r="N27" s="35" t="str">
        <f t="shared" ca="1" si="0"/>
        <v>OK</v>
      </c>
      <c r="O27" s="35" t="str">
        <f t="shared" ca="1" si="0"/>
        <v>OK</v>
      </c>
      <c r="P27" s="35" t="str">
        <f t="shared" ca="1" si="0"/>
        <v>OK</v>
      </c>
      <c r="Q27" s="35" t="str">
        <f t="shared" ca="1" si="0"/>
        <v>OK</v>
      </c>
      <c r="R27" s="35" t="str">
        <f t="shared" ca="1" si="0"/>
        <v>OK</v>
      </c>
      <c r="S27" s="35" t="str">
        <f t="shared" ca="1" si="0"/>
        <v>OK</v>
      </c>
    </row>
    <row r="28" spans="2:19" x14ac:dyDescent="0.3">
      <c r="B28" s="18" t="s">
        <v>17</v>
      </c>
      <c r="C28" s="18" t="e">
        <f>C$4</f>
        <v>#N/A</v>
      </c>
      <c r="D28" s="18" t="e">
        <f t="shared" ref="D28:S28" si="1">D$4</f>
        <v>#N/A</v>
      </c>
      <c r="E28" s="18" t="e">
        <f t="shared" si="1"/>
        <v>#N/A</v>
      </c>
      <c r="F28" s="19" t="e">
        <f t="shared" si="1"/>
        <v>#N/A</v>
      </c>
      <c r="G28" s="18" t="e">
        <f t="shared" si="1"/>
        <v>#N/A</v>
      </c>
      <c r="H28" s="18" t="e">
        <f t="shared" si="1"/>
        <v>#N/A</v>
      </c>
      <c r="I28" s="18" t="e">
        <f t="shared" si="1"/>
        <v>#N/A</v>
      </c>
      <c r="J28" s="18" t="e">
        <f t="shared" si="1"/>
        <v>#N/A</v>
      </c>
      <c r="K28" s="18" t="e">
        <f t="shared" si="1"/>
        <v>#N/A</v>
      </c>
      <c r="L28" s="18" t="e">
        <f t="shared" si="1"/>
        <v>#N/A</v>
      </c>
      <c r="M28" s="18" t="e">
        <f t="shared" si="1"/>
        <v>#N/A</v>
      </c>
      <c r="N28" s="18" t="e">
        <f t="shared" si="1"/>
        <v>#N/A</v>
      </c>
      <c r="O28" s="18" t="e">
        <f t="shared" si="1"/>
        <v>#N/A</v>
      </c>
      <c r="P28" s="18" t="e">
        <f t="shared" si="1"/>
        <v>#N/A</v>
      </c>
      <c r="Q28" s="18" t="e">
        <f t="shared" si="1"/>
        <v>#N/A</v>
      </c>
      <c r="R28" s="18" t="e">
        <f t="shared" si="1"/>
        <v>#N/A</v>
      </c>
      <c r="S28" s="18" t="e">
        <f t="shared" si="1"/>
        <v>#N/A</v>
      </c>
    </row>
    <row r="29" spans="2:19" x14ac:dyDescent="0.3">
      <c r="B29" s="20" t="s">
        <v>38</v>
      </c>
      <c r="C29" s="21">
        <f>Engine!C822</f>
        <v>0</v>
      </c>
      <c r="D29" s="21">
        <f>Engine!D822</f>
        <v>0</v>
      </c>
      <c r="E29" s="21">
        <f>Engine!E822</f>
        <v>0</v>
      </c>
      <c r="F29" s="21">
        <f>Engine!F822</f>
        <v>0</v>
      </c>
      <c r="G29" s="21">
        <f ca="1">Engine!G822</f>
        <v>0</v>
      </c>
      <c r="H29" s="21">
        <f ca="1">Engine!H822</f>
        <v>0</v>
      </c>
      <c r="I29" s="21">
        <f ca="1">Engine!I822</f>
        <v>0</v>
      </c>
      <c r="J29" s="21">
        <f ca="1">Engine!J822</f>
        <v>0</v>
      </c>
      <c r="K29" s="21">
        <f ca="1">Engine!K822</f>
        <v>0</v>
      </c>
      <c r="L29" s="21">
        <f ca="1">Engine!L822</f>
        <v>0</v>
      </c>
      <c r="M29" s="21">
        <f ca="1">Engine!M822</f>
        <v>0</v>
      </c>
      <c r="N29" s="21">
        <f ca="1">Engine!N822</f>
        <v>0</v>
      </c>
      <c r="O29" s="21">
        <f ca="1">Engine!O822</f>
        <v>0</v>
      </c>
      <c r="P29" s="21">
        <f ca="1">Engine!P822</f>
        <v>0</v>
      </c>
      <c r="Q29" s="21">
        <f ca="1">Engine!Q822</f>
        <v>0</v>
      </c>
      <c r="R29" s="21">
        <f ca="1">Engine!R822</f>
        <v>0</v>
      </c>
      <c r="S29" s="21">
        <f ca="1">Engine!S822</f>
        <v>0</v>
      </c>
    </row>
    <row r="30" spans="2:19" x14ac:dyDescent="0.3">
      <c r="B30" s="29" t="s">
        <v>39</v>
      </c>
      <c r="C30" s="142">
        <f>Engine!C823</f>
        <v>0</v>
      </c>
      <c r="D30" s="142">
        <f>Engine!D823</f>
        <v>0</v>
      </c>
      <c r="E30" s="142">
        <f>Engine!E823</f>
        <v>0</v>
      </c>
      <c r="F30" s="142">
        <f>Engine!F823</f>
        <v>0</v>
      </c>
      <c r="G30" s="142">
        <f>Engine!G823</f>
        <v>0</v>
      </c>
      <c r="H30" s="142">
        <f>Engine!H823</f>
        <v>0</v>
      </c>
      <c r="I30" s="142">
        <f>Engine!I823</f>
        <v>0</v>
      </c>
      <c r="J30" s="142">
        <f>Engine!J823</f>
        <v>0</v>
      </c>
      <c r="K30" s="142">
        <f>Engine!K823</f>
        <v>0</v>
      </c>
      <c r="L30" s="142">
        <f>Engine!L823</f>
        <v>0</v>
      </c>
      <c r="M30" s="142">
        <f>Engine!M823</f>
        <v>0</v>
      </c>
      <c r="N30" s="142">
        <f>Engine!N823</f>
        <v>0</v>
      </c>
      <c r="O30" s="142">
        <f>Engine!O823</f>
        <v>0</v>
      </c>
      <c r="P30" s="142">
        <f>Engine!P823</f>
        <v>0</v>
      </c>
      <c r="Q30" s="142">
        <f>Engine!Q823</f>
        <v>0</v>
      </c>
      <c r="R30" s="142">
        <f>Engine!R823</f>
        <v>0</v>
      </c>
      <c r="S30" s="142">
        <f>Engine!S823</f>
        <v>0</v>
      </c>
    </row>
    <row r="31" spans="2:19" x14ac:dyDescent="0.3">
      <c r="B31" s="24" t="s">
        <v>148</v>
      </c>
      <c r="C31" s="51">
        <f>Engine!C824</f>
        <v>0</v>
      </c>
      <c r="D31" s="51">
        <f>Engine!D824</f>
        <v>0</v>
      </c>
      <c r="E31" s="51">
        <f>Engine!E824</f>
        <v>0</v>
      </c>
      <c r="F31" s="51">
        <f>Engine!F824</f>
        <v>0</v>
      </c>
      <c r="G31" s="51">
        <f>Engine!G824</f>
        <v>0</v>
      </c>
      <c r="H31" s="51">
        <f>Engine!H824</f>
        <v>0</v>
      </c>
      <c r="I31" s="51">
        <f>Engine!I824</f>
        <v>0</v>
      </c>
      <c r="J31" s="51">
        <f>Engine!J824</f>
        <v>0</v>
      </c>
      <c r="K31" s="51">
        <f>Engine!K824</f>
        <v>0</v>
      </c>
      <c r="L31" s="51">
        <f>Engine!L824</f>
        <v>0</v>
      </c>
      <c r="M31" s="51">
        <f>Engine!M824</f>
        <v>0</v>
      </c>
      <c r="N31" s="51">
        <f>Engine!N824</f>
        <v>0</v>
      </c>
      <c r="O31" s="51">
        <f>Engine!O824</f>
        <v>0</v>
      </c>
      <c r="P31" s="51">
        <f>Engine!P824</f>
        <v>0</v>
      </c>
      <c r="Q31" s="51">
        <f>Engine!Q824</f>
        <v>0</v>
      </c>
      <c r="R31" s="51">
        <f>Engine!R824</f>
        <v>0</v>
      </c>
      <c r="S31" s="51">
        <f>Engine!S824</f>
        <v>0</v>
      </c>
    </row>
    <row r="32" spans="2:19" x14ac:dyDescent="0.3">
      <c r="B32" s="24" t="s">
        <v>149</v>
      </c>
      <c r="C32" s="51">
        <f>Engine!C825</f>
        <v>0</v>
      </c>
      <c r="D32" s="51">
        <f>Engine!D825</f>
        <v>0</v>
      </c>
      <c r="E32" s="51">
        <f>Engine!E825</f>
        <v>0</v>
      </c>
      <c r="F32" s="51">
        <f>Engine!F825</f>
        <v>0</v>
      </c>
      <c r="G32" s="51">
        <f>Engine!G825</f>
        <v>0</v>
      </c>
      <c r="H32" s="51">
        <f ca="1">Engine!H825</f>
        <v>0</v>
      </c>
      <c r="I32" s="51">
        <f ca="1">Engine!I825</f>
        <v>0</v>
      </c>
      <c r="J32" s="51">
        <f ca="1">Engine!J825</f>
        <v>0</v>
      </c>
      <c r="K32" s="51">
        <f ca="1">Engine!K825</f>
        <v>0</v>
      </c>
      <c r="L32" s="51">
        <f ca="1">Engine!L825</f>
        <v>0</v>
      </c>
      <c r="M32" s="51">
        <f ca="1">Engine!M825</f>
        <v>0</v>
      </c>
      <c r="N32" s="51">
        <f ca="1">Engine!N825</f>
        <v>0</v>
      </c>
      <c r="O32" s="51">
        <f ca="1">Engine!O825</f>
        <v>0</v>
      </c>
      <c r="P32" s="51">
        <f ca="1">Engine!P825</f>
        <v>0</v>
      </c>
      <c r="Q32" s="51">
        <f ca="1">Engine!Q825</f>
        <v>0</v>
      </c>
      <c r="R32" s="51">
        <f ca="1">Engine!R825</f>
        <v>0</v>
      </c>
      <c r="S32" s="51">
        <f ca="1">Engine!S825</f>
        <v>0</v>
      </c>
    </row>
    <row r="33" spans="2:19" x14ac:dyDescent="0.3">
      <c r="B33" s="16" t="s">
        <v>150</v>
      </c>
      <c r="C33" s="17">
        <f>Engine!C826</f>
        <v>0</v>
      </c>
      <c r="D33" s="17">
        <f>Engine!D826</f>
        <v>0</v>
      </c>
      <c r="E33" s="17">
        <f>Engine!E826</f>
        <v>0</v>
      </c>
      <c r="F33" s="17">
        <f>Engine!F826</f>
        <v>0</v>
      </c>
      <c r="G33" s="17">
        <f ca="1">Engine!G826</f>
        <v>0</v>
      </c>
      <c r="H33" s="17">
        <f ca="1">Engine!H826</f>
        <v>0</v>
      </c>
      <c r="I33" s="17">
        <f ca="1">Engine!I826</f>
        <v>0</v>
      </c>
      <c r="J33" s="17">
        <f ca="1">Engine!J826</f>
        <v>0</v>
      </c>
      <c r="K33" s="17">
        <f ca="1">Engine!K826</f>
        <v>0</v>
      </c>
      <c r="L33" s="17">
        <f ca="1">Engine!L826</f>
        <v>0</v>
      </c>
      <c r="M33" s="17">
        <f ca="1">Engine!M826</f>
        <v>0</v>
      </c>
      <c r="N33" s="17">
        <f ca="1">Engine!N826</f>
        <v>0</v>
      </c>
      <c r="O33" s="17">
        <f ca="1">Engine!O826</f>
        <v>0</v>
      </c>
      <c r="P33" s="17">
        <f ca="1">Engine!P826</f>
        <v>0</v>
      </c>
      <c r="Q33" s="17">
        <f ca="1">Engine!Q826</f>
        <v>0</v>
      </c>
      <c r="R33" s="17">
        <f ca="1">Engine!R826</f>
        <v>0</v>
      </c>
      <c r="S33" s="17">
        <f ca="1">Engine!S826</f>
        <v>0</v>
      </c>
    </row>
    <row r="34" spans="2:19" x14ac:dyDescent="0.3">
      <c r="B34" s="20" t="s">
        <v>40</v>
      </c>
      <c r="C34" s="21">
        <f>Engine!C827</f>
        <v>0</v>
      </c>
      <c r="D34" s="21">
        <f>Engine!D827</f>
        <v>0</v>
      </c>
      <c r="E34" s="21">
        <f>Engine!E827</f>
        <v>0</v>
      </c>
      <c r="F34" s="21">
        <f>Engine!F827</f>
        <v>0</v>
      </c>
      <c r="G34" s="21">
        <f ca="1">Engine!G827</f>
        <v>0</v>
      </c>
      <c r="H34" s="21">
        <f ca="1">Engine!H827</f>
        <v>0</v>
      </c>
      <c r="I34" s="21">
        <f ca="1">Engine!I827</f>
        <v>0</v>
      </c>
      <c r="J34" s="21">
        <f ca="1">Engine!J827</f>
        <v>0</v>
      </c>
      <c r="K34" s="21">
        <f ca="1">Engine!K827</f>
        <v>0</v>
      </c>
      <c r="L34" s="21">
        <f ca="1">Engine!L827</f>
        <v>0</v>
      </c>
      <c r="M34" s="21">
        <f ca="1">Engine!M827</f>
        <v>0</v>
      </c>
      <c r="N34" s="21">
        <f ca="1">Engine!N827</f>
        <v>0</v>
      </c>
      <c r="O34" s="21">
        <f ca="1">Engine!O827</f>
        <v>0</v>
      </c>
      <c r="P34" s="21">
        <f ca="1">Engine!P827</f>
        <v>0</v>
      </c>
      <c r="Q34" s="21">
        <f ca="1">Engine!Q827</f>
        <v>0</v>
      </c>
      <c r="R34" s="21">
        <f ca="1">Engine!R827</f>
        <v>0</v>
      </c>
      <c r="S34" s="21">
        <f ca="1">Engine!S827</f>
        <v>0</v>
      </c>
    </row>
    <row r="35" spans="2:19" x14ac:dyDescent="0.3">
      <c r="B35" s="23" t="s">
        <v>41</v>
      </c>
      <c r="C35" s="14">
        <f>Engine!C828</f>
        <v>0</v>
      </c>
      <c r="D35" s="14">
        <f>Engine!D828</f>
        <v>0</v>
      </c>
      <c r="E35" s="14">
        <f>Engine!E828</f>
        <v>0</v>
      </c>
      <c r="F35" s="14">
        <f>Engine!F828</f>
        <v>0</v>
      </c>
      <c r="G35" s="14">
        <f>Engine!G828</f>
        <v>0</v>
      </c>
      <c r="H35" s="14">
        <f>Engine!H828</f>
        <v>0</v>
      </c>
      <c r="I35" s="14">
        <f>Engine!I828</f>
        <v>0</v>
      </c>
      <c r="J35" s="14">
        <f>Engine!J828</f>
        <v>0</v>
      </c>
      <c r="K35" s="14">
        <f>Engine!K828</f>
        <v>0</v>
      </c>
      <c r="L35" s="14">
        <f>Engine!L828</f>
        <v>0</v>
      </c>
      <c r="M35" s="14">
        <f>Engine!M828</f>
        <v>0</v>
      </c>
      <c r="N35" s="14">
        <f>Engine!N828</f>
        <v>0</v>
      </c>
      <c r="O35" s="14">
        <f>Engine!O828</f>
        <v>0</v>
      </c>
      <c r="P35" s="14">
        <f>Engine!P828</f>
        <v>0</v>
      </c>
      <c r="Q35" s="14">
        <f>Engine!Q828</f>
        <v>0</v>
      </c>
      <c r="R35" s="14">
        <f>Engine!R828</f>
        <v>0</v>
      </c>
      <c r="S35" s="14">
        <f>Engine!S828</f>
        <v>0</v>
      </c>
    </row>
    <row r="36" spans="2:19" x14ac:dyDescent="0.3">
      <c r="B36" s="23" t="s">
        <v>42</v>
      </c>
      <c r="C36" s="14">
        <f>Engine!C829</f>
        <v>0</v>
      </c>
      <c r="D36" s="14">
        <f>Engine!D829</f>
        <v>0</v>
      </c>
      <c r="E36" s="14">
        <f>Engine!E829</f>
        <v>0</v>
      </c>
      <c r="F36" s="14">
        <f>Engine!F829</f>
        <v>0</v>
      </c>
      <c r="G36" s="14">
        <f>Engine!G829</f>
        <v>0</v>
      </c>
      <c r="H36" s="14">
        <f>Engine!H829</f>
        <v>0</v>
      </c>
      <c r="I36" s="14">
        <f>Engine!I829</f>
        <v>0</v>
      </c>
      <c r="J36" s="14">
        <f>Engine!J829</f>
        <v>0</v>
      </c>
      <c r="K36" s="14">
        <f>Engine!K829</f>
        <v>0</v>
      </c>
      <c r="L36" s="14">
        <f>Engine!L829</f>
        <v>0</v>
      </c>
      <c r="M36" s="14">
        <f>Engine!M829</f>
        <v>0</v>
      </c>
      <c r="N36" s="14">
        <f>Engine!N829</f>
        <v>0</v>
      </c>
      <c r="O36" s="14">
        <f>Engine!O829</f>
        <v>0</v>
      </c>
      <c r="P36" s="14">
        <f>Engine!P829</f>
        <v>0</v>
      </c>
      <c r="Q36" s="14">
        <f>Engine!Q829</f>
        <v>0</v>
      </c>
      <c r="R36" s="14">
        <f>Engine!R829</f>
        <v>0</v>
      </c>
      <c r="S36" s="14">
        <f>Engine!S829</f>
        <v>0</v>
      </c>
    </row>
    <row r="37" spans="2:19" x14ac:dyDescent="0.3">
      <c r="B37" s="24" t="s">
        <v>162</v>
      </c>
      <c r="C37" s="51">
        <f>Engine!C830</f>
        <v>0</v>
      </c>
      <c r="D37" s="51">
        <f>Engine!D830</f>
        <v>0</v>
      </c>
      <c r="E37" s="51">
        <f>Engine!E830</f>
        <v>0</v>
      </c>
      <c r="F37" s="51">
        <f>Engine!F830</f>
        <v>0</v>
      </c>
      <c r="G37" s="51">
        <f>Engine!G830</f>
        <v>0</v>
      </c>
      <c r="H37" s="51">
        <f>Engine!H830</f>
        <v>0</v>
      </c>
      <c r="I37" s="51">
        <f>Engine!I830</f>
        <v>0</v>
      </c>
      <c r="J37" s="51">
        <f>Engine!J830</f>
        <v>0</v>
      </c>
      <c r="K37" s="51">
        <f>Engine!K830</f>
        <v>0</v>
      </c>
      <c r="L37" s="51">
        <f>Engine!L830</f>
        <v>0</v>
      </c>
      <c r="M37" s="51">
        <f>Engine!M830</f>
        <v>0</v>
      </c>
      <c r="N37" s="51">
        <f>Engine!N830</f>
        <v>0</v>
      </c>
      <c r="O37" s="51">
        <f>Engine!O830</f>
        <v>0</v>
      </c>
      <c r="P37" s="51">
        <f>Engine!P830</f>
        <v>0</v>
      </c>
      <c r="Q37" s="51">
        <f>Engine!Q830</f>
        <v>0</v>
      </c>
      <c r="R37" s="51">
        <f>Engine!R830</f>
        <v>0</v>
      </c>
      <c r="S37" s="51">
        <f>Engine!S830</f>
        <v>0</v>
      </c>
    </row>
    <row r="38" spans="2:19" x14ac:dyDescent="0.3">
      <c r="B38" s="31" t="s">
        <v>163</v>
      </c>
      <c r="C38" s="143">
        <f>Engine!C831</f>
        <v>0</v>
      </c>
      <c r="D38" s="143">
        <f>Engine!D831</f>
        <v>0</v>
      </c>
      <c r="E38" s="143">
        <f>Engine!E831</f>
        <v>0</v>
      </c>
      <c r="F38" s="143">
        <f>Engine!F831</f>
        <v>0</v>
      </c>
      <c r="G38" s="143">
        <f>Engine!G831</f>
        <v>0</v>
      </c>
      <c r="H38" s="143">
        <f>Engine!H831</f>
        <v>0</v>
      </c>
      <c r="I38" s="143">
        <f>Engine!I831</f>
        <v>0</v>
      </c>
      <c r="J38" s="143">
        <f>Engine!J831</f>
        <v>0</v>
      </c>
      <c r="K38" s="143">
        <f>Engine!K831</f>
        <v>0</v>
      </c>
      <c r="L38" s="143">
        <f>Engine!L831</f>
        <v>0</v>
      </c>
      <c r="M38" s="143">
        <f>Engine!M831</f>
        <v>0</v>
      </c>
      <c r="N38" s="143">
        <f>Engine!N831</f>
        <v>0</v>
      </c>
      <c r="O38" s="143">
        <f>Engine!O831</f>
        <v>0</v>
      </c>
      <c r="P38" s="143">
        <f>Engine!P831</f>
        <v>0</v>
      </c>
      <c r="Q38" s="143">
        <f>Engine!Q831</f>
        <v>0</v>
      </c>
      <c r="R38" s="143">
        <f>Engine!R831</f>
        <v>0</v>
      </c>
      <c r="S38" s="143">
        <f>Engine!S831</f>
        <v>0</v>
      </c>
    </row>
    <row r="39" spans="2:19" x14ac:dyDescent="0.3">
      <c r="B39" s="23" t="s">
        <v>43</v>
      </c>
      <c r="C39" s="14">
        <f>Engine!C832</f>
        <v>0</v>
      </c>
      <c r="D39" s="14">
        <f>Engine!D832</f>
        <v>0</v>
      </c>
      <c r="E39" s="14">
        <f>Engine!E832</f>
        <v>0</v>
      </c>
      <c r="F39" s="14">
        <f>Engine!F832</f>
        <v>0</v>
      </c>
      <c r="G39" s="14">
        <f ca="1">Engine!G832</f>
        <v>0</v>
      </c>
      <c r="H39" s="14">
        <f ca="1">Engine!H832</f>
        <v>0</v>
      </c>
      <c r="I39" s="14">
        <f ca="1">Engine!I832</f>
        <v>0</v>
      </c>
      <c r="J39" s="14">
        <f ca="1">Engine!J832</f>
        <v>0</v>
      </c>
      <c r="K39" s="14">
        <f ca="1">Engine!K832</f>
        <v>0</v>
      </c>
      <c r="L39" s="14">
        <f ca="1">Engine!L832</f>
        <v>0</v>
      </c>
      <c r="M39" s="14">
        <f ca="1">Engine!M832</f>
        <v>0</v>
      </c>
      <c r="N39" s="14">
        <f ca="1">Engine!N832</f>
        <v>0</v>
      </c>
      <c r="O39" s="14">
        <f ca="1">Engine!O832</f>
        <v>0</v>
      </c>
      <c r="P39" s="14">
        <f ca="1">Engine!P832</f>
        <v>0</v>
      </c>
      <c r="Q39" s="14">
        <f ca="1">Engine!Q832</f>
        <v>0</v>
      </c>
      <c r="R39" s="14">
        <f ca="1">Engine!R832</f>
        <v>0</v>
      </c>
      <c r="S39" s="14">
        <f ca="1">Engine!S832</f>
        <v>0</v>
      </c>
    </row>
    <row r="40" spans="2:19" x14ac:dyDescent="0.3">
      <c r="B40" s="24" t="s">
        <v>162</v>
      </c>
      <c r="C40" s="51">
        <f>Engine!C833</f>
        <v>0</v>
      </c>
      <c r="D40" s="51">
        <f>Engine!D833</f>
        <v>0</v>
      </c>
      <c r="E40" s="51">
        <f>Engine!E833</f>
        <v>0</v>
      </c>
      <c r="F40" s="51">
        <f>Engine!F833</f>
        <v>0</v>
      </c>
      <c r="G40" s="51">
        <f>Engine!G833</f>
        <v>0</v>
      </c>
      <c r="H40" s="51">
        <f>Engine!H833</f>
        <v>0</v>
      </c>
      <c r="I40" s="51">
        <f>Engine!I833</f>
        <v>0</v>
      </c>
      <c r="J40" s="51">
        <f>Engine!J833</f>
        <v>0</v>
      </c>
      <c r="K40" s="51">
        <f>Engine!K833</f>
        <v>0</v>
      </c>
      <c r="L40" s="51">
        <f>Engine!L833</f>
        <v>0</v>
      </c>
      <c r="M40" s="51">
        <f>Engine!M833</f>
        <v>0</v>
      </c>
      <c r="N40" s="51">
        <f>Engine!N833</f>
        <v>0</v>
      </c>
      <c r="O40" s="51">
        <f>Engine!O833</f>
        <v>0</v>
      </c>
      <c r="P40" s="51">
        <f>Engine!P833</f>
        <v>0</v>
      </c>
      <c r="Q40" s="51">
        <f>Engine!Q833</f>
        <v>0</v>
      </c>
      <c r="R40" s="51">
        <f>Engine!R833</f>
        <v>0</v>
      </c>
      <c r="S40" s="51">
        <f>Engine!S833</f>
        <v>0</v>
      </c>
    </row>
    <row r="41" spans="2:19" x14ac:dyDescent="0.3">
      <c r="B41" s="24" t="s">
        <v>164</v>
      </c>
      <c r="C41" s="51">
        <f>Engine!C834</f>
        <v>0</v>
      </c>
      <c r="D41" s="51">
        <f>Engine!D834</f>
        <v>0</v>
      </c>
      <c r="E41" s="51">
        <f>Engine!E834</f>
        <v>0</v>
      </c>
      <c r="F41" s="51">
        <f>Engine!F834</f>
        <v>0</v>
      </c>
      <c r="G41" s="51">
        <f ca="1">Engine!G834</f>
        <v>0</v>
      </c>
      <c r="H41" s="51">
        <f ca="1">Engine!H834</f>
        <v>0</v>
      </c>
      <c r="I41" s="51">
        <f ca="1">Engine!I834</f>
        <v>0</v>
      </c>
      <c r="J41" s="51">
        <f ca="1">Engine!J834</f>
        <v>0</v>
      </c>
      <c r="K41" s="51">
        <f ca="1">Engine!K834</f>
        <v>0</v>
      </c>
      <c r="L41" s="51">
        <f ca="1">Engine!L834</f>
        <v>0</v>
      </c>
      <c r="M41" s="51">
        <f ca="1">Engine!M834</f>
        <v>0</v>
      </c>
      <c r="N41" s="51">
        <f ca="1">Engine!N834</f>
        <v>0</v>
      </c>
      <c r="O41" s="51">
        <f ca="1">Engine!O834</f>
        <v>0</v>
      </c>
      <c r="P41" s="51">
        <f ca="1">Engine!P834</f>
        <v>0</v>
      </c>
      <c r="Q41" s="51">
        <f ca="1">Engine!Q834</f>
        <v>0</v>
      </c>
      <c r="R41" s="51">
        <f ca="1">Engine!R834</f>
        <v>0</v>
      </c>
      <c r="S41" s="51">
        <f ca="1">Engine!S834</f>
        <v>0</v>
      </c>
    </row>
    <row r="42" spans="2:19" x14ac:dyDescent="0.3">
      <c r="B42" s="31" t="s">
        <v>165</v>
      </c>
      <c r="C42" s="143">
        <f>Engine!C835</f>
        <v>0</v>
      </c>
      <c r="D42" s="143">
        <f>Engine!D835</f>
        <v>0</v>
      </c>
      <c r="E42" s="143">
        <f>Engine!E835</f>
        <v>0</v>
      </c>
      <c r="F42" s="143">
        <f>Engine!F835</f>
        <v>0</v>
      </c>
      <c r="G42" s="143">
        <f>Engine!G835</f>
        <v>0</v>
      </c>
      <c r="H42" s="143">
        <f>Engine!H835</f>
        <v>0</v>
      </c>
      <c r="I42" s="143">
        <f>Engine!I835</f>
        <v>0</v>
      </c>
      <c r="J42" s="143">
        <f>Engine!J835</f>
        <v>0</v>
      </c>
      <c r="K42" s="143">
        <f>Engine!K835</f>
        <v>0</v>
      </c>
      <c r="L42" s="143">
        <f>Engine!L835</f>
        <v>0</v>
      </c>
      <c r="M42" s="143">
        <f>Engine!M835</f>
        <v>0</v>
      </c>
      <c r="N42" s="143">
        <f>Engine!N835</f>
        <v>0</v>
      </c>
      <c r="O42" s="143">
        <f>Engine!O835</f>
        <v>0</v>
      </c>
      <c r="P42" s="143">
        <f>Engine!P835</f>
        <v>0</v>
      </c>
      <c r="Q42" s="143">
        <f>Engine!Q835</f>
        <v>0</v>
      </c>
      <c r="R42" s="143">
        <f>Engine!R835</f>
        <v>0</v>
      </c>
      <c r="S42" s="143">
        <f>Engine!S835</f>
        <v>0</v>
      </c>
    </row>
    <row r="43" spans="2:19" x14ac:dyDescent="0.3">
      <c r="B43" s="23" t="s">
        <v>44</v>
      </c>
      <c r="C43" s="14">
        <f>Engine!C836</f>
        <v>0</v>
      </c>
      <c r="D43" s="14">
        <f>Engine!D836</f>
        <v>0</v>
      </c>
      <c r="E43" s="14">
        <f>Engine!E836</f>
        <v>0</v>
      </c>
      <c r="F43" s="14">
        <f>Engine!F836</f>
        <v>0</v>
      </c>
      <c r="G43" s="14">
        <f ca="1">Engine!G836</f>
        <v>0</v>
      </c>
      <c r="H43" s="14">
        <f ca="1">Engine!H836</f>
        <v>0</v>
      </c>
      <c r="I43" s="14">
        <f ca="1">Engine!I836</f>
        <v>0</v>
      </c>
      <c r="J43" s="14">
        <f ca="1">Engine!J836</f>
        <v>0</v>
      </c>
      <c r="K43" s="14">
        <f ca="1">Engine!K836</f>
        <v>0</v>
      </c>
      <c r="L43" s="14">
        <f ca="1">Engine!L836</f>
        <v>0</v>
      </c>
      <c r="M43" s="14">
        <f ca="1">Engine!M836</f>
        <v>0</v>
      </c>
      <c r="N43" s="14">
        <f ca="1">Engine!N836</f>
        <v>0</v>
      </c>
      <c r="O43" s="14">
        <f ca="1">Engine!O836</f>
        <v>0</v>
      </c>
      <c r="P43" s="14">
        <f ca="1">Engine!P836</f>
        <v>0</v>
      </c>
      <c r="Q43" s="14">
        <f ca="1">Engine!Q836</f>
        <v>0</v>
      </c>
      <c r="R43" s="14">
        <f ca="1">Engine!R836</f>
        <v>0</v>
      </c>
      <c r="S43" s="14">
        <f ca="1">Engine!S836</f>
        <v>0</v>
      </c>
    </row>
    <row r="44" spans="2:19" x14ac:dyDescent="0.3">
      <c r="B44" s="30" t="s">
        <v>151</v>
      </c>
      <c r="C44" s="141">
        <f>Engine!C837</f>
        <v>0</v>
      </c>
      <c r="D44" s="141">
        <f>Engine!D837</f>
        <v>0</v>
      </c>
      <c r="E44" s="141">
        <f>Engine!E837</f>
        <v>0</v>
      </c>
      <c r="F44" s="141">
        <f>Engine!F837</f>
        <v>0</v>
      </c>
      <c r="G44" s="141">
        <f ca="1">Engine!G837</f>
        <v>0</v>
      </c>
      <c r="H44" s="141">
        <f ca="1">Engine!H837</f>
        <v>0</v>
      </c>
      <c r="I44" s="141">
        <f ca="1">Engine!I837</f>
        <v>0</v>
      </c>
      <c r="J44" s="141">
        <f ca="1">Engine!J837</f>
        <v>0</v>
      </c>
      <c r="K44" s="141">
        <f ca="1">Engine!K837</f>
        <v>0</v>
      </c>
      <c r="L44" s="141">
        <f ca="1">Engine!L837</f>
        <v>0</v>
      </c>
      <c r="M44" s="141">
        <f ca="1">Engine!M837</f>
        <v>0</v>
      </c>
      <c r="N44" s="141">
        <f ca="1">Engine!N837</f>
        <v>0</v>
      </c>
      <c r="O44" s="141">
        <f ca="1">Engine!O837</f>
        <v>0</v>
      </c>
      <c r="P44" s="141">
        <f ca="1">Engine!P837</f>
        <v>0</v>
      </c>
      <c r="Q44" s="141">
        <f ca="1">Engine!Q837</f>
        <v>0</v>
      </c>
      <c r="R44" s="141">
        <f ca="1">Engine!R837</f>
        <v>0</v>
      </c>
      <c r="S44" s="141">
        <f ca="1">Engine!S837</f>
        <v>0</v>
      </c>
    </row>
    <row r="45" spans="2:19" x14ac:dyDescent="0.3">
      <c r="B45" s="32" t="s">
        <v>152</v>
      </c>
      <c r="C45" s="143">
        <f>Engine!C838</f>
        <v>0</v>
      </c>
      <c r="D45" s="143">
        <f>Engine!D838</f>
        <v>0</v>
      </c>
      <c r="E45" s="143">
        <f>Engine!E838</f>
        <v>0</v>
      </c>
      <c r="F45" s="143">
        <f>Engine!F838</f>
        <v>0</v>
      </c>
      <c r="G45" s="143">
        <f>Engine!G838</f>
        <v>0</v>
      </c>
      <c r="H45" s="143">
        <f>Engine!H838</f>
        <v>0</v>
      </c>
      <c r="I45" s="143">
        <f>Engine!I838</f>
        <v>0</v>
      </c>
      <c r="J45" s="143">
        <f>Engine!J838</f>
        <v>0</v>
      </c>
      <c r="K45" s="143">
        <f>Engine!K838</f>
        <v>0</v>
      </c>
      <c r="L45" s="143">
        <f>Engine!L838</f>
        <v>0</v>
      </c>
      <c r="M45" s="143">
        <f>Engine!M838</f>
        <v>0</v>
      </c>
      <c r="N45" s="143">
        <f>Engine!N838</f>
        <v>0</v>
      </c>
      <c r="O45" s="143">
        <f>Engine!O838</f>
        <v>0</v>
      </c>
      <c r="P45" s="143">
        <f>Engine!P838</f>
        <v>0</v>
      </c>
      <c r="Q45" s="143">
        <f>Engine!Q838</f>
        <v>0</v>
      </c>
      <c r="R45" s="143">
        <f>Engine!R838</f>
        <v>0</v>
      </c>
      <c r="S45" s="143">
        <f>Engine!S838</f>
        <v>0</v>
      </c>
    </row>
    <row r="46" spans="2:19" x14ac:dyDescent="0.3">
      <c r="B46" s="20" t="s">
        <v>45</v>
      </c>
      <c r="C46" s="21">
        <f>Engine!C839</f>
        <v>0</v>
      </c>
      <c r="D46" s="21">
        <f>Engine!D839</f>
        <v>0</v>
      </c>
      <c r="E46" s="21">
        <f>Engine!E839</f>
        <v>0</v>
      </c>
      <c r="F46" s="21">
        <f>Engine!F839</f>
        <v>0</v>
      </c>
      <c r="G46" s="21">
        <f ca="1">Engine!G839</f>
        <v>0</v>
      </c>
      <c r="H46" s="21">
        <f ca="1">Engine!H839</f>
        <v>0</v>
      </c>
      <c r="I46" s="21">
        <f ca="1">Engine!I839</f>
        <v>0</v>
      </c>
      <c r="J46" s="21">
        <f ca="1">Engine!J839</f>
        <v>0</v>
      </c>
      <c r="K46" s="21">
        <f ca="1">Engine!K839</f>
        <v>0</v>
      </c>
      <c r="L46" s="21">
        <f ca="1">Engine!L839</f>
        <v>0</v>
      </c>
      <c r="M46" s="21">
        <f ca="1">Engine!M839</f>
        <v>0</v>
      </c>
      <c r="N46" s="21">
        <f ca="1">Engine!N839</f>
        <v>0</v>
      </c>
      <c r="O46" s="21">
        <f ca="1">Engine!O839</f>
        <v>0</v>
      </c>
      <c r="P46" s="21">
        <f ca="1">Engine!P839</f>
        <v>0</v>
      </c>
      <c r="Q46" s="21">
        <f ca="1">Engine!Q839</f>
        <v>0</v>
      </c>
      <c r="R46" s="21">
        <f ca="1">Engine!R839</f>
        <v>0</v>
      </c>
      <c r="S46" s="21">
        <f ca="1">Engine!S839</f>
        <v>0</v>
      </c>
    </row>
    <row r="47" spans="2:19" x14ac:dyDescent="0.3">
      <c r="B47" s="34" t="s">
        <v>37</v>
      </c>
      <c r="C47" s="35" t="str">
        <f t="shared" ref="C47:S47" si="2">IF(C46=C26,"OK",C26-C46)</f>
        <v>OK</v>
      </c>
      <c r="D47" s="35" t="str">
        <f t="shared" si="2"/>
        <v>OK</v>
      </c>
      <c r="E47" s="35" t="str">
        <f t="shared" si="2"/>
        <v>OK</v>
      </c>
      <c r="F47" s="35" t="str">
        <f t="shared" si="2"/>
        <v>OK</v>
      </c>
      <c r="G47" s="35" t="str">
        <f t="shared" ca="1" si="2"/>
        <v>OK</v>
      </c>
      <c r="H47" s="35" t="str">
        <f t="shared" ca="1" si="2"/>
        <v>OK</v>
      </c>
      <c r="I47" s="35" t="str">
        <f t="shared" ca="1" si="2"/>
        <v>OK</v>
      </c>
      <c r="J47" s="35" t="str">
        <f t="shared" ca="1" si="2"/>
        <v>OK</v>
      </c>
      <c r="K47" s="35" t="str">
        <f t="shared" ca="1" si="2"/>
        <v>OK</v>
      </c>
      <c r="L47" s="35" t="str">
        <f t="shared" ca="1" si="2"/>
        <v>OK</v>
      </c>
      <c r="M47" s="35" t="str">
        <f t="shared" ca="1" si="2"/>
        <v>OK</v>
      </c>
      <c r="N47" s="35" t="str">
        <f t="shared" ca="1" si="2"/>
        <v>OK</v>
      </c>
      <c r="O47" s="35" t="str">
        <f t="shared" ca="1" si="2"/>
        <v>OK</v>
      </c>
      <c r="P47" s="35" t="str">
        <f t="shared" ca="1" si="2"/>
        <v>OK</v>
      </c>
      <c r="Q47" s="35" t="str">
        <f t="shared" ca="1" si="2"/>
        <v>OK</v>
      </c>
      <c r="R47" s="35" t="str">
        <f t="shared" ca="1" si="2"/>
        <v>OK</v>
      </c>
      <c r="S47" s="35" t="str">
        <f t="shared" ca="1" si="2"/>
        <v>OK</v>
      </c>
    </row>
    <row r="48" spans="2:19" x14ac:dyDescent="0.3">
      <c r="B48" s="18" t="s">
        <v>46</v>
      </c>
      <c r="C48" s="18" t="e">
        <f>C$4</f>
        <v>#N/A</v>
      </c>
      <c r="D48" s="18" t="e">
        <f t="shared" ref="D48:S48" si="3">D$4</f>
        <v>#N/A</v>
      </c>
      <c r="E48" s="18" t="e">
        <f t="shared" si="3"/>
        <v>#N/A</v>
      </c>
      <c r="F48" s="19" t="e">
        <f t="shared" si="3"/>
        <v>#N/A</v>
      </c>
      <c r="G48" s="18" t="e">
        <f t="shared" si="3"/>
        <v>#N/A</v>
      </c>
      <c r="H48" s="18" t="e">
        <f t="shared" si="3"/>
        <v>#N/A</v>
      </c>
      <c r="I48" s="18" t="e">
        <f t="shared" si="3"/>
        <v>#N/A</v>
      </c>
      <c r="J48" s="18" t="e">
        <f t="shared" si="3"/>
        <v>#N/A</v>
      </c>
      <c r="K48" s="18" t="e">
        <f t="shared" si="3"/>
        <v>#N/A</v>
      </c>
      <c r="L48" s="18" t="e">
        <f t="shared" si="3"/>
        <v>#N/A</v>
      </c>
      <c r="M48" s="18" t="e">
        <f t="shared" si="3"/>
        <v>#N/A</v>
      </c>
      <c r="N48" s="18" t="e">
        <f t="shared" si="3"/>
        <v>#N/A</v>
      </c>
      <c r="O48" s="18" t="e">
        <f t="shared" si="3"/>
        <v>#N/A</v>
      </c>
      <c r="P48" s="18" t="e">
        <f t="shared" si="3"/>
        <v>#N/A</v>
      </c>
      <c r="Q48" s="18" t="e">
        <f t="shared" si="3"/>
        <v>#N/A</v>
      </c>
      <c r="R48" s="18" t="e">
        <f t="shared" si="3"/>
        <v>#N/A</v>
      </c>
      <c r="S48" s="18" t="e">
        <f t="shared" si="3"/>
        <v>#N/A</v>
      </c>
    </row>
    <row r="49" spans="2:19" x14ac:dyDescent="0.3">
      <c r="B49" s="20" t="s">
        <v>153</v>
      </c>
      <c r="C49" s="144">
        <f>Engine!C842</f>
        <v>0</v>
      </c>
      <c r="D49" s="144">
        <f>Engine!D842</f>
        <v>0</v>
      </c>
      <c r="E49" s="144">
        <f>Engine!E842</f>
        <v>0</v>
      </c>
      <c r="F49" s="144">
        <f>Engine!F842</f>
        <v>0</v>
      </c>
      <c r="G49" s="144">
        <f>Engine!G842</f>
        <v>0</v>
      </c>
      <c r="H49" s="144">
        <f>Engine!H842</f>
        <v>0</v>
      </c>
      <c r="I49" s="144">
        <f>Engine!I842</f>
        <v>0</v>
      </c>
      <c r="J49" s="144">
        <f>Engine!J842</f>
        <v>0</v>
      </c>
      <c r="K49" s="144">
        <f>Engine!K842</f>
        <v>0</v>
      </c>
      <c r="L49" s="144">
        <f>Engine!L842</f>
        <v>0</v>
      </c>
      <c r="M49" s="144">
        <f>Engine!M842</f>
        <v>0</v>
      </c>
      <c r="N49" s="144">
        <f>Engine!N842</f>
        <v>0</v>
      </c>
      <c r="O49" s="144">
        <f>Engine!O842</f>
        <v>0</v>
      </c>
      <c r="P49" s="144">
        <f>Engine!P842</f>
        <v>0</v>
      </c>
      <c r="Q49" s="144">
        <f>Engine!Q842</f>
        <v>0</v>
      </c>
      <c r="R49" s="144">
        <f>Engine!R842</f>
        <v>0</v>
      </c>
      <c r="S49" s="144">
        <f>Engine!S842</f>
        <v>0</v>
      </c>
    </row>
    <row r="50" spans="2:19" x14ac:dyDescent="0.3">
      <c r="B50" s="20" t="s">
        <v>47</v>
      </c>
      <c r="C50" s="21">
        <f>Engine!C843</f>
        <v>0</v>
      </c>
      <c r="D50" s="21">
        <f>Engine!D843</f>
        <v>0</v>
      </c>
      <c r="E50" s="21">
        <f>Engine!E843</f>
        <v>0</v>
      </c>
      <c r="F50" s="21">
        <f>Engine!F843</f>
        <v>0</v>
      </c>
      <c r="G50" s="21">
        <f ca="1">Engine!G843</f>
        <v>0</v>
      </c>
      <c r="H50" s="21">
        <f ca="1">Engine!H843</f>
        <v>0</v>
      </c>
      <c r="I50" s="21">
        <f ca="1">Engine!I843</f>
        <v>0</v>
      </c>
      <c r="J50" s="21">
        <f ca="1">Engine!J843</f>
        <v>0</v>
      </c>
      <c r="K50" s="21">
        <f ca="1">Engine!K843</f>
        <v>0</v>
      </c>
      <c r="L50" s="21">
        <f ca="1">Engine!L843</f>
        <v>0</v>
      </c>
      <c r="M50" s="21">
        <f ca="1">Engine!M843</f>
        <v>0</v>
      </c>
      <c r="N50" s="21">
        <f ca="1">Engine!N843</f>
        <v>0</v>
      </c>
      <c r="O50" s="21">
        <f ca="1">Engine!O843</f>
        <v>0</v>
      </c>
      <c r="P50" s="21">
        <f ca="1">Engine!P843</f>
        <v>0</v>
      </c>
      <c r="Q50" s="21">
        <f ca="1">Engine!Q843</f>
        <v>0</v>
      </c>
      <c r="R50" s="21">
        <f ca="1">Engine!R843</f>
        <v>0</v>
      </c>
      <c r="S50" s="21">
        <f ca="1">Engine!S843</f>
        <v>0</v>
      </c>
    </row>
    <row r="51" spans="2:19" x14ac:dyDescent="0.3">
      <c r="B51" s="29" t="s">
        <v>48</v>
      </c>
      <c r="C51" s="142">
        <f>Engine!C844</f>
        <v>0</v>
      </c>
      <c r="D51" s="142">
        <f>Engine!D844</f>
        <v>0</v>
      </c>
      <c r="E51" s="142">
        <f>Engine!E844</f>
        <v>0</v>
      </c>
      <c r="F51" s="142">
        <f>Engine!F844</f>
        <v>0</v>
      </c>
      <c r="G51" s="142">
        <f ca="1">Engine!G844</f>
        <v>0</v>
      </c>
      <c r="H51" s="142">
        <f ca="1">Engine!H844</f>
        <v>0</v>
      </c>
      <c r="I51" s="142">
        <f ca="1">Engine!I844</f>
        <v>0</v>
      </c>
      <c r="J51" s="142">
        <f ca="1">Engine!J844</f>
        <v>0</v>
      </c>
      <c r="K51" s="142">
        <f ca="1">Engine!K844</f>
        <v>0</v>
      </c>
      <c r="L51" s="142">
        <f ca="1">Engine!L844</f>
        <v>0</v>
      </c>
      <c r="M51" s="142">
        <f ca="1">Engine!M844</f>
        <v>0</v>
      </c>
      <c r="N51" s="142">
        <f ca="1">Engine!N844</f>
        <v>0</v>
      </c>
      <c r="O51" s="142">
        <f ca="1">Engine!O844</f>
        <v>0</v>
      </c>
      <c r="P51" s="142">
        <f ca="1">Engine!P844</f>
        <v>0</v>
      </c>
      <c r="Q51" s="142">
        <f ca="1">Engine!Q844</f>
        <v>0</v>
      </c>
      <c r="R51" s="142">
        <f ca="1">Engine!R844</f>
        <v>0</v>
      </c>
      <c r="S51" s="142">
        <f ca="1">Engine!S844</f>
        <v>0</v>
      </c>
    </row>
    <row r="52" spans="2:19" x14ac:dyDescent="0.3">
      <c r="B52" s="24" t="s">
        <v>49</v>
      </c>
      <c r="C52" s="51">
        <f>Engine!C845</f>
        <v>0</v>
      </c>
      <c r="D52" s="51">
        <f>Engine!D845</f>
        <v>0</v>
      </c>
      <c r="E52" s="51">
        <f>Engine!E845</f>
        <v>0</v>
      </c>
      <c r="F52" s="51">
        <f>Engine!F845</f>
        <v>0</v>
      </c>
      <c r="G52" s="51">
        <f>Engine!G845</f>
        <v>0</v>
      </c>
      <c r="H52" s="51">
        <f>Engine!H845</f>
        <v>0</v>
      </c>
      <c r="I52" s="51">
        <f>Engine!I845</f>
        <v>0</v>
      </c>
      <c r="J52" s="51">
        <f>Engine!J845</f>
        <v>0</v>
      </c>
      <c r="K52" s="51">
        <f>Engine!K845</f>
        <v>0</v>
      </c>
      <c r="L52" s="51">
        <f>Engine!L845</f>
        <v>0</v>
      </c>
      <c r="M52" s="51">
        <f>Engine!M845</f>
        <v>0</v>
      </c>
      <c r="N52" s="51">
        <f>Engine!N845</f>
        <v>0</v>
      </c>
      <c r="O52" s="51">
        <f>Engine!O845</f>
        <v>0</v>
      </c>
      <c r="P52" s="51">
        <f>Engine!P845</f>
        <v>0</v>
      </c>
      <c r="Q52" s="51">
        <f>Engine!Q845</f>
        <v>0</v>
      </c>
      <c r="R52" s="51">
        <f>Engine!R845</f>
        <v>0</v>
      </c>
      <c r="S52" s="51">
        <f>Engine!S845</f>
        <v>0</v>
      </c>
    </row>
    <row r="53" spans="2:19" x14ac:dyDescent="0.3">
      <c r="B53" s="24" t="s">
        <v>50</v>
      </c>
      <c r="C53" s="51">
        <f>Engine!C846</f>
        <v>0</v>
      </c>
      <c r="D53" s="51">
        <f>Engine!D846</f>
        <v>0</v>
      </c>
      <c r="E53" s="51">
        <f>Engine!E846</f>
        <v>0</v>
      </c>
      <c r="F53" s="51">
        <f>Engine!F846</f>
        <v>0</v>
      </c>
      <c r="G53" s="51">
        <f>Engine!G846</f>
        <v>0</v>
      </c>
      <c r="H53" s="51">
        <f>Engine!H846</f>
        <v>0</v>
      </c>
      <c r="I53" s="51">
        <f>Engine!I846</f>
        <v>0</v>
      </c>
      <c r="J53" s="51">
        <f>Engine!J846</f>
        <v>0</v>
      </c>
      <c r="K53" s="51">
        <f>Engine!K846</f>
        <v>0</v>
      </c>
      <c r="L53" s="51">
        <f>Engine!L846</f>
        <v>0</v>
      </c>
      <c r="M53" s="51">
        <f>Engine!M846</f>
        <v>0</v>
      </c>
      <c r="N53" s="51">
        <f>Engine!N846</f>
        <v>0</v>
      </c>
      <c r="O53" s="51">
        <f>Engine!O846</f>
        <v>0</v>
      </c>
      <c r="P53" s="51">
        <f>Engine!P846</f>
        <v>0</v>
      </c>
      <c r="Q53" s="51">
        <f>Engine!Q846</f>
        <v>0</v>
      </c>
      <c r="R53" s="51">
        <f>Engine!R846</f>
        <v>0</v>
      </c>
      <c r="S53" s="51">
        <f>Engine!S846</f>
        <v>0</v>
      </c>
    </row>
    <row r="54" spans="2:19" x14ac:dyDescent="0.3">
      <c r="B54" s="24" t="s">
        <v>154</v>
      </c>
      <c r="C54" s="51">
        <f>Engine!C847</f>
        <v>0</v>
      </c>
      <c r="D54" s="51">
        <f>Engine!D847</f>
        <v>0</v>
      </c>
      <c r="E54" s="51">
        <f>Engine!E847</f>
        <v>0</v>
      </c>
      <c r="F54" s="51">
        <f>Engine!F847</f>
        <v>0</v>
      </c>
      <c r="G54" s="51">
        <f>Engine!G847</f>
        <v>0</v>
      </c>
      <c r="H54" s="51">
        <f>Engine!H847</f>
        <v>0</v>
      </c>
      <c r="I54" s="51">
        <f>Engine!I847</f>
        <v>0</v>
      </c>
      <c r="J54" s="51">
        <f>Engine!J847</f>
        <v>0</v>
      </c>
      <c r="K54" s="51">
        <f>Engine!K847</f>
        <v>0</v>
      </c>
      <c r="L54" s="51">
        <f>Engine!L847</f>
        <v>0</v>
      </c>
      <c r="M54" s="51">
        <f>Engine!M847</f>
        <v>0</v>
      </c>
      <c r="N54" s="51">
        <f>Engine!N847</f>
        <v>0</v>
      </c>
      <c r="O54" s="51">
        <f>Engine!O847</f>
        <v>0</v>
      </c>
      <c r="P54" s="51">
        <f>Engine!P847</f>
        <v>0</v>
      </c>
      <c r="Q54" s="51">
        <f>Engine!Q847</f>
        <v>0</v>
      </c>
      <c r="R54" s="51">
        <f>Engine!R847</f>
        <v>0</v>
      </c>
      <c r="S54" s="51">
        <f>Engine!S847</f>
        <v>0</v>
      </c>
    </row>
    <row r="55" spans="2:19" x14ac:dyDescent="0.3">
      <c r="B55" s="24" t="s">
        <v>155</v>
      </c>
      <c r="C55" s="51">
        <f>Engine!C848</f>
        <v>0</v>
      </c>
      <c r="D55" s="51">
        <f>Engine!D848</f>
        <v>0</v>
      </c>
      <c r="E55" s="51">
        <f>Engine!E848</f>
        <v>0</v>
      </c>
      <c r="F55" s="51">
        <f>Engine!F848</f>
        <v>0</v>
      </c>
      <c r="G55" s="51">
        <f>Engine!G848</f>
        <v>0</v>
      </c>
      <c r="H55" s="51">
        <f>Engine!H848</f>
        <v>0</v>
      </c>
      <c r="I55" s="51">
        <f>Engine!I848</f>
        <v>0</v>
      </c>
      <c r="J55" s="51">
        <f>Engine!J848</f>
        <v>0</v>
      </c>
      <c r="K55" s="51">
        <f>Engine!K848</f>
        <v>0</v>
      </c>
      <c r="L55" s="51">
        <f>Engine!L848</f>
        <v>0</v>
      </c>
      <c r="M55" s="51">
        <f>Engine!M848</f>
        <v>0</v>
      </c>
      <c r="N55" s="51">
        <f>Engine!N848</f>
        <v>0</v>
      </c>
      <c r="O55" s="51">
        <f>Engine!O848</f>
        <v>0</v>
      </c>
      <c r="P55" s="51">
        <f>Engine!P848</f>
        <v>0</v>
      </c>
      <c r="Q55" s="51">
        <f>Engine!Q848</f>
        <v>0</v>
      </c>
      <c r="R55" s="51">
        <f>Engine!R848</f>
        <v>0</v>
      </c>
      <c r="S55" s="51">
        <f>Engine!S848</f>
        <v>0</v>
      </c>
    </row>
    <row r="56" spans="2:19" x14ac:dyDescent="0.3">
      <c r="B56" s="24" t="s">
        <v>51</v>
      </c>
      <c r="C56" s="51">
        <f>Engine!C849</f>
        <v>0</v>
      </c>
      <c r="D56" s="51">
        <f>Engine!D849</f>
        <v>0</v>
      </c>
      <c r="E56" s="51">
        <f>Engine!E849</f>
        <v>0</v>
      </c>
      <c r="F56" s="51">
        <f>Engine!F849</f>
        <v>0</v>
      </c>
      <c r="G56" s="51">
        <f>Engine!G849</f>
        <v>0</v>
      </c>
      <c r="H56" s="51">
        <f>Engine!H849</f>
        <v>0</v>
      </c>
      <c r="I56" s="51">
        <f>Engine!I849</f>
        <v>0</v>
      </c>
      <c r="J56" s="51">
        <f>Engine!J849</f>
        <v>0</v>
      </c>
      <c r="K56" s="51">
        <f>Engine!K849</f>
        <v>0</v>
      </c>
      <c r="L56" s="51">
        <f>Engine!L849</f>
        <v>0</v>
      </c>
      <c r="M56" s="51">
        <f>Engine!M849</f>
        <v>0</v>
      </c>
      <c r="N56" s="51">
        <f>Engine!N849</f>
        <v>0</v>
      </c>
      <c r="O56" s="51">
        <f>Engine!O849</f>
        <v>0</v>
      </c>
      <c r="P56" s="51">
        <f>Engine!P849</f>
        <v>0</v>
      </c>
      <c r="Q56" s="51">
        <f>Engine!Q849</f>
        <v>0</v>
      </c>
      <c r="R56" s="51">
        <f>Engine!R849</f>
        <v>0</v>
      </c>
      <c r="S56" s="51">
        <f>Engine!S849</f>
        <v>0</v>
      </c>
    </row>
    <row r="57" spans="2:19" x14ac:dyDescent="0.3">
      <c r="B57" s="16" t="s">
        <v>52</v>
      </c>
      <c r="C57" s="17">
        <f>Engine!C850</f>
        <v>0</v>
      </c>
      <c r="D57" s="17">
        <f>Engine!D850</f>
        <v>0</v>
      </c>
      <c r="E57" s="17">
        <f>Engine!E850</f>
        <v>0</v>
      </c>
      <c r="F57" s="17">
        <f>Engine!F850</f>
        <v>0</v>
      </c>
      <c r="G57" s="17">
        <f>Engine!G850</f>
        <v>0</v>
      </c>
      <c r="H57" s="17">
        <f>Engine!H850</f>
        <v>0</v>
      </c>
      <c r="I57" s="17">
        <f>Engine!I850</f>
        <v>0</v>
      </c>
      <c r="J57" s="17">
        <f>Engine!J850</f>
        <v>0</v>
      </c>
      <c r="K57" s="17">
        <f>Engine!K850</f>
        <v>0</v>
      </c>
      <c r="L57" s="17">
        <f>Engine!L850</f>
        <v>0</v>
      </c>
      <c r="M57" s="17">
        <f>Engine!M850</f>
        <v>0</v>
      </c>
      <c r="N57" s="17">
        <f>Engine!N850</f>
        <v>0</v>
      </c>
      <c r="O57" s="17">
        <f>Engine!O850</f>
        <v>0</v>
      </c>
      <c r="P57" s="17">
        <f>Engine!P850</f>
        <v>0</v>
      </c>
      <c r="Q57" s="17">
        <f>Engine!Q850</f>
        <v>0</v>
      </c>
      <c r="R57" s="17">
        <f>Engine!R850</f>
        <v>0</v>
      </c>
      <c r="S57" s="17">
        <f>Engine!S850</f>
        <v>0</v>
      </c>
    </row>
    <row r="58" spans="2:19" x14ac:dyDescent="0.3">
      <c r="B58" s="20" t="s">
        <v>53</v>
      </c>
      <c r="C58" s="21">
        <f>Engine!C851</f>
        <v>0</v>
      </c>
      <c r="D58" s="21">
        <f>Engine!D851</f>
        <v>0</v>
      </c>
      <c r="E58" s="21">
        <f>Engine!E851</f>
        <v>0</v>
      </c>
      <c r="F58" s="21">
        <f>Engine!F851</f>
        <v>0</v>
      </c>
      <c r="G58" s="21">
        <f ca="1">Engine!G851</f>
        <v>0</v>
      </c>
      <c r="H58" s="21">
        <f ca="1">Engine!H851</f>
        <v>0</v>
      </c>
      <c r="I58" s="21">
        <f ca="1">Engine!I851</f>
        <v>0</v>
      </c>
      <c r="J58" s="21">
        <f ca="1">Engine!J851</f>
        <v>0</v>
      </c>
      <c r="K58" s="21">
        <f ca="1">Engine!K851</f>
        <v>0</v>
      </c>
      <c r="L58" s="21">
        <f ca="1">Engine!L851</f>
        <v>0</v>
      </c>
      <c r="M58" s="21">
        <f ca="1">Engine!M851</f>
        <v>0</v>
      </c>
      <c r="N58" s="21">
        <f ca="1">Engine!N851</f>
        <v>0</v>
      </c>
      <c r="O58" s="21">
        <f ca="1">Engine!O851</f>
        <v>0</v>
      </c>
      <c r="P58" s="21">
        <f ca="1">Engine!P851</f>
        <v>0</v>
      </c>
      <c r="Q58" s="21">
        <f ca="1">Engine!Q851</f>
        <v>0</v>
      </c>
      <c r="R58" s="21">
        <f ca="1">Engine!R851</f>
        <v>0</v>
      </c>
      <c r="S58" s="21">
        <f ca="1">Engine!S851</f>
        <v>0</v>
      </c>
    </row>
    <row r="59" spans="2:19" x14ac:dyDescent="0.3">
      <c r="B59" s="20" t="s">
        <v>54</v>
      </c>
      <c r="C59" s="21">
        <f>Engine!C852</f>
        <v>0</v>
      </c>
      <c r="D59" s="21">
        <f>Engine!D852</f>
        <v>0</v>
      </c>
      <c r="E59" s="21">
        <f>Engine!E852</f>
        <v>0</v>
      </c>
      <c r="F59" s="21">
        <f>Engine!F852</f>
        <v>0</v>
      </c>
      <c r="G59" s="21">
        <f ca="1">Engine!G852</f>
        <v>0</v>
      </c>
      <c r="H59" s="21">
        <f ca="1">Engine!H852</f>
        <v>0</v>
      </c>
      <c r="I59" s="21">
        <f ca="1">Engine!I852</f>
        <v>0</v>
      </c>
      <c r="J59" s="21">
        <f ca="1">Engine!J852</f>
        <v>0</v>
      </c>
      <c r="K59" s="21">
        <f ca="1">Engine!K852</f>
        <v>0</v>
      </c>
      <c r="L59" s="21">
        <f ca="1">Engine!L852</f>
        <v>0</v>
      </c>
      <c r="M59" s="21">
        <f ca="1">Engine!M852</f>
        <v>0</v>
      </c>
      <c r="N59" s="21">
        <f ca="1">Engine!N852</f>
        <v>0</v>
      </c>
      <c r="O59" s="21">
        <f ca="1">Engine!O852</f>
        <v>0</v>
      </c>
      <c r="P59" s="21">
        <f ca="1">Engine!P852</f>
        <v>0</v>
      </c>
      <c r="Q59" s="21">
        <f ca="1">Engine!Q852</f>
        <v>0</v>
      </c>
      <c r="R59" s="21">
        <f ca="1">Engine!R852</f>
        <v>0</v>
      </c>
      <c r="S59" s="21">
        <f ca="1">Engine!S852</f>
        <v>0</v>
      </c>
    </row>
    <row r="60" spans="2:19" x14ac:dyDescent="0.3">
      <c r="B60" s="33" t="s">
        <v>156</v>
      </c>
      <c r="C60" s="144">
        <f>Engine!C853</f>
        <v>0</v>
      </c>
      <c r="D60" s="144">
        <f>Engine!D853</f>
        <v>0</v>
      </c>
      <c r="E60" s="144">
        <f>Engine!E853</f>
        <v>0</v>
      </c>
      <c r="F60" s="144">
        <f>Engine!F853</f>
        <v>0</v>
      </c>
      <c r="G60" s="144">
        <f ca="1">Engine!G853</f>
        <v>0</v>
      </c>
      <c r="H60" s="144">
        <f ca="1">Engine!H853</f>
        <v>0</v>
      </c>
      <c r="I60" s="144">
        <f ca="1">Engine!I853</f>
        <v>0</v>
      </c>
      <c r="J60" s="144">
        <f ca="1">Engine!J853</f>
        <v>0</v>
      </c>
      <c r="K60" s="144">
        <f ca="1">Engine!K853</f>
        <v>0</v>
      </c>
      <c r="L60" s="144">
        <f ca="1">Engine!L853</f>
        <v>0</v>
      </c>
      <c r="M60" s="144">
        <f ca="1">Engine!M853</f>
        <v>0</v>
      </c>
      <c r="N60" s="144">
        <f ca="1">Engine!N853</f>
        <v>0</v>
      </c>
      <c r="O60" s="144">
        <f ca="1">Engine!O853</f>
        <v>0</v>
      </c>
      <c r="P60" s="144">
        <f ca="1">Engine!P853</f>
        <v>0</v>
      </c>
      <c r="Q60" s="144">
        <f ca="1">Engine!Q853</f>
        <v>0</v>
      </c>
      <c r="R60" s="144">
        <f ca="1">Engine!R853</f>
        <v>0</v>
      </c>
      <c r="S60" s="144">
        <f ca="1">Engine!S853</f>
        <v>0</v>
      </c>
    </row>
    <row r="61" spans="2:19" x14ac:dyDescent="0.3">
      <c r="B61" s="20" t="s">
        <v>55</v>
      </c>
      <c r="C61" s="21">
        <f>Engine!C854</f>
        <v>0</v>
      </c>
      <c r="D61" s="21">
        <f>Engine!D854</f>
        <v>0</v>
      </c>
      <c r="E61" s="21">
        <f>Engine!E854</f>
        <v>0</v>
      </c>
      <c r="F61" s="21">
        <f>Engine!F854</f>
        <v>0</v>
      </c>
      <c r="G61" s="21">
        <f>Engine!G854</f>
        <v>0</v>
      </c>
      <c r="H61" s="21">
        <f>Engine!H854</f>
        <v>0</v>
      </c>
      <c r="I61" s="21">
        <f>Engine!I854</f>
        <v>0</v>
      </c>
      <c r="J61" s="21">
        <f>Engine!J854</f>
        <v>0</v>
      </c>
      <c r="K61" s="21">
        <f>Engine!K854</f>
        <v>0</v>
      </c>
      <c r="L61" s="21">
        <f>Engine!L854</f>
        <v>0</v>
      </c>
      <c r="M61" s="21">
        <f>Engine!M854</f>
        <v>0</v>
      </c>
      <c r="N61" s="21">
        <f>Engine!N854</f>
        <v>0</v>
      </c>
      <c r="O61" s="21">
        <f>Engine!O854</f>
        <v>0</v>
      </c>
      <c r="P61" s="21">
        <f>Engine!P854</f>
        <v>0</v>
      </c>
      <c r="Q61" s="21">
        <f>Engine!Q854</f>
        <v>0</v>
      </c>
      <c r="R61" s="21">
        <f>Engine!R854</f>
        <v>0</v>
      </c>
      <c r="S61" s="21">
        <f>Engine!S854</f>
        <v>0</v>
      </c>
    </row>
    <row r="62" spans="2:19" x14ac:dyDescent="0.3">
      <c r="B62" s="20" t="s">
        <v>56</v>
      </c>
      <c r="C62" s="21">
        <f>Engine!C855</f>
        <v>0</v>
      </c>
      <c r="D62" s="21">
        <f>Engine!D855</f>
        <v>0</v>
      </c>
      <c r="E62" s="21">
        <f>Engine!E855</f>
        <v>0</v>
      </c>
      <c r="F62" s="21">
        <f>Engine!F855</f>
        <v>0</v>
      </c>
      <c r="G62" s="21">
        <f ca="1">Engine!G855</f>
        <v>0</v>
      </c>
      <c r="H62" s="21">
        <f ca="1">Engine!H855</f>
        <v>0</v>
      </c>
      <c r="I62" s="21">
        <f ca="1">Engine!I855</f>
        <v>0</v>
      </c>
      <c r="J62" s="21">
        <f ca="1">Engine!J855</f>
        <v>0</v>
      </c>
      <c r="K62" s="21">
        <f ca="1">Engine!K855</f>
        <v>0</v>
      </c>
      <c r="L62" s="21">
        <f ca="1">Engine!L855</f>
        <v>0</v>
      </c>
      <c r="M62" s="21">
        <f ca="1">Engine!M855</f>
        <v>0</v>
      </c>
      <c r="N62" s="21">
        <f ca="1">Engine!N855</f>
        <v>0</v>
      </c>
      <c r="O62" s="21">
        <f ca="1">Engine!O855</f>
        <v>0</v>
      </c>
      <c r="P62" s="21">
        <f ca="1">Engine!P855</f>
        <v>0</v>
      </c>
      <c r="Q62" s="21">
        <f ca="1">Engine!Q855</f>
        <v>0</v>
      </c>
      <c r="R62" s="21">
        <f ca="1">Engine!R855</f>
        <v>0</v>
      </c>
      <c r="S62" s="21">
        <f ca="1">Engine!S855</f>
        <v>0</v>
      </c>
    </row>
    <row r="63" spans="2:19" x14ac:dyDescent="0.3">
      <c r="B63" s="20" t="s">
        <v>57</v>
      </c>
      <c r="C63" s="21">
        <f>Engine!C856</f>
        <v>0</v>
      </c>
      <c r="D63" s="21">
        <f>Engine!D856</f>
        <v>0</v>
      </c>
      <c r="E63" s="21">
        <f>Engine!E856</f>
        <v>0</v>
      </c>
      <c r="F63" s="21">
        <f>Engine!F856</f>
        <v>0</v>
      </c>
      <c r="G63" s="21">
        <f>Engine!G856</f>
        <v>0</v>
      </c>
      <c r="H63" s="21">
        <f>Engine!H856</f>
        <v>0</v>
      </c>
      <c r="I63" s="21">
        <f>Engine!I856</f>
        <v>0</v>
      </c>
      <c r="J63" s="21">
        <f>Engine!J856</f>
        <v>0</v>
      </c>
      <c r="K63" s="21">
        <f>Engine!K856</f>
        <v>0</v>
      </c>
      <c r="L63" s="21">
        <f>Engine!L856</f>
        <v>0</v>
      </c>
      <c r="M63" s="21">
        <f>Engine!M856</f>
        <v>0</v>
      </c>
      <c r="N63" s="21">
        <f>Engine!N856</f>
        <v>0</v>
      </c>
      <c r="O63" s="21">
        <f>Engine!O856</f>
        <v>0</v>
      </c>
      <c r="P63" s="21">
        <f>Engine!P856</f>
        <v>0</v>
      </c>
      <c r="Q63" s="21">
        <f>Engine!Q856</f>
        <v>0</v>
      </c>
      <c r="R63" s="21">
        <f>Engine!R856</f>
        <v>0</v>
      </c>
      <c r="S63" s="21">
        <f>Engine!S856</f>
        <v>0</v>
      </c>
    </row>
    <row r="64" spans="2:19" x14ac:dyDescent="0.3">
      <c r="B64" s="20" t="s">
        <v>58</v>
      </c>
      <c r="C64" s="21">
        <f>Engine!C857</f>
        <v>0</v>
      </c>
      <c r="D64" s="21">
        <f>Engine!D857</f>
        <v>0</v>
      </c>
      <c r="E64" s="21">
        <f>Engine!E857</f>
        <v>0</v>
      </c>
      <c r="F64" s="21">
        <f>Engine!F857</f>
        <v>0</v>
      </c>
      <c r="G64" s="21">
        <f>Engine!G857</f>
        <v>0</v>
      </c>
      <c r="H64" s="21">
        <f>Engine!H857</f>
        <v>0</v>
      </c>
      <c r="I64" s="21">
        <f>Engine!I857</f>
        <v>0</v>
      </c>
      <c r="J64" s="21">
        <f>Engine!J857</f>
        <v>0</v>
      </c>
      <c r="K64" s="21">
        <f>Engine!K857</f>
        <v>0</v>
      </c>
      <c r="L64" s="21">
        <f>Engine!L857</f>
        <v>0</v>
      </c>
      <c r="M64" s="21">
        <f>Engine!M857</f>
        <v>0</v>
      </c>
      <c r="N64" s="21">
        <f>Engine!N857</f>
        <v>0</v>
      </c>
      <c r="O64" s="21">
        <f>Engine!O857</f>
        <v>0</v>
      </c>
      <c r="P64" s="21">
        <f>Engine!P857</f>
        <v>0</v>
      </c>
      <c r="Q64" s="21">
        <f>Engine!Q857</f>
        <v>0</v>
      </c>
      <c r="R64" s="21">
        <f>Engine!R857</f>
        <v>0</v>
      </c>
      <c r="S64" s="21">
        <f>Engine!S857</f>
        <v>0</v>
      </c>
    </row>
    <row r="65" spans="2:19" x14ac:dyDescent="0.3">
      <c r="B65" s="33" t="s">
        <v>157</v>
      </c>
      <c r="C65" s="144">
        <f>Engine!C858</f>
        <v>0</v>
      </c>
      <c r="D65" s="144">
        <f>Engine!D858</f>
        <v>0</v>
      </c>
      <c r="E65" s="144">
        <f>Engine!E858</f>
        <v>0</v>
      </c>
      <c r="F65" s="144">
        <f>Engine!F858</f>
        <v>0</v>
      </c>
      <c r="G65" s="144">
        <f>Engine!G858</f>
        <v>0</v>
      </c>
      <c r="H65" s="144">
        <f>Engine!H858</f>
        <v>0</v>
      </c>
      <c r="I65" s="144">
        <f>Engine!I858</f>
        <v>0</v>
      </c>
      <c r="J65" s="144">
        <f>Engine!J858</f>
        <v>0</v>
      </c>
      <c r="K65" s="144">
        <f>Engine!K858</f>
        <v>0</v>
      </c>
      <c r="L65" s="144">
        <f>Engine!L858</f>
        <v>0</v>
      </c>
      <c r="M65" s="144">
        <f>Engine!M858</f>
        <v>0</v>
      </c>
      <c r="N65" s="144">
        <f>Engine!N858</f>
        <v>0</v>
      </c>
      <c r="O65" s="144">
        <f>Engine!O858</f>
        <v>0</v>
      </c>
      <c r="P65" s="144">
        <f>Engine!P858</f>
        <v>0</v>
      </c>
      <c r="Q65" s="144">
        <f>Engine!Q858</f>
        <v>0</v>
      </c>
      <c r="R65" s="144">
        <f>Engine!R858</f>
        <v>0</v>
      </c>
      <c r="S65" s="144">
        <f>Engine!S858</f>
        <v>0</v>
      </c>
    </row>
    <row r="66" spans="2:19" x14ac:dyDescent="0.3">
      <c r="B66" s="20" t="s">
        <v>59</v>
      </c>
      <c r="C66" s="21">
        <f>Engine!C859</f>
        <v>0</v>
      </c>
      <c r="D66" s="21">
        <f>Engine!D859</f>
        <v>0</v>
      </c>
      <c r="E66" s="21">
        <f>Engine!E859</f>
        <v>0</v>
      </c>
      <c r="F66" s="21">
        <f>Engine!F859</f>
        <v>0</v>
      </c>
      <c r="G66" s="21">
        <f ca="1">Engine!G859</f>
        <v>0</v>
      </c>
      <c r="H66" s="21">
        <f ca="1">Engine!H859</f>
        <v>0</v>
      </c>
      <c r="I66" s="21">
        <f ca="1">Engine!I859</f>
        <v>0</v>
      </c>
      <c r="J66" s="21">
        <f ca="1">Engine!J859</f>
        <v>0</v>
      </c>
      <c r="K66" s="21">
        <f ca="1">Engine!K859</f>
        <v>0</v>
      </c>
      <c r="L66" s="21">
        <f ca="1">Engine!L859</f>
        <v>0</v>
      </c>
      <c r="M66" s="21">
        <f ca="1">Engine!M859</f>
        <v>0</v>
      </c>
      <c r="N66" s="21">
        <f ca="1">Engine!N859</f>
        <v>0</v>
      </c>
      <c r="O66" s="21">
        <f ca="1">Engine!O859</f>
        <v>0</v>
      </c>
      <c r="P66" s="21">
        <f ca="1">Engine!P859</f>
        <v>0</v>
      </c>
      <c r="Q66" s="21">
        <f ca="1">Engine!Q859</f>
        <v>0</v>
      </c>
      <c r="R66" s="21">
        <f ca="1">Engine!R859</f>
        <v>0</v>
      </c>
      <c r="S66" s="21">
        <f ca="1">Engine!S859</f>
        <v>0</v>
      </c>
    </row>
    <row r="67" spans="2:19" x14ac:dyDescent="0.3">
      <c r="B67" s="20" t="s">
        <v>60</v>
      </c>
      <c r="C67" s="21">
        <f>Engine!C860</f>
        <v>0</v>
      </c>
      <c r="D67" s="21">
        <f>Engine!D860</f>
        <v>0</v>
      </c>
      <c r="E67" s="21">
        <f>Engine!E860</f>
        <v>0</v>
      </c>
      <c r="F67" s="21">
        <f>Engine!F860</f>
        <v>0</v>
      </c>
      <c r="G67" s="21">
        <f>Engine!G860</f>
        <v>0</v>
      </c>
      <c r="H67" s="21">
        <f>Engine!H860</f>
        <v>0</v>
      </c>
      <c r="I67" s="21">
        <f>Engine!I860</f>
        <v>0</v>
      </c>
      <c r="J67" s="21">
        <f>Engine!J860</f>
        <v>0</v>
      </c>
      <c r="K67" s="21">
        <f>Engine!K860</f>
        <v>0</v>
      </c>
      <c r="L67" s="21">
        <f>Engine!L860</f>
        <v>0</v>
      </c>
      <c r="M67" s="21">
        <f>Engine!M860</f>
        <v>0</v>
      </c>
      <c r="N67" s="21">
        <f>Engine!N860</f>
        <v>0</v>
      </c>
      <c r="O67" s="21">
        <f>Engine!O860</f>
        <v>0</v>
      </c>
      <c r="P67" s="21">
        <f>Engine!P860</f>
        <v>0</v>
      </c>
      <c r="Q67" s="21">
        <f>Engine!Q860</f>
        <v>0</v>
      </c>
      <c r="R67" s="21">
        <f>Engine!R860</f>
        <v>0</v>
      </c>
      <c r="S67" s="21">
        <f>Engine!S860</f>
        <v>0</v>
      </c>
    </row>
    <row r="68" spans="2:19" x14ac:dyDescent="0.3">
      <c r="B68" s="20" t="s">
        <v>61</v>
      </c>
      <c r="C68" s="21">
        <f>Engine!C861</f>
        <v>0</v>
      </c>
      <c r="D68" s="21">
        <f>Engine!D861</f>
        <v>0</v>
      </c>
      <c r="E68" s="21">
        <f>Engine!E861</f>
        <v>0</v>
      </c>
      <c r="F68" s="21">
        <f>Engine!F861</f>
        <v>0</v>
      </c>
      <c r="G68" s="21">
        <f ca="1">Engine!G861</f>
        <v>0</v>
      </c>
      <c r="H68" s="21">
        <f ca="1">Engine!H861</f>
        <v>0</v>
      </c>
      <c r="I68" s="21">
        <f ca="1">Engine!I861</f>
        <v>0</v>
      </c>
      <c r="J68" s="21">
        <f ca="1">Engine!J861</f>
        <v>0</v>
      </c>
      <c r="K68" s="21">
        <f ca="1">Engine!K861</f>
        <v>0</v>
      </c>
      <c r="L68" s="21">
        <f ca="1">Engine!L861</f>
        <v>0</v>
      </c>
      <c r="M68" s="21">
        <f ca="1">Engine!M861</f>
        <v>0</v>
      </c>
      <c r="N68" s="21">
        <f ca="1">Engine!N861</f>
        <v>0</v>
      </c>
      <c r="O68" s="21">
        <f ca="1">Engine!O861</f>
        <v>0</v>
      </c>
      <c r="P68" s="21">
        <f ca="1">Engine!P861</f>
        <v>0</v>
      </c>
      <c r="Q68" s="21">
        <f ca="1">Engine!Q861</f>
        <v>0</v>
      </c>
      <c r="R68" s="21">
        <f ca="1">Engine!R861</f>
        <v>0</v>
      </c>
      <c r="S68" s="21">
        <f ca="1">Engine!S861</f>
        <v>0</v>
      </c>
    </row>
    <row r="69" spans="2:19" x14ac:dyDescent="0.3">
      <c r="B69" s="29" t="s">
        <v>62</v>
      </c>
      <c r="C69" s="142">
        <f>Engine!C862</f>
        <v>0</v>
      </c>
      <c r="D69" s="142">
        <f>Engine!D862</f>
        <v>0</v>
      </c>
      <c r="E69" s="142">
        <f>Engine!E862</f>
        <v>0</v>
      </c>
      <c r="F69" s="142">
        <f>Engine!F862</f>
        <v>0</v>
      </c>
      <c r="G69" s="142">
        <f ca="1">Engine!G862</f>
        <v>0</v>
      </c>
      <c r="H69" s="142">
        <f ca="1">Engine!H862</f>
        <v>0</v>
      </c>
      <c r="I69" s="142">
        <f ca="1">Engine!I862</f>
        <v>0</v>
      </c>
      <c r="J69" s="142">
        <f ca="1">Engine!J862</f>
        <v>0</v>
      </c>
      <c r="K69" s="142">
        <f ca="1">Engine!K862</f>
        <v>0</v>
      </c>
      <c r="L69" s="142">
        <f ca="1">Engine!L862</f>
        <v>0</v>
      </c>
      <c r="M69" s="142">
        <f ca="1">Engine!M862</f>
        <v>0</v>
      </c>
      <c r="N69" s="142">
        <f ca="1">Engine!N862</f>
        <v>0</v>
      </c>
      <c r="O69" s="142">
        <f ca="1">Engine!O862</f>
        <v>0</v>
      </c>
      <c r="P69" s="142">
        <f ca="1">Engine!P862</f>
        <v>0</v>
      </c>
      <c r="Q69" s="142">
        <f ca="1">Engine!Q862</f>
        <v>0</v>
      </c>
      <c r="R69" s="142">
        <f ca="1">Engine!R862</f>
        <v>0</v>
      </c>
      <c r="S69" s="142">
        <f ca="1">Engine!S862</f>
        <v>0</v>
      </c>
    </row>
    <row r="70" spans="2:19" x14ac:dyDescent="0.3">
      <c r="B70" s="16" t="s">
        <v>63</v>
      </c>
      <c r="C70" s="17">
        <f>Engine!C863</f>
        <v>0</v>
      </c>
      <c r="D70" s="17">
        <f>Engine!D863</f>
        <v>0</v>
      </c>
      <c r="E70" s="17">
        <f>Engine!E863</f>
        <v>0</v>
      </c>
      <c r="F70" s="17">
        <f>Engine!F863</f>
        <v>0</v>
      </c>
      <c r="G70" s="17">
        <f>Engine!G863</f>
        <v>0</v>
      </c>
      <c r="H70" s="17">
        <f>Engine!H863</f>
        <v>0</v>
      </c>
      <c r="I70" s="17">
        <f>Engine!I863</f>
        <v>0</v>
      </c>
      <c r="J70" s="17">
        <f>Engine!J863</f>
        <v>0</v>
      </c>
      <c r="K70" s="17">
        <f>Engine!K863</f>
        <v>0</v>
      </c>
      <c r="L70" s="17">
        <f>Engine!L863</f>
        <v>0</v>
      </c>
      <c r="M70" s="17">
        <f>Engine!M863</f>
        <v>0</v>
      </c>
      <c r="N70" s="17">
        <f>Engine!N863</f>
        <v>0</v>
      </c>
      <c r="O70" s="17">
        <f>Engine!O863</f>
        <v>0</v>
      </c>
      <c r="P70" s="17">
        <f>Engine!P863</f>
        <v>0</v>
      </c>
      <c r="Q70" s="17">
        <f>Engine!Q863</f>
        <v>0</v>
      </c>
      <c r="R70" s="17">
        <f>Engine!R863</f>
        <v>0</v>
      </c>
      <c r="S70" s="17">
        <f>Engine!S863</f>
        <v>0</v>
      </c>
    </row>
    <row r="71" spans="2:19" x14ac:dyDescent="0.3">
      <c r="B71" s="20" t="s">
        <v>64</v>
      </c>
      <c r="C71" s="21">
        <f>Engine!C864</f>
        <v>0</v>
      </c>
      <c r="D71" s="21">
        <f>Engine!D864</f>
        <v>0</v>
      </c>
      <c r="E71" s="21">
        <f>Engine!E864</f>
        <v>0</v>
      </c>
      <c r="F71" s="21">
        <f>Engine!F864</f>
        <v>0</v>
      </c>
      <c r="G71" s="21">
        <f ca="1">Engine!G864</f>
        <v>0</v>
      </c>
      <c r="H71" s="21">
        <f ca="1">Engine!H864</f>
        <v>0</v>
      </c>
      <c r="I71" s="21">
        <f ca="1">Engine!I864</f>
        <v>0</v>
      </c>
      <c r="J71" s="21">
        <f ca="1">Engine!J864</f>
        <v>0</v>
      </c>
      <c r="K71" s="21">
        <f ca="1">Engine!K864</f>
        <v>0</v>
      </c>
      <c r="L71" s="21">
        <f ca="1">Engine!L864</f>
        <v>0</v>
      </c>
      <c r="M71" s="21">
        <f ca="1">Engine!M864</f>
        <v>0</v>
      </c>
      <c r="N71" s="21">
        <f ca="1">Engine!N864</f>
        <v>0</v>
      </c>
      <c r="O71" s="21">
        <f ca="1">Engine!O864</f>
        <v>0</v>
      </c>
      <c r="P71" s="21">
        <f ca="1">Engine!P864</f>
        <v>0</v>
      </c>
      <c r="Q71" s="21">
        <f ca="1">Engine!Q864</f>
        <v>0</v>
      </c>
      <c r="R71" s="21">
        <f ca="1">Engine!R864</f>
        <v>0</v>
      </c>
      <c r="S71" s="21">
        <f ca="1">Engine!S864</f>
        <v>0</v>
      </c>
    </row>
    <row r="72" spans="2:19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2:19" x14ac:dyDescent="0.3">
      <c r="B73" s="18" t="s">
        <v>161</v>
      </c>
      <c r="C73" s="18" t="e">
        <f>C$4</f>
        <v>#N/A</v>
      </c>
      <c r="D73" s="18" t="e">
        <f t="shared" ref="D73:S73" si="4">D$4</f>
        <v>#N/A</v>
      </c>
      <c r="E73" s="18" t="e">
        <f t="shared" si="4"/>
        <v>#N/A</v>
      </c>
      <c r="F73" s="19" t="e">
        <f t="shared" si="4"/>
        <v>#N/A</v>
      </c>
      <c r="G73" s="18" t="e">
        <f t="shared" si="4"/>
        <v>#N/A</v>
      </c>
      <c r="H73" s="18" t="e">
        <f t="shared" si="4"/>
        <v>#N/A</v>
      </c>
      <c r="I73" s="18" t="e">
        <f t="shared" si="4"/>
        <v>#N/A</v>
      </c>
      <c r="J73" s="18" t="e">
        <f t="shared" si="4"/>
        <v>#N/A</v>
      </c>
      <c r="K73" s="18" t="e">
        <f t="shared" si="4"/>
        <v>#N/A</v>
      </c>
      <c r="L73" s="18" t="e">
        <f t="shared" si="4"/>
        <v>#N/A</v>
      </c>
      <c r="M73" s="18" t="e">
        <f t="shared" si="4"/>
        <v>#N/A</v>
      </c>
      <c r="N73" s="18" t="e">
        <f t="shared" si="4"/>
        <v>#N/A</v>
      </c>
      <c r="O73" s="18" t="e">
        <f t="shared" si="4"/>
        <v>#N/A</v>
      </c>
      <c r="P73" s="18" t="e">
        <f t="shared" si="4"/>
        <v>#N/A</v>
      </c>
      <c r="Q73" s="18" t="e">
        <f t="shared" si="4"/>
        <v>#N/A</v>
      </c>
      <c r="R73" s="18" t="e">
        <f t="shared" si="4"/>
        <v>#N/A</v>
      </c>
      <c r="S73" s="18" t="e">
        <f t="shared" si="4"/>
        <v>#N/A</v>
      </c>
    </row>
    <row r="74" spans="2:19" x14ac:dyDescent="0.3">
      <c r="B74" s="38" t="s">
        <v>71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19" x14ac:dyDescent="0.3">
      <c r="B75" s="64" t="s">
        <v>72</v>
      </c>
      <c r="C75" s="145">
        <f>Engine!C868</f>
        <v>0</v>
      </c>
      <c r="D75" s="145">
        <f>Engine!D868</f>
        <v>0</v>
      </c>
      <c r="E75" s="145">
        <f>Engine!E868</f>
        <v>0</v>
      </c>
      <c r="F75" s="145">
        <f>Engine!F868</f>
        <v>0</v>
      </c>
      <c r="G75" s="145">
        <f ca="1">Engine!G868</f>
        <v>0</v>
      </c>
      <c r="H75" s="145">
        <f ca="1">Engine!H868</f>
        <v>0</v>
      </c>
      <c r="I75" s="145">
        <f ca="1">Engine!I868</f>
        <v>0</v>
      </c>
      <c r="J75" s="145">
        <f ca="1">Engine!J868</f>
        <v>0</v>
      </c>
      <c r="K75" s="145">
        <f ca="1">Engine!K868</f>
        <v>0</v>
      </c>
      <c r="L75" s="145">
        <f ca="1">Engine!L868</f>
        <v>0</v>
      </c>
      <c r="M75" s="145">
        <f ca="1">Engine!M868</f>
        <v>0</v>
      </c>
      <c r="N75" s="145">
        <f ca="1">Engine!N868</f>
        <v>0</v>
      </c>
      <c r="O75" s="145">
        <f ca="1">Engine!O868</f>
        <v>0</v>
      </c>
      <c r="P75" s="145">
        <f ca="1">Engine!P868</f>
        <v>0</v>
      </c>
      <c r="Q75" s="145">
        <f ca="1">Engine!Q868</f>
        <v>0</v>
      </c>
      <c r="R75" s="145">
        <f ca="1">Engine!R868</f>
        <v>0</v>
      </c>
      <c r="S75" s="145">
        <f ca="1">Engine!S868</f>
        <v>0</v>
      </c>
    </row>
    <row r="76" spans="2:19" x14ac:dyDescent="0.3">
      <c r="B76" s="64" t="s">
        <v>73</v>
      </c>
      <c r="C76" s="145">
        <f>Engine!C869</f>
        <v>0</v>
      </c>
      <c r="D76" s="145">
        <f>Engine!D869</f>
        <v>0</v>
      </c>
      <c r="E76" s="145">
        <f>Engine!E869</f>
        <v>0</v>
      </c>
      <c r="F76" s="145">
        <f>Engine!F869</f>
        <v>0</v>
      </c>
      <c r="G76" s="145">
        <f ca="1">Engine!G869</f>
        <v>0</v>
      </c>
      <c r="H76" s="145">
        <f ca="1">Engine!H869</f>
        <v>0</v>
      </c>
      <c r="I76" s="145">
        <f ca="1">Engine!I869</f>
        <v>0</v>
      </c>
      <c r="J76" s="145">
        <f ca="1">Engine!J869</f>
        <v>0</v>
      </c>
      <c r="K76" s="145">
        <f ca="1">Engine!K869</f>
        <v>0</v>
      </c>
      <c r="L76" s="145">
        <f ca="1">Engine!L869</f>
        <v>0</v>
      </c>
      <c r="M76" s="145">
        <f ca="1">Engine!M869</f>
        <v>0</v>
      </c>
      <c r="N76" s="145">
        <f ca="1">Engine!N869</f>
        <v>0</v>
      </c>
      <c r="O76" s="145">
        <f ca="1">Engine!O869</f>
        <v>0</v>
      </c>
      <c r="P76" s="145">
        <f ca="1">Engine!P869</f>
        <v>0</v>
      </c>
      <c r="Q76" s="145">
        <f ca="1">Engine!Q869</f>
        <v>0</v>
      </c>
      <c r="R76" s="145">
        <f ca="1">Engine!R869</f>
        <v>0</v>
      </c>
      <c r="S76" s="145">
        <f ca="1">Engine!S869</f>
        <v>0</v>
      </c>
    </row>
    <row r="77" spans="2:19" x14ac:dyDescent="0.3">
      <c r="B77" s="64" t="s">
        <v>74</v>
      </c>
      <c r="C77" s="145">
        <f>Engine!C870</f>
        <v>0</v>
      </c>
      <c r="D77" s="145">
        <f>Engine!D870</f>
        <v>0</v>
      </c>
      <c r="E77" s="145">
        <f>Engine!E870</f>
        <v>0</v>
      </c>
      <c r="F77" s="145">
        <f>Engine!F870</f>
        <v>0</v>
      </c>
      <c r="G77" s="145">
        <f ca="1">Engine!G870</f>
        <v>0</v>
      </c>
      <c r="H77" s="145">
        <f ca="1">Engine!H870</f>
        <v>0</v>
      </c>
      <c r="I77" s="145">
        <f ca="1">Engine!I870</f>
        <v>0</v>
      </c>
      <c r="J77" s="145">
        <f ca="1">Engine!J870</f>
        <v>0</v>
      </c>
      <c r="K77" s="145">
        <f ca="1">Engine!K870</f>
        <v>0</v>
      </c>
      <c r="L77" s="145">
        <f ca="1">Engine!L870</f>
        <v>0</v>
      </c>
      <c r="M77" s="145">
        <f ca="1">Engine!M870</f>
        <v>0</v>
      </c>
      <c r="N77" s="145">
        <f ca="1">Engine!N870</f>
        <v>0</v>
      </c>
      <c r="O77" s="145">
        <f ca="1">Engine!O870</f>
        <v>0</v>
      </c>
      <c r="P77" s="145">
        <f ca="1">Engine!P870</f>
        <v>0</v>
      </c>
      <c r="Q77" s="145">
        <f ca="1">Engine!Q870</f>
        <v>0</v>
      </c>
      <c r="R77" s="145">
        <f ca="1">Engine!R870</f>
        <v>0</v>
      </c>
      <c r="S77" s="145">
        <f ca="1">Engine!S870</f>
        <v>0</v>
      </c>
    </row>
    <row r="78" spans="2:19" x14ac:dyDescent="0.3">
      <c r="B78" s="64" t="s">
        <v>75</v>
      </c>
      <c r="C78" s="145">
        <f>Engine!C871</f>
        <v>0</v>
      </c>
      <c r="D78" s="145">
        <f>Engine!D871</f>
        <v>0</v>
      </c>
      <c r="E78" s="145">
        <f>Engine!E871</f>
        <v>0</v>
      </c>
      <c r="F78" s="145">
        <f>Engine!F871</f>
        <v>0</v>
      </c>
      <c r="G78" s="145">
        <f>Engine!G871</f>
        <v>0</v>
      </c>
      <c r="H78" s="145">
        <f>Engine!H871</f>
        <v>0</v>
      </c>
      <c r="I78" s="145">
        <f>Engine!I871</f>
        <v>0</v>
      </c>
      <c r="J78" s="145">
        <f>Engine!J871</f>
        <v>0</v>
      </c>
      <c r="K78" s="145">
        <f>Engine!K871</f>
        <v>0</v>
      </c>
      <c r="L78" s="145">
        <f>Engine!L871</f>
        <v>0</v>
      </c>
      <c r="M78" s="145">
        <f>Engine!M871</f>
        <v>0</v>
      </c>
      <c r="N78" s="145">
        <f>Engine!N871</f>
        <v>0</v>
      </c>
      <c r="O78" s="145">
        <f>Engine!O871</f>
        <v>0</v>
      </c>
      <c r="P78" s="145">
        <f>Engine!P871</f>
        <v>0</v>
      </c>
      <c r="Q78" s="145">
        <f>Engine!Q871</f>
        <v>0</v>
      </c>
      <c r="R78" s="145">
        <f>Engine!R871</f>
        <v>0</v>
      </c>
      <c r="S78" s="145">
        <f>Engine!S871</f>
        <v>0</v>
      </c>
    </row>
    <row r="79" spans="2:19" x14ac:dyDescent="0.3">
      <c r="B79" s="64" t="s">
        <v>76</v>
      </c>
      <c r="C79" s="145">
        <f>Engine!C872</f>
        <v>0</v>
      </c>
      <c r="D79" s="145">
        <f>Engine!D872</f>
        <v>0</v>
      </c>
      <c r="E79" s="145">
        <f>Engine!E872</f>
        <v>0</v>
      </c>
      <c r="F79" s="145">
        <f>Engine!F872</f>
        <v>0</v>
      </c>
      <c r="G79" s="145">
        <f ca="1">Engine!G872</f>
        <v>0</v>
      </c>
      <c r="H79" s="145">
        <f ca="1">Engine!H872</f>
        <v>0</v>
      </c>
      <c r="I79" s="145">
        <f ca="1">Engine!I872</f>
        <v>0</v>
      </c>
      <c r="J79" s="145">
        <f ca="1">Engine!J872</f>
        <v>0</v>
      </c>
      <c r="K79" s="145">
        <f ca="1">Engine!K872</f>
        <v>0</v>
      </c>
      <c r="L79" s="145">
        <f ca="1">Engine!L872</f>
        <v>0</v>
      </c>
      <c r="M79" s="145">
        <f ca="1">Engine!M872</f>
        <v>0</v>
      </c>
      <c r="N79" s="145">
        <f ca="1">Engine!N872</f>
        <v>0</v>
      </c>
      <c r="O79" s="145">
        <f ca="1">Engine!O872</f>
        <v>0</v>
      </c>
      <c r="P79" s="145">
        <f ca="1">Engine!P872</f>
        <v>0</v>
      </c>
      <c r="Q79" s="145">
        <f ca="1">Engine!Q872</f>
        <v>0</v>
      </c>
      <c r="R79" s="145">
        <f ca="1">Engine!R872</f>
        <v>0</v>
      </c>
      <c r="S79" s="145">
        <f ca="1">Engine!S872</f>
        <v>0</v>
      </c>
    </row>
    <row r="80" spans="2:19" x14ac:dyDescent="0.3">
      <c r="B80" s="64" t="s">
        <v>77</v>
      </c>
      <c r="C80" s="145">
        <f>Engine!C873</f>
        <v>0</v>
      </c>
      <c r="D80" s="145">
        <f>Engine!D873</f>
        <v>0</v>
      </c>
      <c r="E80" s="145">
        <f>Engine!E873</f>
        <v>0</v>
      </c>
      <c r="F80" s="145">
        <f>Engine!F873</f>
        <v>0</v>
      </c>
      <c r="G80" s="145">
        <f ca="1">Engine!G873</f>
        <v>0</v>
      </c>
      <c r="H80" s="145">
        <f ca="1">Engine!H873</f>
        <v>0</v>
      </c>
      <c r="I80" s="145">
        <f ca="1">Engine!I873</f>
        <v>0</v>
      </c>
      <c r="J80" s="145">
        <f ca="1">Engine!J873</f>
        <v>0</v>
      </c>
      <c r="K80" s="145">
        <f ca="1">Engine!K873</f>
        <v>0</v>
      </c>
      <c r="L80" s="145">
        <f ca="1">Engine!L873</f>
        <v>0</v>
      </c>
      <c r="M80" s="145">
        <f ca="1">Engine!M873</f>
        <v>0</v>
      </c>
      <c r="N80" s="145">
        <f ca="1">Engine!N873</f>
        <v>0</v>
      </c>
      <c r="O80" s="145">
        <f ca="1">Engine!O873</f>
        <v>0</v>
      </c>
      <c r="P80" s="145">
        <f ca="1">Engine!P873</f>
        <v>0</v>
      </c>
      <c r="Q80" s="145">
        <f ca="1">Engine!Q873</f>
        <v>0</v>
      </c>
      <c r="R80" s="145">
        <f ca="1">Engine!R873</f>
        <v>0</v>
      </c>
      <c r="S80" s="145">
        <f ca="1">Engine!S873</f>
        <v>0</v>
      </c>
    </row>
    <row r="81" spans="2:19" x14ac:dyDescent="0.3">
      <c r="B81" s="66" t="s">
        <v>78</v>
      </c>
      <c r="C81" s="146">
        <f>Engine!C874</f>
        <v>0</v>
      </c>
      <c r="D81" s="146">
        <f>Engine!D874</f>
        <v>0</v>
      </c>
      <c r="E81" s="146">
        <f>Engine!E874</f>
        <v>0</v>
      </c>
      <c r="F81" s="146">
        <f>Engine!F874</f>
        <v>0</v>
      </c>
      <c r="G81" s="146">
        <f>Engine!G874</f>
        <v>0</v>
      </c>
      <c r="H81" s="146">
        <f>Engine!H874</f>
        <v>0</v>
      </c>
      <c r="I81" s="146">
        <f>Engine!I874</f>
        <v>0</v>
      </c>
      <c r="J81" s="146">
        <f>Engine!J874</f>
        <v>0</v>
      </c>
      <c r="K81" s="146">
        <f>Engine!K874</f>
        <v>0</v>
      </c>
      <c r="L81" s="146">
        <f>Engine!L874</f>
        <v>0</v>
      </c>
      <c r="M81" s="146">
        <f>Engine!M874</f>
        <v>0</v>
      </c>
      <c r="N81" s="146">
        <f>Engine!N874</f>
        <v>0</v>
      </c>
      <c r="O81" s="146">
        <f>Engine!O874</f>
        <v>0</v>
      </c>
      <c r="P81" s="146">
        <f>Engine!P874</f>
        <v>0</v>
      </c>
      <c r="Q81" s="146">
        <f>Engine!Q874</f>
        <v>0</v>
      </c>
      <c r="R81" s="146">
        <f>Engine!R874</f>
        <v>0</v>
      </c>
      <c r="S81" s="146">
        <f>Engine!S874</f>
        <v>0</v>
      </c>
    </row>
    <row r="82" spans="2:19" x14ac:dyDescent="0.3">
      <c r="B82" s="67" t="s">
        <v>167</v>
      </c>
      <c r="C82" s="147">
        <f>Engine!C875</f>
        <v>0</v>
      </c>
      <c r="D82" s="147">
        <f>Engine!D875</f>
        <v>0</v>
      </c>
      <c r="E82" s="147">
        <f>Engine!E875</f>
        <v>0</v>
      </c>
      <c r="F82" s="147">
        <f>Engine!F875</f>
        <v>0</v>
      </c>
      <c r="G82" s="147">
        <f ca="1">Engine!G875</f>
        <v>0</v>
      </c>
      <c r="H82" s="147">
        <f ca="1">Engine!H875</f>
        <v>0</v>
      </c>
      <c r="I82" s="147">
        <f ca="1">Engine!I875</f>
        <v>0</v>
      </c>
      <c r="J82" s="147">
        <f ca="1">Engine!J875</f>
        <v>0</v>
      </c>
      <c r="K82" s="147">
        <f ca="1">Engine!K875</f>
        <v>0</v>
      </c>
      <c r="L82" s="147">
        <f ca="1">Engine!L875</f>
        <v>0</v>
      </c>
      <c r="M82" s="147">
        <f ca="1">Engine!M875</f>
        <v>0</v>
      </c>
      <c r="N82" s="147">
        <f ca="1">Engine!N875</f>
        <v>0</v>
      </c>
      <c r="O82" s="147">
        <f ca="1">Engine!O875</f>
        <v>0</v>
      </c>
      <c r="P82" s="147">
        <f ca="1">Engine!P875</f>
        <v>0</v>
      </c>
      <c r="Q82" s="147">
        <f ca="1">Engine!Q875</f>
        <v>0</v>
      </c>
      <c r="R82" s="147">
        <f ca="1">Engine!R875</f>
        <v>0</v>
      </c>
      <c r="S82" s="147">
        <f ca="1">Engine!S875</f>
        <v>0</v>
      </c>
    </row>
    <row r="83" spans="2:19" x14ac:dyDescent="0.3">
      <c r="B83" s="38" t="s">
        <v>79</v>
      </c>
      <c r="C83" s="148">
        <f>Engine!C876</f>
        <v>0</v>
      </c>
      <c r="D83" s="148">
        <f>Engine!D876</f>
        <v>0</v>
      </c>
      <c r="E83" s="148">
        <f>Engine!E876</f>
        <v>0</v>
      </c>
      <c r="F83" s="148">
        <f>Engine!F876</f>
        <v>0</v>
      </c>
      <c r="G83" s="148">
        <f>Engine!G876</f>
        <v>0</v>
      </c>
      <c r="H83" s="148">
        <f>Engine!H876</f>
        <v>0</v>
      </c>
      <c r="I83" s="148">
        <f>Engine!I876</f>
        <v>0</v>
      </c>
      <c r="J83" s="148">
        <f>Engine!J876</f>
        <v>0</v>
      </c>
      <c r="K83" s="148">
        <f>Engine!K876</f>
        <v>0</v>
      </c>
      <c r="L83" s="148">
        <f>Engine!L876</f>
        <v>0</v>
      </c>
      <c r="M83" s="148">
        <f>Engine!M876</f>
        <v>0</v>
      </c>
      <c r="N83" s="148">
        <f>Engine!N876</f>
        <v>0</v>
      </c>
      <c r="O83" s="148">
        <f>Engine!O876</f>
        <v>0</v>
      </c>
      <c r="P83" s="148">
        <f>Engine!P876</f>
        <v>0</v>
      </c>
      <c r="Q83" s="148">
        <f>Engine!Q876</f>
        <v>0</v>
      </c>
      <c r="R83" s="148">
        <f>Engine!R876</f>
        <v>0</v>
      </c>
      <c r="S83" s="148">
        <f>Engine!S876</f>
        <v>0</v>
      </c>
    </row>
    <row r="84" spans="2:19" x14ac:dyDescent="0.3">
      <c r="B84" s="70" t="s">
        <v>297</v>
      </c>
      <c r="C84" s="149">
        <f>Engine!C877</f>
        <v>0</v>
      </c>
      <c r="D84" s="149">
        <f>Engine!D877</f>
        <v>0</v>
      </c>
      <c r="E84" s="149">
        <f>Engine!E877</f>
        <v>0</v>
      </c>
      <c r="F84" s="149">
        <f>Engine!F877</f>
        <v>0</v>
      </c>
      <c r="G84" s="149">
        <f>Engine!G877</f>
        <v>0</v>
      </c>
      <c r="H84" s="149">
        <f>Engine!H877</f>
        <v>0</v>
      </c>
      <c r="I84" s="149">
        <f>Engine!I877</f>
        <v>0</v>
      </c>
      <c r="J84" s="149">
        <f>Engine!J877</f>
        <v>0</v>
      </c>
      <c r="K84" s="149">
        <f>Engine!K877</f>
        <v>0</v>
      </c>
      <c r="L84" s="149">
        <f>Engine!L877</f>
        <v>0</v>
      </c>
      <c r="M84" s="149">
        <f>Engine!M877</f>
        <v>0</v>
      </c>
      <c r="N84" s="149">
        <f>Engine!N877</f>
        <v>0</v>
      </c>
      <c r="O84" s="149">
        <f>Engine!O877</f>
        <v>0</v>
      </c>
      <c r="P84" s="149">
        <f>Engine!P877</f>
        <v>0</v>
      </c>
      <c r="Q84" s="149">
        <f>Engine!Q877</f>
        <v>0</v>
      </c>
      <c r="R84" s="149">
        <f>Engine!R877</f>
        <v>0</v>
      </c>
      <c r="S84" s="149">
        <f>Engine!S877</f>
        <v>0</v>
      </c>
    </row>
    <row r="85" spans="2:19" x14ac:dyDescent="0.3">
      <c r="B85" s="72" t="s">
        <v>296</v>
      </c>
      <c r="C85" s="146">
        <f>Engine!C878</f>
        <v>0</v>
      </c>
      <c r="D85" s="146">
        <f>Engine!D878</f>
        <v>0</v>
      </c>
      <c r="E85" s="146">
        <f>Engine!E878</f>
        <v>0</v>
      </c>
      <c r="F85" s="146">
        <f>Engine!F878</f>
        <v>0</v>
      </c>
      <c r="G85" s="146">
        <f>Engine!G878</f>
        <v>0</v>
      </c>
      <c r="H85" s="146">
        <f>Engine!H878</f>
        <v>0</v>
      </c>
      <c r="I85" s="146">
        <f>Engine!I878</f>
        <v>0</v>
      </c>
      <c r="J85" s="146">
        <f>Engine!J878</f>
        <v>0</v>
      </c>
      <c r="K85" s="146">
        <f>Engine!K878</f>
        <v>0</v>
      </c>
      <c r="L85" s="146">
        <f>Engine!L878</f>
        <v>0</v>
      </c>
      <c r="M85" s="146">
        <f>Engine!M878</f>
        <v>0</v>
      </c>
      <c r="N85" s="146">
        <f>Engine!N878</f>
        <v>0</v>
      </c>
      <c r="O85" s="146">
        <f>Engine!O878</f>
        <v>0</v>
      </c>
      <c r="P85" s="146">
        <f>Engine!P878</f>
        <v>0</v>
      </c>
      <c r="Q85" s="146">
        <f>Engine!Q878</f>
        <v>0</v>
      </c>
      <c r="R85" s="146">
        <f>Engine!R878</f>
        <v>0</v>
      </c>
      <c r="S85" s="146">
        <f>Engine!S878</f>
        <v>0</v>
      </c>
    </row>
    <row r="86" spans="2:19" x14ac:dyDescent="0.3">
      <c r="B86" s="67" t="s">
        <v>168</v>
      </c>
      <c r="C86" s="147">
        <f>Engine!C879</f>
        <v>0</v>
      </c>
      <c r="D86" s="147">
        <f>Engine!D879</f>
        <v>0</v>
      </c>
      <c r="E86" s="147">
        <f>Engine!E879</f>
        <v>0</v>
      </c>
      <c r="F86" s="147">
        <f>Engine!F879</f>
        <v>0</v>
      </c>
      <c r="G86" s="147">
        <f>Engine!G879</f>
        <v>0</v>
      </c>
      <c r="H86" s="147">
        <f>Engine!H879</f>
        <v>0</v>
      </c>
      <c r="I86" s="147">
        <f>Engine!I879</f>
        <v>0</v>
      </c>
      <c r="J86" s="147">
        <f>Engine!J879</f>
        <v>0</v>
      </c>
      <c r="K86" s="147">
        <f>Engine!K879</f>
        <v>0</v>
      </c>
      <c r="L86" s="147">
        <f>Engine!L879</f>
        <v>0</v>
      </c>
      <c r="M86" s="147">
        <f>Engine!M879</f>
        <v>0</v>
      </c>
      <c r="N86" s="147">
        <f>Engine!N879</f>
        <v>0</v>
      </c>
      <c r="O86" s="147">
        <f>Engine!O879</f>
        <v>0</v>
      </c>
      <c r="P86" s="147">
        <f>Engine!P879</f>
        <v>0</v>
      </c>
      <c r="Q86" s="147">
        <f>Engine!Q879</f>
        <v>0</v>
      </c>
      <c r="R86" s="147">
        <f>Engine!R879</f>
        <v>0</v>
      </c>
      <c r="S86" s="147">
        <f>Engine!S879</f>
        <v>0</v>
      </c>
    </row>
    <row r="87" spans="2:19" x14ac:dyDescent="0.3">
      <c r="B87" s="38" t="s">
        <v>80</v>
      </c>
      <c r="C87" s="150">
        <f>Engine!C880</f>
        <v>0</v>
      </c>
      <c r="D87" s="150">
        <f>Engine!D880</f>
        <v>0</v>
      </c>
      <c r="E87" s="150">
        <f>Engine!E880</f>
        <v>0</v>
      </c>
      <c r="F87" s="150">
        <f>Engine!F880</f>
        <v>0</v>
      </c>
      <c r="G87" s="150">
        <f>Engine!G880</f>
        <v>0</v>
      </c>
      <c r="H87" s="150">
        <f>Engine!H880</f>
        <v>0</v>
      </c>
      <c r="I87" s="150">
        <f>Engine!I880</f>
        <v>0</v>
      </c>
      <c r="J87" s="150">
        <f>Engine!J880</f>
        <v>0</v>
      </c>
      <c r="K87" s="150">
        <f>Engine!K880</f>
        <v>0</v>
      </c>
      <c r="L87" s="150">
        <f>Engine!L880</f>
        <v>0</v>
      </c>
      <c r="M87" s="150">
        <f>Engine!M880</f>
        <v>0</v>
      </c>
      <c r="N87" s="150">
        <f>Engine!N880</f>
        <v>0</v>
      </c>
      <c r="O87" s="150">
        <f>Engine!O880</f>
        <v>0</v>
      </c>
      <c r="P87" s="150">
        <f>Engine!P880</f>
        <v>0</v>
      </c>
      <c r="Q87" s="150">
        <f>Engine!Q880</f>
        <v>0</v>
      </c>
      <c r="R87" s="150">
        <f>Engine!R880</f>
        <v>0</v>
      </c>
      <c r="S87" s="150">
        <f>Engine!S880</f>
        <v>0</v>
      </c>
    </row>
    <row r="88" spans="2:19" x14ac:dyDescent="0.3">
      <c r="B88" s="64" t="s">
        <v>81</v>
      </c>
      <c r="C88" s="145">
        <f>Engine!C881</f>
        <v>0</v>
      </c>
      <c r="D88" s="145">
        <f>Engine!D881</f>
        <v>0</v>
      </c>
      <c r="E88" s="145">
        <f>Engine!E881</f>
        <v>0</v>
      </c>
      <c r="F88" s="145">
        <f>Engine!F881</f>
        <v>0</v>
      </c>
      <c r="G88" s="145">
        <f>Engine!G881</f>
        <v>0</v>
      </c>
      <c r="H88" s="145">
        <f>Engine!H881</f>
        <v>0</v>
      </c>
      <c r="I88" s="145">
        <f>Engine!I881</f>
        <v>0</v>
      </c>
      <c r="J88" s="145">
        <f>Engine!J881</f>
        <v>0</v>
      </c>
      <c r="K88" s="145">
        <f>Engine!K881</f>
        <v>0</v>
      </c>
      <c r="L88" s="145">
        <f>Engine!L881</f>
        <v>0</v>
      </c>
      <c r="M88" s="145">
        <f>Engine!M881</f>
        <v>0</v>
      </c>
      <c r="N88" s="145">
        <f>Engine!N881</f>
        <v>0</v>
      </c>
      <c r="O88" s="145">
        <f>Engine!O881</f>
        <v>0</v>
      </c>
      <c r="P88" s="145">
        <f>Engine!P881</f>
        <v>0</v>
      </c>
      <c r="Q88" s="145">
        <f>Engine!Q881</f>
        <v>0</v>
      </c>
      <c r="R88" s="145">
        <f>Engine!R881</f>
        <v>0</v>
      </c>
      <c r="S88" s="145">
        <f>Engine!S881</f>
        <v>0</v>
      </c>
    </row>
    <row r="89" spans="2:19" x14ac:dyDescent="0.3">
      <c r="B89" s="64" t="s">
        <v>82</v>
      </c>
      <c r="C89" s="145">
        <f>Engine!C882</f>
        <v>0</v>
      </c>
      <c r="D89" s="145">
        <f>Engine!D882</f>
        <v>0</v>
      </c>
      <c r="E89" s="145">
        <f>Engine!E882</f>
        <v>0</v>
      </c>
      <c r="F89" s="145">
        <f>Engine!F882</f>
        <v>0</v>
      </c>
      <c r="G89" s="145">
        <f>Engine!G882</f>
        <v>0</v>
      </c>
      <c r="H89" s="145">
        <f>Engine!H882</f>
        <v>0</v>
      </c>
      <c r="I89" s="145">
        <f>Engine!I882</f>
        <v>0</v>
      </c>
      <c r="J89" s="145">
        <f>Engine!J882</f>
        <v>0</v>
      </c>
      <c r="K89" s="145">
        <f>Engine!K882</f>
        <v>0</v>
      </c>
      <c r="L89" s="145">
        <f>Engine!L882</f>
        <v>0</v>
      </c>
      <c r="M89" s="145">
        <f>Engine!M882</f>
        <v>0</v>
      </c>
      <c r="N89" s="145">
        <f>Engine!N882</f>
        <v>0</v>
      </c>
      <c r="O89" s="145">
        <f>Engine!O882</f>
        <v>0</v>
      </c>
      <c r="P89" s="145">
        <f>Engine!P882</f>
        <v>0</v>
      </c>
      <c r="Q89" s="145">
        <f>Engine!Q882</f>
        <v>0</v>
      </c>
      <c r="R89" s="145">
        <f>Engine!R882</f>
        <v>0</v>
      </c>
      <c r="S89" s="145">
        <f>Engine!S882</f>
        <v>0</v>
      </c>
    </row>
    <row r="90" spans="2:19" x14ac:dyDescent="0.3">
      <c r="B90" s="64" t="s">
        <v>83</v>
      </c>
      <c r="C90" s="145">
        <f>Engine!C883</f>
        <v>0</v>
      </c>
      <c r="D90" s="145">
        <f>Engine!D883</f>
        <v>0</v>
      </c>
      <c r="E90" s="145">
        <f>Engine!E883</f>
        <v>0</v>
      </c>
      <c r="F90" s="145">
        <f>Engine!F883</f>
        <v>0</v>
      </c>
      <c r="G90" s="145">
        <f>Engine!G883</f>
        <v>0</v>
      </c>
      <c r="H90" s="145">
        <f>Engine!H883</f>
        <v>0</v>
      </c>
      <c r="I90" s="145">
        <f>Engine!I883</f>
        <v>0</v>
      </c>
      <c r="J90" s="145">
        <f>Engine!J883</f>
        <v>0</v>
      </c>
      <c r="K90" s="145">
        <f>Engine!K883</f>
        <v>0</v>
      </c>
      <c r="L90" s="145">
        <f>Engine!L883</f>
        <v>0</v>
      </c>
      <c r="M90" s="145">
        <f>Engine!M883</f>
        <v>0</v>
      </c>
      <c r="N90" s="145">
        <f>Engine!N883</f>
        <v>0</v>
      </c>
      <c r="O90" s="145">
        <f>Engine!O883</f>
        <v>0</v>
      </c>
      <c r="P90" s="145">
        <f>Engine!P883</f>
        <v>0</v>
      </c>
      <c r="Q90" s="145">
        <f>Engine!Q883</f>
        <v>0</v>
      </c>
      <c r="R90" s="145">
        <f>Engine!R883</f>
        <v>0</v>
      </c>
      <c r="S90" s="145">
        <f>Engine!S883</f>
        <v>0</v>
      </c>
    </row>
    <row r="91" spans="2:19" x14ac:dyDescent="0.3">
      <c r="B91" s="64" t="s">
        <v>84</v>
      </c>
      <c r="C91" s="145">
        <f>Engine!C884</f>
        <v>0</v>
      </c>
      <c r="D91" s="145">
        <f>Engine!D884</f>
        <v>0</v>
      </c>
      <c r="E91" s="145">
        <f>Engine!E884</f>
        <v>0</v>
      </c>
      <c r="F91" s="145">
        <f>Engine!F884</f>
        <v>0</v>
      </c>
      <c r="G91" s="145">
        <f>Engine!G884</f>
        <v>0</v>
      </c>
      <c r="H91" s="145">
        <f>Engine!H884</f>
        <v>0</v>
      </c>
      <c r="I91" s="145">
        <f>Engine!I884</f>
        <v>0</v>
      </c>
      <c r="J91" s="145">
        <f>Engine!J884</f>
        <v>0</v>
      </c>
      <c r="K91" s="145">
        <f>Engine!K884</f>
        <v>0</v>
      </c>
      <c r="L91" s="145">
        <f>Engine!L884</f>
        <v>0</v>
      </c>
      <c r="M91" s="145">
        <f>Engine!M884</f>
        <v>0</v>
      </c>
      <c r="N91" s="145">
        <f>Engine!N884</f>
        <v>0</v>
      </c>
      <c r="O91" s="145">
        <f>Engine!O884</f>
        <v>0</v>
      </c>
      <c r="P91" s="145">
        <f>Engine!P884</f>
        <v>0</v>
      </c>
      <c r="Q91" s="145">
        <f>Engine!Q884</f>
        <v>0</v>
      </c>
      <c r="R91" s="145">
        <f>Engine!R884</f>
        <v>0</v>
      </c>
      <c r="S91" s="145">
        <f>Engine!S884</f>
        <v>0</v>
      </c>
    </row>
    <row r="92" spans="2:19" x14ac:dyDescent="0.3">
      <c r="B92" s="64" t="s">
        <v>85</v>
      </c>
      <c r="C92" s="145">
        <f>Engine!C885</f>
        <v>0</v>
      </c>
      <c r="D92" s="145">
        <f>Engine!D885</f>
        <v>0</v>
      </c>
      <c r="E92" s="145">
        <f>Engine!E885</f>
        <v>0</v>
      </c>
      <c r="F92" s="145">
        <f>Engine!F885</f>
        <v>0</v>
      </c>
      <c r="G92" s="145">
        <f ca="1">Engine!G885</f>
        <v>0</v>
      </c>
      <c r="H92" s="145">
        <f ca="1">Engine!H885</f>
        <v>0</v>
      </c>
      <c r="I92" s="145">
        <f ca="1">Engine!I885</f>
        <v>0</v>
      </c>
      <c r="J92" s="145">
        <f ca="1">Engine!J885</f>
        <v>0</v>
      </c>
      <c r="K92" s="145">
        <f ca="1">Engine!K885</f>
        <v>0</v>
      </c>
      <c r="L92" s="145">
        <f ca="1">Engine!L885</f>
        <v>0</v>
      </c>
      <c r="M92" s="145">
        <f ca="1">Engine!M885</f>
        <v>0</v>
      </c>
      <c r="N92" s="145">
        <f ca="1">Engine!N885</f>
        <v>0</v>
      </c>
      <c r="O92" s="145">
        <f ca="1">Engine!O885</f>
        <v>0</v>
      </c>
      <c r="P92" s="145">
        <f ca="1">Engine!P885</f>
        <v>0</v>
      </c>
      <c r="Q92" s="145">
        <f ca="1">Engine!Q885</f>
        <v>0</v>
      </c>
      <c r="R92" s="145">
        <f ca="1">Engine!R885</f>
        <v>0</v>
      </c>
      <c r="S92" s="145">
        <f ca="1">Engine!S885</f>
        <v>0</v>
      </c>
    </row>
    <row r="93" spans="2:19" x14ac:dyDescent="0.3">
      <c r="B93" s="64" t="s">
        <v>86</v>
      </c>
      <c r="C93" s="145">
        <f>Engine!C886</f>
        <v>0</v>
      </c>
      <c r="D93" s="145">
        <f>Engine!D886</f>
        <v>0</v>
      </c>
      <c r="E93" s="145">
        <f>Engine!E886</f>
        <v>0</v>
      </c>
      <c r="F93" s="145">
        <f>Engine!F886</f>
        <v>0</v>
      </c>
      <c r="G93" s="145">
        <f>Engine!G886</f>
        <v>0</v>
      </c>
      <c r="H93" s="145">
        <f>Engine!H886</f>
        <v>0</v>
      </c>
      <c r="I93" s="145">
        <f>Engine!I886</f>
        <v>0</v>
      </c>
      <c r="J93" s="145">
        <f>Engine!J886</f>
        <v>0</v>
      </c>
      <c r="K93" s="145">
        <f>Engine!K886</f>
        <v>0</v>
      </c>
      <c r="L93" s="145">
        <f>Engine!L886</f>
        <v>0</v>
      </c>
      <c r="M93" s="145">
        <f>Engine!M886</f>
        <v>0</v>
      </c>
      <c r="N93" s="145">
        <f>Engine!N886</f>
        <v>0</v>
      </c>
      <c r="O93" s="145">
        <f>Engine!O886</f>
        <v>0</v>
      </c>
      <c r="P93" s="145">
        <f>Engine!P886</f>
        <v>0</v>
      </c>
      <c r="Q93" s="145">
        <f>Engine!Q886</f>
        <v>0</v>
      </c>
      <c r="R93" s="145">
        <f>Engine!R886</f>
        <v>0</v>
      </c>
      <c r="S93" s="145">
        <f>Engine!S886</f>
        <v>0</v>
      </c>
    </row>
    <row r="94" spans="2:19" x14ac:dyDescent="0.3">
      <c r="B94" s="67" t="s">
        <v>171</v>
      </c>
      <c r="C94" s="147">
        <f>Engine!C887</f>
        <v>0</v>
      </c>
      <c r="D94" s="147">
        <f>Engine!D887</f>
        <v>0</v>
      </c>
      <c r="E94" s="147">
        <f>Engine!E887</f>
        <v>0</v>
      </c>
      <c r="F94" s="147">
        <f>Engine!F887</f>
        <v>0</v>
      </c>
      <c r="G94" s="147">
        <f ca="1">Engine!G887</f>
        <v>0</v>
      </c>
      <c r="H94" s="147">
        <f ca="1">Engine!H887</f>
        <v>0</v>
      </c>
      <c r="I94" s="147">
        <f ca="1">Engine!I887</f>
        <v>0</v>
      </c>
      <c r="J94" s="147">
        <f ca="1">Engine!J887</f>
        <v>0</v>
      </c>
      <c r="K94" s="147">
        <f ca="1">Engine!K887</f>
        <v>0</v>
      </c>
      <c r="L94" s="147">
        <f ca="1">Engine!L887</f>
        <v>0</v>
      </c>
      <c r="M94" s="147">
        <f ca="1">Engine!M887</f>
        <v>0</v>
      </c>
      <c r="N94" s="147">
        <f ca="1">Engine!N887</f>
        <v>0</v>
      </c>
      <c r="O94" s="147">
        <f ca="1">Engine!O887</f>
        <v>0</v>
      </c>
      <c r="P94" s="147">
        <f ca="1">Engine!P887</f>
        <v>0</v>
      </c>
      <c r="Q94" s="147">
        <f ca="1">Engine!Q887</f>
        <v>0</v>
      </c>
      <c r="R94" s="147">
        <f ca="1">Engine!R887</f>
        <v>0</v>
      </c>
      <c r="S94" s="147">
        <f ca="1">Engine!S887</f>
        <v>0</v>
      </c>
    </row>
    <row r="95" spans="2:19" x14ac:dyDescent="0.3">
      <c r="B95" s="67" t="s">
        <v>87</v>
      </c>
      <c r="C95" s="147">
        <f>Engine!C888</f>
        <v>0</v>
      </c>
      <c r="D95" s="147">
        <f>Engine!D888</f>
        <v>0</v>
      </c>
      <c r="E95" s="147">
        <f>Engine!E888</f>
        <v>0</v>
      </c>
      <c r="F95" s="147">
        <f>Engine!F888</f>
        <v>0</v>
      </c>
      <c r="G95" s="147">
        <f ca="1">Engine!G888</f>
        <v>0</v>
      </c>
      <c r="H95" s="147">
        <f ca="1">Engine!H888</f>
        <v>0</v>
      </c>
      <c r="I95" s="147">
        <f ca="1">Engine!I888</f>
        <v>0</v>
      </c>
      <c r="J95" s="147">
        <f ca="1">Engine!J888</f>
        <v>0</v>
      </c>
      <c r="K95" s="147">
        <f ca="1">Engine!K888</f>
        <v>0</v>
      </c>
      <c r="L95" s="147">
        <f ca="1">Engine!L888</f>
        <v>0</v>
      </c>
      <c r="M95" s="147">
        <f ca="1">Engine!M888</f>
        <v>0</v>
      </c>
      <c r="N95" s="147">
        <f ca="1">Engine!N888</f>
        <v>0</v>
      </c>
      <c r="O95" s="147">
        <f ca="1">Engine!O888</f>
        <v>0</v>
      </c>
      <c r="P95" s="147">
        <f ca="1">Engine!P888</f>
        <v>0</v>
      </c>
      <c r="Q95" s="147">
        <f ca="1">Engine!Q888</f>
        <v>0</v>
      </c>
      <c r="R95" s="147">
        <f ca="1">Engine!R888</f>
        <v>0</v>
      </c>
      <c r="S95" s="147">
        <f ca="1">Engine!S888</f>
        <v>0</v>
      </c>
    </row>
    <row r="96" spans="2:19" x14ac:dyDescent="0.3">
      <c r="B96" s="67" t="s">
        <v>88</v>
      </c>
      <c r="C96" s="147">
        <f>Engine!C889</f>
        <v>0</v>
      </c>
      <c r="D96" s="147">
        <f>Engine!D889</f>
        <v>0</v>
      </c>
      <c r="E96" s="147">
        <f>Engine!E889</f>
        <v>0</v>
      </c>
      <c r="F96" s="147">
        <f>Engine!F889</f>
        <v>0</v>
      </c>
      <c r="G96" s="147">
        <f>Engine!G889</f>
        <v>0</v>
      </c>
      <c r="H96" s="147">
        <f ca="1">Engine!H889</f>
        <v>0</v>
      </c>
      <c r="I96" s="147">
        <f ca="1">Engine!I889</f>
        <v>0</v>
      </c>
      <c r="J96" s="147">
        <f ca="1">Engine!J889</f>
        <v>0</v>
      </c>
      <c r="K96" s="147">
        <f ca="1">Engine!K889</f>
        <v>0</v>
      </c>
      <c r="L96" s="147">
        <f ca="1">Engine!L889</f>
        <v>0</v>
      </c>
      <c r="M96" s="147">
        <f ca="1">Engine!M889</f>
        <v>0</v>
      </c>
      <c r="N96" s="147">
        <f ca="1">Engine!N889</f>
        <v>0</v>
      </c>
      <c r="O96" s="147">
        <f ca="1">Engine!O889</f>
        <v>0</v>
      </c>
      <c r="P96" s="147">
        <f ca="1">Engine!P889</f>
        <v>0</v>
      </c>
      <c r="Q96" s="147">
        <f ca="1">Engine!Q889</f>
        <v>0</v>
      </c>
      <c r="R96" s="147">
        <f ca="1">Engine!R889</f>
        <v>0</v>
      </c>
      <c r="S96" s="147">
        <f ca="1">Engine!S889</f>
        <v>0</v>
      </c>
    </row>
    <row r="97" spans="2:19" x14ac:dyDescent="0.3">
      <c r="B97" s="67" t="s">
        <v>89</v>
      </c>
      <c r="C97" s="147">
        <f>Engine!C890</f>
        <v>0</v>
      </c>
      <c r="D97" s="147">
        <f>Engine!D890</f>
        <v>0</v>
      </c>
      <c r="E97" s="147">
        <f>Engine!E890</f>
        <v>0</v>
      </c>
      <c r="F97" s="147">
        <f>Engine!F890</f>
        <v>0</v>
      </c>
      <c r="G97" s="147">
        <f ca="1">Engine!G890</f>
        <v>0</v>
      </c>
      <c r="H97" s="147">
        <f ca="1">Engine!H890</f>
        <v>0</v>
      </c>
      <c r="I97" s="147">
        <f ca="1">Engine!I890</f>
        <v>0</v>
      </c>
      <c r="J97" s="147">
        <f ca="1">Engine!J890</f>
        <v>0</v>
      </c>
      <c r="K97" s="147">
        <f ca="1">Engine!K890</f>
        <v>0</v>
      </c>
      <c r="L97" s="147">
        <f ca="1">Engine!L890</f>
        <v>0</v>
      </c>
      <c r="M97" s="147">
        <f ca="1">Engine!M890</f>
        <v>0</v>
      </c>
      <c r="N97" s="147">
        <f ca="1">Engine!N890</f>
        <v>0</v>
      </c>
      <c r="O97" s="147">
        <f ca="1">Engine!O890</f>
        <v>0</v>
      </c>
      <c r="P97" s="147">
        <f ca="1">Engine!P890</f>
        <v>0</v>
      </c>
      <c r="Q97" s="147">
        <f ca="1">Engine!Q890</f>
        <v>0</v>
      </c>
      <c r="R97" s="147">
        <f ca="1">Engine!R890</f>
        <v>0</v>
      </c>
      <c r="S97" s="147">
        <f ca="1">Engine!S890</f>
        <v>0</v>
      </c>
    </row>
    <row r="98" spans="2:19" x14ac:dyDescent="0.3">
      <c r="B98" s="34" t="s">
        <v>172</v>
      </c>
      <c r="C98" s="35" t="str">
        <f>IF(C97=C23,"OK",C97-C23)</f>
        <v>OK</v>
      </c>
      <c r="D98" s="35" t="str">
        <f t="shared" ref="D98:S98" si="5">IF(D97=D23,"OK",D97-D23)</f>
        <v>OK</v>
      </c>
      <c r="E98" s="35" t="str">
        <f t="shared" si="5"/>
        <v>OK</v>
      </c>
      <c r="F98" s="35" t="str">
        <f t="shared" si="5"/>
        <v>OK</v>
      </c>
      <c r="G98" s="35" t="str">
        <f t="shared" ca="1" si="5"/>
        <v>OK</v>
      </c>
      <c r="H98" s="35" t="str">
        <f t="shared" ca="1" si="5"/>
        <v>OK</v>
      </c>
      <c r="I98" s="35" t="str">
        <f t="shared" ca="1" si="5"/>
        <v>OK</v>
      </c>
      <c r="J98" s="35" t="str">
        <f t="shared" ca="1" si="5"/>
        <v>OK</v>
      </c>
      <c r="K98" s="35" t="str">
        <f t="shared" ca="1" si="5"/>
        <v>OK</v>
      </c>
      <c r="L98" s="35" t="str">
        <f t="shared" ca="1" si="5"/>
        <v>OK</v>
      </c>
      <c r="M98" s="35" t="str">
        <f t="shared" ca="1" si="5"/>
        <v>OK</v>
      </c>
      <c r="N98" s="35" t="str">
        <f t="shared" ca="1" si="5"/>
        <v>OK</v>
      </c>
      <c r="O98" s="35" t="str">
        <f t="shared" ca="1" si="5"/>
        <v>OK</v>
      </c>
      <c r="P98" s="35" t="str">
        <f t="shared" ca="1" si="5"/>
        <v>OK</v>
      </c>
      <c r="Q98" s="35" t="str">
        <f t="shared" ca="1" si="5"/>
        <v>OK</v>
      </c>
      <c r="R98" s="35" t="str">
        <f t="shared" ca="1" si="5"/>
        <v>OK</v>
      </c>
      <c r="S98" s="35" t="str">
        <f t="shared" ca="1" si="5"/>
        <v>OK</v>
      </c>
    </row>
    <row r="99" spans="2:19" hidden="1" x14ac:dyDescent="0.3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2:19" x14ac:dyDescent="0.3">
      <c r="B100" s="18" t="s">
        <v>210</v>
      </c>
      <c r="C100" s="18" t="e">
        <f>C$4</f>
        <v>#N/A</v>
      </c>
      <c r="D100" s="18" t="e">
        <f t="shared" ref="D100:S100" si="6">D$4</f>
        <v>#N/A</v>
      </c>
      <c r="E100" s="18" t="e">
        <f t="shared" si="6"/>
        <v>#N/A</v>
      </c>
      <c r="F100" s="19" t="e">
        <f t="shared" si="6"/>
        <v>#N/A</v>
      </c>
      <c r="G100" s="18" t="e">
        <f t="shared" si="6"/>
        <v>#N/A</v>
      </c>
      <c r="H100" s="18" t="e">
        <f t="shared" si="6"/>
        <v>#N/A</v>
      </c>
      <c r="I100" s="18" t="e">
        <f t="shared" si="6"/>
        <v>#N/A</v>
      </c>
      <c r="J100" s="18" t="e">
        <f t="shared" si="6"/>
        <v>#N/A</v>
      </c>
      <c r="K100" s="18" t="e">
        <f t="shared" si="6"/>
        <v>#N/A</v>
      </c>
      <c r="L100" s="18" t="e">
        <f t="shared" si="6"/>
        <v>#N/A</v>
      </c>
      <c r="M100" s="18" t="e">
        <f t="shared" si="6"/>
        <v>#N/A</v>
      </c>
      <c r="N100" s="18" t="e">
        <f t="shared" si="6"/>
        <v>#N/A</v>
      </c>
      <c r="O100" s="18" t="e">
        <f t="shared" si="6"/>
        <v>#N/A</v>
      </c>
      <c r="P100" s="18" t="e">
        <f t="shared" si="6"/>
        <v>#N/A</v>
      </c>
      <c r="Q100" s="18" t="e">
        <f t="shared" si="6"/>
        <v>#N/A</v>
      </c>
      <c r="R100" s="18" t="e">
        <f t="shared" si="6"/>
        <v>#N/A</v>
      </c>
      <c r="S100" s="18" t="e">
        <f t="shared" si="6"/>
        <v>#N/A</v>
      </c>
    </row>
    <row r="101" spans="2:19" x14ac:dyDescent="0.3">
      <c r="B101" s="38" t="s">
        <v>173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2:19" x14ac:dyDescent="0.3">
      <c r="B102" s="64" t="s">
        <v>174</v>
      </c>
      <c r="C102" s="151" t="str">
        <f>IFERROR(C58/C49,"bd.")</f>
        <v>bd.</v>
      </c>
      <c r="D102" s="151" t="str">
        <f t="shared" ref="D102:S102" si="7">IFERROR(D58/D49,"bd.")</f>
        <v>bd.</v>
      </c>
      <c r="E102" s="151" t="str">
        <f t="shared" si="7"/>
        <v>bd.</v>
      </c>
      <c r="F102" s="151" t="str">
        <f t="shared" si="7"/>
        <v>bd.</v>
      </c>
      <c r="G102" s="151" t="str">
        <f t="shared" ca="1" si="7"/>
        <v>bd.</v>
      </c>
      <c r="H102" s="151" t="str">
        <f t="shared" ca="1" si="7"/>
        <v>bd.</v>
      </c>
      <c r="I102" s="151" t="str">
        <f t="shared" ca="1" si="7"/>
        <v>bd.</v>
      </c>
      <c r="J102" s="151" t="str">
        <f t="shared" ca="1" si="7"/>
        <v>bd.</v>
      </c>
      <c r="K102" s="151" t="str">
        <f t="shared" ca="1" si="7"/>
        <v>bd.</v>
      </c>
      <c r="L102" s="151" t="str">
        <f t="shared" ca="1" si="7"/>
        <v>bd.</v>
      </c>
      <c r="M102" s="151" t="str">
        <f t="shared" ca="1" si="7"/>
        <v>bd.</v>
      </c>
      <c r="N102" s="151" t="str">
        <f t="shared" ca="1" si="7"/>
        <v>bd.</v>
      </c>
      <c r="O102" s="151" t="str">
        <f t="shared" ca="1" si="7"/>
        <v>bd.</v>
      </c>
      <c r="P102" s="151" t="str">
        <f t="shared" ca="1" si="7"/>
        <v>bd.</v>
      </c>
      <c r="Q102" s="151" t="str">
        <f t="shared" ca="1" si="7"/>
        <v>bd.</v>
      </c>
      <c r="R102" s="151" t="str">
        <f t="shared" ca="1" si="7"/>
        <v>bd.</v>
      </c>
      <c r="S102" s="151" t="str">
        <f t="shared" ca="1" si="7"/>
        <v>bd.</v>
      </c>
    </row>
    <row r="103" spans="2:19" x14ac:dyDescent="0.3">
      <c r="B103" s="64" t="s">
        <v>175</v>
      </c>
      <c r="C103" s="151" t="str">
        <f>IFERROR(C71/C49,"bd.")</f>
        <v>bd.</v>
      </c>
      <c r="D103" s="151" t="str">
        <f t="shared" ref="D103:S103" si="8">IFERROR(D71/D49,"bd.")</f>
        <v>bd.</v>
      </c>
      <c r="E103" s="151" t="str">
        <f t="shared" si="8"/>
        <v>bd.</v>
      </c>
      <c r="F103" s="151" t="str">
        <f t="shared" si="8"/>
        <v>bd.</v>
      </c>
      <c r="G103" s="151" t="str">
        <f t="shared" ca="1" si="8"/>
        <v>bd.</v>
      </c>
      <c r="H103" s="151" t="str">
        <f t="shared" ca="1" si="8"/>
        <v>bd.</v>
      </c>
      <c r="I103" s="151" t="str">
        <f t="shared" ca="1" si="8"/>
        <v>bd.</v>
      </c>
      <c r="J103" s="151" t="str">
        <f t="shared" ca="1" si="8"/>
        <v>bd.</v>
      </c>
      <c r="K103" s="151" t="str">
        <f t="shared" ca="1" si="8"/>
        <v>bd.</v>
      </c>
      <c r="L103" s="151" t="str">
        <f t="shared" ca="1" si="8"/>
        <v>bd.</v>
      </c>
      <c r="M103" s="151" t="str">
        <f t="shared" ca="1" si="8"/>
        <v>bd.</v>
      </c>
      <c r="N103" s="151" t="str">
        <f t="shared" ca="1" si="8"/>
        <v>bd.</v>
      </c>
      <c r="O103" s="151" t="str">
        <f t="shared" ca="1" si="8"/>
        <v>bd.</v>
      </c>
      <c r="P103" s="151" t="str">
        <f t="shared" ca="1" si="8"/>
        <v>bd.</v>
      </c>
      <c r="Q103" s="151" t="str">
        <f t="shared" ca="1" si="8"/>
        <v>bd.</v>
      </c>
      <c r="R103" s="151" t="str">
        <f t="shared" ca="1" si="8"/>
        <v>bd.</v>
      </c>
      <c r="S103" s="151" t="str">
        <f t="shared" ca="1" si="8"/>
        <v>bd.</v>
      </c>
    </row>
    <row r="104" spans="2:19" x14ac:dyDescent="0.3">
      <c r="B104" s="64" t="s">
        <v>176</v>
      </c>
      <c r="C104" s="151" t="str">
        <f>IFERROR(C71/C26,"bd.")</f>
        <v>bd.</v>
      </c>
      <c r="D104" s="151" t="str">
        <f t="shared" ref="D104:S104" si="9">IFERROR(D71/D26,"bd.")</f>
        <v>bd.</v>
      </c>
      <c r="E104" s="151" t="str">
        <f t="shared" si="9"/>
        <v>bd.</v>
      </c>
      <c r="F104" s="151" t="str">
        <f t="shared" si="9"/>
        <v>bd.</v>
      </c>
      <c r="G104" s="151" t="str">
        <f t="shared" ca="1" si="9"/>
        <v>bd.</v>
      </c>
      <c r="H104" s="151" t="str">
        <f t="shared" ca="1" si="9"/>
        <v>bd.</v>
      </c>
      <c r="I104" s="151" t="str">
        <f t="shared" ca="1" si="9"/>
        <v>bd.</v>
      </c>
      <c r="J104" s="151" t="str">
        <f t="shared" ca="1" si="9"/>
        <v>bd.</v>
      </c>
      <c r="K104" s="151" t="str">
        <f t="shared" ca="1" si="9"/>
        <v>bd.</v>
      </c>
      <c r="L104" s="151" t="str">
        <f t="shared" ca="1" si="9"/>
        <v>bd.</v>
      </c>
      <c r="M104" s="151" t="str">
        <f t="shared" ca="1" si="9"/>
        <v>bd.</v>
      </c>
      <c r="N104" s="151" t="str">
        <f t="shared" ca="1" si="9"/>
        <v>bd.</v>
      </c>
      <c r="O104" s="151" t="str">
        <f t="shared" ca="1" si="9"/>
        <v>bd.</v>
      </c>
      <c r="P104" s="151" t="str">
        <f t="shared" ca="1" si="9"/>
        <v>bd.</v>
      </c>
      <c r="Q104" s="151" t="str">
        <f t="shared" ca="1" si="9"/>
        <v>bd.</v>
      </c>
      <c r="R104" s="151" t="str">
        <f t="shared" ca="1" si="9"/>
        <v>bd.</v>
      </c>
      <c r="S104" s="151" t="str">
        <f t="shared" ca="1" si="9"/>
        <v>bd.</v>
      </c>
    </row>
    <row r="105" spans="2:19" ht="4" customHeight="1" x14ac:dyDescent="0.3">
      <c r="B105" s="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</row>
    <row r="106" spans="2:19" x14ac:dyDescent="0.3">
      <c r="B106" s="38" t="s">
        <v>177</v>
      </c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</row>
    <row r="107" spans="2:19" x14ac:dyDescent="0.3">
      <c r="B107" s="64" t="s">
        <v>178</v>
      </c>
      <c r="C107" s="151" t="str">
        <f>IFERROR(C29/C46,"bd.")</f>
        <v>bd.</v>
      </c>
      <c r="D107" s="151" t="str">
        <f t="shared" ref="D107:S107" si="10">IFERROR(D29/D46,"bd.")</f>
        <v>bd.</v>
      </c>
      <c r="E107" s="151" t="str">
        <f t="shared" si="10"/>
        <v>bd.</v>
      </c>
      <c r="F107" s="151" t="str">
        <f t="shared" si="10"/>
        <v>bd.</v>
      </c>
      <c r="G107" s="151" t="str">
        <f t="shared" ca="1" si="10"/>
        <v>bd.</v>
      </c>
      <c r="H107" s="151" t="str">
        <f t="shared" ca="1" si="10"/>
        <v>bd.</v>
      </c>
      <c r="I107" s="151" t="str">
        <f t="shared" ca="1" si="10"/>
        <v>bd.</v>
      </c>
      <c r="J107" s="151" t="str">
        <f t="shared" ca="1" si="10"/>
        <v>bd.</v>
      </c>
      <c r="K107" s="151" t="str">
        <f t="shared" ca="1" si="10"/>
        <v>bd.</v>
      </c>
      <c r="L107" s="151" t="str">
        <f t="shared" ca="1" si="10"/>
        <v>bd.</v>
      </c>
      <c r="M107" s="151" t="str">
        <f t="shared" ca="1" si="10"/>
        <v>bd.</v>
      </c>
      <c r="N107" s="151" t="str">
        <f t="shared" ca="1" si="10"/>
        <v>bd.</v>
      </c>
      <c r="O107" s="151" t="str">
        <f t="shared" ca="1" si="10"/>
        <v>bd.</v>
      </c>
      <c r="P107" s="151" t="str">
        <f t="shared" ca="1" si="10"/>
        <v>bd.</v>
      </c>
      <c r="Q107" s="151" t="str">
        <f t="shared" ca="1" si="10"/>
        <v>bd.</v>
      </c>
      <c r="R107" s="151" t="str">
        <f t="shared" ca="1" si="10"/>
        <v>bd.</v>
      </c>
      <c r="S107" s="151" t="str">
        <f t="shared" ca="1" si="10"/>
        <v>bd.</v>
      </c>
    </row>
    <row r="108" spans="2:19" x14ac:dyDescent="0.3">
      <c r="B108" s="64" t="s">
        <v>179</v>
      </c>
      <c r="C108" s="151" t="str">
        <f>IFERROR((C35+C36+C43+C29)/C5,"bd.")</f>
        <v>bd.</v>
      </c>
      <c r="D108" s="151" t="str">
        <f t="shared" ref="D108:S108" si="11">IFERROR((D35+D36+D43+D29)/D5,"bd.")</f>
        <v>bd.</v>
      </c>
      <c r="E108" s="151" t="str">
        <f t="shared" si="11"/>
        <v>bd.</v>
      </c>
      <c r="F108" s="151" t="str">
        <f t="shared" si="11"/>
        <v>bd.</v>
      </c>
      <c r="G108" s="151" t="str">
        <f t="shared" ca="1" si="11"/>
        <v>bd.</v>
      </c>
      <c r="H108" s="151" t="str">
        <f t="shared" ca="1" si="11"/>
        <v>bd.</v>
      </c>
      <c r="I108" s="151" t="str">
        <f t="shared" ca="1" si="11"/>
        <v>bd.</v>
      </c>
      <c r="J108" s="151" t="str">
        <f t="shared" ca="1" si="11"/>
        <v>bd.</v>
      </c>
      <c r="K108" s="151" t="str">
        <f t="shared" ca="1" si="11"/>
        <v>bd.</v>
      </c>
      <c r="L108" s="151" t="str">
        <f t="shared" ca="1" si="11"/>
        <v>bd.</v>
      </c>
      <c r="M108" s="151" t="str">
        <f t="shared" ca="1" si="11"/>
        <v>bd.</v>
      </c>
      <c r="N108" s="151" t="str">
        <f t="shared" ca="1" si="11"/>
        <v>bd.</v>
      </c>
      <c r="O108" s="151" t="str">
        <f t="shared" ca="1" si="11"/>
        <v>bd.</v>
      </c>
      <c r="P108" s="151" t="str">
        <f t="shared" ca="1" si="11"/>
        <v>bd.</v>
      </c>
      <c r="Q108" s="151" t="str">
        <f t="shared" ca="1" si="11"/>
        <v>bd.</v>
      </c>
      <c r="R108" s="151" t="str">
        <f t="shared" ca="1" si="11"/>
        <v>bd.</v>
      </c>
      <c r="S108" s="151" t="str">
        <f t="shared" ca="1" si="11"/>
        <v>bd.</v>
      </c>
    </row>
    <row r="109" spans="2:19" x14ac:dyDescent="0.3">
      <c r="B109" s="64" t="s">
        <v>180</v>
      </c>
      <c r="C109" s="151" t="str">
        <f>IFERROR(C34/C46,"bd.")</f>
        <v>bd.</v>
      </c>
      <c r="D109" s="151" t="str">
        <f t="shared" ref="D109:S109" si="12">IFERROR(D34/D46,"bd.")</f>
        <v>bd.</v>
      </c>
      <c r="E109" s="151" t="str">
        <f t="shared" si="12"/>
        <v>bd.</v>
      </c>
      <c r="F109" s="151" t="str">
        <f t="shared" si="12"/>
        <v>bd.</v>
      </c>
      <c r="G109" s="151" t="str">
        <f t="shared" ca="1" si="12"/>
        <v>bd.</v>
      </c>
      <c r="H109" s="151" t="str">
        <f t="shared" ca="1" si="12"/>
        <v>bd.</v>
      </c>
      <c r="I109" s="151" t="str">
        <f t="shared" ca="1" si="12"/>
        <v>bd.</v>
      </c>
      <c r="J109" s="151" t="str">
        <f t="shared" ca="1" si="12"/>
        <v>bd.</v>
      </c>
      <c r="K109" s="151" t="str">
        <f t="shared" ca="1" si="12"/>
        <v>bd.</v>
      </c>
      <c r="L109" s="151" t="str">
        <f t="shared" ca="1" si="12"/>
        <v>bd.</v>
      </c>
      <c r="M109" s="151" t="str">
        <f t="shared" ca="1" si="12"/>
        <v>bd.</v>
      </c>
      <c r="N109" s="151" t="str">
        <f t="shared" ca="1" si="12"/>
        <v>bd.</v>
      </c>
      <c r="O109" s="151" t="str">
        <f t="shared" ca="1" si="12"/>
        <v>bd.</v>
      </c>
      <c r="P109" s="151" t="str">
        <f t="shared" ca="1" si="12"/>
        <v>bd.</v>
      </c>
      <c r="Q109" s="151" t="str">
        <f t="shared" ca="1" si="12"/>
        <v>bd.</v>
      </c>
      <c r="R109" s="151" t="str">
        <f t="shared" ca="1" si="12"/>
        <v>bd.</v>
      </c>
      <c r="S109" s="151" t="str">
        <f t="shared" ca="1" si="12"/>
        <v>bd.</v>
      </c>
    </row>
    <row r="110" spans="2:19" x14ac:dyDescent="0.3">
      <c r="B110" s="64" t="s">
        <v>181</v>
      </c>
      <c r="C110" s="223" t="str">
        <f t="shared" ref="C110:H110" si="13">IFERROR(IF(((C37+C40)-(B37+B40))&lt;0,C62/((C37+C40)-(B37+B40)+C65),IF(((C37+C40)-(B37+B40))&gt;=0,C62/(C65),"bd.")),"bd.")</f>
        <v>bd.</v>
      </c>
      <c r="D110" s="223" t="str">
        <f t="shared" si="13"/>
        <v>bd.</v>
      </c>
      <c r="E110" s="223" t="str">
        <f t="shared" si="13"/>
        <v>bd.</v>
      </c>
      <c r="F110" s="154" t="str">
        <f t="shared" si="13"/>
        <v>bd.</v>
      </c>
      <c r="G110" s="223" t="str">
        <f t="shared" ca="1" si="13"/>
        <v>bd.</v>
      </c>
      <c r="H110" s="223" t="str">
        <f t="shared" ca="1" si="13"/>
        <v>bd.</v>
      </c>
      <c r="I110" s="223" t="str">
        <f ca="1">IFERROR(IF(((I37+I40)-(H37+H40))&lt;0,I62/((I37+I40)-(H37+H40)+I65),IF(((I37+I40)-(H37+H40))&gt;=0,I62/(I65),"bd.")),"bd.")</f>
        <v>bd.</v>
      </c>
      <c r="J110" s="223" t="str">
        <f t="shared" ref="J110:S110" ca="1" si="14">IFERROR(IF(((J37+J40)-(I37+I40))&lt;0,J62/((J37+J40)-(I37+I40)+J65),IF(((J37+J40)-(I37+I40))&gt;=0,J62/(J65),"bd.")),"bd.")</f>
        <v>bd.</v>
      </c>
      <c r="K110" s="223" t="str">
        <f t="shared" ca="1" si="14"/>
        <v>bd.</v>
      </c>
      <c r="L110" s="223" t="str">
        <f t="shared" ca="1" si="14"/>
        <v>bd.</v>
      </c>
      <c r="M110" s="223" t="str">
        <f t="shared" ca="1" si="14"/>
        <v>bd.</v>
      </c>
      <c r="N110" s="223" t="str">
        <f t="shared" ca="1" si="14"/>
        <v>bd.</v>
      </c>
      <c r="O110" s="223" t="str">
        <f t="shared" ca="1" si="14"/>
        <v>bd.</v>
      </c>
      <c r="P110" s="223" t="str">
        <f t="shared" ca="1" si="14"/>
        <v>bd.</v>
      </c>
      <c r="Q110" s="223" t="str">
        <f t="shared" ca="1" si="14"/>
        <v>bd.</v>
      </c>
      <c r="R110" s="223" t="str">
        <f t="shared" ca="1" si="14"/>
        <v>bd.</v>
      </c>
      <c r="S110" s="223" t="str">
        <f t="shared" ca="1" si="14"/>
        <v>bd.</v>
      </c>
    </row>
    <row r="111" spans="2:19" ht="4" customHeight="1" x14ac:dyDescent="0.3">
      <c r="B111" s="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</row>
    <row r="112" spans="2:19" x14ac:dyDescent="0.3">
      <c r="B112" s="38" t="s">
        <v>182</v>
      </c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</row>
    <row r="113" spans="2:19" x14ac:dyDescent="0.3">
      <c r="B113" s="64" t="s">
        <v>183</v>
      </c>
      <c r="C113" s="154" t="str">
        <f>IFERROR(C18/C39,"bd.")</f>
        <v>bd.</v>
      </c>
      <c r="D113" s="154" t="str">
        <f t="shared" ref="D113:S113" si="15">IFERROR(D18/D39,"bd.")</f>
        <v>bd.</v>
      </c>
      <c r="E113" s="154" t="str">
        <f t="shared" si="15"/>
        <v>bd.</v>
      </c>
      <c r="F113" s="154" t="str">
        <f t="shared" si="15"/>
        <v>bd.</v>
      </c>
      <c r="G113" s="154" t="str">
        <f t="shared" ca="1" si="15"/>
        <v>bd.</v>
      </c>
      <c r="H113" s="154" t="str">
        <f t="shared" ca="1" si="15"/>
        <v>bd.</v>
      </c>
      <c r="I113" s="154" t="str">
        <f t="shared" ca="1" si="15"/>
        <v>bd.</v>
      </c>
      <c r="J113" s="154" t="str">
        <f t="shared" ca="1" si="15"/>
        <v>bd.</v>
      </c>
      <c r="K113" s="154" t="str">
        <f t="shared" ca="1" si="15"/>
        <v>bd.</v>
      </c>
      <c r="L113" s="154" t="str">
        <f t="shared" ca="1" si="15"/>
        <v>bd.</v>
      </c>
      <c r="M113" s="154" t="str">
        <f t="shared" ca="1" si="15"/>
        <v>bd.</v>
      </c>
      <c r="N113" s="154" t="str">
        <f t="shared" ca="1" si="15"/>
        <v>bd.</v>
      </c>
      <c r="O113" s="154" t="str">
        <f t="shared" ca="1" si="15"/>
        <v>bd.</v>
      </c>
      <c r="P113" s="154" t="str">
        <f t="shared" ca="1" si="15"/>
        <v>bd.</v>
      </c>
      <c r="Q113" s="154" t="str">
        <f t="shared" ca="1" si="15"/>
        <v>bd.</v>
      </c>
      <c r="R113" s="154" t="str">
        <f t="shared" ca="1" si="15"/>
        <v>bd.</v>
      </c>
      <c r="S113" s="154" t="str">
        <f t="shared" ca="1" si="15"/>
        <v>bd.</v>
      </c>
    </row>
    <row r="114" spans="2:19" x14ac:dyDescent="0.3">
      <c r="B114" s="64" t="s">
        <v>184</v>
      </c>
      <c r="C114" s="154" t="str">
        <f>IFERROR((C18-C19)/C39,"bd.")</f>
        <v>bd.</v>
      </c>
      <c r="D114" s="154" t="str">
        <f t="shared" ref="D114:S114" si="16">IFERROR((D18-D19)/D39,"bd.")</f>
        <v>bd.</v>
      </c>
      <c r="E114" s="154" t="str">
        <f t="shared" si="16"/>
        <v>bd.</v>
      </c>
      <c r="F114" s="154" t="str">
        <f t="shared" si="16"/>
        <v>bd.</v>
      </c>
      <c r="G114" s="154" t="str">
        <f t="shared" ca="1" si="16"/>
        <v>bd.</v>
      </c>
      <c r="H114" s="154" t="str">
        <f t="shared" ca="1" si="16"/>
        <v>bd.</v>
      </c>
      <c r="I114" s="154" t="str">
        <f t="shared" ca="1" si="16"/>
        <v>bd.</v>
      </c>
      <c r="J114" s="154" t="str">
        <f t="shared" ca="1" si="16"/>
        <v>bd.</v>
      </c>
      <c r="K114" s="154" t="str">
        <f t="shared" ca="1" si="16"/>
        <v>bd.</v>
      </c>
      <c r="L114" s="154" t="str">
        <f t="shared" ca="1" si="16"/>
        <v>bd.</v>
      </c>
      <c r="M114" s="154" t="str">
        <f t="shared" ca="1" si="16"/>
        <v>bd.</v>
      </c>
      <c r="N114" s="154" t="str">
        <f t="shared" ca="1" si="16"/>
        <v>bd.</v>
      </c>
      <c r="O114" s="154" t="str">
        <f t="shared" ca="1" si="16"/>
        <v>bd.</v>
      </c>
      <c r="P114" s="154" t="str">
        <f t="shared" ca="1" si="16"/>
        <v>bd.</v>
      </c>
      <c r="Q114" s="154" t="str">
        <f t="shared" ca="1" si="16"/>
        <v>bd.</v>
      </c>
      <c r="R114" s="154" t="str">
        <f t="shared" ca="1" si="16"/>
        <v>bd.</v>
      </c>
      <c r="S114" s="154" t="str">
        <f t="shared" ca="1" si="16"/>
        <v>bd.</v>
      </c>
    </row>
    <row r="115" spans="2:19" ht="4" customHeight="1" x14ac:dyDescent="0.3">
      <c r="B115" s="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</row>
    <row r="116" spans="2:19" x14ac:dyDescent="0.3">
      <c r="B116" s="38" t="s">
        <v>185</v>
      </c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</row>
    <row r="117" spans="2:19" x14ac:dyDescent="0.3">
      <c r="B117" s="64" t="s">
        <v>186</v>
      </c>
      <c r="C117" s="153" t="str">
        <f>IFERROR(ROUND((AVERAGE(C19)/(AVERAGE(C50)-AVERAGE(C51)))*360,0),"bd.")</f>
        <v>bd.</v>
      </c>
      <c r="D117" s="153" t="str">
        <f>IFERROR(ROUND((AVERAGE(C19:D19)/(AVERAGE(C50:D50)-AVERAGE(C51:D51)))*360,0),"bd.")</f>
        <v>bd.</v>
      </c>
      <c r="E117" s="153" t="str">
        <f>IFERROR(ROUND((AVERAGE(D19:E19)/(AVERAGE(D50:E50)-AVERAGE(D51:E51)))*360,0),"bd.")</f>
        <v>bd.</v>
      </c>
      <c r="F117" s="153" t="str">
        <f>IFERROR(ROUND((AVERAGE(E19:F19)/(AVERAGE(E50:F50)-AVERAGE(E51:F51)))*360,0),"bd.")</f>
        <v>bd.</v>
      </c>
      <c r="G117" s="153" t="str">
        <f ca="1">IFERROR(ROUND((AVERAGE(E19:G19)/(AVERAGE(E50:G50)-AVERAGE(E51:G51)))*360,0),"bd.")</f>
        <v>bd.</v>
      </c>
      <c r="H117" s="153" t="str">
        <f t="shared" ref="H117:S117" ca="1" si="17">IFERROR(ROUND((AVERAGE(G19:H19)/(AVERAGE(G50:H50)-AVERAGE(G51:H51)))*360,0),"bd.")</f>
        <v>bd.</v>
      </c>
      <c r="I117" s="153" t="str">
        <f t="shared" ca="1" si="17"/>
        <v>bd.</v>
      </c>
      <c r="J117" s="153" t="str">
        <f t="shared" ca="1" si="17"/>
        <v>bd.</v>
      </c>
      <c r="K117" s="153" t="str">
        <f t="shared" ca="1" si="17"/>
        <v>bd.</v>
      </c>
      <c r="L117" s="153" t="str">
        <f t="shared" ca="1" si="17"/>
        <v>bd.</v>
      </c>
      <c r="M117" s="153" t="str">
        <f t="shared" ca="1" si="17"/>
        <v>bd.</v>
      </c>
      <c r="N117" s="153" t="str">
        <f t="shared" ca="1" si="17"/>
        <v>bd.</v>
      </c>
      <c r="O117" s="153" t="str">
        <f t="shared" ca="1" si="17"/>
        <v>bd.</v>
      </c>
      <c r="P117" s="153" t="str">
        <f t="shared" ca="1" si="17"/>
        <v>bd.</v>
      </c>
      <c r="Q117" s="153" t="str">
        <f t="shared" ca="1" si="17"/>
        <v>bd.</v>
      </c>
      <c r="R117" s="153" t="str">
        <f t="shared" ca="1" si="17"/>
        <v>bd.</v>
      </c>
      <c r="S117" s="153" t="str">
        <f t="shared" ca="1" si="17"/>
        <v>bd.</v>
      </c>
    </row>
    <row r="118" spans="2:19" x14ac:dyDescent="0.3">
      <c r="B118" s="64" t="s">
        <v>187</v>
      </c>
      <c r="C118" s="153" t="str">
        <f>IFERROR(ROUND((AVERAGE(B20:C20)/AVERAGE(C49))*360,0),"bd.")</f>
        <v>bd.</v>
      </c>
      <c r="D118" s="153" t="str">
        <f>IFERROR(ROUND((AVERAGE(C20:D20)/AVERAGE(C49:D49))*360,0),"bd.")</f>
        <v>bd.</v>
      </c>
      <c r="E118" s="153" t="str">
        <f>IFERROR(ROUND((AVERAGE(D20:E20)/AVERAGE(D49:E49))*360,0),"bd.")</f>
        <v>bd.</v>
      </c>
      <c r="F118" s="153" t="str">
        <f>IFERROR(ROUND((AVERAGE(E20:F20)/AVERAGE(E49:F49))*(MONTH(F73)*30),0),"bd.")</f>
        <v>bd.</v>
      </c>
      <c r="G118" s="153" t="str">
        <f>IFERROR(ROUND((AVERAGE(E20:G20)/AVERAGE(E49:G49))*360,0),"bd.")</f>
        <v>bd.</v>
      </c>
      <c r="H118" s="153" t="str">
        <f>IFERROR(ROUND((AVERAGE(G20:H20)/AVERAGE(G49:H49))*360,0),"bd.")</f>
        <v>bd.</v>
      </c>
      <c r="I118" s="153" t="str">
        <f t="shared" ref="I118:S118" si="18">IFERROR(ROUND((AVERAGE(H20:I20)/AVERAGE(H49:I49))*360,0),"bd.")</f>
        <v>bd.</v>
      </c>
      <c r="J118" s="153" t="str">
        <f t="shared" si="18"/>
        <v>bd.</v>
      </c>
      <c r="K118" s="153" t="str">
        <f t="shared" si="18"/>
        <v>bd.</v>
      </c>
      <c r="L118" s="153" t="str">
        <f t="shared" si="18"/>
        <v>bd.</v>
      </c>
      <c r="M118" s="153" t="str">
        <f t="shared" si="18"/>
        <v>bd.</v>
      </c>
      <c r="N118" s="153" t="str">
        <f t="shared" si="18"/>
        <v>bd.</v>
      </c>
      <c r="O118" s="153" t="str">
        <f t="shared" si="18"/>
        <v>bd.</v>
      </c>
      <c r="P118" s="153" t="str">
        <f t="shared" si="18"/>
        <v>bd.</v>
      </c>
      <c r="Q118" s="153" t="str">
        <f t="shared" si="18"/>
        <v>bd.</v>
      </c>
      <c r="R118" s="153" t="str">
        <f t="shared" si="18"/>
        <v>bd.</v>
      </c>
      <c r="S118" s="153" t="str">
        <f t="shared" si="18"/>
        <v>bd.</v>
      </c>
    </row>
    <row r="119" spans="2:19" x14ac:dyDescent="0.3">
      <c r="B119" s="64" t="s">
        <v>188</v>
      </c>
      <c r="C119" s="153" t="str">
        <f>IFERROR(ROUND((AVERAGE(C39)/(AVERAGE(C50)-AVERAGE(C51)))*360,0),"bd.")</f>
        <v>bd.</v>
      </c>
      <c r="D119" s="153" t="str">
        <f>IFERROR(ROUND((AVERAGE(C39:D39)/(AVERAGE(C50:D50)-AVERAGE(C51:D51)))*360,0),"bd.")</f>
        <v>bd.</v>
      </c>
      <c r="E119" s="153" t="str">
        <f>IFERROR(ROUND((AVERAGE(D39:E39)/(AVERAGE(D50:E50)-AVERAGE(D51:E51)))*360,0),"bd.")</f>
        <v>bd.</v>
      </c>
      <c r="F119" s="153" t="str">
        <f>IFERROR(ROUND((AVERAGE(E39:F39)/(AVERAGE(E50:F50)-AVERAGE(E51:F51)))*360,0),"bd.")</f>
        <v>bd.</v>
      </c>
      <c r="G119" s="153" t="str">
        <f ca="1">IFERROR(ROUND((AVERAGE(E39:G39)/(AVERAGE(E50:G50)-AVERAGE(E51:G51)))*360,0),"bd.")</f>
        <v>bd.</v>
      </c>
      <c r="H119" s="153" t="str">
        <f ca="1">IFERROR(ROUND((AVERAGE(G39:H39)/(AVERAGE(G50:H50)-AVERAGE(G51:H51)))*360,0),"bd.")</f>
        <v>bd.</v>
      </c>
      <c r="I119" s="153" t="str">
        <f t="shared" ref="I119:S119" ca="1" si="19">IFERROR(ROUND((AVERAGE(H39:I39)/(AVERAGE(H50:I50)-AVERAGE(H51:I51)))*360,0),"bd.")</f>
        <v>bd.</v>
      </c>
      <c r="J119" s="153" t="str">
        <f t="shared" ca="1" si="19"/>
        <v>bd.</v>
      </c>
      <c r="K119" s="153" t="str">
        <f t="shared" ca="1" si="19"/>
        <v>bd.</v>
      </c>
      <c r="L119" s="153" t="str">
        <f t="shared" ca="1" si="19"/>
        <v>bd.</v>
      </c>
      <c r="M119" s="153" t="str">
        <f t="shared" ca="1" si="19"/>
        <v>bd.</v>
      </c>
      <c r="N119" s="153" t="str">
        <f t="shared" ca="1" si="19"/>
        <v>bd.</v>
      </c>
      <c r="O119" s="153" t="str">
        <f t="shared" ca="1" si="19"/>
        <v>bd.</v>
      </c>
      <c r="P119" s="153" t="str">
        <f t="shared" ca="1" si="19"/>
        <v>bd.</v>
      </c>
      <c r="Q119" s="153" t="str">
        <f t="shared" ca="1" si="19"/>
        <v>bd.</v>
      </c>
      <c r="R119" s="153" t="str">
        <f t="shared" ca="1" si="19"/>
        <v>bd.</v>
      </c>
      <c r="S119" s="153" t="str">
        <f t="shared" ca="1" si="19"/>
        <v>bd.</v>
      </c>
    </row>
    <row r="120" spans="2:19" ht="4" customHeight="1" x14ac:dyDescent="0.3">
      <c r="B120" s="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</row>
    <row r="121" spans="2:19" x14ac:dyDescent="0.3">
      <c r="B121" s="38" t="s">
        <v>189</v>
      </c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</row>
    <row r="122" spans="2:19" x14ac:dyDescent="0.3">
      <c r="B122" s="64" t="s">
        <v>190</v>
      </c>
      <c r="C122" s="154" t="str">
        <f>IFERROR(C34/C29,"bd.")</f>
        <v>bd.</v>
      </c>
      <c r="D122" s="154" t="str">
        <f t="shared" ref="D122:S122" si="20">IFERROR(D34/D29,"bd.")</f>
        <v>bd.</v>
      </c>
      <c r="E122" s="154" t="str">
        <f t="shared" si="20"/>
        <v>bd.</v>
      </c>
      <c r="F122" s="154" t="str">
        <f t="shared" si="20"/>
        <v>bd.</v>
      </c>
      <c r="G122" s="154" t="str">
        <f t="shared" ca="1" si="20"/>
        <v>bd.</v>
      </c>
      <c r="H122" s="154" t="str">
        <f t="shared" ca="1" si="20"/>
        <v>bd.</v>
      </c>
      <c r="I122" s="154" t="str">
        <f t="shared" ca="1" si="20"/>
        <v>bd.</v>
      </c>
      <c r="J122" s="154" t="str">
        <f t="shared" ca="1" si="20"/>
        <v>bd.</v>
      </c>
      <c r="K122" s="154" t="str">
        <f t="shared" ca="1" si="20"/>
        <v>bd.</v>
      </c>
      <c r="L122" s="154" t="str">
        <f t="shared" ca="1" si="20"/>
        <v>bd.</v>
      </c>
      <c r="M122" s="154" t="str">
        <f t="shared" ca="1" si="20"/>
        <v>bd.</v>
      </c>
      <c r="N122" s="154" t="str">
        <f t="shared" ca="1" si="20"/>
        <v>bd.</v>
      </c>
      <c r="O122" s="154" t="str">
        <f t="shared" ca="1" si="20"/>
        <v>bd.</v>
      </c>
      <c r="P122" s="154" t="str">
        <f t="shared" ca="1" si="20"/>
        <v>bd.</v>
      </c>
      <c r="Q122" s="154" t="str">
        <f t="shared" ca="1" si="20"/>
        <v>bd.</v>
      </c>
      <c r="R122" s="154" t="str">
        <f t="shared" ca="1" si="20"/>
        <v>bd.</v>
      </c>
      <c r="S122" s="154" t="str">
        <f t="shared" ca="1" si="20"/>
        <v>bd.</v>
      </c>
    </row>
    <row r="123" spans="2:19" x14ac:dyDescent="0.3">
      <c r="B123" s="64" t="s">
        <v>191</v>
      </c>
      <c r="C123" s="154" t="str">
        <f>IFERROR((C62+C51)/C65,"bd.")</f>
        <v>bd.</v>
      </c>
      <c r="D123" s="154" t="str">
        <f t="shared" ref="D123:S123" si="21">IFERROR((D62+D51)/D65,"bd.")</f>
        <v>bd.</v>
      </c>
      <c r="E123" s="154" t="str">
        <f t="shared" si="21"/>
        <v>bd.</v>
      </c>
      <c r="F123" s="154" t="str">
        <f t="shared" si="21"/>
        <v>bd.</v>
      </c>
      <c r="G123" s="154" t="str">
        <f t="shared" ca="1" si="21"/>
        <v>bd.</v>
      </c>
      <c r="H123" s="154" t="str">
        <f t="shared" ca="1" si="21"/>
        <v>bd.</v>
      </c>
      <c r="I123" s="154" t="str">
        <f t="shared" ca="1" si="21"/>
        <v>bd.</v>
      </c>
      <c r="J123" s="154" t="str">
        <f t="shared" ca="1" si="21"/>
        <v>bd.</v>
      </c>
      <c r="K123" s="154" t="str">
        <f t="shared" ca="1" si="21"/>
        <v>bd.</v>
      </c>
      <c r="L123" s="154" t="str">
        <f t="shared" ca="1" si="21"/>
        <v>bd.</v>
      </c>
      <c r="M123" s="154" t="str">
        <f t="shared" ca="1" si="21"/>
        <v>bd.</v>
      </c>
      <c r="N123" s="154" t="str">
        <f t="shared" ca="1" si="21"/>
        <v>bd.</v>
      </c>
      <c r="O123" s="154" t="str">
        <f t="shared" ca="1" si="21"/>
        <v>bd.</v>
      </c>
      <c r="P123" s="154" t="str">
        <f t="shared" ca="1" si="21"/>
        <v>bd.</v>
      </c>
      <c r="Q123" s="154" t="str">
        <f t="shared" ca="1" si="21"/>
        <v>bd.</v>
      </c>
      <c r="R123" s="154" t="str">
        <f t="shared" ca="1" si="21"/>
        <v>bd.</v>
      </c>
      <c r="S123" s="154" t="str">
        <f t="shared" ca="1" si="21"/>
        <v>bd.</v>
      </c>
    </row>
    <row r="124" spans="2:19" x14ac:dyDescent="0.3"/>
    <row r="125" spans="2:19" ht="15" thickBot="1" x14ac:dyDescent="0.4">
      <c r="B125" s="84" t="s">
        <v>278</v>
      </c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</row>
    <row r="126" spans="2:19" ht="4" customHeight="1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ht="409.5" customHeight="1" x14ac:dyDescent="0.3">
      <c r="B127" s="228"/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</row>
    <row r="128" spans="2:19" ht="409.5" customHeight="1" x14ac:dyDescent="0.3">
      <c r="B128" s="229"/>
      <c r="C128" s="229"/>
      <c r="D128" s="229"/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</row>
    <row r="129" x14ac:dyDescent="0.3"/>
  </sheetData>
  <sheetProtection algorithmName="SHA-512" hashValue="v5PcUl4a7pNh+flSe9HfPeYmdoe/4+tXnFVUCOtBunX2x3optr4sgCBgMFk8bFapqayNL/uyxfT8bSuNHegmWA==" saltValue="qiq4T1B7OpktdgrdpZmWtw==" spinCount="100000" sheet="1" objects="1" scenarios="1"/>
  <mergeCells count="2">
    <mergeCell ref="B2:S2"/>
    <mergeCell ref="B127:S128"/>
  </mergeCells>
  <conditionalFormatting sqref="B2:S2">
    <cfRule type="expression" dxfId="56" priority="2">
      <formula>Lider=1</formula>
    </cfRule>
  </conditionalFormatting>
  <conditionalFormatting sqref="C4:D4 C28:D28 C48:D48 C73:D73 C100:D100">
    <cfRule type="expression" dxfId="55" priority="4">
      <formula>Rodzaj_Podmiotu=3</formula>
    </cfRule>
  </conditionalFormatting>
  <conditionalFormatting sqref="C5:D26 F5:F26 C29:D46 F29:F46 C49:D71 F49:F71 C74:D97 F74:F97 C101:D123 F101:F123">
    <cfRule type="expression" dxfId="54" priority="5">
      <formula>Rodzaj_Podmiotu=3</formula>
    </cfRule>
  </conditionalFormatting>
  <conditionalFormatting sqref="C27:S27 C47:S47">
    <cfRule type="expression" dxfId="53" priority="9">
      <formula>AND(ISNUMBER(C27),C27&lt;&gt;0)</formula>
    </cfRule>
  </conditionalFormatting>
  <conditionalFormatting sqref="C82:S82 C86:S86 C94:S97">
    <cfRule type="cellIs" dxfId="52" priority="11" operator="lessThan">
      <formula>0</formula>
    </cfRule>
  </conditionalFormatting>
  <conditionalFormatting sqref="C98:S98">
    <cfRule type="expression" dxfId="51" priority="3">
      <formula>NOT(C$98="OK")</formula>
    </cfRule>
  </conditionalFormatting>
  <conditionalFormatting sqref="C102:S123">
    <cfRule type="containsText" dxfId="50" priority="10" operator="containsText" text="bd.">
      <formula>NOT(ISERROR(SEARCH("bd.",C102)))</formula>
    </cfRule>
  </conditionalFormatting>
  <conditionalFormatting sqref="F4:S4 F28:S28 F48:S48 F73:S73 F100:S100">
    <cfRule type="expression" dxfId="49" priority="6">
      <formula>AND(Rodzaj_Podmiotu=3,F$4&gt;Projekt_Stop)</formula>
    </cfRule>
  </conditionalFormatting>
  <conditionalFormatting sqref="G4:S26 G28:S46 G48:S71 G73:S97 G100:S123">
    <cfRule type="expression" dxfId="48" priority="8">
      <formula>G$4&gt;Prognoza_Stop</formula>
    </cfRule>
  </conditionalFormatting>
  <conditionalFormatting sqref="G5:S26 G29:S46 G49:S71 G74:S97 G101:S123">
    <cfRule type="expression" dxfId="47" priority="7">
      <formula>AND(Rodzaj_Podmiotu=3,G$4&gt;Projekt_Stop)</formula>
    </cfRule>
  </conditionalFormatting>
  <conditionalFormatting sqref="G27:S27 G47:S47 G98:S98">
    <cfRule type="expression" dxfId="46" priority="1">
      <formula>G$4&gt;Prognoza_Stop</formula>
    </cfRule>
  </conditionalFormatting>
  <dataValidations count="1">
    <dataValidation allowBlank="1" showErrorMessage="1" errorTitle="Nieprawidłowa wartość" error="Proszę wpisywać wartości zaokrąglone, bez miejsc po przecinku" sqref="B2 B125:B127 C125:S126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&amp;"-,Pogrubiony"&amp;N_x000D_&amp;1#&amp;"Calibri"&amp;8&amp;K000000 K2 - Informacja wewnętrzna (Internal)&amp;R&amp;8Arkusz: &amp;"-,Pogrubiony"&amp;A</oddFooter>
  </headerFooter>
  <rowBreaks count="3" manualBreakCount="3">
    <brk id="47" min="1" max="18" man="1"/>
    <brk id="98" min="1" max="18" man="1"/>
    <brk id="127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S74"/>
  <sheetViews>
    <sheetView showGridLines="0" zoomScaleNormal="100" workbookViewId="0">
      <selection activeCell="E54" sqref="E54"/>
    </sheetView>
  </sheetViews>
  <sheetFormatPr defaultColWidth="0" defaultRowHeight="12" zeroHeight="1" x14ac:dyDescent="0.3"/>
  <cols>
    <col min="1" max="1" width="2.7265625" style="45" customWidth="1"/>
    <col min="2" max="2" width="23" style="45" bestFit="1" customWidth="1"/>
    <col min="3" max="15" width="10.7265625" style="45" customWidth="1"/>
    <col min="16" max="16" width="2.7265625" style="45" customWidth="1"/>
    <col min="17" max="19" width="0" style="45" hidden="1" customWidth="1"/>
    <col min="20" max="16384" width="9.1796875" style="45" hidden="1"/>
  </cols>
  <sheetData>
    <row r="1" spans="2:19" x14ac:dyDescent="0.3"/>
    <row r="2" spans="2:19" ht="14.5" x14ac:dyDescent="0.3">
      <c r="B2" s="227" t="str">
        <f>IF(Engine!C7="",Projekt_Tytul,Projekt_Tytul_Caly)</f>
        <v>Uzupełnij tytuł projektu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2:19" x14ac:dyDescent="0.3"/>
    <row r="4" spans="2:19" s="37" customFormat="1" ht="15" thickBot="1" x14ac:dyDescent="0.4">
      <c r="B4" s="168" t="s">
        <v>279</v>
      </c>
      <c r="C4" s="249" t="str">
        <f>IF(Lider=1,Wnioskodawca,"")</f>
        <v/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45"/>
      <c r="Q4" s="45"/>
      <c r="R4" s="45"/>
      <c r="S4" s="45"/>
    </row>
    <row r="5" spans="2:19" ht="4" customHeight="1" x14ac:dyDescent="0.3"/>
    <row r="6" spans="2:19" x14ac:dyDescent="0.3">
      <c r="C6" s="18">
        <f ca="1">Projekt!K$2</f>
        <v>2024</v>
      </c>
      <c r="D6" s="18">
        <f ca="1">Projekt!L$2</f>
        <v>2025</v>
      </c>
      <c r="E6" s="18">
        <f ca="1">Projekt!M$2</f>
        <v>2026</v>
      </c>
      <c r="F6" s="18">
        <f ca="1">Projekt!N$2</f>
        <v>2027</v>
      </c>
      <c r="G6" s="18">
        <f ca="1">Projekt!O$2</f>
        <v>2028</v>
      </c>
      <c r="H6" s="18">
        <f ca="1">Projekt!P$2</f>
        <v>2029</v>
      </c>
      <c r="I6" s="18">
        <f ca="1">Projekt!Q$2</f>
        <v>2030</v>
      </c>
      <c r="J6" s="18">
        <f ca="1">Projekt!R$2</f>
        <v>2031</v>
      </c>
      <c r="K6" s="18">
        <f ca="1">Projekt!S$2</f>
        <v>2032</v>
      </c>
      <c r="L6" s="18">
        <f ca="1">Projekt!T$2</f>
        <v>2033</v>
      </c>
      <c r="M6" s="18">
        <f ca="1">Projekt!U$2</f>
        <v>2034</v>
      </c>
      <c r="N6" s="18">
        <f ca="1">Projekt!V$2</f>
        <v>2035</v>
      </c>
      <c r="O6" s="18">
        <f ca="1">Projekt!W$2</f>
        <v>2036</v>
      </c>
    </row>
    <row r="7" spans="2:19" ht="4" customHeight="1" x14ac:dyDescent="0.3"/>
    <row r="8" spans="2:19" x14ac:dyDescent="0.3">
      <c r="B8" s="157" t="s">
        <v>68</v>
      </c>
      <c r="C8" s="98" t="str">
        <f>IF(Lider=1,Projekt!K341,"")</f>
        <v/>
      </c>
      <c r="D8" s="98" t="str">
        <f>IF(Lider=1,Projekt!L341,"")</f>
        <v/>
      </c>
      <c r="E8" s="98" t="str">
        <f>IF(Lider=1,Projekt!M341,"")</f>
        <v/>
      </c>
      <c r="F8" s="98" t="str">
        <f>IF(Lider=1,Projekt!N341,"")</f>
        <v/>
      </c>
      <c r="G8" s="98" t="str">
        <f>IF(Lider=1,Projekt!O341,"")</f>
        <v/>
      </c>
      <c r="H8" s="98" t="str">
        <f>IF(Lider=1,Projekt!P341,"")</f>
        <v/>
      </c>
      <c r="I8" s="98" t="str">
        <f>IF(Lider=1,Projekt!Q341,"")</f>
        <v/>
      </c>
      <c r="J8" s="98" t="str">
        <f>IF(Lider=1,Projekt!R341,"")</f>
        <v/>
      </c>
      <c r="K8" s="98" t="str">
        <f>IF(Lider=1,Projekt!S341,"")</f>
        <v/>
      </c>
      <c r="L8" s="98" t="str">
        <f>IF(Lider=1,Projekt!T341,"")</f>
        <v/>
      </c>
      <c r="M8" s="98" t="str">
        <f>IF(Lider=1,Projekt!U341,"")</f>
        <v/>
      </c>
      <c r="N8" s="98" t="str">
        <f>IF(Lider=1,Projekt!V341,"")</f>
        <v/>
      </c>
      <c r="O8" s="98" t="str">
        <f>IF(Lider=1,Projekt!W341,"")</f>
        <v/>
      </c>
    </row>
    <row r="9" spans="2:19" x14ac:dyDescent="0.3">
      <c r="B9" s="157" t="s">
        <v>107</v>
      </c>
      <c r="C9" s="98" t="str">
        <f>IF(Lider=1,Projekt!K342,"")</f>
        <v/>
      </c>
      <c r="D9" s="98" t="str">
        <f>IF(Lider=1,Projekt!L342,"")</f>
        <v/>
      </c>
      <c r="E9" s="98" t="str">
        <f>IF(Lider=1,Projekt!M342,"")</f>
        <v/>
      </c>
      <c r="F9" s="98" t="str">
        <f>IF(Lider=1,Projekt!N342,"")</f>
        <v/>
      </c>
      <c r="G9" s="98" t="str">
        <f>IF(Lider=1,Projekt!O342,"")</f>
        <v/>
      </c>
      <c r="H9" s="98" t="str">
        <f>IF(Lider=1,Projekt!P342,"")</f>
        <v/>
      </c>
      <c r="I9" s="98" t="str">
        <f>IF(Lider=1,Projekt!Q342,"")</f>
        <v/>
      </c>
      <c r="J9" s="98" t="str">
        <f>IF(Lider=1,Projekt!R342,"")</f>
        <v/>
      </c>
      <c r="K9" s="98" t="str">
        <f>IF(Lider=1,Projekt!S342,"")</f>
        <v/>
      </c>
      <c r="L9" s="98" t="str">
        <f>IF(Lider=1,Projekt!T342,"")</f>
        <v/>
      </c>
      <c r="M9" s="98" t="str">
        <f>IF(Lider=1,Projekt!U342,"")</f>
        <v/>
      </c>
      <c r="N9" s="98" t="str">
        <f>IF(Lider=1,Projekt!V342,"")</f>
        <v/>
      </c>
      <c r="O9" s="98" t="str">
        <f>IF(Lider=1,Projekt!W342,"")</f>
        <v/>
      </c>
    </row>
    <row r="10" spans="2:19" x14ac:dyDescent="0.3">
      <c r="B10" s="158" t="s">
        <v>70</v>
      </c>
      <c r="C10" s="100" t="str">
        <f>IF(Lider=1,Projekt!K343,"")</f>
        <v/>
      </c>
      <c r="D10" s="100" t="str">
        <f>IF(Lider=1,Projekt!L343,"")</f>
        <v/>
      </c>
      <c r="E10" s="100" t="str">
        <f>IF(Lider=1,Projekt!M343,"")</f>
        <v/>
      </c>
      <c r="F10" s="100" t="str">
        <f>IF(Lider=1,Projekt!N343,"")</f>
        <v/>
      </c>
      <c r="G10" s="100" t="str">
        <f>IF(Lider=1,Projekt!O343,"")</f>
        <v/>
      </c>
      <c r="H10" s="100" t="str">
        <f>IF(Lider=1,Projekt!P343,"")</f>
        <v/>
      </c>
      <c r="I10" s="100" t="str">
        <f>IF(Lider=1,Projekt!Q343,"")</f>
        <v/>
      </c>
      <c r="J10" s="100" t="str">
        <f>IF(Lider=1,Projekt!R343,"")</f>
        <v/>
      </c>
      <c r="K10" s="100" t="str">
        <f>IF(Lider=1,Projekt!S343,"")</f>
        <v/>
      </c>
      <c r="L10" s="100" t="str">
        <f>IF(Lider=1,Projekt!T343,"")</f>
        <v/>
      </c>
      <c r="M10" s="100" t="str">
        <f>IF(Lider=1,Projekt!U343,"")</f>
        <v/>
      </c>
      <c r="N10" s="100" t="str">
        <f>IF(Lider=1,Projekt!V343,"")</f>
        <v/>
      </c>
      <c r="O10" s="100" t="str">
        <f>IF(Lider=1,Projekt!W343,"")</f>
        <v/>
      </c>
    </row>
    <row r="11" spans="2:19" x14ac:dyDescent="0.3">
      <c r="B11" s="159" t="s">
        <v>0</v>
      </c>
      <c r="C11" s="102" t="str">
        <f>IF(Lider=1,Projekt!K344,"")</f>
        <v/>
      </c>
      <c r="D11" s="102" t="str">
        <f>IF(Lider=1,Projekt!L344,"")</f>
        <v/>
      </c>
      <c r="E11" s="102" t="str">
        <f>IF(Lider=1,Projekt!M344,"")</f>
        <v/>
      </c>
      <c r="F11" s="102" t="str">
        <f>IF(Lider=1,Projekt!N344,"")</f>
        <v/>
      </c>
      <c r="G11" s="102" t="str">
        <f>IF(Lider=1,Projekt!O344,"")</f>
        <v/>
      </c>
      <c r="H11" s="102" t="str">
        <f>IF(Lider=1,Projekt!P344,"")</f>
        <v/>
      </c>
      <c r="I11" s="102" t="str">
        <f>IF(Lider=1,Projekt!Q344,"")</f>
        <v/>
      </c>
      <c r="J11" s="102" t="str">
        <f>IF(Lider=1,Projekt!R344,"")</f>
        <v/>
      </c>
      <c r="K11" s="102" t="str">
        <f>IF(Lider=1,Projekt!S344,"")</f>
        <v/>
      </c>
      <c r="L11" s="102" t="str">
        <f>IF(Lider=1,Projekt!T344,"")</f>
        <v/>
      </c>
      <c r="M11" s="102" t="str">
        <f>IF(Lider=1,Projekt!U344,"")</f>
        <v/>
      </c>
      <c r="N11" s="102" t="str">
        <f>IF(Lider=1,Projekt!V344,"")</f>
        <v/>
      </c>
      <c r="O11" s="102" t="str">
        <f>IF(Lider=1,Projekt!W344,"")</f>
        <v/>
      </c>
    </row>
    <row r="12" spans="2:19" x14ac:dyDescent="0.3">
      <c r="B12" s="159" t="s">
        <v>1</v>
      </c>
      <c r="C12" s="102" t="str">
        <f>IF(Lider=1,Projekt!K345,"")</f>
        <v/>
      </c>
      <c r="D12" s="102" t="str">
        <f>IF(Lider=1,Projekt!L345,"")</f>
        <v/>
      </c>
      <c r="E12" s="102" t="str">
        <f>IF(Lider=1,Projekt!M345,"")</f>
        <v/>
      </c>
      <c r="F12" s="102" t="str">
        <f>IF(Lider=1,Projekt!N345,"")</f>
        <v/>
      </c>
      <c r="G12" s="102" t="str">
        <f>IF(Lider=1,Projekt!O345,"")</f>
        <v/>
      </c>
      <c r="H12" s="102" t="str">
        <f>IF(Lider=1,Projekt!P345,"")</f>
        <v/>
      </c>
      <c r="I12" s="102" t="str">
        <f>IF(Lider=1,Projekt!Q345,"")</f>
        <v/>
      </c>
      <c r="J12" s="102" t="str">
        <f>IF(Lider=1,Projekt!R345,"")</f>
        <v/>
      </c>
      <c r="K12" s="102" t="str">
        <f>IF(Lider=1,Projekt!S345,"")</f>
        <v/>
      </c>
      <c r="L12" s="102" t="str">
        <f>IF(Lider=1,Projekt!T345,"")</f>
        <v/>
      </c>
      <c r="M12" s="102" t="str">
        <f>IF(Lider=1,Projekt!U345,"")</f>
        <v/>
      </c>
      <c r="N12" s="102" t="str">
        <f>IF(Lider=1,Projekt!V345,"")</f>
        <v/>
      </c>
      <c r="O12" s="102" t="str">
        <f>IF(Lider=1,Projekt!W345,"")</f>
        <v/>
      </c>
    </row>
    <row r="13" spans="2:19" x14ac:dyDescent="0.3">
      <c r="B13" s="159" t="s">
        <v>2</v>
      </c>
      <c r="C13" s="102" t="str">
        <f>IF(Lider=1,Projekt!K346,"")</f>
        <v/>
      </c>
      <c r="D13" s="102" t="str">
        <f>IF(Lider=1,Projekt!L346,"")</f>
        <v/>
      </c>
      <c r="E13" s="102" t="str">
        <f>IF(Lider=1,Projekt!M346,"")</f>
        <v/>
      </c>
      <c r="F13" s="102" t="str">
        <f>IF(Lider=1,Projekt!N346,"")</f>
        <v/>
      </c>
      <c r="G13" s="102" t="str">
        <f>IF(Lider=1,Projekt!O346,"")</f>
        <v/>
      </c>
      <c r="H13" s="102" t="str">
        <f>IF(Lider=1,Projekt!P346,"")</f>
        <v/>
      </c>
      <c r="I13" s="102" t="str">
        <f>IF(Lider=1,Projekt!Q346,"")</f>
        <v/>
      </c>
      <c r="J13" s="102" t="str">
        <f>IF(Lider=1,Projekt!R346,"")</f>
        <v/>
      </c>
      <c r="K13" s="102" t="str">
        <f>IF(Lider=1,Projekt!S346,"")</f>
        <v/>
      </c>
      <c r="L13" s="102" t="str">
        <f>IF(Lider=1,Projekt!T346,"")</f>
        <v/>
      </c>
      <c r="M13" s="102" t="str">
        <f>IF(Lider=1,Projekt!U346,"")</f>
        <v/>
      </c>
      <c r="N13" s="102" t="str">
        <f>IF(Lider=1,Projekt!V346,"")</f>
        <v/>
      </c>
      <c r="O13" s="102" t="str">
        <f>IF(Lider=1,Projekt!W346,"")</f>
        <v/>
      </c>
    </row>
    <row r="14" spans="2:19" x14ac:dyDescent="0.3">
      <c r="B14" s="159" t="s">
        <v>134</v>
      </c>
      <c r="C14" s="102" t="str">
        <f>IF(Lider=1,Projekt!K347,"")</f>
        <v/>
      </c>
      <c r="D14" s="102" t="str">
        <f>IF(Lider=1,Projekt!L347,"")</f>
        <v/>
      </c>
      <c r="E14" s="102" t="str">
        <f>IF(Lider=1,Projekt!M347,"")</f>
        <v/>
      </c>
      <c r="F14" s="102" t="str">
        <f>IF(Lider=1,Projekt!N347,"")</f>
        <v/>
      </c>
      <c r="G14" s="102" t="str">
        <f>IF(Lider=1,Projekt!O347,"")</f>
        <v/>
      </c>
      <c r="H14" s="102" t="str">
        <f>IF(Lider=1,Projekt!P347,"")</f>
        <v/>
      </c>
      <c r="I14" s="102" t="str">
        <f>IF(Lider=1,Projekt!Q347,"")</f>
        <v/>
      </c>
      <c r="J14" s="102" t="str">
        <f>IF(Lider=1,Projekt!R347,"")</f>
        <v/>
      </c>
      <c r="K14" s="102" t="str">
        <f>IF(Lider=1,Projekt!S347,"")</f>
        <v/>
      </c>
      <c r="L14" s="102" t="str">
        <f>IF(Lider=1,Projekt!T347,"")</f>
        <v/>
      </c>
      <c r="M14" s="102" t="str">
        <f>IF(Lider=1,Projekt!U347,"")</f>
        <v/>
      </c>
      <c r="N14" s="102" t="str">
        <f>IF(Lider=1,Projekt!V347,"")</f>
        <v/>
      </c>
      <c r="O14" s="102" t="str">
        <f>IF(Lider=1,Projekt!W347,"")</f>
        <v/>
      </c>
    </row>
    <row r="15" spans="2:19" x14ac:dyDescent="0.3">
      <c r="B15" s="159" t="s">
        <v>3</v>
      </c>
      <c r="C15" s="102" t="str">
        <f>IF(Lider=1,Projekt!K348,"")</f>
        <v/>
      </c>
      <c r="D15" s="102" t="str">
        <f>IF(Lider=1,Projekt!L348,"")</f>
        <v/>
      </c>
      <c r="E15" s="102" t="str">
        <f>IF(Lider=1,Projekt!M348,"")</f>
        <v/>
      </c>
      <c r="F15" s="102" t="str">
        <f>IF(Lider=1,Projekt!N348,"")</f>
        <v/>
      </c>
      <c r="G15" s="102" t="str">
        <f>IF(Lider=1,Projekt!O348,"")</f>
        <v/>
      </c>
      <c r="H15" s="102" t="str">
        <f>IF(Lider=1,Projekt!P348,"")</f>
        <v/>
      </c>
      <c r="I15" s="102" t="str">
        <f>IF(Lider=1,Projekt!Q348,"")</f>
        <v/>
      </c>
      <c r="J15" s="102" t="str">
        <f>IF(Lider=1,Projekt!R348,"")</f>
        <v/>
      </c>
      <c r="K15" s="102" t="str">
        <f>IF(Lider=1,Projekt!S348,"")</f>
        <v/>
      </c>
      <c r="L15" s="102" t="str">
        <f>IF(Lider=1,Projekt!T348,"")</f>
        <v/>
      </c>
      <c r="M15" s="102" t="str">
        <f>IF(Lider=1,Projekt!U348,"")</f>
        <v/>
      </c>
      <c r="N15" s="102" t="str">
        <f>IF(Lider=1,Projekt!V348,"")</f>
        <v/>
      </c>
      <c r="O15" s="102" t="str">
        <f>IF(Lider=1,Projekt!W348,"")</f>
        <v/>
      </c>
    </row>
    <row r="16" spans="2:19" x14ac:dyDescent="0.3">
      <c r="B16" s="160" t="s">
        <v>135</v>
      </c>
      <c r="C16" s="104" t="str">
        <f>IF(Lider=1,Projekt!K349,"")</f>
        <v/>
      </c>
      <c r="D16" s="104" t="str">
        <f>IF(Lider=1,Projekt!L349,"")</f>
        <v/>
      </c>
      <c r="E16" s="104" t="str">
        <f>IF(Lider=1,Projekt!M349,"")</f>
        <v/>
      </c>
      <c r="F16" s="104" t="str">
        <f>IF(Lider=1,Projekt!N349,"")</f>
        <v/>
      </c>
      <c r="G16" s="104" t="str">
        <f>IF(Lider=1,Projekt!O349,"")</f>
        <v/>
      </c>
      <c r="H16" s="104" t="str">
        <f>IF(Lider=1,Projekt!P349,"")</f>
        <v/>
      </c>
      <c r="I16" s="104" t="str">
        <f>IF(Lider=1,Projekt!Q349,"")</f>
        <v/>
      </c>
      <c r="J16" s="104" t="str">
        <f>IF(Lider=1,Projekt!R349,"")</f>
        <v/>
      </c>
      <c r="K16" s="104" t="str">
        <f>IF(Lider=1,Projekt!S349,"")</f>
        <v/>
      </c>
      <c r="L16" s="104" t="str">
        <f>IF(Lider=1,Projekt!T349,"")</f>
        <v/>
      </c>
      <c r="M16" s="104" t="str">
        <f>IF(Lider=1,Projekt!U349,"")</f>
        <v/>
      </c>
      <c r="N16" s="104" t="str">
        <f>IF(Lider=1,Projekt!V349,"")</f>
        <v/>
      </c>
      <c r="O16" s="104" t="str">
        <f>IF(Lider=1,Projekt!W349,"")</f>
        <v/>
      </c>
    </row>
    <row r="17" spans="2:15" x14ac:dyDescent="0.3">
      <c r="B17" s="157" t="s">
        <v>213</v>
      </c>
      <c r="C17" s="98" t="str">
        <f>IF(Lider=1,Projekt!K363,"")</f>
        <v/>
      </c>
      <c r="D17" s="98" t="str">
        <f>IF(Lider=1,Projekt!L363,"")</f>
        <v/>
      </c>
      <c r="E17" s="98" t="str">
        <f>IF(Lider=1,Projekt!M363,"")</f>
        <v/>
      </c>
      <c r="F17" s="98" t="str">
        <f>IF(Lider=1,Projekt!N363,"")</f>
        <v/>
      </c>
      <c r="G17" s="98" t="str">
        <f>IF(Lider=1,Projekt!O363,"")</f>
        <v/>
      </c>
      <c r="H17" s="98" t="str">
        <f>IF(Lider=1,Projekt!P363,"")</f>
        <v/>
      </c>
      <c r="I17" s="98" t="str">
        <f>IF(Lider=1,Projekt!Q363,"")</f>
        <v/>
      </c>
      <c r="J17" s="98" t="str">
        <f>IF(Lider=1,Projekt!R363,"")</f>
        <v/>
      </c>
      <c r="K17" s="98" t="str">
        <f>IF(Lider=1,Projekt!S363,"")</f>
        <v/>
      </c>
      <c r="L17" s="98" t="str">
        <f>IF(Lider=1,Projekt!T363,"")</f>
        <v/>
      </c>
      <c r="M17" s="98" t="str">
        <f>IF(Lider=1,Projekt!U363,"")</f>
        <v/>
      </c>
      <c r="N17" s="98" t="str">
        <f>IF(Lider=1,Projekt!V363,"")</f>
        <v/>
      </c>
      <c r="O17" s="98" t="str">
        <f>IF(Lider=1,Projekt!W363,"")</f>
        <v/>
      </c>
    </row>
    <row r="18" spans="2:15" x14ac:dyDescent="0.3">
      <c r="B18" s="161" t="s">
        <v>212</v>
      </c>
      <c r="C18" s="167" t="str">
        <f>IF(Lider=1,Projekt!K351,"")</f>
        <v/>
      </c>
      <c r="D18" s="167" t="str">
        <f>IF(Lider=1,Projekt!L351,"")</f>
        <v/>
      </c>
      <c r="E18" s="167" t="str">
        <f>IF(Lider=1,Projekt!M351,"")</f>
        <v/>
      </c>
      <c r="F18" s="167" t="str">
        <f>IF(Lider=1,Projekt!N351,"")</f>
        <v/>
      </c>
      <c r="G18" s="167" t="str">
        <f>IF(Lider=1,Projekt!O351,"")</f>
        <v/>
      </c>
      <c r="H18" s="167" t="str">
        <f>IF(Lider=1,Projekt!P351,"")</f>
        <v/>
      </c>
      <c r="I18" s="167" t="str">
        <f>IF(Lider=1,Projekt!Q351,"")</f>
        <v/>
      </c>
      <c r="J18" s="167" t="str">
        <f>IF(Lider=1,Projekt!R351,"")</f>
        <v/>
      </c>
      <c r="K18" s="167" t="str">
        <f>IF(Lider=1,Projekt!S351,"")</f>
        <v/>
      </c>
      <c r="L18" s="167" t="str">
        <f>IF(Lider=1,Projekt!T351,"")</f>
        <v/>
      </c>
      <c r="M18" s="167" t="str">
        <f>IF(Lider=1,Projekt!U351,"")</f>
        <v/>
      </c>
      <c r="N18" s="167" t="str">
        <f>IF(Lider=1,Projekt!V351,"")</f>
        <v/>
      </c>
      <c r="O18" s="167" t="str">
        <f>IF(Lider=1,Projekt!W351,"")</f>
        <v/>
      </c>
    </row>
    <row r="19" spans="2:15" x14ac:dyDescent="0.3"/>
    <row r="20" spans="2:15" x14ac:dyDescent="0.3"/>
    <row r="21" spans="2:15" ht="15" thickBot="1" x14ac:dyDescent="0.35">
      <c r="B21" s="168" t="s">
        <v>283</v>
      </c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2:15" ht="4" customHeight="1" x14ac:dyDescent="0.3"/>
    <row r="23" spans="2:15" x14ac:dyDescent="0.3">
      <c r="C23" s="18">
        <f ca="1">C$6</f>
        <v>2024</v>
      </c>
      <c r="D23" s="18">
        <f t="shared" ref="D23:O23" ca="1" si="0">D$6</f>
        <v>2025</v>
      </c>
      <c r="E23" s="18">
        <f t="shared" ca="1" si="0"/>
        <v>2026</v>
      </c>
      <c r="F23" s="18">
        <f t="shared" ca="1" si="0"/>
        <v>2027</v>
      </c>
      <c r="G23" s="18">
        <f t="shared" ca="1" si="0"/>
        <v>2028</v>
      </c>
      <c r="H23" s="18">
        <f t="shared" ca="1" si="0"/>
        <v>2029</v>
      </c>
      <c r="I23" s="18">
        <f t="shared" ca="1" si="0"/>
        <v>2030</v>
      </c>
      <c r="J23" s="18">
        <f t="shared" ca="1" si="0"/>
        <v>2031</v>
      </c>
      <c r="K23" s="18">
        <f t="shared" ca="1" si="0"/>
        <v>2032</v>
      </c>
      <c r="L23" s="18">
        <f t="shared" ca="1" si="0"/>
        <v>2033</v>
      </c>
      <c r="M23" s="18">
        <f t="shared" ca="1" si="0"/>
        <v>2034</v>
      </c>
      <c r="N23" s="18">
        <f t="shared" ca="1" si="0"/>
        <v>2035</v>
      </c>
      <c r="O23" s="18">
        <f t="shared" ca="1" si="0"/>
        <v>2036</v>
      </c>
    </row>
    <row r="24" spans="2:15" ht="4" customHeight="1" x14ac:dyDescent="0.3"/>
    <row r="25" spans="2:15" x14ac:dyDescent="0.3">
      <c r="B25" s="157" t="s">
        <v>68</v>
      </c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</row>
    <row r="26" spans="2:15" x14ac:dyDescent="0.3">
      <c r="B26" s="157" t="s">
        <v>107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</row>
    <row r="27" spans="2:15" x14ac:dyDescent="0.3">
      <c r="B27" s="158" t="s">
        <v>70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</row>
    <row r="28" spans="2:15" x14ac:dyDescent="0.3">
      <c r="B28" s="159" t="s">
        <v>0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2:15" x14ac:dyDescent="0.3">
      <c r="B29" s="159" t="s">
        <v>1</v>
      </c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</row>
    <row r="30" spans="2:15" x14ac:dyDescent="0.3">
      <c r="B30" s="159" t="s">
        <v>2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</row>
    <row r="31" spans="2:15" x14ac:dyDescent="0.3">
      <c r="B31" s="159" t="s">
        <v>134</v>
      </c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</row>
    <row r="32" spans="2:15" x14ac:dyDescent="0.3">
      <c r="B32" s="159" t="s">
        <v>3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</row>
    <row r="33" spans="2:15" x14ac:dyDescent="0.3">
      <c r="B33" s="160" t="s">
        <v>135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</row>
    <row r="34" spans="2:15" x14ac:dyDescent="0.3">
      <c r="B34" s="157" t="s">
        <v>213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</row>
    <row r="35" spans="2:15" x14ac:dyDescent="0.3">
      <c r="B35" s="161" t="s">
        <v>212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6" spans="2:15" x14ac:dyDescent="0.3"/>
    <row r="37" spans="2:15" x14ac:dyDescent="0.3"/>
    <row r="38" spans="2:15" ht="15" thickBot="1" x14ac:dyDescent="0.35">
      <c r="B38" s="168" t="s">
        <v>283</v>
      </c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2:15" ht="4" customHeight="1" x14ac:dyDescent="0.3"/>
    <row r="40" spans="2:15" x14ac:dyDescent="0.3">
      <c r="C40" s="18">
        <f ca="1">C$6</f>
        <v>2024</v>
      </c>
      <c r="D40" s="18">
        <f t="shared" ref="D40:O40" ca="1" si="1">D$6</f>
        <v>2025</v>
      </c>
      <c r="E40" s="18">
        <f t="shared" ca="1" si="1"/>
        <v>2026</v>
      </c>
      <c r="F40" s="18">
        <f t="shared" ca="1" si="1"/>
        <v>2027</v>
      </c>
      <c r="G40" s="18">
        <f t="shared" ca="1" si="1"/>
        <v>2028</v>
      </c>
      <c r="H40" s="18">
        <f t="shared" ca="1" si="1"/>
        <v>2029</v>
      </c>
      <c r="I40" s="18">
        <f t="shared" ca="1" si="1"/>
        <v>2030</v>
      </c>
      <c r="J40" s="18">
        <f t="shared" ca="1" si="1"/>
        <v>2031</v>
      </c>
      <c r="K40" s="18">
        <f t="shared" ca="1" si="1"/>
        <v>2032</v>
      </c>
      <c r="L40" s="18">
        <f t="shared" ca="1" si="1"/>
        <v>2033</v>
      </c>
      <c r="M40" s="18">
        <f t="shared" ca="1" si="1"/>
        <v>2034</v>
      </c>
      <c r="N40" s="18">
        <f t="shared" ca="1" si="1"/>
        <v>2035</v>
      </c>
      <c r="O40" s="18">
        <f t="shared" ca="1" si="1"/>
        <v>2036</v>
      </c>
    </row>
    <row r="41" spans="2:15" ht="4" customHeight="1" x14ac:dyDescent="0.3"/>
    <row r="42" spans="2:15" x14ac:dyDescent="0.3">
      <c r="B42" s="157" t="s">
        <v>68</v>
      </c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</row>
    <row r="43" spans="2:15" x14ac:dyDescent="0.3">
      <c r="B43" s="157" t="s">
        <v>107</v>
      </c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</row>
    <row r="44" spans="2:15" x14ac:dyDescent="0.3">
      <c r="B44" s="158" t="s">
        <v>70</v>
      </c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2:15" x14ac:dyDescent="0.3">
      <c r="B45" s="159" t="s">
        <v>0</v>
      </c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</row>
    <row r="46" spans="2:15" x14ac:dyDescent="0.3">
      <c r="B46" s="159" t="s">
        <v>1</v>
      </c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</row>
    <row r="47" spans="2:15" x14ac:dyDescent="0.3">
      <c r="B47" s="159" t="s">
        <v>2</v>
      </c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</row>
    <row r="48" spans="2:15" x14ac:dyDescent="0.3">
      <c r="B48" s="159" t="s">
        <v>134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</row>
    <row r="49" spans="2:15" x14ac:dyDescent="0.3">
      <c r="B49" s="159" t="s">
        <v>3</v>
      </c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</row>
    <row r="50" spans="2:15" x14ac:dyDescent="0.3">
      <c r="B50" s="160" t="s">
        <v>135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2:15" x14ac:dyDescent="0.3">
      <c r="B51" s="157" t="s">
        <v>213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</row>
    <row r="52" spans="2:15" x14ac:dyDescent="0.3">
      <c r="B52" s="161" t="s">
        <v>212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</row>
    <row r="53" spans="2:15" x14ac:dyDescent="0.3"/>
    <row r="54" spans="2:15" x14ac:dyDescent="0.3"/>
    <row r="55" spans="2:15" ht="15" thickBot="1" x14ac:dyDescent="0.35">
      <c r="B55" s="168" t="s">
        <v>280</v>
      </c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</row>
    <row r="56" spans="2:15" ht="4" customHeight="1" x14ac:dyDescent="0.3"/>
    <row r="57" spans="2:15" x14ac:dyDescent="0.3">
      <c r="C57" s="18">
        <f ca="1">C$6</f>
        <v>2024</v>
      </c>
      <c r="D57" s="18">
        <f t="shared" ref="D57:O57" ca="1" si="2">D$6</f>
        <v>2025</v>
      </c>
      <c r="E57" s="18">
        <f t="shared" ca="1" si="2"/>
        <v>2026</v>
      </c>
      <c r="F57" s="18">
        <f t="shared" ca="1" si="2"/>
        <v>2027</v>
      </c>
      <c r="G57" s="18">
        <f t="shared" ca="1" si="2"/>
        <v>2028</v>
      </c>
      <c r="H57" s="18">
        <f t="shared" ca="1" si="2"/>
        <v>2029</v>
      </c>
      <c r="I57" s="18">
        <f t="shared" ca="1" si="2"/>
        <v>2030</v>
      </c>
      <c r="J57" s="18">
        <f t="shared" ca="1" si="2"/>
        <v>2031</v>
      </c>
      <c r="K57" s="18">
        <f t="shared" ca="1" si="2"/>
        <v>2032</v>
      </c>
      <c r="L57" s="18">
        <f t="shared" ca="1" si="2"/>
        <v>2033</v>
      </c>
      <c r="M57" s="18">
        <f t="shared" ca="1" si="2"/>
        <v>2034</v>
      </c>
      <c r="N57" s="18">
        <f t="shared" ca="1" si="2"/>
        <v>2035</v>
      </c>
      <c r="O57" s="18">
        <f t="shared" ca="1" si="2"/>
        <v>2036</v>
      </c>
    </row>
    <row r="58" spans="2:15" ht="4" customHeight="1" x14ac:dyDescent="0.3"/>
    <row r="59" spans="2:15" x14ac:dyDescent="0.3">
      <c r="B59" s="157" t="s">
        <v>68</v>
      </c>
      <c r="C59" s="98">
        <f>IFERROR(ROUND(C42+C25+C8,0),0)</f>
        <v>0</v>
      </c>
      <c r="D59" s="98">
        <f t="shared" ref="D59:O59" si="3">IFERROR(ROUND(D42+D25+D8,0),0)</f>
        <v>0</v>
      </c>
      <c r="E59" s="98">
        <f t="shared" si="3"/>
        <v>0</v>
      </c>
      <c r="F59" s="98">
        <f t="shared" si="3"/>
        <v>0</v>
      </c>
      <c r="G59" s="98">
        <f t="shared" si="3"/>
        <v>0</v>
      </c>
      <c r="H59" s="98">
        <f t="shared" si="3"/>
        <v>0</v>
      </c>
      <c r="I59" s="98">
        <f t="shared" si="3"/>
        <v>0</v>
      </c>
      <c r="J59" s="98">
        <f t="shared" si="3"/>
        <v>0</v>
      </c>
      <c r="K59" s="98">
        <f t="shared" si="3"/>
        <v>0</v>
      </c>
      <c r="L59" s="98">
        <f t="shared" si="3"/>
        <v>0</v>
      </c>
      <c r="M59" s="98">
        <f t="shared" si="3"/>
        <v>0</v>
      </c>
      <c r="N59" s="98">
        <f t="shared" si="3"/>
        <v>0</v>
      </c>
      <c r="O59" s="98">
        <f t="shared" si="3"/>
        <v>0</v>
      </c>
    </row>
    <row r="60" spans="2:15" x14ac:dyDescent="0.3">
      <c r="B60" s="157" t="s">
        <v>107</v>
      </c>
      <c r="C60" s="98">
        <f t="shared" ref="C60:O60" si="4">IFERROR(ROUND(C43+C26+C9,0),0)</f>
        <v>0</v>
      </c>
      <c r="D60" s="98">
        <f t="shared" si="4"/>
        <v>0</v>
      </c>
      <c r="E60" s="98">
        <f t="shared" si="4"/>
        <v>0</v>
      </c>
      <c r="F60" s="98">
        <f t="shared" si="4"/>
        <v>0</v>
      </c>
      <c r="G60" s="98">
        <f t="shared" si="4"/>
        <v>0</v>
      </c>
      <c r="H60" s="98">
        <f t="shared" si="4"/>
        <v>0</v>
      </c>
      <c r="I60" s="98">
        <f t="shared" si="4"/>
        <v>0</v>
      </c>
      <c r="J60" s="98">
        <f t="shared" si="4"/>
        <v>0</v>
      </c>
      <c r="K60" s="98">
        <f t="shared" si="4"/>
        <v>0</v>
      </c>
      <c r="L60" s="98">
        <f t="shared" si="4"/>
        <v>0</v>
      </c>
      <c r="M60" s="98">
        <f t="shared" si="4"/>
        <v>0</v>
      </c>
      <c r="N60" s="98">
        <f t="shared" si="4"/>
        <v>0</v>
      </c>
      <c r="O60" s="98">
        <f t="shared" si="4"/>
        <v>0</v>
      </c>
    </row>
    <row r="61" spans="2:15" x14ac:dyDescent="0.3">
      <c r="B61" s="158" t="s">
        <v>70</v>
      </c>
      <c r="C61" s="100">
        <f t="shared" ref="C61:O61" si="5">IFERROR(ROUND(C44+C27+C10,0),0)</f>
        <v>0</v>
      </c>
      <c r="D61" s="100">
        <f t="shared" si="5"/>
        <v>0</v>
      </c>
      <c r="E61" s="100">
        <f t="shared" si="5"/>
        <v>0</v>
      </c>
      <c r="F61" s="100">
        <f t="shared" si="5"/>
        <v>0</v>
      </c>
      <c r="G61" s="100">
        <f t="shared" si="5"/>
        <v>0</v>
      </c>
      <c r="H61" s="100">
        <f t="shared" si="5"/>
        <v>0</v>
      </c>
      <c r="I61" s="100">
        <f t="shared" si="5"/>
        <v>0</v>
      </c>
      <c r="J61" s="100">
        <f t="shared" si="5"/>
        <v>0</v>
      </c>
      <c r="K61" s="100">
        <f t="shared" si="5"/>
        <v>0</v>
      </c>
      <c r="L61" s="100">
        <f t="shared" si="5"/>
        <v>0</v>
      </c>
      <c r="M61" s="100">
        <f t="shared" si="5"/>
        <v>0</v>
      </c>
      <c r="N61" s="100">
        <f t="shared" si="5"/>
        <v>0</v>
      </c>
      <c r="O61" s="100">
        <f t="shared" si="5"/>
        <v>0</v>
      </c>
    </row>
    <row r="62" spans="2:15" x14ac:dyDescent="0.3">
      <c r="B62" s="159" t="s">
        <v>0</v>
      </c>
      <c r="C62" s="102">
        <f t="shared" ref="C62:O62" si="6">IFERROR(ROUND(C45+C28+C11,0),0)</f>
        <v>0</v>
      </c>
      <c r="D62" s="102">
        <f t="shared" si="6"/>
        <v>0</v>
      </c>
      <c r="E62" s="102">
        <f t="shared" si="6"/>
        <v>0</v>
      </c>
      <c r="F62" s="102">
        <f t="shared" si="6"/>
        <v>0</v>
      </c>
      <c r="G62" s="102">
        <f t="shared" si="6"/>
        <v>0</v>
      </c>
      <c r="H62" s="102">
        <f t="shared" si="6"/>
        <v>0</v>
      </c>
      <c r="I62" s="102">
        <f t="shared" si="6"/>
        <v>0</v>
      </c>
      <c r="J62" s="102">
        <f t="shared" si="6"/>
        <v>0</v>
      </c>
      <c r="K62" s="102">
        <f t="shared" si="6"/>
        <v>0</v>
      </c>
      <c r="L62" s="102">
        <f t="shared" si="6"/>
        <v>0</v>
      </c>
      <c r="M62" s="102">
        <f t="shared" si="6"/>
        <v>0</v>
      </c>
      <c r="N62" s="102">
        <f t="shared" si="6"/>
        <v>0</v>
      </c>
      <c r="O62" s="102">
        <f t="shared" si="6"/>
        <v>0</v>
      </c>
    </row>
    <row r="63" spans="2:15" x14ac:dyDescent="0.3">
      <c r="B63" s="159" t="s">
        <v>1</v>
      </c>
      <c r="C63" s="102">
        <f t="shared" ref="C63:O63" si="7">IFERROR(ROUND(C46+C29+C12,0),0)</f>
        <v>0</v>
      </c>
      <c r="D63" s="102">
        <f t="shared" si="7"/>
        <v>0</v>
      </c>
      <c r="E63" s="102">
        <f t="shared" si="7"/>
        <v>0</v>
      </c>
      <c r="F63" s="102">
        <f t="shared" si="7"/>
        <v>0</v>
      </c>
      <c r="G63" s="102">
        <f t="shared" si="7"/>
        <v>0</v>
      </c>
      <c r="H63" s="102">
        <f t="shared" si="7"/>
        <v>0</v>
      </c>
      <c r="I63" s="102">
        <f t="shared" si="7"/>
        <v>0</v>
      </c>
      <c r="J63" s="102">
        <f t="shared" si="7"/>
        <v>0</v>
      </c>
      <c r="K63" s="102">
        <f t="shared" si="7"/>
        <v>0</v>
      </c>
      <c r="L63" s="102">
        <f t="shared" si="7"/>
        <v>0</v>
      </c>
      <c r="M63" s="102">
        <f t="shared" si="7"/>
        <v>0</v>
      </c>
      <c r="N63" s="102">
        <f t="shared" si="7"/>
        <v>0</v>
      </c>
      <c r="O63" s="102">
        <f t="shared" si="7"/>
        <v>0</v>
      </c>
    </row>
    <row r="64" spans="2:15" x14ac:dyDescent="0.3">
      <c r="B64" s="159" t="s">
        <v>2</v>
      </c>
      <c r="C64" s="102">
        <f t="shared" ref="C64:O64" si="8">IFERROR(ROUND(C47+C30+C13,0),0)</f>
        <v>0</v>
      </c>
      <c r="D64" s="102">
        <f t="shared" si="8"/>
        <v>0</v>
      </c>
      <c r="E64" s="102">
        <f t="shared" si="8"/>
        <v>0</v>
      </c>
      <c r="F64" s="102">
        <f t="shared" si="8"/>
        <v>0</v>
      </c>
      <c r="G64" s="102">
        <f t="shared" si="8"/>
        <v>0</v>
      </c>
      <c r="H64" s="102">
        <f t="shared" si="8"/>
        <v>0</v>
      </c>
      <c r="I64" s="102">
        <f t="shared" si="8"/>
        <v>0</v>
      </c>
      <c r="J64" s="102">
        <f t="shared" si="8"/>
        <v>0</v>
      </c>
      <c r="K64" s="102">
        <f t="shared" si="8"/>
        <v>0</v>
      </c>
      <c r="L64" s="102">
        <f t="shared" si="8"/>
        <v>0</v>
      </c>
      <c r="M64" s="102">
        <f t="shared" si="8"/>
        <v>0</v>
      </c>
      <c r="N64" s="102">
        <f t="shared" si="8"/>
        <v>0</v>
      </c>
      <c r="O64" s="102">
        <f t="shared" si="8"/>
        <v>0</v>
      </c>
    </row>
    <row r="65" spans="2:15" x14ac:dyDescent="0.3">
      <c r="B65" s="159" t="s">
        <v>134</v>
      </c>
      <c r="C65" s="102">
        <f t="shared" ref="C65:O65" si="9">IFERROR(ROUND(C48+C31+C14,0),0)</f>
        <v>0</v>
      </c>
      <c r="D65" s="102">
        <f t="shared" si="9"/>
        <v>0</v>
      </c>
      <c r="E65" s="102">
        <f t="shared" si="9"/>
        <v>0</v>
      </c>
      <c r="F65" s="102">
        <f t="shared" si="9"/>
        <v>0</v>
      </c>
      <c r="G65" s="102">
        <f t="shared" si="9"/>
        <v>0</v>
      </c>
      <c r="H65" s="102">
        <f t="shared" si="9"/>
        <v>0</v>
      </c>
      <c r="I65" s="102">
        <f t="shared" si="9"/>
        <v>0</v>
      </c>
      <c r="J65" s="102">
        <f t="shared" si="9"/>
        <v>0</v>
      </c>
      <c r="K65" s="102">
        <f t="shared" si="9"/>
        <v>0</v>
      </c>
      <c r="L65" s="102">
        <f t="shared" si="9"/>
        <v>0</v>
      </c>
      <c r="M65" s="102">
        <f t="shared" si="9"/>
        <v>0</v>
      </c>
      <c r="N65" s="102">
        <f t="shared" si="9"/>
        <v>0</v>
      </c>
      <c r="O65" s="102">
        <f t="shared" si="9"/>
        <v>0</v>
      </c>
    </row>
    <row r="66" spans="2:15" x14ac:dyDescent="0.3">
      <c r="B66" s="159" t="s">
        <v>3</v>
      </c>
      <c r="C66" s="102">
        <f t="shared" ref="C66:O66" si="10">IFERROR(ROUND(C49+C32+C15,0),0)</f>
        <v>0</v>
      </c>
      <c r="D66" s="102">
        <f t="shared" si="10"/>
        <v>0</v>
      </c>
      <c r="E66" s="102">
        <f t="shared" si="10"/>
        <v>0</v>
      </c>
      <c r="F66" s="102">
        <f t="shared" si="10"/>
        <v>0</v>
      </c>
      <c r="G66" s="102">
        <f t="shared" si="10"/>
        <v>0</v>
      </c>
      <c r="H66" s="102">
        <f t="shared" si="10"/>
        <v>0</v>
      </c>
      <c r="I66" s="102">
        <f t="shared" si="10"/>
        <v>0</v>
      </c>
      <c r="J66" s="102">
        <f t="shared" si="10"/>
        <v>0</v>
      </c>
      <c r="K66" s="102">
        <f t="shared" si="10"/>
        <v>0</v>
      </c>
      <c r="L66" s="102">
        <f t="shared" si="10"/>
        <v>0</v>
      </c>
      <c r="M66" s="102">
        <f t="shared" si="10"/>
        <v>0</v>
      </c>
      <c r="N66" s="102">
        <f t="shared" si="10"/>
        <v>0</v>
      </c>
      <c r="O66" s="102">
        <f t="shared" si="10"/>
        <v>0</v>
      </c>
    </row>
    <row r="67" spans="2:15" x14ac:dyDescent="0.3">
      <c r="B67" s="160" t="s">
        <v>135</v>
      </c>
      <c r="C67" s="104">
        <f t="shared" ref="C67:O67" si="11">IFERROR(ROUND(C50+C33+C16,0),0)</f>
        <v>0</v>
      </c>
      <c r="D67" s="104">
        <f t="shared" si="11"/>
        <v>0</v>
      </c>
      <c r="E67" s="104">
        <f t="shared" si="11"/>
        <v>0</v>
      </c>
      <c r="F67" s="104">
        <f t="shared" si="11"/>
        <v>0</v>
      </c>
      <c r="G67" s="104">
        <f t="shared" si="11"/>
        <v>0</v>
      </c>
      <c r="H67" s="104">
        <f t="shared" si="11"/>
        <v>0</v>
      </c>
      <c r="I67" s="104">
        <f t="shared" si="11"/>
        <v>0</v>
      </c>
      <c r="J67" s="104">
        <f t="shared" si="11"/>
        <v>0</v>
      </c>
      <c r="K67" s="104">
        <f t="shared" si="11"/>
        <v>0</v>
      </c>
      <c r="L67" s="104">
        <f t="shared" si="11"/>
        <v>0</v>
      </c>
      <c r="M67" s="104">
        <f t="shared" si="11"/>
        <v>0</v>
      </c>
      <c r="N67" s="104">
        <f t="shared" si="11"/>
        <v>0</v>
      </c>
      <c r="O67" s="104">
        <f t="shared" si="11"/>
        <v>0</v>
      </c>
    </row>
    <row r="68" spans="2:15" x14ac:dyDescent="0.3">
      <c r="B68" s="157" t="s">
        <v>213</v>
      </c>
      <c r="C68" s="98">
        <f t="shared" ref="C68:O68" si="12">IFERROR(ROUND(C51+C34+C17,0),0)</f>
        <v>0</v>
      </c>
      <c r="D68" s="98">
        <f t="shared" si="12"/>
        <v>0</v>
      </c>
      <c r="E68" s="98">
        <f t="shared" si="12"/>
        <v>0</v>
      </c>
      <c r="F68" s="98">
        <f t="shared" si="12"/>
        <v>0</v>
      </c>
      <c r="G68" s="98">
        <f t="shared" si="12"/>
        <v>0</v>
      </c>
      <c r="H68" s="98">
        <f t="shared" si="12"/>
        <v>0</v>
      </c>
      <c r="I68" s="98">
        <f t="shared" si="12"/>
        <v>0</v>
      </c>
      <c r="J68" s="98">
        <f t="shared" si="12"/>
        <v>0</v>
      </c>
      <c r="K68" s="98">
        <f t="shared" si="12"/>
        <v>0</v>
      </c>
      <c r="L68" s="98">
        <f t="shared" si="12"/>
        <v>0</v>
      </c>
      <c r="M68" s="98">
        <f t="shared" si="12"/>
        <v>0</v>
      </c>
      <c r="N68" s="98">
        <f t="shared" si="12"/>
        <v>0</v>
      </c>
      <c r="O68" s="98">
        <f t="shared" si="12"/>
        <v>0</v>
      </c>
    </row>
    <row r="69" spans="2:15" x14ac:dyDescent="0.3">
      <c r="B69" s="161" t="s">
        <v>212</v>
      </c>
      <c r="C69" s="167">
        <f t="shared" ref="C69:O69" si="13">IFERROR(ROUND(C52+C35+C18,0),0)</f>
        <v>0</v>
      </c>
      <c r="D69" s="167">
        <f t="shared" si="13"/>
        <v>0</v>
      </c>
      <c r="E69" s="167">
        <f t="shared" si="13"/>
        <v>0</v>
      </c>
      <c r="F69" s="167">
        <f t="shared" si="13"/>
        <v>0</v>
      </c>
      <c r="G69" s="167">
        <f t="shared" si="13"/>
        <v>0</v>
      </c>
      <c r="H69" s="167">
        <f t="shared" si="13"/>
        <v>0</v>
      </c>
      <c r="I69" s="167">
        <f t="shared" si="13"/>
        <v>0</v>
      </c>
      <c r="J69" s="167">
        <f t="shared" si="13"/>
        <v>0</v>
      </c>
      <c r="K69" s="167">
        <f t="shared" si="13"/>
        <v>0</v>
      </c>
      <c r="L69" s="167">
        <f t="shared" si="13"/>
        <v>0</v>
      </c>
      <c r="M69" s="167">
        <f t="shared" si="13"/>
        <v>0</v>
      </c>
      <c r="N69" s="167">
        <f t="shared" si="13"/>
        <v>0</v>
      </c>
      <c r="O69" s="167">
        <f t="shared" si="13"/>
        <v>0</v>
      </c>
    </row>
    <row r="70" spans="2:15" x14ac:dyDescent="0.3"/>
    <row r="71" spans="2:15" ht="15" thickBot="1" x14ac:dyDescent="0.4">
      <c r="B71" s="84" t="s">
        <v>281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</row>
    <row r="72" spans="2:15" ht="4" customHeight="1" x14ac:dyDescent="0.3"/>
    <row r="73" spans="2:15" ht="409.5" customHeight="1" x14ac:dyDescent="0.3">
      <c r="B73" s="248"/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8"/>
    </row>
    <row r="74" spans="2:15" x14ac:dyDescent="0.3"/>
  </sheetData>
  <sheetProtection algorithmName="SHA-512" hashValue="bU3f6isZZt1V8CSMLQY+T+nBSqI48BUfIZ1QDFLAmkfBOPXmsgSdwYwpiouKP/k4nJ6Ly2yhPO7ZgX6SAEhRdQ==" saltValue="FyUQrEcmjTfTshWCeFR2xg==" spinCount="100000" sheet="1" objects="1" scenarios="1"/>
  <mergeCells count="5">
    <mergeCell ref="B73:O73"/>
    <mergeCell ref="C4:O4"/>
    <mergeCell ref="C21:O21"/>
    <mergeCell ref="C38:O38"/>
    <mergeCell ref="B2:O2"/>
  </mergeCells>
  <conditionalFormatting sqref="C4:O4 C8:O18 C21 C25:O35 C38:O38 C42:O52">
    <cfRule type="expression" dxfId="45" priority="1">
      <formula>Lider=0</formula>
    </cfRule>
  </conditionalFormatting>
  <dataValidations count="2">
    <dataValidation allowBlank="1" showErrorMessage="1" errorTitle="Nieprawidłowa wartość" error="Proszę wpisywać wartości zaokrąglone, bez miejsc po przecinku" sqref="B2 B71:O71" xr:uid="{1CAFC83B-FDB6-4C10-A6FD-2D9786F7E462}"/>
    <dataValidation type="custom" allowBlank="1" showInputMessage="1" showErrorMessage="1" errorTitle="Edycja zablokowana" error="Tylko Lider Konsorcjum może wypełnić wskazane tabele" sqref="C38:O38 C42:O52 C21:O21 C25:O35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&amp;N_x000D_&amp;1#&amp;"Calibri"&amp;8&amp;K000000 K2 - Informacja wewnętrzna (Internal)&amp;R&amp;8Arkusz: &amp;"-,Pogrubiony"&amp;A</oddFooter>
  </headerFooter>
  <rowBreaks count="2" manualBreakCount="2">
    <brk id="36" min="1" max="14" man="1"/>
    <brk id="70" min="1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P21"/>
  <sheetViews>
    <sheetView showGridLines="0" zoomScaleNormal="100" workbookViewId="0"/>
  </sheetViews>
  <sheetFormatPr defaultColWidth="0" defaultRowHeight="14.5" zeroHeight="1" x14ac:dyDescent="0.35"/>
  <cols>
    <col min="1" max="1" width="2.7265625" style="1" customWidth="1"/>
    <col min="2" max="2" width="23" style="1" bestFit="1" customWidth="1"/>
    <col min="3" max="15" width="9.1796875" style="1" customWidth="1"/>
    <col min="16" max="16" width="2.7265625" style="1" customWidth="1"/>
    <col min="17" max="16384" width="9.1796875" style="1" hidden="1"/>
  </cols>
  <sheetData>
    <row r="1" spans="2:15" x14ac:dyDescent="0.35"/>
    <row r="2" spans="2:15" ht="15" thickBot="1" x14ac:dyDescent="0.4">
      <c r="B2" s="168" t="s">
        <v>283</v>
      </c>
      <c r="C2" s="249" t="str">
        <f>Wnioskodawca</f>
        <v>[Wskaż wielkość podmiotu] Uzupełnij nazwę podmiotu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</row>
    <row r="3" spans="2:15" ht="4" customHeight="1" x14ac:dyDescent="0.3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2:15" x14ac:dyDescent="0.35">
      <c r="B4" s="53"/>
      <c r="C4" s="18">
        <f ca="1">Projekt!K$2</f>
        <v>2024</v>
      </c>
      <c r="D4" s="18">
        <f ca="1">Projekt!L$2</f>
        <v>2025</v>
      </c>
      <c r="E4" s="18">
        <f ca="1">Projekt!M$2</f>
        <v>2026</v>
      </c>
      <c r="F4" s="18">
        <f ca="1">Projekt!N$2</f>
        <v>2027</v>
      </c>
      <c r="G4" s="18">
        <f ca="1">Projekt!O$2</f>
        <v>2028</v>
      </c>
      <c r="H4" s="18">
        <f ca="1">Projekt!P$2</f>
        <v>2029</v>
      </c>
      <c r="I4" s="18">
        <f ca="1">Projekt!Q$2</f>
        <v>2030</v>
      </c>
      <c r="J4" s="18">
        <f ca="1">Projekt!R$2</f>
        <v>2031</v>
      </c>
      <c r="K4" s="18">
        <f ca="1">Projekt!S$2</f>
        <v>2032</v>
      </c>
      <c r="L4" s="18">
        <f ca="1">Projekt!T$2</f>
        <v>2033</v>
      </c>
      <c r="M4" s="18">
        <f ca="1">Projekt!U$2</f>
        <v>2034</v>
      </c>
      <c r="N4" s="18">
        <f ca="1">Projekt!V$2</f>
        <v>2035</v>
      </c>
      <c r="O4" s="18">
        <f ca="1">Projekt!W$2</f>
        <v>2036</v>
      </c>
    </row>
    <row r="5" spans="2:15" ht="4" customHeight="1" x14ac:dyDescent="0.3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5" x14ac:dyDescent="0.35">
      <c r="B6" s="157" t="s">
        <v>68</v>
      </c>
      <c r="C6" s="98">
        <f>ROUND(Engine!D527,0)</f>
        <v>0</v>
      </c>
      <c r="D6" s="98">
        <f>ROUND(Engine!E527,0)</f>
        <v>0</v>
      </c>
      <c r="E6" s="98">
        <f>ROUND(Engine!F527,0)</f>
        <v>0</v>
      </c>
      <c r="F6" s="98">
        <f>ROUND(Engine!G527,0)</f>
        <v>0</v>
      </c>
      <c r="G6" s="98">
        <f>ROUND(Engine!H527,0)</f>
        <v>0</v>
      </c>
      <c r="H6" s="98">
        <f>ROUND(Engine!I527,0)</f>
        <v>0</v>
      </c>
      <c r="I6" s="98">
        <f>ROUND(Engine!J527,0)</f>
        <v>0</v>
      </c>
      <c r="J6" s="98">
        <f>ROUND(Engine!K527,0)</f>
        <v>0</v>
      </c>
      <c r="K6" s="98">
        <f>ROUND(Engine!L527,0)</f>
        <v>0</v>
      </c>
      <c r="L6" s="98">
        <f>ROUND(Engine!M527,0)</f>
        <v>0</v>
      </c>
      <c r="M6" s="98">
        <f>ROUND(Engine!N527,0)</f>
        <v>0</v>
      </c>
      <c r="N6" s="98">
        <f>ROUND(Engine!O527,0)</f>
        <v>0</v>
      </c>
      <c r="O6" s="98">
        <f>ROUND(Engine!P527,0)</f>
        <v>0</v>
      </c>
    </row>
    <row r="7" spans="2:15" x14ac:dyDescent="0.35">
      <c r="B7" s="157" t="s">
        <v>107</v>
      </c>
      <c r="C7" s="98">
        <f ca="1">ROUND(Engine!D528,0)</f>
        <v>0</v>
      </c>
      <c r="D7" s="98">
        <f ca="1">ROUND(Engine!E528,0)</f>
        <v>0</v>
      </c>
      <c r="E7" s="98">
        <f ca="1">ROUND(Engine!F528,0)</f>
        <v>0</v>
      </c>
      <c r="F7" s="98">
        <f ca="1">ROUND(Engine!G528,0)</f>
        <v>0</v>
      </c>
      <c r="G7" s="98">
        <f ca="1">ROUND(Engine!H528,0)</f>
        <v>0</v>
      </c>
      <c r="H7" s="98">
        <f ca="1">ROUND(Engine!I528,0)</f>
        <v>0</v>
      </c>
      <c r="I7" s="98">
        <f ca="1">ROUND(Engine!J528,0)</f>
        <v>0</v>
      </c>
      <c r="J7" s="98">
        <f ca="1">ROUND(Engine!K528,0)</f>
        <v>0</v>
      </c>
      <c r="K7" s="98">
        <f ca="1">ROUND(Engine!L528,0)</f>
        <v>0</v>
      </c>
      <c r="L7" s="98">
        <f ca="1">ROUND(Engine!M528,0)</f>
        <v>0</v>
      </c>
      <c r="M7" s="98">
        <f ca="1">ROUND(Engine!N528,0)</f>
        <v>0</v>
      </c>
      <c r="N7" s="98">
        <f ca="1">ROUND(Engine!O528,0)</f>
        <v>0</v>
      </c>
      <c r="O7" s="98">
        <f ca="1">ROUND(Engine!P528,0)</f>
        <v>0</v>
      </c>
    </row>
    <row r="8" spans="2:15" x14ac:dyDescent="0.35">
      <c r="B8" s="158" t="s">
        <v>70</v>
      </c>
      <c r="C8" s="100">
        <f ca="1">ROUND(Engine!D529,0)</f>
        <v>0</v>
      </c>
      <c r="D8" s="100">
        <f ca="1">ROUND(Engine!E529,0)</f>
        <v>0</v>
      </c>
      <c r="E8" s="100">
        <f ca="1">ROUND(Engine!F529,0)</f>
        <v>0</v>
      </c>
      <c r="F8" s="100">
        <f ca="1">ROUND(Engine!G529,0)</f>
        <v>0</v>
      </c>
      <c r="G8" s="100">
        <f ca="1">ROUND(Engine!H529,0)</f>
        <v>0</v>
      </c>
      <c r="H8" s="100">
        <f ca="1">ROUND(Engine!I529,0)</f>
        <v>0</v>
      </c>
      <c r="I8" s="100">
        <f ca="1">ROUND(Engine!J529,0)</f>
        <v>0</v>
      </c>
      <c r="J8" s="100">
        <f ca="1">ROUND(Engine!K529,0)</f>
        <v>0</v>
      </c>
      <c r="K8" s="100">
        <f ca="1">ROUND(Engine!L529,0)</f>
        <v>0</v>
      </c>
      <c r="L8" s="100">
        <f ca="1">ROUND(Engine!M529,0)</f>
        <v>0</v>
      </c>
      <c r="M8" s="100">
        <f ca="1">ROUND(Engine!N529,0)</f>
        <v>0</v>
      </c>
      <c r="N8" s="100">
        <f ca="1">ROUND(Engine!O529,0)</f>
        <v>0</v>
      </c>
      <c r="O8" s="100">
        <f ca="1">ROUND(Engine!P529,0)</f>
        <v>0</v>
      </c>
    </row>
    <row r="9" spans="2:15" x14ac:dyDescent="0.35">
      <c r="B9" s="159" t="s">
        <v>0</v>
      </c>
      <c r="C9" s="102">
        <f>ROUND(Engine!D530,0)</f>
        <v>0</v>
      </c>
      <c r="D9" s="102">
        <f>ROUND(Engine!E530,0)</f>
        <v>0</v>
      </c>
      <c r="E9" s="102">
        <f>ROUND(Engine!F530,0)</f>
        <v>0</v>
      </c>
      <c r="F9" s="102">
        <f>ROUND(Engine!G530,0)</f>
        <v>0</v>
      </c>
      <c r="G9" s="102">
        <f>ROUND(Engine!H530,0)</f>
        <v>0</v>
      </c>
      <c r="H9" s="102">
        <f>ROUND(Engine!I530,0)</f>
        <v>0</v>
      </c>
      <c r="I9" s="102">
        <f>ROUND(Engine!J530,0)</f>
        <v>0</v>
      </c>
      <c r="J9" s="102">
        <f>ROUND(Engine!K530,0)</f>
        <v>0</v>
      </c>
      <c r="K9" s="102">
        <f>ROUND(Engine!L530,0)</f>
        <v>0</v>
      </c>
      <c r="L9" s="102">
        <f>ROUND(Engine!M530,0)</f>
        <v>0</v>
      </c>
      <c r="M9" s="102">
        <f>ROUND(Engine!N530,0)</f>
        <v>0</v>
      </c>
      <c r="N9" s="102">
        <f>ROUND(Engine!O530,0)</f>
        <v>0</v>
      </c>
      <c r="O9" s="102">
        <f>ROUND(Engine!P530,0)</f>
        <v>0</v>
      </c>
    </row>
    <row r="10" spans="2:15" x14ac:dyDescent="0.35">
      <c r="B10" s="159" t="s">
        <v>1</v>
      </c>
      <c r="C10" s="102">
        <f>ROUND(Engine!D531,0)</f>
        <v>0</v>
      </c>
      <c r="D10" s="102">
        <f>ROUND(Engine!E531,0)</f>
        <v>0</v>
      </c>
      <c r="E10" s="102">
        <f>ROUND(Engine!F531,0)</f>
        <v>0</v>
      </c>
      <c r="F10" s="102">
        <f>ROUND(Engine!G531,0)</f>
        <v>0</v>
      </c>
      <c r="G10" s="102">
        <f>ROUND(Engine!H531,0)</f>
        <v>0</v>
      </c>
      <c r="H10" s="102">
        <f>ROUND(Engine!I531,0)</f>
        <v>0</v>
      </c>
      <c r="I10" s="102">
        <f>ROUND(Engine!J531,0)</f>
        <v>0</v>
      </c>
      <c r="J10" s="102">
        <f>ROUND(Engine!K531,0)</f>
        <v>0</v>
      </c>
      <c r="K10" s="102">
        <f>ROUND(Engine!L531,0)</f>
        <v>0</v>
      </c>
      <c r="L10" s="102">
        <f>ROUND(Engine!M531,0)</f>
        <v>0</v>
      </c>
      <c r="M10" s="102">
        <f>ROUND(Engine!N531,0)</f>
        <v>0</v>
      </c>
      <c r="N10" s="102">
        <f>ROUND(Engine!O531,0)</f>
        <v>0</v>
      </c>
      <c r="O10" s="102">
        <f>ROUND(Engine!P531,0)</f>
        <v>0</v>
      </c>
    </row>
    <row r="11" spans="2:15" x14ac:dyDescent="0.35">
      <c r="B11" s="159" t="s">
        <v>2</v>
      </c>
      <c r="C11" s="102">
        <f>ROUND(Engine!D532,0)</f>
        <v>0</v>
      </c>
      <c r="D11" s="102">
        <f>ROUND(Engine!E532,0)</f>
        <v>0</v>
      </c>
      <c r="E11" s="102">
        <f>ROUND(Engine!F532,0)</f>
        <v>0</v>
      </c>
      <c r="F11" s="102">
        <f>ROUND(Engine!G532,0)</f>
        <v>0</v>
      </c>
      <c r="G11" s="102">
        <f>ROUND(Engine!H532,0)</f>
        <v>0</v>
      </c>
      <c r="H11" s="102">
        <f>ROUND(Engine!I532,0)</f>
        <v>0</v>
      </c>
      <c r="I11" s="102">
        <f>ROUND(Engine!J532,0)</f>
        <v>0</v>
      </c>
      <c r="J11" s="102">
        <f>ROUND(Engine!K532,0)</f>
        <v>0</v>
      </c>
      <c r="K11" s="102">
        <f>ROUND(Engine!L532,0)</f>
        <v>0</v>
      </c>
      <c r="L11" s="102">
        <f>ROUND(Engine!M532,0)</f>
        <v>0</v>
      </c>
      <c r="M11" s="102">
        <f>ROUND(Engine!N532,0)</f>
        <v>0</v>
      </c>
      <c r="N11" s="102">
        <f>ROUND(Engine!O532,0)</f>
        <v>0</v>
      </c>
      <c r="O11" s="102">
        <f>ROUND(Engine!P532,0)</f>
        <v>0</v>
      </c>
    </row>
    <row r="12" spans="2:15" x14ac:dyDescent="0.35">
      <c r="B12" s="159" t="s">
        <v>134</v>
      </c>
      <c r="C12" s="102">
        <f>ROUND(Engine!D533,0)</f>
        <v>0</v>
      </c>
      <c r="D12" s="102">
        <f>ROUND(Engine!E533,0)</f>
        <v>0</v>
      </c>
      <c r="E12" s="102">
        <f>ROUND(Engine!F533,0)</f>
        <v>0</v>
      </c>
      <c r="F12" s="102">
        <f>ROUND(Engine!G533,0)</f>
        <v>0</v>
      </c>
      <c r="G12" s="102">
        <f>ROUND(Engine!H533,0)</f>
        <v>0</v>
      </c>
      <c r="H12" s="102">
        <f>ROUND(Engine!I533,0)</f>
        <v>0</v>
      </c>
      <c r="I12" s="102">
        <f>ROUND(Engine!J533,0)</f>
        <v>0</v>
      </c>
      <c r="J12" s="102">
        <f>ROUND(Engine!K533,0)</f>
        <v>0</v>
      </c>
      <c r="K12" s="102">
        <f>ROUND(Engine!L533,0)</f>
        <v>0</v>
      </c>
      <c r="L12" s="102">
        <f>ROUND(Engine!M533,0)</f>
        <v>0</v>
      </c>
      <c r="M12" s="102">
        <f>ROUND(Engine!N533,0)</f>
        <v>0</v>
      </c>
      <c r="N12" s="102">
        <f>ROUND(Engine!O533,0)</f>
        <v>0</v>
      </c>
      <c r="O12" s="102">
        <f>ROUND(Engine!P533,0)</f>
        <v>0</v>
      </c>
    </row>
    <row r="13" spans="2:15" x14ac:dyDescent="0.35">
      <c r="B13" s="159" t="s">
        <v>3</v>
      </c>
      <c r="C13" s="102">
        <f>ROUND(Engine!D534,0)</f>
        <v>0</v>
      </c>
      <c r="D13" s="102">
        <f>ROUND(Engine!E534,0)</f>
        <v>0</v>
      </c>
      <c r="E13" s="102">
        <f>ROUND(Engine!F534,0)</f>
        <v>0</v>
      </c>
      <c r="F13" s="102">
        <f>ROUND(Engine!G534,0)</f>
        <v>0</v>
      </c>
      <c r="G13" s="102">
        <f>ROUND(Engine!H534,0)</f>
        <v>0</v>
      </c>
      <c r="H13" s="102">
        <f>ROUND(Engine!I534,0)</f>
        <v>0</v>
      </c>
      <c r="I13" s="102">
        <f>ROUND(Engine!J534,0)</f>
        <v>0</v>
      </c>
      <c r="J13" s="102">
        <f>ROUND(Engine!K534,0)</f>
        <v>0</v>
      </c>
      <c r="K13" s="102">
        <f>ROUND(Engine!L534,0)</f>
        <v>0</v>
      </c>
      <c r="L13" s="102">
        <f>ROUND(Engine!M534,0)</f>
        <v>0</v>
      </c>
      <c r="M13" s="102">
        <f>ROUND(Engine!N534,0)</f>
        <v>0</v>
      </c>
      <c r="N13" s="102">
        <f>ROUND(Engine!O534,0)</f>
        <v>0</v>
      </c>
      <c r="O13" s="102">
        <f>ROUND(Engine!P534,0)</f>
        <v>0</v>
      </c>
    </row>
    <row r="14" spans="2:15" x14ac:dyDescent="0.35">
      <c r="B14" s="160" t="s">
        <v>135</v>
      </c>
      <c r="C14" s="104">
        <f>ROUND(Engine!D535,0)</f>
        <v>0</v>
      </c>
      <c r="D14" s="104">
        <f>ROUND(Engine!E535,0)</f>
        <v>0</v>
      </c>
      <c r="E14" s="104">
        <f>ROUND(Engine!F535,0)</f>
        <v>0</v>
      </c>
      <c r="F14" s="104">
        <f>ROUND(Engine!G535,0)</f>
        <v>0</v>
      </c>
      <c r="G14" s="104">
        <f>ROUND(Engine!H535,0)</f>
        <v>0</v>
      </c>
      <c r="H14" s="104">
        <f>ROUND(Engine!I535,0)</f>
        <v>0</v>
      </c>
      <c r="I14" s="104">
        <f>ROUND(Engine!J535,0)</f>
        <v>0</v>
      </c>
      <c r="J14" s="104">
        <f>ROUND(Engine!K535,0)</f>
        <v>0</v>
      </c>
      <c r="K14" s="104">
        <f>ROUND(Engine!L535,0)</f>
        <v>0</v>
      </c>
      <c r="L14" s="104">
        <f>ROUND(Engine!M535,0)</f>
        <v>0</v>
      </c>
      <c r="M14" s="104">
        <f>ROUND(Engine!N535,0)</f>
        <v>0</v>
      </c>
      <c r="N14" s="104">
        <f>ROUND(Engine!O535,0)</f>
        <v>0</v>
      </c>
      <c r="O14" s="104">
        <f>ROUND(Engine!P535,0)</f>
        <v>0</v>
      </c>
    </row>
    <row r="15" spans="2:15" x14ac:dyDescent="0.35">
      <c r="B15" s="157" t="s">
        <v>213</v>
      </c>
      <c r="C15" s="98">
        <f>ROUND(Engine!D536,0)</f>
        <v>0</v>
      </c>
      <c r="D15" s="98">
        <f>ROUND(Engine!E536,0)</f>
        <v>0</v>
      </c>
      <c r="E15" s="98">
        <f>ROUND(Engine!F536,0)</f>
        <v>0</v>
      </c>
      <c r="F15" s="98">
        <f>ROUND(Engine!G536,0)</f>
        <v>0</v>
      </c>
      <c r="G15" s="98">
        <f>ROUND(Engine!H536,0)</f>
        <v>0</v>
      </c>
      <c r="H15" s="98">
        <f>ROUND(Engine!I536,0)</f>
        <v>0</v>
      </c>
      <c r="I15" s="98">
        <f>ROUND(Engine!J536,0)</f>
        <v>0</v>
      </c>
      <c r="J15" s="98">
        <f>ROUND(Engine!K536,0)</f>
        <v>0</v>
      </c>
      <c r="K15" s="98">
        <f>ROUND(Engine!L536,0)</f>
        <v>0</v>
      </c>
      <c r="L15" s="98">
        <f>ROUND(Engine!M536,0)</f>
        <v>0</v>
      </c>
      <c r="M15" s="98">
        <f>ROUND(Engine!N536,0)</f>
        <v>0</v>
      </c>
      <c r="N15" s="98">
        <f>ROUND(Engine!O536,0)</f>
        <v>0</v>
      </c>
      <c r="O15" s="98">
        <f>ROUND(Engine!P536,0)</f>
        <v>0</v>
      </c>
    </row>
    <row r="16" spans="2:15" x14ac:dyDescent="0.35">
      <c r="B16" s="161" t="s">
        <v>212</v>
      </c>
      <c r="C16" s="167">
        <f ca="1">ROUND(Engine!D537,0)</f>
        <v>0</v>
      </c>
      <c r="D16" s="167">
        <f ca="1">ROUND(Engine!E537,0)</f>
        <v>0</v>
      </c>
      <c r="E16" s="167">
        <f ca="1">ROUND(Engine!F537,0)</f>
        <v>0</v>
      </c>
      <c r="F16" s="167">
        <f ca="1">ROUND(Engine!G537,0)</f>
        <v>0</v>
      </c>
      <c r="G16" s="167">
        <f ca="1">ROUND(Engine!H537,0)</f>
        <v>0</v>
      </c>
      <c r="H16" s="167">
        <f ca="1">ROUND(Engine!I537,0)</f>
        <v>0</v>
      </c>
      <c r="I16" s="167">
        <f ca="1">ROUND(Engine!J537,0)</f>
        <v>0</v>
      </c>
      <c r="J16" s="167">
        <f ca="1">ROUND(Engine!K537,0)</f>
        <v>0</v>
      </c>
      <c r="K16" s="167">
        <f ca="1">ROUND(Engine!L537,0)</f>
        <v>0</v>
      </c>
      <c r="L16" s="167">
        <f ca="1">ROUND(Engine!M537,0)</f>
        <v>0</v>
      </c>
      <c r="M16" s="167">
        <f ca="1">ROUND(Engine!N537,0)</f>
        <v>0</v>
      </c>
      <c r="N16" s="167">
        <f ca="1">ROUND(Engine!O537,0)</f>
        <v>0</v>
      </c>
      <c r="O16" s="167">
        <f ca="1">ROUND(Engine!P537,0)</f>
        <v>0</v>
      </c>
    </row>
    <row r="17" spans="2:15" x14ac:dyDescent="0.35"/>
    <row r="18" spans="2:15" ht="15" thickBot="1" x14ac:dyDescent="0.4">
      <c r="B18" s="84" t="s">
        <v>282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</row>
    <row r="19" spans="2:15" ht="4" customHeight="1" x14ac:dyDescent="0.35">
      <c r="B19" s="171"/>
    </row>
    <row r="20" spans="2:15" ht="75" customHeight="1" x14ac:dyDescent="0.35">
      <c r="B20" s="251" t="s">
        <v>294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2:15" x14ac:dyDescent="0.35"/>
  </sheetData>
  <sheetProtection algorithmName="SHA-512" hashValue="RS7KLlirCFG10O7FTzNFP85X2jZSbbcV5t07AG1mDnpIviackGzHOpP1jO443xJTvvgPfU/CINWXeHrmVSRGcg==" saltValue="O2/TAMWllDQm+c1kFZkX1Q==" spinCount="100000" sheet="1" objects="1" scenarios="1"/>
  <mergeCells count="2">
    <mergeCell ref="C2:O2"/>
    <mergeCell ref="B20:O20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&amp;"-,Pogrubiony"&amp;N_x000D_&amp;1#&amp;"Calibri"&amp;8&amp;K000000 K2 - Informacja wewnętrzna (Internal)&amp;R&amp;8Arkusz: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AU890"/>
  <sheetViews>
    <sheetView zoomScaleNormal="100" workbookViewId="0">
      <selection activeCell="D21" sqref="D21"/>
    </sheetView>
  </sheetViews>
  <sheetFormatPr defaultColWidth="9.1796875" defaultRowHeight="14.5" outlineLevelRow="1" x14ac:dyDescent="0.35"/>
  <cols>
    <col min="1" max="1" width="9.1796875" style="1"/>
    <col min="2" max="2" width="33.54296875" style="1" bestFit="1" customWidth="1"/>
    <col min="3" max="3" width="41.453125" style="1" customWidth="1"/>
    <col min="4" max="4" width="47.81640625" style="1" bestFit="1" customWidth="1"/>
    <col min="5" max="5" width="44.54296875" style="1" customWidth="1"/>
    <col min="6" max="6" width="10.1796875" style="1" bestFit="1" customWidth="1"/>
    <col min="7" max="7" width="9.1796875" style="1"/>
    <col min="8" max="8" width="15.7265625" style="1" customWidth="1"/>
    <col min="9" max="9" width="10.54296875" style="1" bestFit="1" customWidth="1"/>
    <col min="10" max="10" width="10.1796875" style="1" bestFit="1" customWidth="1"/>
    <col min="11" max="13" width="9.1796875" style="1"/>
    <col min="14" max="14" width="10.1796875" style="1" bestFit="1" customWidth="1"/>
    <col min="15" max="15" width="10.26953125" style="1" bestFit="1" customWidth="1"/>
    <col min="16" max="23" width="9.81640625" style="1" bestFit="1" customWidth="1"/>
    <col min="24" max="35" width="9.81640625" style="1" customWidth="1"/>
    <col min="36" max="16384" width="9.1796875" style="1"/>
  </cols>
  <sheetData>
    <row r="3" spans="2:8" x14ac:dyDescent="0.35">
      <c r="B3" s="1" t="s">
        <v>4</v>
      </c>
      <c r="C3" s="1" t="str">
        <f>IF(ISBLANK('Dane podstawowe'!C5),"",'Dane podstawowe'!C5)</f>
        <v/>
      </c>
      <c r="E3" s="1">
        <f>LEN(C3)</f>
        <v>0</v>
      </c>
      <c r="F3" s="1" t="str">
        <f>IF(C3="","Uzupełnij nazwę podmiotu",IF(E3&gt;50,MID(C3,1,50)&amp;"…",C3))</f>
        <v>Uzupełnij nazwę podmiotu</v>
      </c>
      <c r="H3" s="1" t="str">
        <f>F4&amp;" "&amp;F3</f>
        <v>[Wskaż wielkość podmiotu] Uzupełnij nazwę podmiotu</v>
      </c>
    </row>
    <row r="4" spans="2:8" x14ac:dyDescent="0.35">
      <c r="B4" s="1" t="s">
        <v>7</v>
      </c>
      <c r="C4" s="1" t="str">
        <f>IF(ISBLANK('Dane podstawowe'!C6),"",'Dane podstawowe'!C6)</f>
        <v/>
      </c>
      <c r="D4" s="1" t="e" cm="1">
        <f t="array" ref="D4">_xlfn.IFS($C4="MŚP",1,$C4="Duża firma",2,$C4="Organizacja badawcza",3)</f>
        <v>#N/A</v>
      </c>
      <c r="E4" s="1" t="str">
        <f>IF(C4="Organizacja badawcza","[OB]",IF(C4="MŚP","[MŚP]",IF(C4="Duża firma","[Duża firma]","[Wskaż wielkość podmiotu]")))</f>
        <v>[Wskaż wielkość podmiotu]</v>
      </c>
      <c r="F4" s="1" t="str">
        <f>E4</f>
        <v>[Wskaż wielkość podmiotu]</v>
      </c>
    </row>
    <row r="5" spans="2:8" x14ac:dyDescent="0.35">
      <c r="B5" s="1" t="s">
        <v>10</v>
      </c>
      <c r="C5" s="1">
        <f>'Dane podstawowe'!C7</f>
        <v>0</v>
      </c>
      <c r="D5" s="1">
        <f>IF(C5="tak",1,0)</f>
        <v>0</v>
      </c>
      <c r="F5" s="1" t="str">
        <f>IF(Lider=1,"[Lider konsorcjum]","")</f>
        <v/>
      </c>
    </row>
    <row r="6" spans="2:8" x14ac:dyDescent="0.35">
      <c r="B6" s="1" t="s">
        <v>5</v>
      </c>
      <c r="C6" s="172">
        <f>'Dane podstawowe'!C8</f>
        <v>0</v>
      </c>
    </row>
    <row r="7" spans="2:8" x14ac:dyDescent="0.35">
      <c r="B7" s="1" t="s">
        <v>6</v>
      </c>
      <c r="C7" s="1" t="str">
        <f>IF(ISBLANK('Dane podstawowe'!C9),"",'Dane podstawowe'!C9)</f>
        <v/>
      </c>
      <c r="E7" s="1">
        <f>LEN(C7)</f>
        <v>0</v>
      </c>
      <c r="F7" s="1" t="str">
        <f>IF(C7="","Uzupełnij tytuł projektu",IF(E7&gt;80,MID(C7,1,80)&amp;"…",C7))</f>
        <v>Uzupełnij tytuł projektu</v>
      </c>
    </row>
    <row r="9" spans="2:8" x14ac:dyDescent="0.35">
      <c r="B9" s="1" t="s">
        <v>65</v>
      </c>
      <c r="C9" s="1">
        <f>'Dane podstawowe'!C12</f>
        <v>0</v>
      </c>
    </row>
    <row r="10" spans="2:8" x14ac:dyDescent="0.35">
      <c r="B10" s="1" t="s">
        <v>158</v>
      </c>
      <c r="C10" s="173">
        <f ca="1">IF(ISBLANK('Dane podstawowe'!C13),EOMONTH(DATE(YEAR(TODAY()),MONTH(TODAY())-1,1),0),'Dane podstawowe'!C13)</f>
        <v>45565</v>
      </c>
      <c r="D10" s="1" t="e">
        <f>IF(Rodzaj_Podmiotu=3,C9-1,IF(C9&gt;YEAR(C10),YEAR(C10)-1,C9-1))</f>
        <v>#N/A</v>
      </c>
      <c r="E10" s="1" t="s">
        <v>159</v>
      </c>
    </row>
    <row r="11" spans="2:8" x14ac:dyDescent="0.35">
      <c r="D11" s="1" t="e">
        <f>D10+1</f>
        <v>#N/A</v>
      </c>
      <c r="E11" s="1" t="s">
        <v>160</v>
      </c>
    </row>
    <row r="12" spans="2:8" x14ac:dyDescent="0.35">
      <c r="B12" s="1" t="s">
        <v>8</v>
      </c>
      <c r="C12" s="173">
        <f>'Dane podstawowe'!C14</f>
        <v>0</v>
      </c>
      <c r="D12" s="1" t="b">
        <f>ISBLANK('Dane podstawowe'!C14)</f>
        <v>1</v>
      </c>
    </row>
    <row r="13" spans="2:8" x14ac:dyDescent="0.35">
      <c r="B13" s="1" t="s">
        <v>9</v>
      </c>
      <c r="C13" s="173">
        <f>'Dane podstawowe'!C15</f>
        <v>0</v>
      </c>
      <c r="D13" s="1" t="b">
        <f>ISBLANK('Dane podstawowe'!C15)</f>
        <v>1</v>
      </c>
    </row>
    <row r="15" spans="2:8" x14ac:dyDescent="0.35">
      <c r="B15" s="1" t="s">
        <v>12</v>
      </c>
      <c r="C15" s="1" t="str">
        <f>IF(OR(ISBLANK('Dane podstawowe'!C12),ISBLANK('Dane podstawowe'!C14),ISBLANK('Dane podstawowe'!C15)),"uzupełnij dane",YEAR(C13)+5)</f>
        <v>uzupełnij dane</v>
      </c>
    </row>
    <row r="16" spans="2:8" x14ac:dyDescent="0.35">
      <c r="B16" s="1" t="s">
        <v>13</v>
      </c>
      <c r="C16" s="1">
        <f>'Dane podstawowe'!C18</f>
        <v>0</v>
      </c>
      <c r="D16" s="1">
        <f>IF(C16="tak",1,0)</f>
        <v>0</v>
      </c>
    </row>
    <row r="17" spans="2:4" x14ac:dyDescent="0.35">
      <c r="B17" s="1" t="s">
        <v>15</v>
      </c>
      <c r="C17" s="1">
        <f>'Dane podstawowe'!C19</f>
        <v>0</v>
      </c>
    </row>
    <row r="18" spans="2:4" x14ac:dyDescent="0.35">
      <c r="B18" s="1" t="s">
        <v>16</v>
      </c>
      <c r="C18" s="1" t="str">
        <f>IF($D$16=1,$C$15,IF(D13=TRUE,"uzupełnij dane",YEAR($C$13)+$C$17))</f>
        <v>uzupełnij dane</v>
      </c>
      <c r="D18" s="1">
        <f ca="1">IF(ISTEXT(C18),YEAR(TODAY()),C18)</f>
        <v>2024</v>
      </c>
    </row>
    <row r="21" spans="2:4" x14ac:dyDescent="0.35">
      <c r="B21" s="1" t="s">
        <v>127</v>
      </c>
      <c r="C21" s="1">
        <f ca="1">IF(C9=0,YEAR(TODAY()),C9)</f>
        <v>2024</v>
      </c>
    </row>
    <row r="22" spans="2:4" x14ac:dyDescent="0.35">
      <c r="B22" s="1" t="s">
        <v>130</v>
      </c>
      <c r="C22" s="1">
        <f>YEAR(C12)</f>
        <v>1900</v>
      </c>
    </row>
    <row r="23" spans="2:4" x14ac:dyDescent="0.35">
      <c r="B23" s="1" t="s">
        <v>131</v>
      </c>
      <c r="C23" s="1">
        <f>YEAR(C13)</f>
        <v>1900</v>
      </c>
    </row>
    <row r="25" spans="2:4" x14ac:dyDescent="0.35">
      <c r="B25" s="1" t="s">
        <v>196</v>
      </c>
    </row>
    <row r="26" spans="2:4" x14ac:dyDescent="0.35">
      <c r="B26" s="1" t="s">
        <v>197</v>
      </c>
      <c r="C26" s="1">
        <f>'Dane podstawowe'!C23</f>
        <v>0</v>
      </c>
    </row>
    <row r="27" spans="2:4" x14ac:dyDescent="0.35">
      <c r="B27" s="1" t="s">
        <v>198</v>
      </c>
      <c r="C27" s="1">
        <f>'Dane podstawowe'!C24</f>
        <v>0</v>
      </c>
    </row>
    <row r="28" spans="2:4" x14ac:dyDescent="0.35">
      <c r="B28" s="1" t="s">
        <v>199</v>
      </c>
      <c r="C28" s="1">
        <f>'Dane podstawowe'!C25</f>
        <v>0</v>
      </c>
    </row>
    <row r="30" spans="2:4" x14ac:dyDescent="0.35">
      <c r="B30" s="1" t="s">
        <v>208</v>
      </c>
      <c r="C30" s="174">
        <f>'Dane podstawowe'!C26</f>
        <v>0</v>
      </c>
    </row>
    <row r="32" spans="2:4" x14ac:dyDescent="0.35">
      <c r="B32" s="1" t="s">
        <v>222</v>
      </c>
      <c r="C32" s="174">
        <f>'Dane podstawowe'!C27</f>
        <v>0</v>
      </c>
    </row>
    <row r="35" spans="2:6" x14ac:dyDescent="0.35">
      <c r="B35" s="1" t="s">
        <v>268</v>
      </c>
      <c r="C35" s="1" t="str">
        <f>F5&amp;" "&amp;F4&amp;" "&amp;F3&amp;" | "&amp;F7</f>
        <v xml:space="preserve"> [Wskaż wielkość podmiotu] Uzupełnij nazwę podmiotu | Uzupełnij tytuł projektu</v>
      </c>
    </row>
    <row r="37" spans="2:6" x14ac:dyDescent="0.35">
      <c r="B37" s="1" t="s">
        <v>285</v>
      </c>
    </row>
    <row r="38" spans="2:6" x14ac:dyDescent="0.35">
      <c r="B38" s="1" t="s">
        <v>286</v>
      </c>
      <c r="C38" s="173">
        <v>45292</v>
      </c>
    </row>
    <row r="39" spans="2:6" x14ac:dyDescent="0.35">
      <c r="B39" s="1" t="s">
        <v>287</v>
      </c>
      <c r="C39" s="173">
        <v>46387</v>
      </c>
    </row>
    <row r="42" spans="2:6" ht="23.5" x14ac:dyDescent="0.55000000000000004">
      <c r="B42" s="175" t="s">
        <v>128</v>
      </c>
    </row>
    <row r="44" spans="2:6" x14ac:dyDescent="0.35">
      <c r="B44" s="1" t="s">
        <v>90</v>
      </c>
    </row>
    <row r="45" spans="2:6" x14ac:dyDescent="0.35">
      <c r="B45" s="176" t="s">
        <v>137</v>
      </c>
      <c r="C45" s="176" t="s">
        <v>136</v>
      </c>
      <c r="D45" s="176" t="s">
        <v>91</v>
      </c>
      <c r="E45" s="176" t="s">
        <v>92</v>
      </c>
      <c r="F45" s="176"/>
    </row>
    <row r="46" spans="2:6" x14ac:dyDescent="0.35">
      <c r="B46" s="177" t="s">
        <v>93</v>
      </c>
      <c r="C46" s="177" t="s">
        <v>136</v>
      </c>
      <c r="D46" s="177" t="s">
        <v>101</v>
      </c>
      <c r="E46" s="177" t="s">
        <v>101</v>
      </c>
      <c r="F46" s="177"/>
    </row>
    <row r="47" spans="2:6" x14ac:dyDescent="0.35">
      <c r="B47" s="177" t="s">
        <v>94</v>
      </c>
      <c r="C47" s="177" t="s">
        <v>138</v>
      </c>
      <c r="D47" s="177" t="s">
        <v>102</v>
      </c>
      <c r="E47" s="177" t="s">
        <v>102</v>
      </c>
    </row>
    <row r="48" spans="2:6" x14ac:dyDescent="0.35">
      <c r="B48" s="177" t="s">
        <v>95</v>
      </c>
      <c r="C48" s="177" t="s">
        <v>139</v>
      </c>
      <c r="D48" s="177" t="s">
        <v>103</v>
      </c>
      <c r="E48" s="177" t="s">
        <v>103</v>
      </c>
    </row>
    <row r="49" spans="2:6" x14ac:dyDescent="0.35">
      <c r="B49" s="177" t="s">
        <v>96</v>
      </c>
      <c r="C49" s="177"/>
      <c r="D49" s="177" t="s">
        <v>104</v>
      </c>
      <c r="E49" s="177" t="s">
        <v>104</v>
      </c>
    </row>
    <row r="50" spans="2:6" x14ac:dyDescent="0.35">
      <c r="B50" s="177" t="s">
        <v>97</v>
      </c>
      <c r="C50" s="177"/>
      <c r="D50" s="177" t="s">
        <v>99</v>
      </c>
      <c r="E50" s="177" t="s">
        <v>99</v>
      </c>
    </row>
    <row r="51" spans="2:6" x14ac:dyDescent="0.35">
      <c r="B51" s="177" t="s">
        <v>98</v>
      </c>
      <c r="C51" s="177"/>
      <c r="D51" s="177"/>
      <c r="E51" s="177"/>
    </row>
    <row r="52" spans="2:6" x14ac:dyDescent="0.35">
      <c r="B52" s="177" t="s">
        <v>99</v>
      </c>
      <c r="C52" s="177"/>
      <c r="D52" s="177"/>
    </row>
    <row r="53" spans="2:6" x14ac:dyDescent="0.35">
      <c r="B53" s="177" t="s">
        <v>100</v>
      </c>
      <c r="C53" s="177"/>
      <c r="D53" s="177"/>
    </row>
    <row r="54" spans="2:6" x14ac:dyDescent="0.35">
      <c r="B54" s="177"/>
    </row>
    <row r="58" spans="2:6" x14ac:dyDescent="0.35">
      <c r="B58" s="1" t="s">
        <v>106</v>
      </c>
    </row>
    <row r="59" spans="2:6" x14ac:dyDescent="0.35">
      <c r="B59" s="176" t="s">
        <v>137</v>
      </c>
      <c r="C59" s="176" t="s">
        <v>136</v>
      </c>
      <c r="D59" s="176" t="s">
        <v>91</v>
      </c>
      <c r="E59" s="176" t="s">
        <v>92</v>
      </c>
      <c r="F59" s="176"/>
    </row>
    <row r="60" spans="2:6" x14ac:dyDescent="0.35">
      <c r="B60" s="1" t="s">
        <v>108</v>
      </c>
      <c r="C60" s="62" t="s">
        <v>136</v>
      </c>
      <c r="D60" s="62" t="s">
        <v>91</v>
      </c>
      <c r="E60" s="62" t="s">
        <v>92</v>
      </c>
    </row>
    <row r="61" spans="2:6" x14ac:dyDescent="0.35">
      <c r="B61" s="1" t="s">
        <v>109</v>
      </c>
      <c r="C61" s="62"/>
      <c r="D61" s="62" t="s">
        <v>132</v>
      </c>
      <c r="E61" s="62" t="s">
        <v>132</v>
      </c>
    </row>
    <row r="62" spans="2:6" x14ac:dyDescent="0.35">
      <c r="B62" s="62"/>
    </row>
    <row r="66" spans="2:4" x14ac:dyDescent="0.35">
      <c r="B66" s="176" t="s">
        <v>115</v>
      </c>
      <c r="C66" s="176" t="s">
        <v>117</v>
      </c>
      <c r="D66" s="176" t="s">
        <v>118</v>
      </c>
    </row>
    <row r="67" spans="2:4" x14ac:dyDescent="0.35">
      <c r="B67" s="1" t="s">
        <v>66</v>
      </c>
      <c r="C67" s="178" t="s">
        <v>70</v>
      </c>
      <c r="D67" s="1" t="s">
        <v>99</v>
      </c>
    </row>
    <row r="68" spans="2:4" x14ac:dyDescent="0.35">
      <c r="B68" s="1" t="s">
        <v>11</v>
      </c>
      <c r="C68" s="178" t="s">
        <v>0</v>
      </c>
      <c r="D68" s="1" t="s">
        <v>101</v>
      </c>
    </row>
    <row r="69" spans="2:4" x14ac:dyDescent="0.35">
      <c r="C69" s="178" t="s">
        <v>1</v>
      </c>
      <c r="D69" s="1" t="s">
        <v>119</v>
      </c>
    </row>
    <row r="70" spans="2:4" x14ac:dyDescent="0.35">
      <c r="C70" s="178" t="s">
        <v>2</v>
      </c>
      <c r="D70" s="1" t="s">
        <v>120</v>
      </c>
    </row>
    <row r="71" spans="2:4" x14ac:dyDescent="0.35">
      <c r="C71" s="178" t="s">
        <v>134</v>
      </c>
      <c r="D71" s="1" t="s">
        <v>121</v>
      </c>
    </row>
    <row r="72" spans="2:4" x14ac:dyDescent="0.35">
      <c r="C72" s="178" t="s">
        <v>3</v>
      </c>
      <c r="D72" s="1" t="s">
        <v>122</v>
      </c>
    </row>
    <row r="73" spans="2:4" x14ac:dyDescent="0.35">
      <c r="C73" s="178" t="s">
        <v>135</v>
      </c>
    </row>
    <row r="80" spans="2:4" ht="23.5" x14ac:dyDescent="0.55000000000000004">
      <c r="B80" s="175" t="s">
        <v>233</v>
      </c>
    </row>
    <row r="82" spans="1:5" x14ac:dyDescent="0.35">
      <c r="B82" s="179">
        <v>0</v>
      </c>
      <c r="C82" s="179">
        <v>1</v>
      </c>
      <c r="D82" s="179">
        <v>4</v>
      </c>
      <c r="E82" s="179">
        <v>7</v>
      </c>
    </row>
    <row r="84" spans="1:5" x14ac:dyDescent="0.35">
      <c r="A84" s="179">
        <v>0</v>
      </c>
      <c r="B84" s="1" t="str">
        <f ca="1">IF(ISTEXT(OFFSET(Projekt!$B$118,$A84,B$82)),OFFSET(Projekt!$B$118,$A84,B$82),"")</f>
        <v/>
      </c>
      <c r="C84" s="1" t="str">
        <f ca="1">IF(ISTEXT(OFFSET(Projekt!$B$118,$A84,C$82)),OFFSET(Projekt!$B$118,$A84,C$82),"")</f>
        <v/>
      </c>
      <c r="D84" s="1" t="str">
        <f ca="1">IF(ISTEXT(OFFSET(Projekt!$B$118,$A84,D$82)),OFFSET(Projekt!$B$118,$A84,D$82),"")</f>
        <v/>
      </c>
      <c r="E84" s="1">
        <f ca="1">IF(ISNUMBER(OFFSET(Projekt!$B$118,$A84,E$82)),OFFSET(Projekt!$B$118,$A84,E$82),"")</f>
        <v>0</v>
      </c>
    </row>
    <row r="85" spans="1:5" x14ac:dyDescent="0.35">
      <c r="A85" s="1">
        <f>A84+2</f>
        <v>2</v>
      </c>
      <c r="B85" s="1" t="str">
        <f ca="1">IF(ISTEXT(OFFSET(Projekt!$B$118,$A85,B$82)),OFFSET(Projekt!$B$118,$A85,B$82),"")</f>
        <v/>
      </c>
      <c r="C85" s="1" t="str">
        <f ca="1">IF(ISTEXT(OFFSET(Projekt!$B$118,$A85,C$82)),OFFSET(Projekt!$B$118,$A85,C$82),"")</f>
        <v/>
      </c>
      <c r="D85" s="1" t="str">
        <f ca="1">IF(ISTEXT(OFFSET(Projekt!$B$118,$A85,D$82)),OFFSET(Projekt!$B$118,$A85,D$82),"")</f>
        <v/>
      </c>
      <c r="E85" s="1">
        <f ca="1">IF(ISNUMBER(OFFSET(Projekt!$B$118,$A85,E$82)),OFFSET(Projekt!$B$118,$A85,E$82),"")</f>
        <v>0</v>
      </c>
    </row>
    <row r="86" spans="1:5" x14ac:dyDescent="0.35">
      <c r="A86" s="1">
        <f t="shared" ref="A86:A113" si="0">A85+2</f>
        <v>4</v>
      </c>
      <c r="B86" s="1" t="str">
        <f ca="1">IF(ISTEXT(OFFSET(Projekt!$B$118,$A86,B$82)),OFFSET(Projekt!$B$118,$A86,B$82),"")</f>
        <v/>
      </c>
      <c r="C86" s="1" t="str">
        <f ca="1">IF(ISTEXT(OFFSET(Projekt!$B$118,$A86,C$82)),OFFSET(Projekt!$B$118,$A86,C$82),"")</f>
        <v/>
      </c>
      <c r="D86" s="1" t="str">
        <f ca="1">IF(ISTEXT(OFFSET(Projekt!$B$118,$A86,D$82)),OFFSET(Projekt!$B$118,$A86,D$82),"")</f>
        <v/>
      </c>
      <c r="E86" s="1">
        <f ca="1">IF(ISNUMBER(OFFSET(Projekt!$B$118,$A86,E$82)),OFFSET(Projekt!$B$118,$A86,E$82),"")</f>
        <v>0</v>
      </c>
    </row>
    <row r="87" spans="1:5" x14ac:dyDescent="0.35">
      <c r="A87" s="1">
        <f t="shared" si="0"/>
        <v>6</v>
      </c>
      <c r="B87" s="1" t="str">
        <f ca="1">IF(ISTEXT(OFFSET(Projekt!$B$118,$A87,B$82)),OFFSET(Projekt!$B$118,$A87,B$82),"")</f>
        <v/>
      </c>
      <c r="C87" s="1" t="str">
        <f ca="1">IF(ISTEXT(OFFSET(Projekt!$B$118,$A87,C$82)),OFFSET(Projekt!$B$118,$A87,C$82),"")</f>
        <v/>
      </c>
      <c r="D87" s="1" t="str">
        <f ca="1">IF(ISTEXT(OFFSET(Projekt!$B$118,$A87,D$82)),OFFSET(Projekt!$B$118,$A87,D$82),"")</f>
        <v/>
      </c>
      <c r="E87" s="1">
        <f ca="1">IF(ISNUMBER(OFFSET(Projekt!$B$118,$A87,E$82)),OFFSET(Projekt!$B$118,$A87,E$82),"")</f>
        <v>0</v>
      </c>
    </row>
    <row r="88" spans="1:5" x14ac:dyDescent="0.35">
      <c r="A88" s="1">
        <f t="shared" si="0"/>
        <v>8</v>
      </c>
      <c r="B88" s="1" t="str">
        <f ca="1">IF(ISTEXT(OFFSET(Projekt!$B$118,$A88,B$82)),OFFSET(Projekt!$B$118,$A88,B$82),"")</f>
        <v/>
      </c>
      <c r="C88" s="1" t="str">
        <f ca="1">IF(ISTEXT(OFFSET(Projekt!$B$118,$A88,C$82)),OFFSET(Projekt!$B$118,$A88,C$82),"")</f>
        <v/>
      </c>
      <c r="D88" s="1" t="str">
        <f ca="1">IF(ISTEXT(OFFSET(Projekt!$B$118,$A88,D$82)),OFFSET(Projekt!$B$118,$A88,D$82),"")</f>
        <v/>
      </c>
      <c r="E88" s="1">
        <f ca="1">IF(ISNUMBER(OFFSET(Projekt!$B$118,$A88,E$82)),OFFSET(Projekt!$B$118,$A88,E$82),"")</f>
        <v>0</v>
      </c>
    </row>
    <row r="89" spans="1:5" x14ac:dyDescent="0.35">
      <c r="A89" s="1">
        <f t="shared" si="0"/>
        <v>10</v>
      </c>
      <c r="B89" s="1" t="str">
        <f ca="1">IF(ISTEXT(OFFSET(Projekt!$B$118,$A89,B$82)),OFFSET(Projekt!$B$118,$A89,B$82),"")</f>
        <v/>
      </c>
      <c r="C89" s="1" t="str">
        <f ca="1">IF(ISTEXT(OFFSET(Projekt!$B$118,$A89,C$82)),OFFSET(Projekt!$B$118,$A89,C$82),"")</f>
        <v/>
      </c>
      <c r="D89" s="1" t="str">
        <f ca="1">IF(ISTEXT(OFFSET(Projekt!$B$118,$A89,D$82)),OFFSET(Projekt!$B$118,$A89,D$82),"")</f>
        <v/>
      </c>
      <c r="E89" s="1">
        <f ca="1">IF(ISNUMBER(OFFSET(Projekt!$B$118,$A89,E$82)),OFFSET(Projekt!$B$118,$A89,E$82),"")</f>
        <v>0</v>
      </c>
    </row>
    <row r="90" spans="1:5" x14ac:dyDescent="0.35">
      <c r="A90" s="1">
        <f t="shared" si="0"/>
        <v>12</v>
      </c>
      <c r="B90" s="1" t="str">
        <f ca="1">IF(ISTEXT(OFFSET(Projekt!$B$118,$A90,B$82)),OFFSET(Projekt!$B$118,$A90,B$82),"")</f>
        <v/>
      </c>
      <c r="C90" s="1" t="str">
        <f ca="1">IF(ISTEXT(OFFSET(Projekt!$B$118,$A90,C$82)),OFFSET(Projekt!$B$118,$A90,C$82),"")</f>
        <v/>
      </c>
      <c r="D90" s="1" t="str">
        <f ca="1">IF(ISTEXT(OFFSET(Projekt!$B$118,$A90,D$82)),OFFSET(Projekt!$B$118,$A90,D$82),"")</f>
        <v/>
      </c>
      <c r="E90" s="1">
        <f ca="1">IF(ISNUMBER(OFFSET(Projekt!$B$118,$A90,E$82)),OFFSET(Projekt!$B$118,$A90,E$82),"")</f>
        <v>0</v>
      </c>
    </row>
    <row r="91" spans="1:5" x14ac:dyDescent="0.35">
      <c r="A91" s="1">
        <f t="shared" si="0"/>
        <v>14</v>
      </c>
      <c r="B91" s="1" t="str">
        <f ca="1">IF(ISTEXT(OFFSET(Projekt!$B$118,$A91,B$82)),OFFSET(Projekt!$B$118,$A91,B$82),"")</f>
        <v/>
      </c>
      <c r="C91" s="1" t="str">
        <f ca="1">IF(ISTEXT(OFFSET(Projekt!$B$118,$A91,C$82)),OFFSET(Projekt!$B$118,$A91,C$82),"")</f>
        <v/>
      </c>
      <c r="D91" s="1" t="str">
        <f ca="1">IF(ISTEXT(OFFSET(Projekt!$B$118,$A91,D$82)),OFFSET(Projekt!$B$118,$A91,D$82),"")</f>
        <v/>
      </c>
      <c r="E91" s="1">
        <f ca="1">IF(ISNUMBER(OFFSET(Projekt!$B$118,$A91,E$82)),OFFSET(Projekt!$B$118,$A91,E$82),"")</f>
        <v>0</v>
      </c>
    </row>
    <row r="92" spans="1:5" x14ac:dyDescent="0.35">
      <c r="A92" s="1">
        <f t="shared" si="0"/>
        <v>16</v>
      </c>
      <c r="B92" s="1" t="str">
        <f ca="1">IF(ISTEXT(OFFSET(Projekt!$B$118,$A92,B$82)),OFFSET(Projekt!$B$118,$A92,B$82),"")</f>
        <v/>
      </c>
      <c r="C92" s="1" t="str">
        <f ca="1">IF(ISTEXT(OFFSET(Projekt!$B$118,$A92,C$82)),OFFSET(Projekt!$B$118,$A92,C$82),"")</f>
        <v/>
      </c>
      <c r="D92" s="1" t="str">
        <f ca="1">IF(ISTEXT(OFFSET(Projekt!$B$118,$A92,D$82)),OFFSET(Projekt!$B$118,$A92,D$82),"")</f>
        <v/>
      </c>
      <c r="E92" s="1">
        <f ca="1">IF(ISNUMBER(OFFSET(Projekt!$B$118,$A92,E$82)),OFFSET(Projekt!$B$118,$A92,E$82),"")</f>
        <v>0</v>
      </c>
    </row>
    <row r="93" spans="1:5" x14ac:dyDescent="0.35">
      <c r="A93" s="1">
        <f t="shared" si="0"/>
        <v>18</v>
      </c>
      <c r="B93" s="1" t="str">
        <f ca="1">IF(ISTEXT(OFFSET(Projekt!$B$118,$A93,B$82)),OFFSET(Projekt!$B$118,$A93,B$82),"")</f>
        <v/>
      </c>
      <c r="C93" s="1" t="str">
        <f ca="1">IF(ISTEXT(OFFSET(Projekt!$B$118,$A93,C$82)),OFFSET(Projekt!$B$118,$A93,C$82),"")</f>
        <v/>
      </c>
      <c r="D93" s="1" t="str">
        <f ca="1">IF(ISTEXT(OFFSET(Projekt!$B$118,$A93,D$82)),OFFSET(Projekt!$B$118,$A93,D$82),"")</f>
        <v/>
      </c>
      <c r="E93" s="1">
        <f ca="1">IF(ISNUMBER(OFFSET(Projekt!$B$118,$A93,E$82)),OFFSET(Projekt!$B$118,$A93,E$82),"")</f>
        <v>0</v>
      </c>
    </row>
    <row r="94" spans="1:5" x14ac:dyDescent="0.35">
      <c r="A94" s="1">
        <f t="shared" si="0"/>
        <v>20</v>
      </c>
      <c r="B94" s="1" t="str">
        <f ca="1">IF(ISTEXT(OFFSET(Projekt!$B$118,$A94,B$82)),OFFSET(Projekt!$B$118,$A94,B$82),"")</f>
        <v/>
      </c>
      <c r="C94" s="1" t="str">
        <f ca="1">IF(ISTEXT(OFFSET(Projekt!$B$118,$A94,C$82)),OFFSET(Projekt!$B$118,$A94,C$82),"")</f>
        <v/>
      </c>
      <c r="D94" s="1" t="str">
        <f ca="1">IF(ISTEXT(OFFSET(Projekt!$B$118,$A94,D$82)),OFFSET(Projekt!$B$118,$A94,D$82),"")</f>
        <v/>
      </c>
      <c r="E94" s="1">
        <f ca="1">IF(ISNUMBER(OFFSET(Projekt!$B$118,$A94,E$82)),OFFSET(Projekt!$B$118,$A94,E$82),"")</f>
        <v>0</v>
      </c>
    </row>
    <row r="95" spans="1:5" x14ac:dyDescent="0.35">
      <c r="A95" s="1">
        <f t="shared" si="0"/>
        <v>22</v>
      </c>
      <c r="B95" s="1" t="str">
        <f ca="1">IF(ISTEXT(OFFSET(Projekt!$B$118,$A95,B$82)),OFFSET(Projekt!$B$118,$A95,B$82),"")</f>
        <v/>
      </c>
      <c r="C95" s="1" t="str">
        <f ca="1">IF(ISTEXT(OFFSET(Projekt!$B$118,$A95,C$82)),OFFSET(Projekt!$B$118,$A95,C$82),"")</f>
        <v/>
      </c>
      <c r="D95" s="1" t="str">
        <f ca="1">IF(ISTEXT(OFFSET(Projekt!$B$118,$A95,D$82)),OFFSET(Projekt!$B$118,$A95,D$82),"")</f>
        <v/>
      </c>
      <c r="E95" s="1">
        <f ca="1">IF(ISNUMBER(OFFSET(Projekt!$B$118,$A95,E$82)),OFFSET(Projekt!$B$118,$A95,E$82),"")</f>
        <v>0</v>
      </c>
    </row>
    <row r="96" spans="1:5" x14ac:dyDescent="0.35">
      <c r="A96" s="1">
        <f t="shared" si="0"/>
        <v>24</v>
      </c>
      <c r="B96" s="1" t="str">
        <f ca="1">IF(ISTEXT(OFFSET(Projekt!$B$118,$A96,B$82)),OFFSET(Projekt!$B$118,$A96,B$82),"")</f>
        <v/>
      </c>
      <c r="C96" s="1" t="str">
        <f ca="1">IF(ISTEXT(OFFSET(Projekt!$B$118,$A96,C$82)),OFFSET(Projekt!$B$118,$A96,C$82),"")</f>
        <v/>
      </c>
      <c r="D96" s="1" t="str">
        <f ca="1">IF(ISTEXT(OFFSET(Projekt!$B$118,$A96,D$82)),OFFSET(Projekt!$B$118,$A96,D$82),"")</f>
        <v/>
      </c>
      <c r="E96" s="1">
        <f ca="1">IF(ISNUMBER(OFFSET(Projekt!$B$118,$A96,E$82)),OFFSET(Projekt!$B$118,$A96,E$82),"")</f>
        <v>0</v>
      </c>
    </row>
    <row r="97" spans="1:5" x14ac:dyDescent="0.35">
      <c r="A97" s="1">
        <f t="shared" si="0"/>
        <v>26</v>
      </c>
      <c r="B97" s="1" t="str">
        <f ca="1">IF(ISTEXT(OFFSET(Projekt!$B$118,$A97,B$82)),OFFSET(Projekt!$B$118,$A97,B$82),"")</f>
        <v/>
      </c>
      <c r="C97" s="1" t="str">
        <f ca="1">IF(ISTEXT(OFFSET(Projekt!$B$118,$A97,C$82)),OFFSET(Projekt!$B$118,$A97,C$82),"")</f>
        <v/>
      </c>
      <c r="D97" s="1" t="str">
        <f ca="1">IF(ISTEXT(OFFSET(Projekt!$B$118,$A97,D$82)),OFFSET(Projekt!$B$118,$A97,D$82),"")</f>
        <v/>
      </c>
      <c r="E97" s="1">
        <f ca="1">IF(ISNUMBER(OFFSET(Projekt!$B$118,$A97,E$82)),OFFSET(Projekt!$B$118,$A97,E$82),"")</f>
        <v>0</v>
      </c>
    </row>
    <row r="98" spans="1:5" x14ac:dyDescent="0.35">
      <c r="A98" s="1">
        <f t="shared" si="0"/>
        <v>28</v>
      </c>
      <c r="B98" s="1" t="str">
        <f ca="1">IF(ISTEXT(OFFSET(Projekt!$B$118,$A98,B$82)),OFFSET(Projekt!$B$118,$A98,B$82),"")</f>
        <v/>
      </c>
      <c r="C98" s="1" t="str">
        <f ca="1">IF(ISTEXT(OFFSET(Projekt!$B$118,$A98,C$82)),OFFSET(Projekt!$B$118,$A98,C$82),"")</f>
        <v/>
      </c>
      <c r="D98" s="1" t="str">
        <f ca="1">IF(ISTEXT(OFFSET(Projekt!$B$118,$A98,D$82)),OFFSET(Projekt!$B$118,$A98,D$82),"")</f>
        <v/>
      </c>
      <c r="E98" s="1">
        <f ca="1">IF(ISNUMBER(OFFSET(Projekt!$B$118,$A98,E$82)),OFFSET(Projekt!$B$118,$A98,E$82),"")</f>
        <v>0</v>
      </c>
    </row>
    <row r="99" spans="1:5" x14ac:dyDescent="0.35">
      <c r="A99" s="1">
        <f t="shared" si="0"/>
        <v>30</v>
      </c>
      <c r="B99" s="1" t="str">
        <f ca="1">IF(ISTEXT(OFFSET(Projekt!$B$118,$A99,B$82)),OFFSET(Projekt!$B$118,$A99,B$82),"")</f>
        <v/>
      </c>
      <c r="C99" s="1" t="str">
        <f ca="1">IF(ISTEXT(OFFSET(Projekt!$B$118,$A99,C$82)),OFFSET(Projekt!$B$118,$A99,C$82),"")</f>
        <v/>
      </c>
      <c r="D99" s="1" t="str">
        <f ca="1">IF(ISTEXT(OFFSET(Projekt!$B$118,$A99,D$82)),OFFSET(Projekt!$B$118,$A99,D$82),"")</f>
        <v/>
      </c>
      <c r="E99" s="1">
        <f ca="1">IF(ISNUMBER(OFFSET(Projekt!$B$118,$A99,E$82)),OFFSET(Projekt!$B$118,$A99,E$82),"")</f>
        <v>0</v>
      </c>
    </row>
    <row r="100" spans="1:5" x14ac:dyDescent="0.35">
      <c r="A100" s="1">
        <f t="shared" si="0"/>
        <v>32</v>
      </c>
      <c r="B100" s="1" t="str">
        <f ca="1">IF(ISTEXT(OFFSET(Projekt!$B$118,$A100,B$82)),OFFSET(Projekt!$B$118,$A100,B$82),"")</f>
        <v/>
      </c>
      <c r="C100" s="1" t="str">
        <f ca="1">IF(ISTEXT(OFFSET(Projekt!$B$118,$A100,C$82)),OFFSET(Projekt!$B$118,$A100,C$82),"")</f>
        <v/>
      </c>
      <c r="D100" s="1" t="str">
        <f ca="1">IF(ISTEXT(OFFSET(Projekt!$B$118,$A100,D$82)),OFFSET(Projekt!$B$118,$A100,D$82),"")</f>
        <v/>
      </c>
      <c r="E100" s="1">
        <f ca="1">IF(ISNUMBER(OFFSET(Projekt!$B$118,$A100,E$82)),OFFSET(Projekt!$B$118,$A100,E$82),"")</f>
        <v>0</v>
      </c>
    </row>
    <row r="101" spans="1:5" x14ac:dyDescent="0.35">
      <c r="A101" s="1">
        <f t="shared" si="0"/>
        <v>34</v>
      </c>
      <c r="B101" s="1" t="str">
        <f ca="1">IF(ISTEXT(OFFSET(Projekt!$B$118,$A101,B$82)),OFFSET(Projekt!$B$118,$A101,B$82),"")</f>
        <v/>
      </c>
      <c r="C101" s="1" t="str">
        <f ca="1">IF(ISTEXT(OFFSET(Projekt!$B$118,$A101,C$82)),OFFSET(Projekt!$B$118,$A101,C$82),"")</f>
        <v/>
      </c>
      <c r="D101" s="1" t="str">
        <f ca="1">IF(ISTEXT(OFFSET(Projekt!$B$118,$A101,D$82)),OFFSET(Projekt!$B$118,$A101,D$82),"")</f>
        <v/>
      </c>
      <c r="E101" s="1">
        <f ca="1">IF(ISNUMBER(OFFSET(Projekt!$B$118,$A101,E$82)),OFFSET(Projekt!$B$118,$A101,E$82),"")</f>
        <v>0</v>
      </c>
    </row>
    <row r="102" spans="1:5" x14ac:dyDescent="0.35">
      <c r="A102" s="1">
        <f t="shared" si="0"/>
        <v>36</v>
      </c>
      <c r="B102" s="1" t="str">
        <f ca="1">IF(ISTEXT(OFFSET(Projekt!$B$118,$A102,B$82)),OFFSET(Projekt!$B$118,$A102,B$82),"")</f>
        <v/>
      </c>
      <c r="C102" s="1" t="str">
        <f ca="1">IF(ISTEXT(OFFSET(Projekt!$B$118,$A102,C$82)),OFFSET(Projekt!$B$118,$A102,C$82),"")</f>
        <v/>
      </c>
      <c r="D102" s="1" t="str">
        <f ca="1">IF(ISTEXT(OFFSET(Projekt!$B$118,$A102,D$82)),OFFSET(Projekt!$B$118,$A102,D$82),"")</f>
        <v/>
      </c>
      <c r="E102" s="1">
        <f ca="1">IF(ISNUMBER(OFFSET(Projekt!$B$118,$A102,E$82)),OFFSET(Projekt!$B$118,$A102,E$82),"")</f>
        <v>0</v>
      </c>
    </row>
    <row r="103" spans="1:5" x14ac:dyDescent="0.35">
      <c r="A103" s="1">
        <f t="shared" si="0"/>
        <v>38</v>
      </c>
      <c r="B103" s="1" t="str">
        <f ca="1">IF(ISTEXT(OFFSET(Projekt!$B$118,$A103,B$82)),OFFSET(Projekt!$B$118,$A103,B$82),"")</f>
        <v/>
      </c>
      <c r="C103" s="1" t="str">
        <f ca="1">IF(ISTEXT(OFFSET(Projekt!$B$118,$A103,C$82)),OFFSET(Projekt!$B$118,$A103,C$82),"")</f>
        <v/>
      </c>
      <c r="D103" s="1" t="str">
        <f ca="1">IF(ISTEXT(OFFSET(Projekt!$B$118,$A103,D$82)),OFFSET(Projekt!$B$118,$A103,D$82),"")</f>
        <v/>
      </c>
      <c r="E103" s="1">
        <f ca="1">IF(ISNUMBER(OFFSET(Projekt!$B$118,$A103,E$82)),OFFSET(Projekt!$B$118,$A103,E$82),"")</f>
        <v>0</v>
      </c>
    </row>
    <row r="104" spans="1:5" x14ac:dyDescent="0.35">
      <c r="A104" s="1">
        <f t="shared" si="0"/>
        <v>40</v>
      </c>
      <c r="B104" s="1" t="str">
        <f ca="1">IF(ISTEXT(OFFSET(Projekt!$B$118,$A104,B$82)),OFFSET(Projekt!$B$118,$A104,B$82),"")</f>
        <v/>
      </c>
      <c r="C104" s="1" t="str">
        <f ca="1">IF(ISTEXT(OFFSET(Projekt!$B$118,$A104,C$82)),OFFSET(Projekt!$B$118,$A104,C$82),"")</f>
        <v/>
      </c>
      <c r="D104" s="1" t="str">
        <f ca="1">IF(ISTEXT(OFFSET(Projekt!$B$118,$A104,D$82)),OFFSET(Projekt!$B$118,$A104,D$82),"")</f>
        <v/>
      </c>
      <c r="E104" s="1">
        <f ca="1">IF(ISNUMBER(OFFSET(Projekt!$B$118,$A104,E$82)),OFFSET(Projekt!$B$118,$A104,E$82),"")</f>
        <v>0</v>
      </c>
    </row>
    <row r="105" spans="1:5" x14ac:dyDescent="0.35">
      <c r="A105" s="1">
        <f t="shared" si="0"/>
        <v>42</v>
      </c>
      <c r="B105" s="1" t="str">
        <f ca="1">IF(ISTEXT(OFFSET(Projekt!$B$118,$A105,B$82)),OFFSET(Projekt!$B$118,$A105,B$82),"")</f>
        <v/>
      </c>
      <c r="C105" s="1" t="str">
        <f ca="1">IF(ISTEXT(OFFSET(Projekt!$B$118,$A105,C$82)),OFFSET(Projekt!$B$118,$A105,C$82),"")</f>
        <v/>
      </c>
      <c r="D105" s="1" t="str">
        <f ca="1">IF(ISTEXT(OFFSET(Projekt!$B$118,$A105,D$82)),OFFSET(Projekt!$B$118,$A105,D$82),"")</f>
        <v/>
      </c>
      <c r="E105" s="1">
        <f ca="1">IF(ISNUMBER(OFFSET(Projekt!$B$118,$A105,E$82)),OFFSET(Projekt!$B$118,$A105,E$82),"")</f>
        <v>0</v>
      </c>
    </row>
    <row r="106" spans="1:5" x14ac:dyDescent="0.35">
      <c r="A106" s="1">
        <f t="shared" si="0"/>
        <v>44</v>
      </c>
      <c r="B106" s="1" t="str">
        <f ca="1">IF(ISTEXT(OFFSET(Projekt!$B$118,$A106,B$82)),OFFSET(Projekt!$B$118,$A106,B$82),"")</f>
        <v/>
      </c>
      <c r="C106" s="1" t="str">
        <f ca="1">IF(ISTEXT(OFFSET(Projekt!$B$118,$A106,C$82)),OFFSET(Projekt!$B$118,$A106,C$82),"")</f>
        <v/>
      </c>
      <c r="D106" s="1" t="str">
        <f ca="1">IF(ISTEXT(OFFSET(Projekt!$B$118,$A106,D$82)),OFFSET(Projekt!$B$118,$A106,D$82),"")</f>
        <v/>
      </c>
      <c r="E106" s="1">
        <f ca="1">IF(ISNUMBER(OFFSET(Projekt!$B$118,$A106,E$82)),OFFSET(Projekt!$B$118,$A106,E$82),"")</f>
        <v>0</v>
      </c>
    </row>
    <row r="107" spans="1:5" x14ac:dyDescent="0.35">
      <c r="A107" s="1">
        <f t="shared" si="0"/>
        <v>46</v>
      </c>
      <c r="B107" s="1" t="str">
        <f ca="1">IF(ISTEXT(OFFSET(Projekt!$B$118,$A107,B$82)),OFFSET(Projekt!$B$118,$A107,B$82),"")</f>
        <v/>
      </c>
      <c r="C107" s="1" t="str">
        <f ca="1">IF(ISTEXT(OFFSET(Projekt!$B$118,$A107,C$82)),OFFSET(Projekt!$B$118,$A107,C$82),"")</f>
        <v/>
      </c>
      <c r="D107" s="1" t="str">
        <f ca="1">IF(ISTEXT(OFFSET(Projekt!$B$118,$A107,D$82)),OFFSET(Projekt!$B$118,$A107,D$82),"")</f>
        <v/>
      </c>
      <c r="E107" s="1">
        <f ca="1">IF(ISNUMBER(OFFSET(Projekt!$B$118,$A107,E$82)),OFFSET(Projekt!$B$118,$A107,E$82),"")</f>
        <v>0</v>
      </c>
    </row>
    <row r="108" spans="1:5" x14ac:dyDescent="0.35">
      <c r="A108" s="1">
        <f t="shared" si="0"/>
        <v>48</v>
      </c>
      <c r="B108" s="1" t="str">
        <f ca="1">IF(ISTEXT(OFFSET(Projekt!$B$118,$A108,B$82)),OFFSET(Projekt!$B$118,$A108,B$82),"")</f>
        <v/>
      </c>
      <c r="C108" s="1" t="str">
        <f ca="1">IF(ISTEXT(OFFSET(Projekt!$B$118,$A108,C$82)),OFFSET(Projekt!$B$118,$A108,C$82),"")</f>
        <v/>
      </c>
      <c r="D108" s="1" t="str">
        <f ca="1">IF(ISTEXT(OFFSET(Projekt!$B$118,$A108,D$82)),OFFSET(Projekt!$B$118,$A108,D$82),"")</f>
        <v/>
      </c>
      <c r="E108" s="1">
        <f ca="1">IF(ISNUMBER(OFFSET(Projekt!$B$118,$A108,E$82)),OFFSET(Projekt!$B$118,$A108,E$82),"")</f>
        <v>0</v>
      </c>
    </row>
    <row r="109" spans="1:5" x14ac:dyDescent="0.35">
      <c r="A109" s="1">
        <f t="shared" si="0"/>
        <v>50</v>
      </c>
      <c r="B109" s="1" t="str">
        <f ca="1">IF(ISTEXT(OFFSET(Projekt!$B$118,$A109,B$82)),OFFSET(Projekt!$B$118,$A109,B$82),"")</f>
        <v/>
      </c>
      <c r="C109" s="1" t="str">
        <f ca="1">IF(ISTEXT(OFFSET(Projekt!$B$118,$A109,C$82)),OFFSET(Projekt!$B$118,$A109,C$82),"")</f>
        <v/>
      </c>
      <c r="D109" s="1" t="str">
        <f ca="1">IF(ISTEXT(OFFSET(Projekt!$B$118,$A109,D$82)),OFFSET(Projekt!$B$118,$A109,D$82),"")</f>
        <v/>
      </c>
      <c r="E109" s="1">
        <f ca="1">IF(ISNUMBER(OFFSET(Projekt!$B$118,$A109,E$82)),OFFSET(Projekt!$B$118,$A109,E$82),"")</f>
        <v>0</v>
      </c>
    </row>
    <row r="110" spans="1:5" x14ac:dyDescent="0.35">
      <c r="A110" s="1">
        <f t="shared" si="0"/>
        <v>52</v>
      </c>
      <c r="B110" s="1" t="str">
        <f ca="1">IF(ISTEXT(OFFSET(Projekt!$B$118,$A110,B$82)),OFFSET(Projekt!$B$118,$A110,B$82),"")</f>
        <v/>
      </c>
      <c r="C110" s="1" t="str">
        <f ca="1">IF(ISTEXT(OFFSET(Projekt!$B$118,$A110,C$82)),OFFSET(Projekt!$B$118,$A110,C$82),"")</f>
        <v/>
      </c>
      <c r="D110" s="1" t="str">
        <f ca="1">IF(ISTEXT(OFFSET(Projekt!$B$118,$A110,D$82)),OFFSET(Projekt!$B$118,$A110,D$82),"")</f>
        <v/>
      </c>
      <c r="E110" s="1">
        <f ca="1">IF(ISNUMBER(OFFSET(Projekt!$B$118,$A110,E$82)),OFFSET(Projekt!$B$118,$A110,E$82),"")</f>
        <v>0</v>
      </c>
    </row>
    <row r="111" spans="1:5" x14ac:dyDescent="0.35">
      <c r="A111" s="1">
        <f t="shared" si="0"/>
        <v>54</v>
      </c>
      <c r="B111" s="1" t="str">
        <f ca="1">IF(ISTEXT(OFFSET(Projekt!$B$118,$A111,B$82)),OFFSET(Projekt!$B$118,$A111,B$82),"")</f>
        <v/>
      </c>
      <c r="C111" s="1" t="str">
        <f ca="1">IF(ISTEXT(OFFSET(Projekt!$B$118,$A111,C$82)),OFFSET(Projekt!$B$118,$A111,C$82),"")</f>
        <v/>
      </c>
      <c r="D111" s="1" t="str">
        <f ca="1">IF(ISTEXT(OFFSET(Projekt!$B$118,$A111,D$82)),OFFSET(Projekt!$B$118,$A111,D$82),"")</f>
        <v/>
      </c>
      <c r="E111" s="1">
        <f ca="1">IF(ISNUMBER(OFFSET(Projekt!$B$118,$A111,E$82)),OFFSET(Projekt!$B$118,$A111,E$82),"")</f>
        <v>0</v>
      </c>
    </row>
    <row r="112" spans="1:5" x14ac:dyDescent="0.35">
      <c r="A112" s="1">
        <f t="shared" si="0"/>
        <v>56</v>
      </c>
      <c r="B112" s="1" t="str">
        <f ca="1">IF(ISTEXT(OFFSET(Projekt!$B$118,$A112,B$82)),OFFSET(Projekt!$B$118,$A112,B$82),"")</f>
        <v/>
      </c>
      <c r="C112" s="1" t="str">
        <f ca="1">IF(ISTEXT(OFFSET(Projekt!$B$118,$A112,C$82)),OFFSET(Projekt!$B$118,$A112,C$82),"")</f>
        <v/>
      </c>
      <c r="D112" s="1" t="str">
        <f ca="1">IF(ISTEXT(OFFSET(Projekt!$B$118,$A112,D$82)),OFFSET(Projekt!$B$118,$A112,D$82),"")</f>
        <v/>
      </c>
      <c r="E112" s="1">
        <f ca="1">IF(ISNUMBER(OFFSET(Projekt!$B$118,$A112,E$82)),OFFSET(Projekt!$B$118,$A112,E$82),"")</f>
        <v>0</v>
      </c>
    </row>
    <row r="113" spans="1:47" x14ac:dyDescent="0.35">
      <c r="A113" s="1">
        <f t="shared" si="0"/>
        <v>58</v>
      </c>
      <c r="B113" s="1" t="str">
        <f ca="1">IF(ISTEXT(OFFSET(Projekt!$B$118,$A113,B$82)),OFFSET(Projekt!$B$118,$A113,B$82),"")</f>
        <v/>
      </c>
      <c r="C113" s="1" t="str">
        <f ca="1">IF(ISTEXT(OFFSET(Projekt!$B$118,$A113,C$82)),OFFSET(Projekt!$B$118,$A113,C$82),"")</f>
        <v/>
      </c>
      <c r="D113" s="1" t="str">
        <f ca="1">IF(ISTEXT(OFFSET(Projekt!$B$118,$A113,D$82)),OFFSET(Projekt!$B$118,$A113,D$82),"")</f>
        <v/>
      </c>
      <c r="E113" s="1">
        <f ca="1">IF(ISNUMBER(OFFSET(Projekt!$B$118,$A113,E$82)),OFFSET(Projekt!$B$118,$A113,E$82),"")</f>
        <v>0</v>
      </c>
    </row>
    <row r="114" spans="1:47" x14ac:dyDescent="0.35">
      <c r="E114" s="180">
        <f ca="1">SUM(E84:E113)</f>
        <v>0</v>
      </c>
    </row>
    <row r="118" spans="1:47" ht="23.5" x14ac:dyDescent="0.55000000000000004">
      <c r="B118" s="253" t="s">
        <v>250</v>
      </c>
      <c r="C118" s="253"/>
      <c r="D118" s="253"/>
    </row>
    <row r="120" spans="1:47" outlineLevel="1" x14ac:dyDescent="0.35"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</row>
    <row r="121" spans="1:47" outlineLevel="1" x14ac:dyDescent="0.35"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</row>
    <row r="122" spans="1:47" ht="58" outlineLevel="1" x14ac:dyDescent="0.35">
      <c r="F122" s="1" t="s">
        <v>262</v>
      </c>
      <c r="H122" s="182" t="s">
        <v>235</v>
      </c>
      <c r="I122" s="182" t="s">
        <v>255</v>
      </c>
      <c r="J122" s="182" t="s">
        <v>236</v>
      </c>
      <c r="K122" s="182" t="s">
        <v>238</v>
      </c>
      <c r="L122" s="182" t="s">
        <v>256</v>
      </c>
      <c r="M122" s="182" t="s">
        <v>259</v>
      </c>
      <c r="N122" s="182" t="s">
        <v>260</v>
      </c>
      <c r="O122" s="182" t="s">
        <v>261</v>
      </c>
      <c r="P122" s="183" t="s">
        <v>239</v>
      </c>
      <c r="Q122" s="183" t="s">
        <v>240</v>
      </c>
      <c r="R122" s="1" t="s">
        <v>241</v>
      </c>
      <c r="U122" s="184">
        <f t="shared" ref="U122:AG122" ca="1" si="1">C$216</f>
        <v>2024</v>
      </c>
      <c r="V122" s="184">
        <f t="shared" ca="1" si="1"/>
        <v>2025</v>
      </c>
      <c r="W122" s="184">
        <f t="shared" ca="1" si="1"/>
        <v>2026</v>
      </c>
      <c r="X122" s="184">
        <f t="shared" ca="1" si="1"/>
        <v>2027</v>
      </c>
      <c r="Y122" s="184">
        <f t="shared" ca="1" si="1"/>
        <v>2028</v>
      </c>
      <c r="Z122" s="184">
        <f t="shared" ca="1" si="1"/>
        <v>2029</v>
      </c>
      <c r="AA122" s="184">
        <f t="shared" ca="1" si="1"/>
        <v>2030</v>
      </c>
      <c r="AB122" s="184">
        <f t="shared" ca="1" si="1"/>
        <v>2031</v>
      </c>
      <c r="AC122" s="184">
        <f t="shared" ca="1" si="1"/>
        <v>2032</v>
      </c>
      <c r="AD122" s="184">
        <f t="shared" ca="1" si="1"/>
        <v>2033</v>
      </c>
      <c r="AE122" s="184">
        <f t="shared" ca="1" si="1"/>
        <v>2034</v>
      </c>
      <c r="AF122" s="184">
        <f t="shared" ca="1" si="1"/>
        <v>2035</v>
      </c>
      <c r="AG122" s="184">
        <f t="shared" ca="1" si="1"/>
        <v>2036</v>
      </c>
      <c r="AI122" s="184">
        <f ca="1">U122</f>
        <v>2024</v>
      </c>
      <c r="AJ122" s="184">
        <f t="shared" ref="AJ122" ca="1" si="2">V122</f>
        <v>2025</v>
      </c>
      <c r="AK122" s="184">
        <f t="shared" ref="AK122" ca="1" si="3">W122</f>
        <v>2026</v>
      </c>
      <c r="AL122" s="184">
        <f t="shared" ref="AL122" ca="1" si="4">X122</f>
        <v>2027</v>
      </c>
      <c r="AM122" s="184">
        <f t="shared" ref="AM122" ca="1" si="5">Y122</f>
        <v>2028</v>
      </c>
      <c r="AN122" s="184">
        <f t="shared" ref="AN122" ca="1" si="6">Z122</f>
        <v>2029</v>
      </c>
      <c r="AO122" s="184">
        <f t="shared" ref="AO122" ca="1" si="7">AA122</f>
        <v>2030</v>
      </c>
      <c r="AP122" s="184">
        <f t="shared" ref="AP122" ca="1" si="8">AB122</f>
        <v>2031</v>
      </c>
      <c r="AQ122" s="184">
        <f t="shared" ref="AQ122" ca="1" si="9">AC122</f>
        <v>2032</v>
      </c>
      <c r="AR122" s="184">
        <f t="shared" ref="AR122" ca="1" si="10">AD122</f>
        <v>2033</v>
      </c>
      <c r="AS122" s="184">
        <f t="shared" ref="AS122" ca="1" si="11">AE122</f>
        <v>2034</v>
      </c>
      <c r="AT122" s="184">
        <f t="shared" ref="AT122" ca="1" si="12">AF122</f>
        <v>2035</v>
      </c>
      <c r="AU122" s="184">
        <f t="shared" ref="AU122" ca="1" si="13">AG122</f>
        <v>2036</v>
      </c>
    </row>
    <row r="123" spans="1:47" outlineLevel="1" x14ac:dyDescent="0.35">
      <c r="B123" s="1" t="str">
        <f t="shared" ref="B123:B152" ca="1" si="14">B84</f>
        <v/>
      </c>
      <c r="C123" s="1" t="str">
        <f t="shared" ref="C123:C152" ca="1" si="15">D84</f>
        <v/>
      </c>
      <c r="F123" s="1">
        <f t="shared" ref="F123:F152" ca="1" si="16">E84</f>
        <v>0</v>
      </c>
      <c r="H123" s="173">
        <f>Projekt!F188</f>
        <v>0</v>
      </c>
      <c r="I123" s="173">
        <f t="shared" ref="I123:I152" si="17">IF(J123&lt;&gt;100%,EOMONTH(H123,1),EOMONTH(H123,0))</f>
        <v>59</v>
      </c>
      <c r="J123" s="174">
        <f>Projekt!G188</f>
        <v>0</v>
      </c>
      <c r="K123" s="1">
        <f t="shared" ref="K123:K152" ca="1" si="18">ROUND(J123*F123,0)</f>
        <v>0</v>
      </c>
      <c r="L123" s="1">
        <f t="shared" ref="L123:L152" si="19">IFERROR(IF(J123=100%,1,ROUNDUP((1/J123)*12,0)),0)</f>
        <v>0</v>
      </c>
      <c r="M123" s="1">
        <f>ROUNDUP(L123/12,0)</f>
        <v>0</v>
      </c>
      <c r="N123" s="1">
        <f>IF($J123=100%,1,12-MONTH($I123)+1)</f>
        <v>11</v>
      </c>
      <c r="O123" s="1">
        <f ca="1">IF($J123=100%,$K123,ROUNDUP((K123/12)*N123,0))</f>
        <v>0</v>
      </c>
      <c r="P123" s="185">
        <f t="shared" ref="P123:P152" ca="1" si="20">IFERROR(IF(ROUND(F123/L123,0)=0,ROUND(F123/L123,2),ROUND(F123/L123,0)),0)</f>
        <v>0</v>
      </c>
      <c r="Q123" s="185">
        <f t="shared" ref="Q123:Q152" ca="1" si="21">IFERROR(ROUND(F123-(P123*(L123-1)),0),0)</f>
        <v>0</v>
      </c>
      <c r="R123" s="1">
        <f t="shared" ref="R123:R152" si="22">YEAR(H123)</f>
        <v>1900</v>
      </c>
      <c r="S123" s="1" t="b">
        <f t="shared" ref="S123:S152" ca="1" si="23">T123=F123</f>
        <v>1</v>
      </c>
      <c r="T123" s="1">
        <f t="shared" ref="T123:T152" ca="1" si="24">SUM(U123:AG123)</f>
        <v>0</v>
      </c>
      <c r="U123" s="186">
        <f ca="1">IF($R123=U$122,$O123,0)</f>
        <v>0</v>
      </c>
      <c r="V123" s="187">
        <f ca="1">IF(AND(V$254=$R123,$J123=100%),$O123,IF(V$254=$R123,$O123,IF(AND(V$254&gt;$R123,SUM($U123:U123)+$K123&lt;=$F123),$K123,IF(AND(V$254&gt;$R123,SUM($U123:U123)+$K123&gt;$F123),$F123-SUM($U123:U123),0))))</f>
        <v>0</v>
      </c>
      <c r="W123" s="187">
        <f ca="1">IF(AND(W$254=$R123,$J123=100%),$O123,IF(W$254=$R123,$O123,IF(AND(W$254&gt;$R123,SUM($U123:V123)+$K123&lt;=$F123),$K123,IF(AND(W$254&gt;$R123,SUM($U123:V123)+$K123&gt;$F123),$F123-SUM($U123:V123),0))))</f>
        <v>0</v>
      </c>
      <c r="X123" s="187">
        <f ca="1">IF(AND(X$254=$R123,$J123=100%),$O123,IF(X$254=$R123,$O123,IF(AND(X$254&gt;$R123,SUM($U123:W123)+$K123&lt;=$F123),$K123,IF(AND(X$254&gt;$R123,SUM($U123:W123)+$K123&gt;$F123),$F123-SUM($U123:W123),0))))</f>
        <v>0</v>
      </c>
      <c r="Y123" s="187">
        <f ca="1">IF(AND(Y$254=$R123,$J123=100%),$O123,IF(Y$254=$R123,$O123,IF(AND(Y$254&gt;$R123,SUM($U123:X123)+$K123&lt;=$F123),$K123,IF(AND(Y$254&gt;$R123,SUM($U123:X123)+$K123&gt;$F123),$F123-SUM($U123:X123),0))))</f>
        <v>0</v>
      </c>
      <c r="Z123" s="187">
        <f ca="1">IF(AND(Z$254=$R123,$J123=100%),$O123,IF(Z$254=$R123,$O123,IF(AND(Z$254&gt;$R123,SUM($U123:Y123)+$K123&lt;=$F123),$K123,IF(AND(Z$254&gt;$R123,SUM($U123:Y123)+$K123&gt;$F123),$F123-SUM($U123:Y123),0))))</f>
        <v>0</v>
      </c>
      <c r="AA123" s="187">
        <f ca="1">IF(AND(AA$254=$R123,$J123=100%),$O123,IF(AA$254=$R123,$O123,IF(AND(AA$254&gt;$R123,SUM($U123:Z123)+$K123&lt;=$F123),$K123,IF(AND(AA$254&gt;$R123,SUM($U123:Z123)+$K123&gt;$F123),$F123-SUM($U123:Z123),0))))</f>
        <v>0</v>
      </c>
      <c r="AB123" s="187">
        <f ca="1">IF(AND(AB$254=$R123,$J123=100%),$O123,IF(AB$254=$R123,$O123,IF(AND(AB$254&gt;$R123,SUM($U123:AA123)+$K123&lt;=$F123),$K123,IF(AND(AB$254&gt;$R123,SUM($U123:AA123)+$K123&gt;$F123),$F123-SUM($U123:AA123),0))))</f>
        <v>0</v>
      </c>
      <c r="AC123" s="187">
        <f ca="1">IF(AND(AC$254=$R123,$J123=100%),$O123,IF(AC$254=$R123,$O123,IF(AND(AC$254&gt;$R123,SUM($U123:AB123)+$K123&lt;=$F123),$K123,IF(AND(AC$254&gt;$R123,SUM($U123:AB123)+$K123&gt;$F123),$F123-SUM($U123:AB123),0))))</f>
        <v>0</v>
      </c>
      <c r="AD123" s="187">
        <f ca="1">IF(AND(AD$254=$R123,$J123=100%),$O123,IF(AD$254=$R123,$O123,IF(AND(AD$254&gt;$R123,SUM($U123:AC123)+$K123&lt;=$F123),$K123,IF(AND(AD$254&gt;$R123,SUM($U123:AC123)+$K123&gt;$F123),$F123-SUM($U123:AC123),0))))</f>
        <v>0</v>
      </c>
      <c r="AE123" s="187">
        <f ca="1">IF(AND(AE$254=$R123,$J123=100%),$O123,IF(AE$254=$R123,$O123,IF(AND(AE$254&gt;$R123,SUM($U123:AD123)+$K123&lt;=$F123),$K123,IF(AND(AE$254&gt;$R123,SUM($U123:AD123)+$K123&gt;$F123),$F123-SUM($U123:AD123),0))))</f>
        <v>0</v>
      </c>
      <c r="AF123" s="187">
        <f ca="1">IF(AND(AF$254=$R123,$J123=100%),$O123,IF(AF$254=$R123,$O123,IF(AND(AF$254&gt;$R123,SUM($U123:AE123)+$K123&lt;=$F123),$K123,IF(AND(AF$254&gt;$R123,SUM($U123:AE123)+$K123&gt;$F123),$F123-SUM($U123:AE123),0))))</f>
        <v>0</v>
      </c>
      <c r="AG123" s="187">
        <f ca="1">IF(AND(AG$254=$R123,$J123=100%),$O123,IF(AG$254=$R123,$O123,IF(AND(AG$254&gt;$R123,SUM($U123:AF123)+$K123&lt;=$F123),$K123,IF(AND(AG$254&gt;$R123,SUM($U123:AF123)+$K123&gt;$F123),$F123-SUM($U123:AF123),0))))</f>
        <v>0</v>
      </c>
      <c r="AI123" s="1">
        <f t="shared" ref="AI123:AU132" ca="1" si="25">ROUND(SUMIF($U$254:$AG$254,AI$254,$U123:$AG123),1)</f>
        <v>0</v>
      </c>
      <c r="AJ123" s="1">
        <f t="shared" ca="1" si="25"/>
        <v>0</v>
      </c>
      <c r="AK123" s="1">
        <f t="shared" ca="1" si="25"/>
        <v>0</v>
      </c>
      <c r="AL123" s="1">
        <f t="shared" ca="1" si="25"/>
        <v>0</v>
      </c>
      <c r="AM123" s="1">
        <f t="shared" ca="1" si="25"/>
        <v>0</v>
      </c>
      <c r="AN123" s="1">
        <f t="shared" ca="1" si="25"/>
        <v>0</v>
      </c>
      <c r="AO123" s="1">
        <f t="shared" ca="1" si="25"/>
        <v>0</v>
      </c>
      <c r="AP123" s="1">
        <f t="shared" ca="1" si="25"/>
        <v>0</v>
      </c>
      <c r="AQ123" s="1">
        <f t="shared" ca="1" si="25"/>
        <v>0</v>
      </c>
      <c r="AR123" s="1">
        <f t="shared" ca="1" si="25"/>
        <v>0</v>
      </c>
      <c r="AS123" s="1">
        <f t="shared" ca="1" si="25"/>
        <v>0</v>
      </c>
      <c r="AT123" s="1">
        <f t="shared" ca="1" si="25"/>
        <v>0</v>
      </c>
      <c r="AU123" s="1">
        <f t="shared" ca="1" si="25"/>
        <v>0</v>
      </c>
    </row>
    <row r="124" spans="1:47" outlineLevel="1" x14ac:dyDescent="0.35">
      <c r="B124" s="1" t="str">
        <f t="shared" ca="1" si="14"/>
        <v/>
      </c>
      <c r="C124" s="1" t="str">
        <f t="shared" ca="1" si="15"/>
        <v/>
      </c>
      <c r="F124" s="1">
        <f t="shared" ca="1" si="16"/>
        <v>0</v>
      </c>
      <c r="H124" s="173">
        <f>Projekt!F189</f>
        <v>0</v>
      </c>
      <c r="I124" s="173">
        <f t="shared" si="17"/>
        <v>59</v>
      </c>
      <c r="J124" s="174">
        <f>Projekt!G189</f>
        <v>0</v>
      </c>
      <c r="K124" s="1">
        <f t="shared" ca="1" si="18"/>
        <v>0</v>
      </c>
      <c r="L124" s="1">
        <f t="shared" si="19"/>
        <v>0</v>
      </c>
      <c r="M124" s="1">
        <f t="shared" ref="M124:M152" si="26">ROUNDUP(L124/12,0)</f>
        <v>0</v>
      </c>
      <c r="N124" s="1">
        <f t="shared" ref="N124:N152" si="27">IF($J124=100%,1,12-MONTH($I124)+1)</f>
        <v>11</v>
      </c>
      <c r="O124" s="1">
        <f t="shared" ref="O124:O152" ca="1" si="28">IF($J124=100%,$K124,ROUNDUP((K124/12)*N124,0))</f>
        <v>0</v>
      </c>
      <c r="P124" s="185">
        <f t="shared" ca="1" si="20"/>
        <v>0</v>
      </c>
      <c r="Q124" s="185">
        <f t="shared" ca="1" si="21"/>
        <v>0</v>
      </c>
      <c r="R124" s="1">
        <f t="shared" si="22"/>
        <v>1900</v>
      </c>
      <c r="S124" s="1" t="b">
        <f t="shared" ca="1" si="23"/>
        <v>1</v>
      </c>
      <c r="T124" s="1">
        <f t="shared" ca="1" si="24"/>
        <v>0</v>
      </c>
      <c r="U124" s="186">
        <f t="shared" ref="U124:U152" ca="1" si="29">IF($R124=U$122,$O124,0)</f>
        <v>0</v>
      </c>
      <c r="V124" s="187">
        <f ca="1">IF(AND(V$254=$R124,$J124=100%),$O124,IF(V$254=$R124,$O124,IF(AND(V$254&gt;$R124,SUM($U124:U124)+$K124&lt;=$F124),$K124,IF(AND(V$254&gt;$R124,SUM($U124:U124)+$K124&gt;$F124),$F124-SUM($U124:U124),0))))</f>
        <v>0</v>
      </c>
      <c r="W124" s="187">
        <f ca="1">IF(AND(W$254=$R124,$J124=100%),$O124,IF(W$254=$R124,$O124,IF(AND(W$254&gt;$R124,SUM($U124:V124)+$K124&lt;=$F124),$K124,IF(AND(W$254&gt;$R124,SUM($U124:V124)+$K124&gt;$F124),$F124-SUM($U124:V124),0))))</f>
        <v>0</v>
      </c>
      <c r="X124" s="187">
        <f ca="1">IF(AND(X$254=$R124,$J124=100%),$O124,IF(X$254=$R124,$O124,IF(AND(X$254&gt;$R124,SUM($U124:W124)+$K124&lt;=$F124),$K124,IF(AND(X$254&gt;$R124,SUM($U124:W124)+$K124&gt;$F124),$F124-SUM($U124:W124),0))))</f>
        <v>0</v>
      </c>
      <c r="Y124" s="187">
        <f ca="1">IF(AND(Y$254=$R124,$J124=100%),$O124,IF(Y$254=$R124,$O124,IF(AND(Y$254&gt;$R124,SUM($U124:X124)+$K124&lt;=$F124),$K124,IF(AND(Y$254&gt;$R124,SUM($U124:X124)+$K124&gt;$F124),$F124-SUM($U124:X124),0))))</f>
        <v>0</v>
      </c>
      <c r="Z124" s="187">
        <f ca="1">IF(AND(Z$254=$R124,$J124=100%),$O124,IF(Z$254=$R124,$O124,IF(AND(Z$254&gt;$R124,SUM($U124:Y124)+$K124&lt;=$F124),$K124,IF(AND(Z$254&gt;$R124,SUM($U124:Y124)+$K124&gt;$F124),$F124-SUM($U124:Y124),0))))</f>
        <v>0</v>
      </c>
      <c r="AA124" s="187">
        <f ca="1">IF(AND(AA$254=$R124,$J124=100%),$O124,IF(AA$254=$R124,$O124,IF(AND(AA$254&gt;$R124,SUM($U124:Z124)+$K124&lt;=$F124),$K124,IF(AND(AA$254&gt;$R124,SUM($U124:Z124)+$K124&gt;$F124),$F124-SUM($U124:Z124),0))))</f>
        <v>0</v>
      </c>
      <c r="AB124" s="187">
        <f ca="1">IF(AND(AB$254=$R124,$J124=100%),$O124,IF(AB$254=$R124,$O124,IF(AND(AB$254&gt;$R124,SUM($U124:AA124)+$K124&lt;=$F124),$K124,IF(AND(AB$254&gt;$R124,SUM($U124:AA124)+$K124&gt;$F124),$F124-SUM($U124:AA124),0))))</f>
        <v>0</v>
      </c>
      <c r="AC124" s="187">
        <f ca="1">IF(AND(AC$254=$R124,$J124=100%),$O124,IF(AC$254=$R124,$O124,IF(AND(AC$254&gt;$R124,SUM($U124:AB124)+$K124&lt;=$F124),$K124,IF(AND(AC$254&gt;$R124,SUM($U124:AB124)+$K124&gt;$F124),$F124-SUM($U124:AB124),0))))</f>
        <v>0</v>
      </c>
      <c r="AD124" s="187">
        <f ca="1">IF(AND(AD$254=$R124,$J124=100%),$O124,IF(AD$254=$R124,$O124,IF(AND(AD$254&gt;$R124,SUM($U124:AC124)+$K124&lt;=$F124),$K124,IF(AND(AD$254&gt;$R124,SUM($U124:AC124)+$K124&gt;$F124),$F124-SUM($U124:AC124),0))))</f>
        <v>0</v>
      </c>
      <c r="AE124" s="187">
        <f ca="1">IF(AND(AE$254=$R124,$J124=100%),$O124,IF(AE$254=$R124,$O124,IF(AND(AE$254&gt;$R124,SUM($U124:AD124)+$K124&lt;=$F124),$K124,IF(AND(AE$254&gt;$R124,SUM($U124:AD124)+$K124&gt;$F124),$F124-SUM($U124:AD124),0))))</f>
        <v>0</v>
      </c>
      <c r="AF124" s="187">
        <f ca="1">IF(AND(AF$254=$R124,$J124=100%),$O124,IF(AF$254=$R124,$O124,IF(AND(AF$254&gt;$R124,SUM($U124:AE124)+$K124&lt;=$F124),$K124,IF(AND(AF$254&gt;$R124,SUM($U124:AE124)+$K124&gt;$F124),$F124-SUM($U124:AE124),0))))</f>
        <v>0</v>
      </c>
      <c r="AG124" s="187">
        <f ca="1">IF(AND(AG$254=$R124,$J124=100%),$O124,IF(AG$254=$R124,$O124,IF(AND(AG$254&gt;$R124,SUM($U124:AF124)+$K124&lt;=$F124),$K124,IF(AND(AG$254&gt;$R124,SUM($U124:AF124)+$K124&gt;$F124),$F124-SUM($U124:AF124),0))))</f>
        <v>0</v>
      </c>
      <c r="AI124" s="1">
        <f t="shared" ca="1" si="25"/>
        <v>0</v>
      </c>
      <c r="AJ124" s="1">
        <f t="shared" ca="1" si="25"/>
        <v>0</v>
      </c>
      <c r="AK124" s="1">
        <f t="shared" ca="1" si="25"/>
        <v>0</v>
      </c>
      <c r="AL124" s="1">
        <f t="shared" ca="1" si="25"/>
        <v>0</v>
      </c>
      <c r="AM124" s="1">
        <f t="shared" ca="1" si="25"/>
        <v>0</v>
      </c>
      <c r="AN124" s="1">
        <f t="shared" ca="1" si="25"/>
        <v>0</v>
      </c>
      <c r="AO124" s="1">
        <f t="shared" ca="1" si="25"/>
        <v>0</v>
      </c>
      <c r="AP124" s="1">
        <f t="shared" ca="1" si="25"/>
        <v>0</v>
      </c>
      <c r="AQ124" s="1">
        <f t="shared" ca="1" si="25"/>
        <v>0</v>
      </c>
      <c r="AR124" s="1">
        <f t="shared" ca="1" si="25"/>
        <v>0</v>
      </c>
      <c r="AS124" s="1">
        <f t="shared" ca="1" si="25"/>
        <v>0</v>
      </c>
      <c r="AT124" s="1">
        <f t="shared" ca="1" si="25"/>
        <v>0</v>
      </c>
      <c r="AU124" s="1">
        <f t="shared" ca="1" si="25"/>
        <v>0</v>
      </c>
    </row>
    <row r="125" spans="1:47" outlineLevel="1" x14ac:dyDescent="0.35">
      <c r="B125" s="1" t="str">
        <f t="shared" ca="1" si="14"/>
        <v/>
      </c>
      <c r="C125" s="1" t="str">
        <f t="shared" ca="1" si="15"/>
        <v/>
      </c>
      <c r="F125" s="1">
        <f t="shared" ca="1" si="16"/>
        <v>0</v>
      </c>
      <c r="H125" s="173">
        <f>Projekt!F190</f>
        <v>0</v>
      </c>
      <c r="I125" s="173">
        <f t="shared" si="17"/>
        <v>59</v>
      </c>
      <c r="J125" s="174">
        <f>Projekt!G190</f>
        <v>0</v>
      </c>
      <c r="K125" s="1">
        <f t="shared" ca="1" si="18"/>
        <v>0</v>
      </c>
      <c r="L125" s="1">
        <f t="shared" si="19"/>
        <v>0</v>
      </c>
      <c r="M125" s="1">
        <f t="shared" si="26"/>
        <v>0</v>
      </c>
      <c r="N125" s="1">
        <f t="shared" si="27"/>
        <v>11</v>
      </c>
      <c r="O125" s="1">
        <f t="shared" ca="1" si="28"/>
        <v>0</v>
      </c>
      <c r="P125" s="185">
        <f t="shared" ca="1" si="20"/>
        <v>0</v>
      </c>
      <c r="Q125" s="185">
        <f t="shared" ca="1" si="21"/>
        <v>0</v>
      </c>
      <c r="R125" s="1">
        <f t="shared" si="22"/>
        <v>1900</v>
      </c>
      <c r="S125" s="1" t="b">
        <f t="shared" ca="1" si="23"/>
        <v>1</v>
      </c>
      <c r="T125" s="1">
        <f t="shared" ca="1" si="24"/>
        <v>0</v>
      </c>
      <c r="U125" s="186">
        <f t="shared" ca="1" si="29"/>
        <v>0</v>
      </c>
      <c r="V125" s="187">
        <f ca="1">IF(AND(V$254=$R125,$J125=100%),$O125,IF(V$254=$R125,$O125,IF(AND(V$254&gt;$R125,SUM($U125:U125)+$K125&lt;=$F125),$K125,IF(AND(V$254&gt;$R125,SUM($U125:U125)+$K125&gt;$F125),$F125-SUM($U125:U125),0))))</f>
        <v>0</v>
      </c>
      <c r="W125" s="187">
        <f ca="1">IF(AND(W$254=$R125,$J125=100%),$O125,IF(W$254=$R125,$O125,IF(AND(W$254&gt;$R125,SUM($U125:V125)+$K125&lt;=$F125),$K125,IF(AND(W$254&gt;$R125,SUM($U125:V125)+$K125&gt;$F125),$F125-SUM($U125:V125),0))))</f>
        <v>0</v>
      </c>
      <c r="X125" s="187">
        <f ca="1">IF(AND(X$254=$R125,$J125=100%),$O125,IF(X$254=$R125,$O125,IF(AND(X$254&gt;$R125,SUM($U125:W125)+$K125&lt;=$F125),$K125,IF(AND(X$254&gt;$R125,SUM($U125:W125)+$K125&gt;$F125),$F125-SUM($U125:W125),0))))</f>
        <v>0</v>
      </c>
      <c r="Y125" s="187">
        <f ca="1">IF(AND(Y$254=$R125,$J125=100%),$O125,IF(Y$254=$R125,$O125,IF(AND(Y$254&gt;$R125,SUM($U125:X125)+$K125&lt;=$F125),$K125,IF(AND(Y$254&gt;$R125,SUM($U125:X125)+$K125&gt;$F125),$F125-SUM($U125:X125),0))))</f>
        <v>0</v>
      </c>
      <c r="Z125" s="187">
        <f ca="1">IF(AND(Z$254=$R125,$J125=100%),$O125,IF(Z$254=$R125,$O125,IF(AND(Z$254&gt;$R125,SUM($U125:Y125)+$K125&lt;=$F125),$K125,IF(AND(Z$254&gt;$R125,SUM($U125:Y125)+$K125&gt;$F125),$F125-SUM($U125:Y125),0))))</f>
        <v>0</v>
      </c>
      <c r="AA125" s="187">
        <f ca="1">IF(AND(AA$254=$R125,$J125=100%),$O125,IF(AA$254=$R125,$O125,IF(AND(AA$254&gt;$R125,SUM($U125:Z125)+$K125&lt;=$F125),$K125,IF(AND(AA$254&gt;$R125,SUM($U125:Z125)+$K125&gt;$F125),$F125-SUM($U125:Z125),0))))</f>
        <v>0</v>
      </c>
      <c r="AB125" s="187">
        <f ca="1">IF(AND(AB$254=$R125,$J125=100%),$O125,IF(AB$254=$R125,$O125,IF(AND(AB$254&gt;$R125,SUM($U125:AA125)+$K125&lt;=$F125),$K125,IF(AND(AB$254&gt;$R125,SUM($U125:AA125)+$K125&gt;$F125),$F125-SUM($U125:AA125),0))))</f>
        <v>0</v>
      </c>
      <c r="AC125" s="187">
        <f ca="1">IF(AND(AC$254=$R125,$J125=100%),$O125,IF(AC$254=$R125,$O125,IF(AND(AC$254&gt;$R125,SUM($U125:AB125)+$K125&lt;=$F125),$K125,IF(AND(AC$254&gt;$R125,SUM($U125:AB125)+$K125&gt;$F125),$F125-SUM($U125:AB125),0))))</f>
        <v>0</v>
      </c>
      <c r="AD125" s="187">
        <f ca="1">IF(AND(AD$254=$R125,$J125=100%),$O125,IF(AD$254=$R125,$O125,IF(AND(AD$254&gt;$R125,SUM($U125:AC125)+$K125&lt;=$F125),$K125,IF(AND(AD$254&gt;$R125,SUM($U125:AC125)+$K125&gt;$F125),$F125-SUM($U125:AC125),0))))</f>
        <v>0</v>
      </c>
      <c r="AE125" s="187">
        <f ca="1">IF(AND(AE$254=$R125,$J125=100%),$O125,IF(AE$254=$R125,$O125,IF(AND(AE$254&gt;$R125,SUM($U125:AD125)+$K125&lt;=$F125),$K125,IF(AND(AE$254&gt;$R125,SUM($U125:AD125)+$K125&gt;$F125),$F125-SUM($U125:AD125),0))))</f>
        <v>0</v>
      </c>
      <c r="AF125" s="187">
        <f ca="1">IF(AND(AF$254=$R125,$J125=100%),$O125,IF(AF$254=$R125,$O125,IF(AND(AF$254&gt;$R125,SUM($U125:AE125)+$K125&lt;=$F125),$K125,IF(AND(AF$254&gt;$R125,SUM($U125:AE125)+$K125&gt;$F125),$F125-SUM($U125:AE125),0))))</f>
        <v>0</v>
      </c>
      <c r="AG125" s="187">
        <f ca="1">IF(AND(AG$254=$R125,$J125=100%),$O125,IF(AG$254=$R125,$O125,IF(AND(AG$254&gt;$R125,SUM($U125:AF125)+$K125&lt;=$F125),$K125,IF(AND(AG$254&gt;$R125,SUM($U125:AF125)+$K125&gt;$F125),$F125-SUM($U125:AF125),0))))</f>
        <v>0</v>
      </c>
      <c r="AI125" s="1">
        <f t="shared" ca="1" si="25"/>
        <v>0</v>
      </c>
      <c r="AJ125" s="1">
        <f t="shared" ca="1" si="25"/>
        <v>0</v>
      </c>
      <c r="AK125" s="1">
        <f t="shared" ca="1" si="25"/>
        <v>0</v>
      </c>
      <c r="AL125" s="1">
        <f t="shared" ca="1" si="25"/>
        <v>0</v>
      </c>
      <c r="AM125" s="1">
        <f t="shared" ca="1" si="25"/>
        <v>0</v>
      </c>
      <c r="AN125" s="1">
        <f t="shared" ca="1" si="25"/>
        <v>0</v>
      </c>
      <c r="AO125" s="1">
        <f t="shared" ca="1" si="25"/>
        <v>0</v>
      </c>
      <c r="AP125" s="1">
        <f t="shared" ca="1" si="25"/>
        <v>0</v>
      </c>
      <c r="AQ125" s="1">
        <f t="shared" ca="1" si="25"/>
        <v>0</v>
      </c>
      <c r="AR125" s="1">
        <f t="shared" ca="1" si="25"/>
        <v>0</v>
      </c>
      <c r="AS125" s="1">
        <f t="shared" ca="1" si="25"/>
        <v>0</v>
      </c>
      <c r="AT125" s="1">
        <f t="shared" ca="1" si="25"/>
        <v>0</v>
      </c>
      <c r="AU125" s="1">
        <f t="shared" ca="1" si="25"/>
        <v>0</v>
      </c>
    </row>
    <row r="126" spans="1:47" outlineLevel="1" x14ac:dyDescent="0.35">
      <c r="B126" s="1" t="str">
        <f t="shared" ca="1" si="14"/>
        <v/>
      </c>
      <c r="C126" s="1" t="str">
        <f t="shared" ca="1" si="15"/>
        <v/>
      </c>
      <c r="F126" s="1">
        <f t="shared" ca="1" si="16"/>
        <v>0</v>
      </c>
      <c r="H126" s="173">
        <f>Projekt!F191</f>
        <v>0</v>
      </c>
      <c r="I126" s="173">
        <f t="shared" si="17"/>
        <v>59</v>
      </c>
      <c r="J126" s="174">
        <f>Projekt!G191</f>
        <v>0</v>
      </c>
      <c r="K126" s="1">
        <f t="shared" ca="1" si="18"/>
        <v>0</v>
      </c>
      <c r="L126" s="1">
        <f t="shared" si="19"/>
        <v>0</v>
      </c>
      <c r="M126" s="1">
        <f t="shared" si="26"/>
        <v>0</v>
      </c>
      <c r="N126" s="1">
        <f t="shared" si="27"/>
        <v>11</v>
      </c>
      <c r="O126" s="1">
        <f t="shared" ca="1" si="28"/>
        <v>0</v>
      </c>
      <c r="P126" s="185">
        <f t="shared" ca="1" si="20"/>
        <v>0</v>
      </c>
      <c r="Q126" s="185">
        <f t="shared" ca="1" si="21"/>
        <v>0</v>
      </c>
      <c r="R126" s="1">
        <f t="shared" si="22"/>
        <v>1900</v>
      </c>
      <c r="S126" s="1" t="b">
        <f t="shared" ca="1" si="23"/>
        <v>1</v>
      </c>
      <c r="T126" s="1">
        <f t="shared" ca="1" si="24"/>
        <v>0</v>
      </c>
      <c r="U126" s="186">
        <f t="shared" ca="1" si="29"/>
        <v>0</v>
      </c>
      <c r="V126" s="187">
        <f ca="1">IF(AND(V$254=$R126,$J126=100%),$O126,IF(V$254=$R126,$O126,IF(AND(V$254&gt;$R126,SUM($U126:U126)+$K126&lt;=$F126),$K126,IF(AND(V$254&gt;$R126,SUM($U126:U126)+$K126&gt;$F126),$F126-SUM($U126:U126),0))))</f>
        <v>0</v>
      </c>
      <c r="W126" s="187">
        <f ca="1">IF(AND(W$254=$R126,$J126=100%),$O126,IF(W$254=$R126,$O126,IF(AND(W$254&gt;$R126,SUM($U126:V126)+$K126&lt;=$F126),$K126,IF(AND(W$254&gt;$R126,SUM($U126:V126)+$K126&gt;$F126),$F126-SUM($U126:V126),0))))</f>
        <v>0</v>
      </c>
      <c r="X126" s="187">
        <f ca="1">IF(AND(X$254=$R126,$J126=100%),$O126,IF(X$254=$R126,$O126,IF(AND(X$254&gt;$R126,SUM($U126:W126)+$K126&lt;=$F126),$K126,IF(AND(X$254&gt;$R126,SUM($U126:W126)+$K126&gt;$F126),$F126-SUM($U126:W126),0))))</f>
        <v>0</v>
      </c>
      <c r="Y126" s="187">
        <f ca="1">IF(AND(Y$254=$R126,$J126=100%),$O126,IF(Y$254=$R126,$O126,IF(AND(Y$254&gt;$R126,SUM($U126:X126)+$K126&lt;=$F126),$K126,IF(AND(Y$254&gt;$R126,SUM($U126:X126)+$K126&gt;$F126),$F126-SUM($U126:X126),0))))</f>
        <v>0</v>
      </c>
      <c r="Z126" s="187">
        <f ca="1">IF(AND(Z$254=$R126,$J126=100%),$O126,IF(Z$254=$R126,$O126,IF(AND(Z$254&gt;$R126,SUM($U126:Y126)+$K126&lt;=$F126),$K126,IF(AND(Z$254&gt;$R126,SUM($U126:Y126)+$K126&gt;$F126),$F126-SUM($U126:Y126),0))))</f>
        <v>0</v>
      </c>
      <c r="AA126" s="187">
        <f ca="1">IF(AND(AA$254=$R126,$J126=100%),$O126,IF(AA$254=$R126,$O126,IF(AND(AA$254&gt;$R126,SUM($U126:Z126)+$K126&lt;=$F126),$K126,IF(AND(AA$254&gt;$R126,SUM($U126:Z126)+$K126&gt;$F126),$F126-SUM($U126:Z126),0))))</f>
        <v>0</v>
      </c>
      <c r="AB126" s="187">
        <f ca="1">IF(AND(AB$254=$R126,$J126=100%),$O126,IF(AB$254=$R126,$O126,IF(AND(AB$254&gt;$R126,SUM($U126:AA126)+$K126&lt;=$F126),$K126,IF(AND(AB$254&gt;$R126,SUM($U126:AA126)+$K126&gt;$F126),$F126-SUM($U126:AA126),0))))</f>
        <v>0</v>
      </c>
      <c r="AC126" s="187">
        <f ca="1">IF(AND(AC$254=$R126,$J126=100%),$O126,IF(AC$254=$R126,$O126,IF(AND(AC$254&gt;$R126,SUM($U126:AB126)+$K126&lt;=$F126),$K126,IF(AND(AC$254&gt;$R126,SUM($U126:AB126)+$K126&gt;$F126),$F126-SUM($U126:AB126),0))))</f>
        <v>0</v>
      </c>
      <c r="AD126" s="187">
        <f ca="1">IF(AND(AD$254=$R126,$J126=100%),$O126,IF(AD$254=$R126,$O126,IF(AND(AD$254&gt;$R126,SUM($U126:AC126)+$K126&lt;=$F126),$K126,IF(AND(AD$254&gt;$R126,SUM($U126:AC126)+$K126&gt;$F126),$F126-SUM($U126:AC126),0))))</f>
        <v>0</v>
      </c>
      <c r="AE126" s="187">
        <f ca="1">IF(AND(AE$254=$R126,$J126=100%),$O126,IF(AE$254=$R126,$O126,IF(AND(AE$254&gt;$R126,SUM($U126:AD126)+$K126&lt;=$F126),$K126,IF(AND(AE$254&gt;$R126,SUM($U126:AD126)+$K126&gt;$F126),$F126-SUM($U126:AD126),0))))</f>
        <v>0</v>
      </c>
      <c r="AF126" s="187">
        <f ca="1">IF(AND(AF$254=$R126,$J126=100%),$O126,IF(AF$254=$R126,$O126,IF(AND(AF$254&gt;$R126,SUM($U126:AE126)+$K126&lt;=$F126),$K126,IF(AND(AF$254&gt;$R126,SUM($U126:AE126)+$K126&gt;$F126),$F126-SUM($U126:AE126),0))))</f>
        <v>0</v>
      </c>
      <c r="AG126" s="187">
        <f ca="1">IF(AND(AG$254=$R126,$J126=100%),$O126,IF(AG$254=$R126,$O126,IF(AND(AG$254&gt;$R126,SUM($U126:AF126)+$K126&lt;=$F126),$K126,IF(AND(AG$254&gt;$R126,SUM($U126:AF126)+$K126&gt;$F126),$F126-SUM($U126:AF126),0))))</f>
        <v>0</v>
      </c>
      <c r="AI126" s="1">
        <f t="shared" ca="1" si="25"/>
        <v>0</v>
      </c>
      <c r="AJ126" s="1">
        <f t="shared" ca="1" si="25"/>
        <v>0</v>
      </c>
      <c r="AK126" s="1">
        <f t="shared" ca="1" si="25"/>
        <v>0</v>
      </c>
      <c r="AL126" s="1">
        <f t="shared" ca="1" si="25"/>
        <v>0</v>
      </c>
      <c r="AM126" s="1">
        <f t="shared" ca="1" si="25"/>
        <v>0</v>
      </c>
      <c r="AN126" s="1">
        <f t="shared" ca="1" si="25"/>
        <v>0</v>
      </c>
      <c r="AO126" s="1">
        <f t="shared" ca="1" si="25"/>
        <v>0</v>
      </c>
      <c r="AP126" s="1">
        <f t="shared" ca="1" si="25"/>
        <v>0</v>
      </c>
      <c r="AQ126" s="1">
        <f t="shared" ca="1" si="25"/>
        <v>0</v>
      </c>
      <c r="AR126" s="1">
        <f t="shared" ca="1" si="25"/>
        <v>0</v>
      </c>
      <c r="AS126" s="1">
        <f t="shared" ca="1" si="25"/>
        <v>0</v>
      </c>
      <c r="AT126" s="1">
        <f t="shared" ca="1" si="25"/>
        <v>0</v>
      </c>
      <c r="AU126" s="1">
        <f t="shared" ca="1" si="25"/>
        <v>0</v>
      </c>
    </row>
    <row r="127" spans="1:47" outlineLevel="1" x14ac:dyDescent="0.35">
      <c r="B127" s="1" t="str">
        <f t="shared" ca="1" si="14"/>
        <v/>
      </c>
      <c r="C127" s="1" t="str">
        <f t="shared" ca="1" si="15"/>
        <v/>
      </c>
      <c r="F127" s="1">
        <f t="shared" ca="1" si="16"/>
        <v>0</v>
      </c>
      <c r="H127" s="173">
        <f>Projekt!F192</f>
        <v>0</v>
      </c>
      <c r="I127" s="173">
        <f t="shared" si="17"/>
        <v>59</v>
      </c>
      <c r="J127" s="174">
        <f>Projekt!G192</f>
        <v>0</v>
      </c>
      <c r="K127" s="1">
        <f t="shared" ca="1" si="18"/>
        <v>0</v>
      </c>
      <c r="L127" s="1">
        <f t="shared" si="19"/>
        <v>0</v>
      </c>
      <c r="M127" s="1">
        <f t="shared" si="26"/>
        <v>0</v>
      </c>
      <c r="N127" s="1">
        <f t="shared" si="27"/>
        <v>11</v>
      </c>
      <c r="O127" s="1">
        <f t="shared" ca="1" si="28"/>
        <v>0</v>
      </c>
      <c r="P127" s="185">
        <f t="shared" ca="1" si="20"/>
        <v>0</v>
      </c>
      <c r="Q127" s="185">
        <f t="shared" ca="1" si="21"/>
        <v>0</v>
      </c>
      <c r="R127" s="1">
        <f t="shared" si="22"/>
        <v>1900</v>
      </c>
      <c r="S127" s="1" t="b">
        <f t="shared" ca="1" si="23"/>
        <v>1</v>
      </c>
      <c r="T127" s="1">
        <f t="shared" ca="1" si="24"/>
        <v>0</v>
      </c>
      <c r="U127" s="186">
        <f t="shared" ca="1" si="29"/>
        <v>0</v>
      </c>
      <c r="V127" s="187">
        <f ca="1">IF(AND(V$254=$R127,$J127=100%),$O127,IF(V$254=$R127,$O127,IF(AND(V$254&gt;$R127,SUM($U127:U127)+$K127&lt;=$F127),$K127,IF(AND(V$254&gt;$R127,SUM($U127:U127)+$K127&gt;$F127),$F127-SUM($U127:U127),0))))</f>
        <v>0</v>
      </c>
      <c r="W127" s="187">
        <f ca="1">IF(AND(W$254=$R127,$J127=100%),$O127,IF(W$254=$R127,$O127,IF(AND(W$254&gt;$R127,SUM($U127:V127)+$K127&lt;=$F127),$K127,IF(AND(W$254&gt;$R127,SUM($U127:V127)+$K127&gt;$F127),$F127-SUM($U127:V127),0))))</f>
        <v>0</v>
      </c>
      <c r="X127" s="187">
        <f ca="1">IF(AND(X$254=$R127,$J127=100%),$O127,IF(X$254=$R127,$O127,IF(AND(X$254&gt;$R127,SUM($U127:W127)+$K127&lt;=$F127),$K127,IF(AND(X$254&gt;$R127,SUM($U127:W127)+$K127&gt;$F127),$F127-SUM($U127:W127),0))))</f>
        <v>0</v>
      </c>
      <c r="Y127" s="187">
        <f ca="1">IF(AND(Y$254=$R127,$J127=100%),$O127,IF(Y$254=$R127,$O127,IF(AND(Y$254&gt;$R127,SUM($U127:X127)+$K127&lt;=$F127),$K127,IF(AND(Y$254&gt;$R127,SUM($U127:X127)+$K127&gt;$F127),$F127-SUM($U127:X127),0))))</f>
        <v>0</v>
      </c>
      <c r="Z127" s="187">
        <f ca="1">IF(AND(Z$254=$R127,$J127=100%),$O127,IF(Z$254=$R127,$O127,IF(AND(Z$254&gt;$R127,SUM($U127:Y127)+$K127&lt;=$F127),$K127,IF(AND(Z$254&gt;$R127,SUM($U127:Y127)+$K127&gt;$F127),$F127-SUM($U127:Y127),0))))</f>
        <v>0</v>
      </c>
      <c r="AA127" s="187">
        <f ca="1">IF(AND(AA$254=$R127,$J127=100%),$O127,IF(AA$254=$R127,$O127,IF(AND(AA$254&gt;$R127,SUM($U127:Z127)+$K127&lt;=$F127),$K127,IF(AND(AA$254&gt;$R127,SUM($U127:Z127)+$K127&gt;$F127),$F127-SUM($U127:Z127),0))))</f>
        <v>0</v>
      </c>
      <c r="AB127" s="187">
        <f ca="1">IF(AND(AB$254=$R127,$J127=100%),$O127,IF(AB$254=$R127,$O127,IF(AND(AB$254&gt;$R127,SUM($U127:AA127)+$K127&lt;=$F127),$K127,IF(AND(AB$254&gt;$R127,SUM($U127:AA127)+$K127&gt;$F127),$F127-SUM($U127:AA127),0))))</f>
        <v>0</v>
      </c>
      <c r="AC127" s="187">
        <f ca="1">IF(AND(AC$254=$R127,$J127=100%),$O127,IF(AC$254=$R127,$O127,IF(AND(AC$254&gt;$R127,SUM($U127:AB127)+$K127&lt;=$F127),$K127,IF(AND(AC$254&gt;$R127,SUM($U127:AB127)+$K127&gt;$F127),$F127-SUM($U127:AB127),0))))</f>
        <v>0</v>
      </c>
      <c r="AD127" s="187">
        <f ca="1">IF(AND(AD$254=$R127,$J127=100%),$O127,IF(AD$254=$R127,$O127,IF(AND(AD$254&gt;$R127,SUM($U127:AC127)+$K127&lt;=$F127),$K127,IF(AND(AD$254&gt;$R127,SUM($U127:AC127)+$K127&gt;$F127),$F127-SUM($U127:AC127),0))))</f>
        <v>0</v>
      </c>
      <c r="AE127" s="187">
        <f ca="1">IF(AND(AE$254=$R127,$J127=100%),$O127,IF(AE$254=$R127,$O127,IF(AND(AE$254&gt;$R127,SUM($U127:AD127)+$K127&lt;=$F127),$K127,IF(AND(AE$254&gt;$R127,SUM($U127:AD127)+$K127&gt;$F127),$F127-SUM($U127:AD127),0))))</f>
        <v>0</v>
      </c>
      <c r="AF127" s="187">
        <f ca="1">IF(AND(AF$254=$R127,$J127=100%),$O127,IF(AF$254=$R127,$O127,IF(AND(AF$254&gt;$R127,SUM($U127:AE127)+$K127&lt;=$F127),$K127,IF(AND(AF$254&gt;$R127,SUM($U127:AE127)+$K127&gt;$F127),$F127-SUM($U127:AE127),0))))</f>
        <v>0</v>
      </c>
      <c r="AG127" s="187">
        <f ca="1">IF(AND(AG$254=$R127,$J127=100%),$O127,IF(AG$254=$R127,$O127,IF(AND(AG$254&gt;$R127,SUM($U127:AF127)+$K127&lt;=$F127),$K127,IF(AND(AG$254&gt;$R127,SUM($U127:AF127)+$K127&gt;$F127),$F127-SUM($U127:AF127),0))))</f>
        <v>0</v>
      </c>
      <c r="AI127" s="1">
        <f t="shared" ca="1" si="25"/>
        <v>0</v>
      </c>
      <c r="AJ127" s="1">
        <f t="shared" ca="1" si="25"/>
        <v>0</v>
      </c>
      <c r="AK127" s="1">
        <f t="shared" ca="1" si="25"/>
        <v>0</v>
      </c>
      <c r="AL127" s="1">
        <f t="shared" ca="1" si="25"/>
        <v>0</v>
      </c>
      <c r="AM127" s="1">
        <f t="shared" ca="1" si="25"/>
        <v>0</v>
      </c>
      <c r="AN127" s="1">
        <f t="shared" ca="1" si="25"/>
        <v>0</v>
      </c>
      <c r="AO127" s="1">
        <f t="shared" ca="1" si="25"/>
        <v>0</v>
      </c>
      <c r="AP127" s="1">
        <f t="shared" ca="1" si="25"/>
        <v>0</v>
      </c>
      <c r="AQ127" s="1">
        <f t="shared" ca="1" si="25"/>
        <v>0</v>
      </c>
      <c r="AR127" s="1">
        <f t="shared" ca="1" si="25"/>
        <v>0</v>
      </c>
      <c r="AS127" s="1">
        <f t="shared" ca="1" si="25"/>
        <v>0</v>
      </c>
      <c r="AT127" s="1">
        <f t="shared" ca="1" si="25"/>
        <v>0</v>
      </c>
      <c r="AU127" s="1">
        <f t="shared" ca="1" si="25"/>
        <v>0</v>
      </c>
    </row>
    <row r="128" spans="1:47" outlineLevel="1" x14ac:dyDescent="0.35">
      <c r="B128" s="1" t="str">
        <f t="shared" ca="1" si="14"/>
        <v/>
      </c>
      <c r="C128" s="1" t="str">
        <f t="shared" ca="1" si="15"/>
        <v/>
      </c>
      <c r="F128" s="1">
        <f t="shared" ca="1" si="16"/>
        <v>0</v>
      </c>
      <c r="H128" s="173">
        <f>Projekt!F193</f>
        <v>0</v>
      </c>
      <c r="I128" s="173">
        <f t="shared" si="17"/>
        <v>59</v>
      </c>
      <c r="J128" s="174">
        <f>Projekt!G193</f>
        <v>0</v>
      </c>
      <c r="K128" s="1">
        <f t="shared" ca="1" si="18"/>
        <v>0</v>
      </c>
      <c r="L128" s="1">
        <f t="shared" si="19"/>
        <v>0</v>
      </c>
      <c r="M128" s="1">
        <f t="shared" si="26"/>
        <v>0</v>
      </c>
      <c r="N128" s="1">
        <f t="shared" si="27"/>
        <v>11</v>
      </c>
      <c r="O128" s="1">
        <f t="shared" ca="1" si="28"/>
        <v>0</v>
      </c>
      <c r="P128" s="185">
        <f t="shared" ca="1" si="20"/>
        <v>0</v>
      </c>
      <c r="Q128" s="185">
        <f t="shared" ca="1" si="21"/>
        <v>0</v>
      </c>
      <c r="R128" s="1">
        <f t="shared" si="22"/>
        <v>1900</v>
      </c>
      <c r="S128" s="1" t="b">
        <f t="shared" ca="1" si="23"/>
        <v>1</v>
      </c>
      <c r="T128" s="1">
        <f t="shared" ca="1" si="24"/>
        <v>0</v>
      </c>
      <c r="U128" s="186">
        <f t="shared" ca="1" si="29"/>
        <v>0</v>
      </c>
      <c r="V128" s="187">
        <f ca="1">IF(AND(V$254=$R128,$J128=100%),$O128,IF(V$254=$R128,$O128,IF(AND(V$254&gt;$R128,SUM($U128:U128)+$K128&lt;=$F128),$K128,IF(AND(V$254&gt;$R128,SUM($U128:U128)+$K128&gt;$F128),$F128-SUM($U128:U128),0))))</f>
        <v>0</v>
      </c>
      <c r="W128" s="187">
        <f ca="1">IF(AND(W$254=$R128,$J128=100%),$O128,IF(W$254=$R128,$O128,IF(AND(W$254&gt;$R128,SUM($U128:V128)+$K128&lt;=$F128),$K128,IF(AND(W$254&gt;$R128,SUM($U128:V128)+$K128&gt;$F128),$F128-SUM($U128:V128),0))))</f>
        <v>0</v>
      </c>
      <c r="X128" s="187">
        <f ca="1">IF(AND(X$254=$R128,$J128=100%),$O128,IF(X$254=$R128,$O128,IF(AND(X$254&gt;$R128,SUM($U128:W128)+$K128&lt;=$F128),$K128,IF(AND(X$254&gt;$R128,SUM($U128:W128)+$K128&gt;$F128),$F128-SUM($U128:W128),0))))</f>
        <v>0</v>
      </c>
      <c r="Y128" s="187">
        <f ca="1">IF(AND(Y$254=$R128,$J128=100%),$O128,IF(Y$254=$R128,$O128,IF(AND(Y$254&gt;$R128,SUM($U128:X128)+$K128&lt;=$F128),$K128,IF(AND(Y$254&gt;$R128,SUM($U128:X128)+$K128&gt;$F128),$F128-SUM($U128:X128),0))))</f>
        <v>0</v>
      </c>
      <c r="Z128" s="187">
        <f ca="1">IF(AND(Z$254=$R128,$J128=100%),$O128,IF(Z$254=$R128,$O128,IF(AND(Z$254&gt;$R128,SUM($U128:Y128)+$K128&lt;=$F128),$K128,IF(AND(Z$254&gt;$R128,SUM($U128:Y128)+$K128&gt;$F128),$F128-SUM($U128:Y128),0))))</f>
        <v>0</v>
      </c>
      <c r="AA128" s="187">
        <f ca="1">IF(AND(AA$254=$R128,$J128=100%),$O128,IF(AA$254=$R128,$O128,IF(AND(AA$254&gt;$R128,SUM($U128:Z128)+$K128&lt;=$F128),$K128,IF(AND(AA$254&gt;$R128,SUM($U128:Z128)+$K128&gt;$F128),$F128-SUM($U128:Z128),0))))</f>
        <v>0</v>
      </c>
      <c r="AB128" s="187">
        <f ca="1">IF(AND(AB$254=$R128,$J128=100%),$O128,IF(AB$254=$R128,$O128,IF(AND(AB$254&gt;$R128,SUM($U128:AA128)+$K128&lt;=$F128),$K128,IF(AND(AB$254&gt;$R128,SUM($U128:AA128)+$K128&gt;$F128),$F128-SUM($U128:AA128),0))))</f>
        <v>0</v>
      </c>
      <c r="AC128" s="187">
        <f ca="1">IF(AND(AC$254=$R128,$J128=100%),$O128,IF(AC$254=$R128,$O128,IF(AND(AC$254&gt;$R128,SUM($U128:AB128)+$K128&lt;=$F128),$K128,IF(AND(AC$254&gt;$R128,SUM($U128:AB128)+$K128&gt;$F128),$F128-SUM($U128:AB128),0))))</f>
        <v>0</v>
      </c>
      <c r="AD128" s="187">
        <f ca="1">IF(AND(AD$254=$R128,$J128=100%),$O128,IF(AD$254=$R128,$O128,IF(AND(AD$254&gt;$R128,SUM($U128:AC128)+$K128&lt;=$F128),$K128,IF(AND(AD$254&gt;$R128,SUM($U128:AC128)+$K128&gt;$F128),$F128-SUM($U128:AC128),0))))</f>
        <v>0</v>
      </c>
      <c r="AE128" s="187">
        <f ca="1">IF(AND(AE$254=$R128,$J128=100%),$O128,IF(AE$254=$R128,$O128,IF(AND(AE$254&gt;$R128,SUM($U128:AD128)+$K128&lt;=$F128),$K128,IF(AND(AE$254&gt;$R128,SUM($U128:AD128)+$K128&gt;$F128),$F128-SUM($U128:AD128),0))))</f>
        <v>0</v>
      </c>
      <c r="AF128" s="187">
        <f ca="1">IF(AND(AF$254=$R128,$J128=100%),$O128,IF(AF$254=$R128,$O128,IF(AND(AF$254&gt;$R128,SUM($U128:AE128)+$K128&lt;=$F128),$K128,IF(AND(AF$254&gt;$R128,SUM($U128:AE128)+$K128&gt;$F128),$F128-SUM($U128:AE128),0))))</f>
        <v>0</v>
      </c>
      <c r="AG128" s="187">
        <f ca="1">IF(AND(AG$254=$R128,$J128=100%),$O128,IF(AG$254=$R128,$O128,IF(AND(AG$254&gt;$R128,SUM($U128:AF128)+$K128&lt;=$F128),$K128,IF(AND(AG$254&gt;$R128,SUM($U128:AF128)+$K128&gt;$F128),$F128-SUM($U128:AF128),0))))</f>
        <v>0</v>
      </c>
      <c r="AI128" s="1">
        <f t="shared" ca="1" si="25"/>
        <v>0</v>
      </c>
      <c r="AJ128" s="1">
        <f t="shared" ca="1" si="25"/>
        <v>0</v>
      </c>
      <c r="AK128" s="1">
        <f t="shared" ca="1" si="25"/>
        <v>0</v>
      </c>
      <c r="AL128" s="1">
        <f t="shared" ca="1" si="25"/>
        <v>0</v>
      </c>
      <c r="AM128" s="1">
        <f t="shared" ca="1" si="25"/>
        <v>0</v>
      </c>
      <c r="AN128" s="1">
        <f t="shared" ca="1" si="25"/>
        <v>0</v>
      </c>
      <c r="AO128" s="1">
        <f t="shared" ca="1" si="25"/>
        <v>0</v>
      </c>
      <c r="AP128" s="1">
        <f t="shared" ca="1" si="25"/>
        <v>0</v>
      </c>
      <c r="AQ128" s="1">
        <f t="shared" ca="1" si="25"/>
        <v>0</v>
      </c>
      <c r="AR128" s="1">
        <f t="shared" ca="1" si="25"/>
        <v>0</v>
      </c>
      <c r="AS128" s="1">
        <f t="shared" ca="1" si="25"/>
        <v>0</v>
      </c>
      <c r="AT128" s="1">
        <f t="shared" ca="1" si="25"/>
        <v>0</v>
      </c>
      <c r="AU128" s="1">
        <f t="shared" ca="1" si="25"/>
        <v>0</v>
      </c>
    </row>
    <row r="129" spans="2:47" outlineLevel="1" x14ac:dyDescent="0.35">
      <c r="B129" s="1" t="str">
        <f t="shared" ca="1" si="14"/>
        <v/>
      </c>
      <c r="C129" s="1" t="str">
        <f t="shared" ca="1" si="15"/>
        <v/>
      </c>
      <c r="F129" s="1">
        <f t="shared" ca="1" si="16"/>
        <v>0</v>
      </c>
      <c r="H129" s="173">
        <f>Projekt!F194</f>
        <v>0</v>
      </c>
      <c r="I129" s="173">
        <f t="shared" si="17"/>
        <v>59</v>
      </c>
      <c r="J129" s="174">
        <f>Projekt!G194</f>
        <v>0</v>
      </c>
      <c r="K129" s="1">
        <f t="shared" ca="1" si="18"/>
        <v>0</v>
      </c>
      <c r="L129" s="1">
        <f t="shared" si="19"/>
        <v>0</v>
      </c>
      <c r="M129" s="1">
        <f t="shared" si="26"/>
        <v>0</v>
      </c>
      <c r="N129" s="1">
        <f t="shared" si="27"/>
        <v>11</v>
      </c>
      <c r="O129" s="1">
        <f t="shared" ca="1" si="28"/>
        <v>0</v>
      </c>
      <c r="P129" s="185">
        <f t="shared" ca="1" si="20"/>
        <v>0</v>
      </c>
      <c r="Q129" s="185">
        <f t="shared" ca="1" si="21"/>
        <v>0</v>
      </c>
      <c r="R129" s="1">
        <f t="shared" si="22"/>
        <v>1900</v>
      </c>
      <c r="S129" s="1" t="b">
        <f t="shared" ca="1" si="23"/>
        <v>1</v>
      </c>
      <c r="T129" s="1">
        <f t="shared" ca="1" si="24"/>
        <v>0</v>
      </c>
      <c r="U129" s="186">
        <f t="shared" ca="1" si="29"/>
        <v>0</v>
      </c>
      <c r="V129" s="187">
        <f ca="1">IF(AND(V$254=$R129,$J129=100%),$O129,IF(V$254=$R129,$O129,IF(AND(V$254&gt;$R129,SUM($U129:U129)+$K129&lt;=$F129),$K129,IF(AND(V$254&gt;$R129,SUM($U129:U129)+$K129&gt;$F129),$F129-SUM($U129:U129),0))))</f>
        <v>0</v>
      </c>
      <c r="W129" s="187">
        <f ca="1">IF(AND(W$254=$R129,$J129=100%),$O129,IF(W$254=$R129,$O129,IF(AND(W$254&gt;$R129,SUM($U129:V129)+$K129&lt;=$F129),$K129,IF(AND(W$254&gt;$R129,SUM($U129:V129)+$K129&gt;$F129),$F129-SUM($U129:V129),0))))</f>
        <v>0</v>
      </c>
      <c r="X129" s="187">
        <f ca="1">IF(AND(X$254=$R129,$J129=100%),$O129,IF(X$254=$R129,$O129,IF(AND(X$254&gt;$R129,SUM($U129:W129)+$K129&lt;=$F129),$K129,IF(AND(X$254&gt;$R129,SUM($U129:W129)+$K129&gt;$F129),$F129-SUM($U129:W129),0))))</f>
        <v>0</v>
      </c>
      <c r="Y129" s="187">
        <f ca="1">IF(AND(Y$254=$R129,$J129=100%),$O129,IF(Y$254=$R129,$O129,IF(AND(Y$254&gt;$R129,SUM($U129:X129)+$K129&lt;=$F129),$K129,IF(AND(Y$254&gt;$R129,SUM($U129:X129)+$K129&gt;$F129),$F129-SUM($U129:X129),0))))</f>
        <v>0</v>
      </c>
      <c r="Z129" s="187">
        <f ca="1">IF(AND(Z$254=$R129,$J129=100%),$O129,IF(Z$254=$R129,$O129,IF(AND(Z$254&gt;$R129,SUM($U129:Y129)+$K129&lt;=$F129),$K129,IF(AND(Z$254&gt;$R129,SUM($U129:Y129)+$K129&gt;$F129),$F129-SUM($U129:Y129),0))))</f>
        <v>0</v>
      </c>
      <c r="AA129" s="187">
        <f ca="1">IF(AND(AA$254=$R129,$J129=100%),$O129,IF(AA$254=$R129,$O129,IF(AND(AA$254&gt;$R129,SUM($U129:Z129)+$K129&lt;=$F129),$K129,IF(AND(AA$254&gt;$R129,SUM($U129:Z129)+$K129&gt;$F129),$F129-SUM($U129:Z129),0))))</f>
        <v>0</v>
      </c>
      <c r="AB129" s="187">
        <f ca="1">IF(AND(AB$254=$R129,$J129=100%),$O129,IF(AB$254=$R129,$O129,IF(AND(AB$254&gt;$R129,SUM($U129:AA129)+$K129&lt;=$F129),$K129,IF(AND(AB$254&gt;$R129,SUM($U129:AA129)+$K129&gt;$F129),$F129-SUM($U129:AA129),0))))</f>
        <v>0</v>
      </c>
      <c r="AC129" s="187">
        <f ca="1">IF(AND(AC$254=$R129,$J129=100%),$O129,IF(AC$254=$R129,$O129,IF(AND(AC$254&gt;$R129,SUM($U129:AB129)+$K129&lt;=$F129),$K129,IF(AND(AC$254&gt;$R129,SUM($U129:AB129)+$K129&gt;$F129),$F129-SUM($U129:AB129),0))))</f>
        <v>0</v>
      </c>
      <c r="AD129" s="187">
        <f ca="1">IF(AND(AD$254=$R129,$J129=100%),$O129,IF(AD$254=$R129,$O129,IF(AND(AD$254&gt;$R129,SUM($U129:AC129)+$K129&lt;=$F129),$K129,IF(AND(AD$254&gt;$R129,SUM($U129:AC129)+$K129&gt;$F129),$F129-SUM($U129:AC129),0))))</f>
        <v>0</v>
      </c>
      <c r="AE129" s="187">
        <f ca="1">IF(AND(AE$254=$R129,$J129=100%),$O129,IF(AE$254=$R129,$O129,IF(AND(AE$254&gt;$R129,SUM($U129:AD129)+$K129&lt;=$F129),$K129,IF(AND(AE$254&gt;$R129,SUM($U129:AD129)+$K129&gt;$F129),$F129-SUM($U129:AD129),0))))</f>
        <v>0</v>
      </c>
      <c r="AF129" s="187">
        <f ca="1">IF(AND(AF$254=$R129,$J129=100%),$O129,IF(AF$254=$R129,$O129,IF(AND(AF$254&gt;$R129,SUM($U129:AE129)+$K129&lt;=$F129),$K129,IF(AND(AF$254&gt;$R129,SUM($U129:AE129)+$K129&gt;$F129),$F129-SUM($U129:AE129),0))))</f>
        <v>0</v>
      </c>
      <c r="AG129" s="187">
        <f ca="1">IF(AND(AG$254=$R129,$J129=100%),$O129,IF(AG$254=$R129,$O129,IF(AND(AG$254&gt;$R129,SUM($U129:AF129)+$K129&lt;=$F129),$K129,IF(AND(AG$254&gt;$R129,SUM($U129:AF129)+$K129&gt;$F129),$F129-SUM($U129:AF129),0))))</f>
        <v>0</v>
      </c>
      <c r="AI129" s="1">
        <f t="shared" ca="1" si="25"/>
        <v>0</v>
      </c>
      <c r="AJ129" s="1">
        <f t="shared" ca="1" si="25"/>
        <v>0</v>
      </c>
      <c r="AK129" s="1">
        <f t="shared" ca="1" si="25"/>
        <v>0</v>
      </c>
      <c r="AL129" s="1">
        <f t="shared" ca="1" si="25"/>
        <v>0</v>
      </c>
      <c r="AM129" s="1">
        <f t="shared" ca="1" si="25"/>
        <v>0</v>
      </c>
      <c r="AN129" s="1">
        <f t="shared" ca="1" si="25"/>
        <v>0</v>
      </c>
      <c r="AO129" s="1">
        <f t="shared" ca="1" si="25"/>
        <v>0</v>
      </c>
      <c r="AP129" s="1">
        <f t="shared" ca="1" si="25"/>
        <v>0</v>
      </c>
      <c r="AQ129" s="1">
        <f t="shared" ca="1" si="25"/>
        <v>0</v>
      </c>
      <c r="AR129" s="1">
        <f t="shared" ca="1" si="25"/>
        <v>0</v>
      </c>
      <c r="AS129" s="1">
        <f t="shared" ca="1" si="25"/>
        <v>0</v>
      </c>
      <c r="AT129" s="1">
        <f t="shared" ca="1" si="25"/>
        <v>0</v>
      </c>
      <c r="AU129" s="1">
        <f t="shared" ca="1" si="25"/>
        <v>0</v>
      </c>
    </row>
    <row r="130" spans="2:47" outlineLevel="1" x14ac:dyDescent="0.35">
      <c r="B130" s="1" t="str">
        <f t="shared" ca="1" si="14"/>
        <v/>
      </c>
      <c r="C130" s="1" t="str">
        <f t="shared" ca="1" si="15"/>
        <v/>
      </c>
      <c r="F130" s="1">
        <f t="shared" ca="1" si="16"/>
        <v>0</v>
      </c>
      <c r="H130" s="173">
        <f>Projekt!F195</f>
        <v>0</v>
      </c>
      <c r="I130" s="173">
        <f t="shared" si="17"/>
        <v>59</v>
      </c>
      <c r="J130" s="174">
        <f>Projekt!G195</f>
        <v>0</v>
      </c>
      <c r="K130" s="1">
        <f t="shared" ca="1" si="18"/>
        <v>0</v>
      </c>
      <c r="L130" s="1">
        <f t="shared" si="19"/>
        <v>0</v>
      </c>
      <c r="M130" s="1">
        <f t="shared" si="26"/>
        <v>0</v>
      </c>
      <c r="N130" s="1">
        <f t="shared" si="27"/>
        <v>11</v>
      </c>
      <c r="O130" s="1">
        <f t="shared" ca="1" si="28"/>
        <v>0</v>
      </c>
      <c r="P130" s="185">
        <f t="shared" ca="1" si="20"/>
        <v>0</v>
      </c>
      <c r="Q130" s="185">
        <f t="shared" ca="1" si="21"/>
        <v>0</v>
      </c>
      <c r="R130" s="1">
        <f t="shared" si="22"/>
        <v>1900</v>
      </c>
      <c r="S130" s="1" t="b">
        <f t="shared" ca="1" si="23"/>
        <v>1</v>
      </c>
      <c r="T130" s="1">
        <f t="shared" ca="1" si="24"/>
        <v>0</v>
      </c>
      <c r="U130" s="186">
        <f t="shared" ca="1" si="29"/>
        <v>0</v>
      </c>
      <c r="V130" s="187">
        <f ca="1">IF(AND(V$254=$R130,$J130=100%),$O130,IF(V$254=$R130,$O130,IF(AND(V$254&gt;$R130,SUM($U130:U130)+$K130&lt;=$F130),$K130,IF(AND(V$254&gt;$R130,SUM($U130:U130)+$K130&gt;$F130),$F130-SUM($U130:U130),0))))</f>
        <v>0</v>
      </c>
      <c r="W130" s="187">
        <f ca="1">IF(AND(W$254=$R130,$J130=100%),$O130,IF(W$254=$R130,$O130,IF(AND(W$254&gt;$R130,SUM($U130:V130)+$K130&lt;=$F130),$K130,IF(AND(W$254&gt;$R130,SUM($U130:V130)+$K130&gt;$F130),$F130-SUM($U130:V130),0))))</f>
        <v>0</v>
      </c>
      <c r="X130" s="187">
        <f ca="1">IF(AND(X$254=$R130,$J130=100%),$O130,IF(X$254=$R130,$O130,IF(AND(X$254&gt;$R130,SUM($U130:W130)+$K130&lt;=$F130),$K130,IF(AND(X$254&gt;$R130,SUM($U130:W130)+$K130&gt;$F130),$F130-SUM($U130:W130),0))))</f>
        <v>0</v>
      </c>
      <c r="Y130" s="187">
        <f ca="1">IF(AND(Y$254=$R130,$J130=100%),$O130,IF(Y$254=$R130,$O130,IF(AND(Y$254&gt;$R130,SUM($U130:X130)+$K130&lt;=$F130),$K130,IF(AND(Y$254&gt;$R130,SUM($U130:X130)+$K130&gt;$F130),$F130-SUM($U130:X130),0))))</f>
        <v>0</v>
      </c>
      <c r="Z130" s="187">
        <f ca="1">IF(AND(Z$254=$R130,$J130=100%),$O130,IF(Z$254=$R130,$O130,IF(AND(Z$254&gt;$R130,SUM($U130:Y130)+$K130&lt;=$F130),$K130,IF(AND(Z$254&gt;$R130,SUM($U130:Y130)+$K130&gt;$F130),$F130-SUM($U130:Y130),0))))</f>
        <v>0</v>
      </c>
      <c r="AA130" s="187">
        <f ca="1">IF(AND(AA$254=$R130,$J130=100%),$O130,IF(AA$254=$R130,$O130,IF(AND(AA$254&gt;$R130,SUM($U130:Z130)+$K130&lt;=$F130),$K130,IF(AND(AA$254&gt;$R130,SUM($U130:Z130)+$K130&gt;$F130),$F130-SUM($U130:Z130),0))))</f>
        <v>0</v>
      </c>
      <c r="AB130" s="187">
        <f ca="1">IF(AND(AB$254=$R130,$J130=100%),$O130,IF(AB$254=$R130,$O130,IF(AND(AB$254&gt;$R130,SUM($U130:AA130)+$K130&lt;=$F130),$K130,IF(AND(AB$254&gt;$R130,SUM($U130:AA130)+$K130&gt;$F130),$F130-SUM($U130:AA130),0))))</f>
        <v>0</v>
      </c>
      <c r="AC130" s="187">
        <f ca="1">IF(AND(AC$254=$R130,$J130=100%),$O130,IF(AC$254=$R130,$O130,IF(AND(AC$254&gt;$R130,SUM($U130:AB130)+$K130&lt;=$F130),$K130,IF(AND(AC$254&gt;$R130,SUM($U130:AB130)+$K130&gt;$F130),$F130-SUM($U130:AB130),0))))</f>
        <v>0</v>
      </c>
      <c r="AD130" s="187">
        <f ca="1">IF(AND(AD$254=$R130,$J130=100%),$O130,IF(AD$254=$R130,$O130,IF(AND(AD$254&gt;$R130,SUM($U130:AC130)+$K130&lt;=$F130),$K130,IF(AND(AD$254&gt;$R130,SUM($U130:AC130)+$K130&gt;$F130),$F130-SUM($U130:AC130),0))))</f>
        <v>0</v>
      </c>
      <c r="AE130" s="187">
        <f ca="1">IF(AND(AE$254=$R130,$J130=100%),$O130,IF(AE$254=$R130,$O130,IF(AND(AE$254&gt;$R130,SUM($U130:AD130)+$K130&lt;=$F130),$K130,IF(AND(AE$254&gt;$R130,SUM($U130:AD130)+$K130&gt;$F130),$F130-SUM($U130:AD130),0))))</f>
        <v>0</v>
      </c>
      <c r="AF130" s="187">
        <f ca="1">IF(AND(AF$254=$R130,$J130=100%),$O130,IF(AF$254=$R130,$O130,IF(AND(AF$254&gt;$R130,SUM($U130:AE130)+$K130&lt;=$F130),$K130,IF(AND(AF$254&gt;$R130,SUM($U130:AE130)+$K130&gt;$F130),$F130-SUM($U130:AE130),0))))</f>
        <v>0</v>
      </c>
      <c r="AG130" s="187">
        <f ca="1">IF(AND(AG$254=$R130,$J130=100%),$O130,IF(AG$254=$R130,$O130,IF(AND(AG$254&gt;$R130,SUM($U130:AF130)+$K130&lt;=$F130),$K130,IF(AND(AG$254&gt;$R130,SUM($U130:AF130)+$K130&gt;$F130),$F130-SUM($U130:AF130),0))))</f>
        <v>0</v>
      </c>
      <c r="AI130" s="1">
        <f t="shared" ca="1" si="25"/>
        <v>0</v>
      </c>
      <c r="AJ130" s="1">
        <f t="shared" ca="1" si="25"/>
        <v>0</v>
      </c>
      <c r="AK130" s="1">
        <f t="shared" ca="1" si="25"/>
        <v>0</v>
      </c>
      <c r="AL130" s="1">
        <f t="shared" ca="1" si="25"/>
        <v>0</v>
      </c>
      <c r="AM130" s="1">
        <f t="shared" ca="1" si="25"/>
        <v>0</v>
      </c>
      <c r="AN130" s="1">
        <f t="shared" ca="1" si="25"/>
        <v>0</v>
      </c>
      <c r="AO130" s="1">
        <f t="shared" ca="1" si="25"/>
        <v>0</v>
      </c>
      <c r="AP130" s="1">
        <f t="shared" ca="1" si="25"/>
        <v>0</v>
      </c>
      <c r="AQ130" s="1">
        <f t="shared" ca="1" si="25"/>
        <v>0</v>
      </c>
      <c r="AR130" s="1">
        <f t="shared" ca="1" si="25"/>
        <v>0</v>
      </c>
      <c r="AS130" s="1">
        <f t="shared" ca="1" si="25"/>
        <v>0</v>
      </c>
      <c r="AT130" s="1">
        <f t="shared" ca="1" si="25"/>
        <v>0</v>
      </c>
      <c r="AU130" s="1">
        <f t="shared" ca="1" si="25"/>
        <v>0</v>
      </c>
    </row>
    <row r="131" spans="2:47" outlineLevel="1" x14ac:dyDescent="0.35">
      <c r="B131" s="1" t="str">
        <f t="shared" ca="1" si="14"/>
        <v/>
      </c>
      <c r="C131" s="1" t="str">
        <f t="shared" ca="1" si="15"/>
        <v/>
      </c>
      <c r="F131" s="1">
        <f t="shared" ca="1" si="16"/>
        <v>0</v>
      </c>
      <c r="H131" s="173">
        <f>Projekt!F196</f>
        <v>0</v>
      </c>
      <c r="I131" s="173">
        <f t="shared" si="17"/>
        <v>59</v>
      </c>
      <c r="J131" s="174">
        <f>Projekt!G196</f>
        <v>0</v>
      </c>
      <c r="K131" s="1">
        <f t="shared" ca="1" si="18"/>
        <v>0</v>
      </c>
      <c r="L131" s="1">
        <f t="shared" si="19"/>
        <v>0</v>
      </c>
      <c r="M131" s="1">
        <f t="shared" si="26"/>
        <v>0</v>
      </c>
      <c r="N131" s="1">
        <f t="shared" si="27"/>
        <v>11</v>
      </c>
      <c r="O131" s="1">
        <f t="shared" ca="1" si="28"/>
        <v>0</v>
      </c>
      <c r="P131" s="185">
        <f t="shared" ca="1" si="20"/>
        <v>0</v>
      </c>
      <c r="Q131" s="185">
        <f t="shared" ca="1" si="21"/>
        <v>0</v>
      </c>
      <c r="R131" s="1">
        <f t="shared" si="22"/>
        <v>1900</v>
      </c>
      <c r="S131" s="1" t="b">
        <f t="shared" ca="1" si="23"/>
        <v>1</v>
      </c>
      <c r="T131" s="1">
        <f t="shared" ca="1" si="24"/>
        <v>0</v>
      </c>
      <c r="U131" s="186">
        <f t="shared" ca="1" si="29"/>
        <v>0</v>
      </c>
      <c r="V131" s="187">
        <f ca="1">IF(AND(V$254=$R131,$J131=100%),$O131,IF(V$254=$R131,$O131,IF(AND(V$254&gt;$R131,SUM($U131:U131)+$K131&lt;=$F131),$K131,IF(AND(V$254&gt;$R131,SUM($U131:U131)+$K131&gt;$F131),$F131-SUM($U131:U131),0))))</f>
        <v>0</v>
      </c>
      <c r="W131" s="187">
        <f ca="1">IF(AND(W$254=$R131,$J131=100%),$O131,IF(W$254=$R131,$O131,IF(AND(W$254&gt;$R131,SUM($U131:V131)+$K131&lt;=$F131),$K131,IF(AND(W$254&gt;$R131,SUM($U131:V131)+$K131&gt;$F131),$F131-SUM($U131:V131),0))))</f>
        <v>0</v>
      </c>
      <c r="X131" s="187">
        <f ca="1">IF(AND(X$254=$R131,$J131=100%),$O131,IF(X$254=$R131,$O131,IF(AND(X$254&gt;$R131,SUM($U131:W131)+$K131&lt;=$F131),$K131,IF(AND(X$254&gt;$R131,SUM($U131:W131)+$K131&gt;$F131),$F131-SUM($U131:W131),0))))</f>
        <v>0</v>
      </c>
      <c r="Y131" s="187">
        <f ca="1">IF(AND(Y$254=$R131,$J131=100%),$O131,IF(Y$254=$R131,$O131,IF(AND(Y$254&gt;$R131,SUM($U131:X131)+$K131&lt;=$F131),$K131,IF(AND(Y$254&gt;$R131,SUM($U131:X131)+$K131&gt;$F131),$F131-SUM($U131:X131),0))))</f>
        <v>0</v>
      </c>
      <c r="Z131" s="187">
        <f ca="1">IF(AND(Z$254=$R131,$J131=100%),$O131,IF(Z$254=$R131,$O131,IF(AND(Z$254&gt;$R131,SUM($U131:Y131)+$K131&lt;=$F131),$K131,IF(AND(Z$254&gt;$R131,SUM($U131:Y131)+$K131&gt;$F131),$F131-SUM($U131:Y131),0))))</f>
        <v>0</v>
      </c>
      <c r="AA131" s="187">
        <f ca="1">IF(AND(AA$254=$R131,$J131=100%),$O131,IF(AA$254=$R131,$O131,IF(AND(AA$254&gt;$R131,SUM($U131:Z131)+$K131&lt;=$F131),$K131,IF(AND(AA$254&gt;$R131,SUM($U131:Z131)+$K131&gt;$F131),$F131-SUM($U131:Z131),0))))</f>
        <v>0</v>
      </c>
      <c r="AB131" s="187">
        <f ca="1">IF(AND(AB$254=$R131,$J131=100%),$O131,IF(AB$254=$R131,$O131,IF(AND(AB$254&gt;$R131,SUM($U131:AA131)+$K131&lt;=$F131),$K131,IF(AND(AB$254&gt;$R131,SUM($U131:AA131)+$K131&gt;$F131),$F131-SUM($U131:AA131),0))))</f>
        <v>0</v>
      </c>
      <c r="AC131" s="187">
        <f ca="1">IF(AND(AC$254=$R131,$J131=100%),$O131,IF(AC$254=$R131,$O131,IF(AND(AC$254&gt;$R131,SUM($U131:AB131)+$K131&lt;=$F131),$K131,IF(AND(AC$254&gt;$R131,SUM($U131:AB131)+$K131&gt;$F131),$F131-SUM($U131:AB131),0))))</f>
        <v>0</v>
      </c>
      <c r="AD131" s="187">
        <f ca="1">IF(AND(AD$254=$R131,$J131=100%),$O131,IF(AD$254=$R131,$O131,IF(AND(AD$254&gt;$R131,SUM($U131:AC131)+$K131&lt;=$F131),$K131,IF(AND(AD$254&gt;$R131,SUM($U131:AC131)+$K131&gt;$F131),$F131-SUM($U131:AC131),0))))</f>
        <v>0</v>
      </c>
      <c r="AE131" s="187">
        <f ca="1">IF(AND(AE$254=$R131,$J131=100%),$O131,IF(AE$254=$R131,$O131,IF(AND(AE$254&gt;$R131,SUM($U131:AD131)+$K131&lt;=$F131),$K131,IF(AND(AE$254&gt;$R131,SUM($U131:AD131)+$K131&gt;$F131),$F131-SUM($U131:AD131),0))))</f>
        <v>0</v>
      </c>
      <c r="AF131" s="187">
        <f ca="1">IF(AND(AF$254=$R131,$J131=100%),$O131,IF(AF$254=$R131,$O131,IF(AND(AF$254&gt;$R131,SUM($U131:AE131)+$K131&lt;=$F131),$K131,IF(AND(AF$254&gt;$R131,SUM($U131:AE131)+$K131&gt;$F131),$F131-SUM($U131:AE131),0))))</f>
        <v>0</v>
      </c>
      <c r="AG131" s="187">
        <f ca="1">IF(AND(AG$254=$R131,$J131=100%),$O131,IF(AG$254=$R131,$O131,IF(AND(AG$254&gt;$R131,SUM($U131:AF131)+$K131&lt;=$F131),$K131,IF(AND(AG$254&gt;$R131,SUM($U131:AF131)+$K131&gt;$F131),$F131-SUM($U131:AF131),0))))</f>
        <v>0</v>
      </c>
      <c r="AI131" s="1">
        <f t="shared" ca="1" si="25"/>
        <v>0</v>
      </c>
      <c r="AJ131" s="1">
        <f t="shared" ca="1" si="25"/>
        <v>0</v>
      </c>
      <c r="AK131" s="1">
        <f t="shared" ca="1" si="25"/>
        <v>0</v>
      </c>
      <c r="AL131" s="1">
        <f t="shared" ca="1" si="25"/>
        <v>0</v>
      </c>
      <c r="AM131" s="1">
        <f t="shared" ca="1" si="25"/>
        <v>0</v>
      </c>
      <c r="AN131" s="1">
        <f t="shared" ca="1" si="25"/>
        <v>0</v>
      </c>
      <c r="AO131" s="1">
        <f t="shared" ca="1" si="25"/>
        <v>0</v>
      </c>
      <c r="AP131" s="1">
        <f t="shared" ca="1" si="25"/>
        <v>0</v>
      </c>
      <c r="AQ131" s="1">
        <f t="shared" ca="1" si="25"/>
        <v>0</v>
      </c>
      <c r="AR131" s="1">
        <f t="shared" ca="1" si="25"/>
        <v>0</v>
      </c>
      <c r="AS131" s="1">
        <f t="shared" ca="1" si="25"/>
        <v>0</v>
      </c>
      <c r="AT131" s="1">
        <f t="shared" ca="1" si="25"/>
        <v>0</v>
      </c>
      <c r="AU131" s="1">
        <f t="shared" ca="1" si="25"/>
        <v>0</v>
      </c>
    </row>
    <row r="132" spans="2:47" outlineLevel="1" x14ac:dyDescent="0.35">
      <c r="B132" s="1" t="str">
        <f t="shared" ca="1" si="14"/>
        <v/>
      </c>
      <c r="C132" s="1" t="str">
        <f t="shared" ca="1" si="15"/>
        <v/>
      </c>
      <c r="F132" s="1">
        <f t="shared" ca="1" si="16"/>
        <v>0</v>
      </c>
      <c r="H132" s="173">
        <f>Projekt!F197</f>
        <v>0</v>
      </c>
      <c r="I132" s="173">
        <f t="shared" si="17"/>
        <v>59</v>
      </c>
      <c r="J132" s="174">
        <f>Projekt!G197</f>
        <v>0</v>
      </c>
      <c r="K132" s="1">
        <f t="shared" ca="1" si="18"/>
        <v>0</v>
      </c>
      <c r="L132" s="1">
        <f t="shared" si="19"/>
        <v>0</v>
      </c>
      <c r="M132" s="1">
        <f t="shared" si="26"/>
        <v>0</v>
      </c>
      <c r="N132" s="1">
        <f t="shared" si="27"/>
        <v>11</v>
      </c>
      <c r="O132" s="1">
        <f t="shared" ca="1" si="28"/>
        <v>0</v>
      </c>
      <c r="P132" s="185">
        <f t="shared" ca="1" si="20"/>
        <v>0</v>
      </c>
      <c r="Q132" s="185">
        <f t="shared" ca="1" si="21"/>
        <v>0</v>
      </c>
      <c r="R132" s="1">
        <f t="shared" si="22"/>
        <v>1900</v>
      </c>
      <c r="S132" s="1" t="b">
        <f t="shared" ca="1" si="23"/>
        <v>1</v>
      </c>
      <c r="T132" s="1">
        <f t="shared" ca="1" si="24"/>
        <v>0</v>
      </c>
      <c r="U132" s="186">
        <f t="shared" ca="1" si="29"/>
        <v>0</v>
      </c>
      <c r="V132" s="187">
        <f ca="1">IF(AND(V$254=$R132,$J132=100%),$O132,IF(V$254=$R132,$O132,IF(AND(V$254&gt;$R132,SUM($U132:U132)+$K132&lt;=$F132),$K132,IF(AND(V$254&gt;$R132,SUM($U132:U132)+$K132&gt;$F132),$F132-SUM($U132:U132),0))))</f>
        <v>0</v>
      </c>
      <c r="W132" s="187">
        <f ca="1">IF(AND(W$254=$R132,$J132=100%),$O132,IF(W$254=$R132,$O132,IF(AND(W$254&gt;$R132,SUM($U132:V132)+$K132&lt;=$F132),$K132,IF(AND(W$254&gt;$R132,SUM($U132:V132)+$K132&gt;$F132),$F132-SUM($U132:V132),0))))</f>
        <v>0</v>
      </c>
      <c r="X132" s="187">
        <f ca="1">IF(AND(X$254=$R132,$J132=100%),$O132,IF(X$254=$R132,$O132,IF(AND(X$254&gt;$R132,SUM($U132:W132)+$K132&lt;=$F132),$K132,IF(AND(X$254&gt;$R132,SUM($U132:W132)+$K132&gt;$F132),$F132-SUM($U132:W132),0))))</f>
        <v>0</v>
      </c>
      <c r="Y132" s="187">
        <f ca="1">IF(AND(Y$254=$R132,$J132=100%),$O132,IF(Y$254=$R132,$O132,IF(AND(Y$254&gt;$R132,SUM($U132:X132)+$K132&lt;=$F132),$K132,IF(AND(Y$254&gt;$R132,SUM($U132:X132)+$K132&gt;$F132),$F132-SUM($U132:X132),0))))</f>
        <v>0</v>
      </c>
      <c r="Z132" s="187">
        <f ca="1">IF(AND(Z$254=$R132,$J132=100%),$O132,IF(Z$254=$R132,$O132,IF(AND(Z$254&gt;$R132,SUM($U132:Y132)+$K132&lt;=$F132),$K132,IF(AND(Z$254&gt;$R132,SUM($U132:Y132)+$K132&gt;$F132),$F132-SUM($U132:Y132),0))))</f>
        <v>0</v>
      </c>
      <c r="AA132" s="187">
        <f ca="1">IF(AND(AA$254=$R132,$J132=100%),$O132,IF(AA$254=$R132,$O132,IF(AND(AA$254&gt;$R132,SUM($U132:Z132)+$K132&lt;=$F132),$K132,IF(AND(AA$254&gt;$R132,SUM($U132:Z132)+$K132&gt;$F132),$F132-SUM($U132:Z132),0))))</f>
        <v>0</v>
      </c>
      <c r="AB132" s="187">
        <f ca="1">IF(AND(AB$254=$R132,$J132=100%),$O132,IF(AB$254=$R132,$O132,IF(AND(AB$254&gt;$R132,SUM($U132:AA132)+$K132&lt;=$F132),$K132,IF(AND(AB$254&gt;$R132,SUM($U132:AA132)+$K132&gt;$F132),$F132-SUM($U132:AA132),0))))</f>
        <v>0</v>
      </c>
      <c r="AC132" s="187">
        <f ca="1">IF(AND(AC$254=$R132,$J132=100%),$O132,IF(AC$254=$R132,$O132,IF(AND(AC$254&gt;$R132,SUM($U132:AB132)+$K132&lt;=$F132),$K132,IF(AND(AC$254&gt;$R132,SUM($U132:AB132)+$K132&gt;$F132),$F132-SUM($U132:AB132),0))))</f>
        <v>0</v>
      </c>
      <c r="AD132" s="187">
        <f ca="1">IF(AND(AD$254=$R132,$J132=100%),$O132,IF(AD$254=$R132,$O132,IF(AND(AD$254&gt;$R132,SUM($U132:AC132)+$K132&lt;=$F132),$K132,IF(AND(AD$254&gt;$R132,SUM($U132:AC132)+$K132&gt;$F132),$F132-SUM($U132:AC132),0))))</f>
        <v>0</v>
      </c>
      <c r="AE132" s="187">
        <f ca="1">IF(AND(AE$254=$R132,$J132=100%),$O132,IF(AE$254=$R132,$O132,IF(AND(AE$254&gt;$R132,SUM($U132:AD132)+$K132&lt;=$F132),$K132,IF(AND(AE$254&gt;$R132,SUM($U132:AD132)+$K132&gt;$F132),$F132-SUM($U132:AD132),0))))</f>
        <v>0</v>
      </c>
      <c r="AF132" s="187">
        <f ca="1">IF(AND(AF$254=$R132,$J132=100%),$O132,IF(AF$254=$R132,$O132,IF(AND(AF$254&gt;$R132,SUM($U132:AE132)+$K132&lt;=$F132),$K132,IF(AND(AF$254&gt;$R132,SUM($U132:AE132)+$K132&gt;$F132),$F132-SUM($U132:AE132),0))))</f>
        <v>0</v>
      </c>
      <c r="AG132" s="187">
        <f ca="1">IF(AND(AG$254=$R132,$J132=100%),$O132,IF(AG$254=$R132,$O132,IF(AND(AG$254&gt;$R132,SUM($U132:AF132)+$K132&lt;=$F132),$K132,IF(AND(AG$254&gt;$R132,SUM($U132:AF132)+$K132&gt;$F132),$F132-SUM($U132:AF132),0))))</f>
        <v>0</v>
      </c>
      <c r="AI132" s="1">
        <f t="shared" ca="1" si="25"/>
        <v>0</v>
      </c>
      <c r="AJ132" s="1">
        <f t="shared" ca="1" si="25"/>
        <v>0</v>
      </c>
      <c r="AK132" s="1">
        <f t="shared" ca="1" si="25"/>
        <v>0</v>
      </c>
      <c r="AL132" s="1">
        <f t="shared" ca="1" si="25"/>
        <v>0</v>
      </c>
      <c r="AM132" s="1">
        <f t="shared" ca="1" si="25"/>
        <v>0</v>
      </c>
      <c r="AN132" s="1">
        <f t="shared" ca="1" si="25"/>
        <v>0</v>
      </c>
      <c r="AO132" s="1">
        <f t="shared" ca="1" si="25"/>
        <v>0</v>
      </c>
      <c r="AP132" s="1">
        <f t="shared" ca="1" si="25"/>
        <v>0</v>
      </c>
      <c r="AQ132" s="1">
        <f t="shared" ca="1" si="25"/>
        <v>0</v>
      </c>
      <c r="AR132" s="1">
        <f t="shared" ca="1" si="25"/>
        <v>0</v>
      </c>
      <c r="AS132" s="1">
        <f t="shared" ca="1" si="25"/>
        <v>0</v>
      </c>
      <c r="AT132" s="1">
        <f t="shared" ca="1" si="25"/>
        <v>0</v>
      </c>
      <c r="AU132" s="1">
        <f t="shared" ca="1" si="25"/>
        <v>0</v>
      </c>
    </row>
    <row r="133" spans="2:47" outlineLevel="1" x14ac:dyDescent="0.35">
      <c r="B133" s="1" t="str">
        <f t="shared" ca="1" si="14"/>
        <v/>
      </c>
      <c r="C133" s="1" t="str">
        <f t="shared" ca="1" si="15"/>
        <v/>
      </c>
      <c r="F133" s="1">
        <f t="shared" ca="1" si="16"/>
        <v>0</v>
      </c>
      <c r="H133" s="173">
        <f>Projekt!F198</f>
        <v>0</v>
      </c>
      <c r="I133" s="173">
        <f t="shared" si="17"/>
        <v>59</v>
      </c>
      <c r="J133" s="174">
        <f>Projekt!G198</f>
        <v>0</v>
      </c>
      <c r="K133" s="1">
        <f t="shared" ca="1" si="18"/>
        <v>0</v>
      </c>
      <c r="L133" s="1">
        <f t="shared" si="19"/>
        <v>0</v>
      </c>
      <c r="M133" s="1">
        <f t="shared" si="26"/>
        <v>0</v>
      </c>
      <c r="N133" s="1">
        <f t="shared" si="27"/>
        <v>11</v>
      </c>
      <c r="O133" s="1">
        <f t="shared" ca="1" si="28"/>
        <v>0</v>
      </c>
      <c r="P133" s="185">
        <f t="shared" ca="1" si="20"/>
        <v>0</v>
      </c>
      <c r="Q133" s="185">
        <f t="shared" ca="1" si="21"/>
        <v>0</v>
      </c>
      <c r="R133" s="1">
        <f t="shared" si="22"/>
        <v>1900</v>
      </c>
      <c r="S133" s="1" t="b">
        <f t="shared" ca="1" si="23"/>
        <v>1</v>
      </c>
      <c r="T133" s="1">
        <f t="shared" ca="1" si="24"/>
        <v>0</v>
      </c>
      <c r="U133" s="186">
        <f t="shared" ca="1" si="29"/>
        <v>0</v>
      </c>
      <c r="V133" s="187">
        <f ca="1">IF(AND(V$254=$R133,$J133=100%),$O133,IF(V$254=$R133,$O133,IF(AND(V$254&gt;$R133,SUM($U133:U133)+$K133&lt;=$F133),$K133,IF(AND(V$254&gt;$R133,SUM($U133:U133)+$K133&gt;$F133),$F133-SUM($U133:U133),0))))</f>
        <v>0</v>
      </c>
      <c r="W133" s="187">
        <f ca="1">IF(AND(W$254=$R133,$J133=100%),$O133,IF(W$254=$R133,$O133,IF(AND(W$254&gt;$R133,SUM($U133:V133)+$K133&lt;=$F133),$K133,IF(AND(W$254&gt;$R133,SUM($U133:V133)+$K133&gt;$F133),$F133-SUM($U133:V133),0))))</f>
        <v>0</v>
      </c>
      <c r="X133" s="187">
        <f ca="1">IF(AND(X$254=$R133,$J133=100%),$O133,IF(X$254=$R133,$O133,IF(AND(X$254&gt;$R133,SUM($U133:W133)+$K133&lt;=$F133),$K133,IF(AND(X$254&gt;$R133,SUM($U133:W133)+$K133&gt;$F133),$F133-SUM($U133:W133),0))))</f>
        <v>0</v>
      </c>
      <c r="Y133" s="187">
        <f ca="1">IF(AND(Y$254=$R133,$J133=100%),$O133,IF(Y$254=$R133,$O133,IF(AND(Y$254&gt;$R133,SUM($U133:X133)+$K133&lt;=$F133),$K133,IF(AND(Y$254&gt;$R133,SUM($U133:X133)+$K133&gt;$F133),$F133-SUM($U133:X133),0))))</f>
        <v>0</v>
      </c>
      <c r="Z133" s="187">
        <f ca="1">IF(AND(Z$254=$R133,$J133=100%),$O133,IF(Z$254=$R133,$O133,IF(AND(Z$254&gt;$R133,SUM($U133:Y133)+$K133&lt;=$F133),$K133,IF(AND(Z$254&gt;$R133,SUM($U133:Y133)+$K133&gt;$F133),$F133-SUM($U133:Y133),0))))</f>
        <v>0</v>
      </c>
      <c r="AA133" s="187">
        <f ca="1">IF(AND(AA$254=$R133,$J133=100%),$O133,IF(AA$254=$R133,$O133,IF(AND(AA$254&gt;$R133,SUM($U133:Z133)+$K133&lt;=$F133),$K133,IF(AND(AA$254&gt;$R133,SUM($U133:Z133)+$K133&gt;$F133),$F133-SUM($U133:Z133),0))))</f>
        <v>0</v>
      </c>
      <c r="AB133" s="187">
        <f ca="1">IF(AND(AB$254=$R133,$J133=100%),$O133,IF(AB$254=$R133,$O133,IF(AND(AB$254&gt;$R133,SUM($U133:AA133)+$K133&lt;=$F133),$K133,IF(AND(AB$254&gt;$R133,SUM($U133:AA133)+$K133&gt;$F133),$F133-SUM($U133:AA133),0))))</f>
        <v>0</v>
      </c>
      <c r="AC133" s="187">
        <f ca="1">IF(AND(AC$254=$R133,$J133=100%),$O133,IF(AC$254=$R133,$O133,IF(AND(AC$254&gt;$R133,SUM($U133:AB133)+$K133&lt;=$F133),$K133,IF(AND(AC$254&gt;$R133,SUM($U133:AB133)+$K133&gt;$F133),$F133-SUM($U133:AB133),0))))</f>
        <v>0</v>
      </c>
      <c r="AD133" s="187">
        <f ca="1">IF(AND(AD$254=$R133,$J133=100%),$O133,IF(AD$254=$R133,$O133,IF(AND(AD$254&gt;$R133,SUM($U133:AC133)+$K133&lt;=$F133),$K133,IF(AND(AD$254&gt;$R133,SUM($U133:AC133)+$K133&gt;$F133),$F133-SUM($U133:AC133),0))))</f>
        <v>0</v>
      </c>
      <c r="AE133" s="187">
        <f ca="1">IF(AND(AE$254=$R133,$J133=100%),$O133,IF(AE$254=$R133,$O133,IF(AND(AE$254&gt;$R133,SUM($U133:AD133)+$K133&lt;=$F133),$K133,IF(AND(AE$254&gt;$R133,SUM($U133:AD133)+$K133&gt;$F133),$F133-SUM($U133:AD133),0))))</f>
        <v>0</v>
      </c>
      <c r="AF133" s="187">
        <f ca="1">IF(AND(AF$254=$R133,$J133=100%),$O133,IF(AF$254=$R133,$O133,IF(AND(AF$254&gt;$R133,SUM($U133:AE133)+$K133&lt;=$F133),$K133,IF(AND(AF$254&gt;$R133,SUM($U133:AE133)+$K133&gt;$F133),$F133-SUM($U133:AE133),0))))</f>
        <v>0</v>
      </c>
      <c r="AG133" s="187">
        <f ca="1">IF(AND(AG$254=$R133,$J133=100%),$O133,IF(AG$254=$R133,$O133,IF(AND(AG$254&gt;$R133,SUM($U133:AF133)+$K133&lt;=$F133),$K133,IF(AND(AG$254&gt;$R133,SUM($U133:AF133)+$K133&gt;$F133),$F133-SUM($U133:AF133),0))))</f>
        <v>0</v>
      </c>
      <c r="AI133" s="1">
        <f t="shared" ref="AI133:AU142" ca="1" si="30">ROUND(SUMIF($U$254:$AG$254,AI$254,$U133:$AG133),1)</f>
        <v>0</v>
      </c>
      <c r="AJ133" s="1">
        <f t="shared" ca="1" si="30"/>
        <v>0</v>
      </c>
      <c r="AK133" s="1">
        <f t="shared" ca="1" si="30"/>
        <v>0</v>
      </c>
      <c r="AL133" s="1">
        <f t="shared" ca="1" si="30"/>
        <v>0</v>
      </c>
      <c r="AM133" s="1">
        <f t="shared" ca="1" si="30"/>
        <v>0</v>
      </c>
      <c r="AN133" s="1">
        <f t="shared" ca="1" si="30"/>
        <v>0</v>
      </c>
      <c r="AO133" s="1">
        <f t="shared" ca="1" si="30"/>
        <v>0</v>
      </c>
      <c r="AP133" s="1">
        <f t="shared" ca="1" si="30"/>
        <v>0</v>
      </c>
      <c r="AQ133" s="1">
        <f t="shared" ca="1" si="30"/>
        <v>0</v>
      </c>
      <c r="AR133" s="1">
        <f t="shared" ca="1" si="30"/>
        <v>0</v>
      </c>
      <c r="AS133" s="1">
        <f t="shared" ca="1" si="30"/>
        <v>0</v>
      </c>
      <c r="AT133" s="1">
        <f t="shared" ca="1" si="30"/>
        <v>0</v>
      </c>
      <c r="AU133" s="1">
        <f t="shared" ca="1" si="30"/>
        <v>0</v>
      </c>
    </row>
    <row r="134" spans="2:47" outlineLevel="1" x14ac:dyDescent="0.35">
      <c r="B134" s="1" t="str">
        <f t="shared" ca="1" si="14"/>
        <v/>
      </c>
      <c r="C134" s="1" t="str">
        <f t="shared" ca="1" si="15"/>
        <v/>
      </c>
      <c r="F134" s="1">
        <f t="shared" ca="1" si="16"/>
        <v>0</v>
      </c>
      <c r="H134" s="173">
        <f>Projekt!F199</f>
        <v>0</v>
      </c>
      <c r="I134" s="173">
        <f t="shared" si="17"/>
        <v>59</v>
      </c>
      <c r="J134" s="174">
        <f>Projekt!G199</f>
        <v>0</v>
      </c>
      <c r="K134" s="1">
        <f t="shared" ca="1" si="18"/>
        <v>0</v>
      </c>
      <c r="L134" s="1">
        <f t="shared" si="19"/>
        <v>0</v>
      </c>
      <c r="M134" s="1">
        <f t="shared" si="26"/>
        <v>0</v>
      </c>
      <c r="N134" s="1">
        <f t="shared" si="27"/>
        <v>11</v>
      </c>
      <c r="O134" s="1">
        <f t="shared" ca="1" si="28"/>
        <v>0</v>
      </c>
      <c r="P134" s="185">
        <f t="shared" ca="1" si="20"/>
        <v>0</v>
      </c>
      <c r="Q134" s="185">
        <f t="shared" ca="1" si="21"/>
        <v>0</v>
      </c>
      <c r="R134" s="1">
        <f t="shared" si="22"/>
        <v>1900</v>
      </c>
      <c r="S134" s="1" t="b">
        <f t="shared" ca="1" si="23"/>
        <v>1</v>
      </c>
      <c r="T134" s="1">
        <f t="shared" ca="1" si="24"/>
        <v>0</v>
      </c>
      <c r="U134" s="186">
        <f t="shared" ca="1" si="29"/>
        <v>0</v>
      </c>
      <c r="V134" s="187">
        <f ca="1">IF(AND(V$254=$R134,$J134=100%),$O134,IF(V$254=$R134,$O134,IF(AND(V$254&gt;$R134,SUM($U134:U134)+$K134&lt;=$F134),$K134,IF(AND(V$254&gt;$R134,SUM($U134:U134)+$K134&gt;$F134),$F134-SUM($U134:U134),0))))</f>
        <v>0</v>
      </c>
      <c r="W134" s="187">
        <f ca="1">IF(AND(W$254=$R134,$J134=100%),$O134,IF(W$254=$R134,$O134,IF(AND(W$254&gt;$R134,SUM($U134:V134)+$K134&lt;=$F134),$K134,IF(AND(W$254&gt;$R134,SUM($U134:V134)+$K134&gt;$F134),$F134-SUM($U134:V134),0))))</f>
        <v>0</v>
      </c>
      <c r="X134" s="187">
        <f ca="1">IF(AND(X$254=$R134,$J134=100%),$O134,IF(X$254=$R134,$O134,IF(AND(X$254&gt;$R134,SUM($U134:W134)+$K134&lt;=$F134),$K134,IF(AND(X$254&gt;$R134,SUM($U134:W134)+$K134&gt;$F134),$F134-SUM($U134:W134),0))))</f>
        <v>0</v>
      </c>
      <c r="Y134" s="187">
        <f ca="1">IF(AND(Y$254=$R134,$J134=100%),$O134,IF(Y$254=$R134,$O134,IF(AND(Y$254&gt;$R134,SUM($U134:X134)+$K134&lt;=$F134),$K134,IF(AND(Y$254&gt;$R134,SUM($U134:X134)+$K134&gt;$F134),$F134-SUM($U134:X134),0))))</f>
        <v>0</v>
      </c>
      <c r="Z134" s="187">
        <f ca="1">IF(AND(Z$254=$R134,$J134=100%),$O134,IF(Z$254=$R134,$O134,IF(AND(Z$254&gt;$R134,SUM($U134:Y134)+$K134&lt;=$F134),$K134,IF(AND(Z$254&gt;$R134,SUM($U134:Y134)+$K134&gt;$F134),$F134-SUM($U134:Y134),0))))</f>
        <v>0</v>
      </c>
      <c r="AA134" s="187">
        <f ca="1">IF(AND(AA$254=$R134,$J134=100%),$O134,IF(AA$254=$R134,$O134,IF(AND(AA$254&gt;$R134,SUM($U134:Z134)+$K134&lt;=$F134),$K134,IF(AND(AA$254&gt;$R134,SUM($U134:Z134)+$K134&gt;$F134),$F134-SUM($U134:Z134),0))))</f>
        <v>0</v>
      </c>
      <c r="AB134" s="187">
        <f ca="1">IF(AND(AB$254=$R134,$J134=100%),$O134,IF(AB$254=$R134,$O134,IF(AND(AB$254&gt;$R134,SUM($U134:AA134)+$K134&lt;=$F134),$K134,IF(AND(AB$254&gt;$R134,SUM($U134:AA134)+$K134&gt;$F134),$F134-SUM($U134:AA134),0))))</f>
        <v>0</v>
      </c>
      <c r="AC134" s="187">
        <f ca="1">IF(AND(AC$254=$R134,$J134=100%),$O134,IF(AC$254=$R134,$O134,IF(AND(AC$254&gt;$R134,SUM($U134:AB134)+$K134&lt;=$F134),$K134,IF(AND(AC$254&gt;$R134,SUM($U134:AB134)+$K134&gt;$F134),$F134-SUM($U134:AB134),0))))</f>
        <v>0</v>
      </c>
      <c r="AD134" s="187">
        <f ca="1">IF(AND(AD$254=$R134,$J134=100%),$O134,IF(AD$254=$R134,$O134,IF(AND(AD$254&gt;$R134,SUM($U134:AC134)+$K134&lt;=$F134),$K134,IF(AND(AD$254&gt;$R134,SUM($U134:AC134)+$K134&gt;$F134),$F134-SUM($U134:AC134),0))))</f>
        <v>0</v>
      </c>
      <c r="AE134" s="187">
        <f ca="1">IF(AND(AE$254=$R134,$J134=100%),$O134,IF(AE$254=$R134,$O134,IF(AND(AE$254&gt;$R134,SUM($U134:AD134)+$K134&lt;=$F134),$K134,IF(AND(AE$254&gt;$R134,SUM($U134:AD134)+$K134&gt;$F134),$F134-SUM($U134:AD134),0))))</f>
        <v>0</v>
      </c>
      <c r="AF134" s="187">
        <f ca="1">IF(AND(AF$254=$R134,$J134=100%),$O134,IF(AF$254=$R134,$O134,IF(AND(AF$254&gt;$R134,SUM($U134:AE134)+$K134&lt;=$F134),$K134,IF(AND(AF$254&gt;$R134,SUM($U134:AE134)+$K134&gt;$F134),$F134-SUM($U134:AE134),0))))</f>
        <v>0</v>
      </c>
      <c r="AG134" s="187">
        <f ca="1">IF(AND(AG$254=$R134,$J134=100%),$O134,IF(AG$254=$R134,$O134,IF(AND(AG$254&gt;$R134,SUM($U134:AF134)+$K134&lt;=$F134),$K134,IF(AND(AG$254&gt;$R134,SUM($U134:AF134)+$K134&gt;$F134),$F134-SUM($U134:AF134),0))))</f>
        <v>0</v>
      </c>
      <c r="AI134" s="1">
        <f t="shared" ca="1" si="30"/>
        <v>0</v>
      </c>
      <c r="AJ134" s="1">
        <f t="shared" ca="1" si="30"/>
        <v>0</v>
      </c>
      <c r="AK134" s="1">
        <f t="shared" ca="1" si="30"/>
        <v>0</v>
      </c>
      <c r="AL134" s="1">
        <f t="shared" ca="1" si="30"/>
        <v>0</v>
      </c>
      <c r="AM134" s="1">
        <f t="shared" ca="1" si="30"/>
        <v>0</v>
      </c>
      <c r="AN134" s="1">
        <f t="shared" ca="1" si="30"/>
        <v>0</v>
      </c>
      <c r="AO134" s="1">
        <f t="shared" ca="1" si="30"/>
        <v>0</v>
      </c>
      <c r="AP134" s="1">
        <f t="shared" ca="1" si="30"/>
        <v>0</v>
      </c>
      <c r="AQ134" s="1">
        <f t="shared" ca="1" si="30"/>
        <v>0</v>
      </c>
      <c r="AR134" s="1">
        <f t="shared" ca="1" si="30"/>
        <v>0</v>
      </c>
      <c r="AS134" s="1">
        <f t="shared" ca="1" si="30"/>
        <v>0</v>
      </c>
      <c r="AT134" s="1">
        <f t="shared" ca="1" si="30"/>
        <v>0</v>
      </c>
      <c r="AU134" s="1">
        <f t="shared" ca="1" si="30"/>
        <v>0</v>
      </c>
    </row>
    <row r="135" spans="2:47" outlineLevel="1" x14ac:dyDescent="0.35">
      <c r="B135" s="1" t="str">
        <f t="shared" ca="1" si="14"/>
        <v/>
      </c>
      <c r="C135" s="1" t="str">
        <f t="shared" ca="1" si="15"/>
        <v/>
      </c>
      <c r="F135" s="1">
        <f t="shared" ca="1" si="16"/>
        <v>0</v>
      </c>
      <c r="H135" s="173">
        <f>Projekt!F200</f>
        <v>0</v>
      </c>
      <c r="I135" s="173">
        <f t="shared" si="17"/>
        <v>59</v>
      </c>
      <c r="J135" s="174">
        <f>Projekt!G200</f>
        <v>0</v>
      </c>
      <c r="K135" s="1">
        <f t="shared" ca="1" si="18"/>
        <v>0</v>
      </c>
      <c r="L135" s="1">
        <f t="shared" si="19"/>
        <v>0</v>
      </c>
      <c r="M135" s="1">
        <f t="shared" si="26"/>
        <v>0</v>
      </c>
      <c r="N135" s="1">
        <f t="shared" si="27"/>
        <v>11</v>
      </c>
      <c r="O135" s="1">
        <f t="shared" ca="1" si="28"/>
        <v>0</v>
      </c>
      <c r="P135" s="185">
        <f t="shared" ca="1" si="20"/>
        <v>0</v>
      </c>
      <c r="Q135" s="185">
        <f t="shared" ca="1" si="21"/>
        <v>0</v>
      </c>
      <c r="R135" s="1">
        <f t="shared" si="22"/>
        <v>1900</v>
      </c>
      <c r="S135" s="1" t="b">
        <f t="shared" ca="1" si="23"/>
        <v>1</v>
      </c>
      <c r="T135" s="1">
        <f t="shared" ca="1" si="24"/>
        <v>0</v>
      </c>
      <c r="U135" s="186">
        <f t="shared" ca="1" si="29"/>
        <v>0</v>
      </c>
      <c r="V135" s="187">
        <f ca="1">IF(AND(V$254=$R135,$J135=100%),$O135,IF(V$254=$R135,$O135,IF(AND(V$254&gt;$R135,SUM($U135:U135)+$K135&lt;=$F135),$K135,IF(AND(V$254&gt;$R135,SUM($U135:U135)+$K135&gt;$F135),$F135-SUM($U135:U135),0))))</f>
        <v>0</v>
      </c>
      <c r="W135" s="187">
        <f ca="1">IF(AND(W$254=$R135,$J135=100%),$O135,IF(W$254=$R135,$O135,IF(AND(W$254&gt;$R135,SUM($U135:V135)+$K135&lt;=$F135),$K135,IF(AND(W$254&gt;$R135,SUM($U135:V135)+$K135&gt;$F135),$F135-SUM($U135:V135),0))))</f>
        <v>0</v>
      </c>
      <c r="X135" s="187">
        <f ca="1">IF(AND(X$254=$R135,$J135=100%),$O135,IF(X$254=$R135,$O135,IF(AND(X$254&gt;$R135,SUM($U135:W135)+$K135&lt;=$F135),$K135,IF(AND(X$254&gt;$R135,SUM($U135:W135)+$K135&gt;$F135),$F135-SUM($U135:W135),0))))</f>
        <v>0</v>
      </c>
      <c r="Y135" s="187">
        <f ca="1">IF(AND(Y$254=$R135,$J135=100%),$O135,IF(Y$254=$R135,$O135,IF(AND(Y$254&gt;$R135,SUM($U135:X135)+$K135&lt;=$F135),$K135,IF(AND(Y$254&gt;$R135,SUM($U135:X135)+$K135&gt;$F135),$F135-SUM($U135:X135),0))))</f>
        <v>0</v>
      </c>
      <c r="Z135" s="187">
        <f ca="1">IF(AND(Z$254=$R135,$J135=100%),$O135,IF(Z$254=$R135,$O135,IF(AND(Z$254&gt;$R135,SUM($U135:Y135)+$K135&lt;=$F135),$K135,IF(AND(Z$254&gt;$R135,SUM($U135:Y135)+$K135&gt;$F135),$F135-SUM($U135:Y135),0))))</f>
        <v>0</v>
      </c>
      <c r="AA135" s="187">
        <f ca="1">IF(AND(AA$254=$R135,$J135=100%),$O135,IF(AA$254=$R135,$O135,IF(AND(AA$254&gt;$R135,SUM($U135:Z135)+$K135&lt;=$F135),$K135,IF(AND(AA$254&gt;$R135,SUM($U135:Z135)+$K135&gt;$F135),$F135-SUM($U135:Z135),0))))</f>
        <v>0</v>
      </c>
      <c r="AB135" s="187">
        <f ca="1">IF(AND(AB$254=$R135,$J135=100%),$O135,IF(AB$254=$R135,$O135,IF(AND(AB$254&gt;$R135,SUM($U135:AA135)+$K135&lt;=$F135),$K135,IF(AND(AB$254&gt;$R135,SUM($U135:AA135)+$K135&gt;$F135),$F135-SUM($U135:AA135),0))))</f>
        <v>0</v>
      </c>
      <c r="AC135" s="187">
        <f ca="1">IF(AND(AC$254=$R135,$J135=100%),$O135,IF(AC$254=$R135,$O135,IF(AND(AC$254&gt;$R135,SUM($U135:AB135)+$K135&lt;=$F135),$K135,IF(AND(AC$254&gt;$R135,SUM($U135:AB135)+$K135&gt;$F135),$F135-SUM($U135:AB135),0))))</f>
        <v>0</v>
      </c>
      <c r="AD135" s="187">
        <f ca="1">IF(AND(AD$254=$R135,$J135=100%),$O135,IF(AD$254=$R135,$O135,IF(AND(AD$254&gt;$R135,SUM($U135:AC135)+$K135&lt;=$F135),$K135,IF(AND(AD$254&gt;$R135,SUM($U135:AC135)+$K135&gt;$F135),$F135-SUM($U135:AC135),0))))</f>
        <v>0</v>
      </c>
      <c r="AE135" s="187">
        <f ca="1">IF(AND(AE$254=$R135,$J135=100%),$O135,IF(AE$254=$R135,$O135,IF(AND(AE$254&gt;$R135,SUM($U135:AD135)+$K135&lt;=$F135),$K135,IF(AND(AE$254&gt;$R135,SUM($U135:AD135)+$K135&gt;$F135),$F135-SUM($U135:AD135),0))))</f>
        <v>0</v>
      </c>
      <c r="AF135" s="187">
        <f ca="1">IF(AND(AF$254=$R135,$J135=100%),$O135,IF(AF$254=$R135,$O135,IF(AND(AF$254&gt;$R135,SUM($U135:AE135)+$K135&lt;=$F135),$K135,IF(AND(AF$254&gt;$R135,SUM($U135:AE135)+$K135&gt;$F135),$F135-SUM($U135:AE135),0))))</f>
        <v>0</v>
      </c>
      <c r="AG135" s="187">
        <f ca="1">IF(AND(AG$254=$R135,$J135=100%),$O135,IF(AG$254=$R135,$O135,IF(AND(AG$254&gt;$R135,SUM($U135:AF135)+$K135&lt;=$F135),$K135,IF(AND(AG$254&gt;$R135,SUM($U135:AF135)+$K135&gt;$F135),$F135-SUM($U135:AF135),0))))</f>
        <v>0</v>
      </c>
      <c r="AI135" s="1">
        <f t="shared" ca="1" si="30"/>
        <v>0</v>
      </c>
      <c r="AJ135" s="1">
        <f t="shared" ca="1" si="30"/>
        <v>0</v>
      </c>
      <c r="AK135" s="1">
        <f t="shared" ca="1" si="30"/>
        <v>0</v>
      </c>
      <c r="AL135" s="1">
        <f t="shared" ca="1" si="30"/>
        <v>0</v>
      </c>
      <c r="AM135" s="1">
        <f t="shared" ca="1" si="30"/>
        <v>0</v>
      </c>
      <c r="AN135" s="1">
        <f t="shared" ca="1" si="30"/>
        <v>0</v>
      </c>
      <c r="AO135" s="1">
        <f t="shared" ca="1" si="30"/>
        <v>0</v>
      </c>
      <c r="AP135" s="1">
        <f t="shared" ca="1" si="30"/>
        <v>0</v>
      </c>
      <c r="AQ135" s="1">
        <f t="shared" ca="1" si="30"/>
        <v>0</v>
      </c>
      <c r="AR135" s="1">
        <f t="shared" ca="1" si="30"/>
        <v>0</v>
      </c>
      <c r="AS135" s="1">
        <f t="shared" ca="1" si="30"/>
        <v>0</v>
      </c>
      <c r="AT135" s="1">
        <f t="shared" ca="1" si="30"/>
        <v>0</v>
      </c>
      <c r="AU135" s="1">
        <f t="shared" ca="1" si="30"/>
        <v>0</v>
      </c>
    </row>
    <row r="136" spans="2:47" outlineLevel="1" x14ac:dyDescent="0.35">
      <c r="B136" s="1" t="str">
        <f t="shared" ca="1" si="14"/>
        <v/>
      </c>
      <c r="C136" s="1" t="str">
        <f t="shared" ca="1" si="15"/>
        <v/>
      </c>
      <c r="F136" s="1">
        <f t="shared" ca="1" si="16"/>
        <v>0</v>
      </c>
      <c r="H136" s="173">
        <f>Projekt!F201</f>
        <v>0</v>
      </c>
      <c r="I136" s="173">
        <f t="shared" si="17"/>
        <v>59</v>
      </c>
      <c r="J136" s="174">
        <f>Projekt!G201</f>
        <v>0</v>
      </c>
      <c r="K136" s="1">
        <f t="shared" ca="1" si="18"/>
        <v>0</v>
      </c>
      <c r="L136" s="1">
        <f t="shared" si="19"/>
        <v>0</v>
      </c>
      <c r="M136" s="1">
        <f t="shared" si="26"/>
        <v>0</v>
      </c>
      <c r="N136" s="1">
        <f t="shared" si="27"/>
        <v>11</v>
      </c>
      <c r="O136" s="1">
        <f t="shared" ca="1" si="28"/>
        <v>0</v>
      </c>
      <c r="P136" s="185">
        <f t="shared" ca="1" si="20"/>
        <v>0</v>
      </c>
      <c r="Q136" s="185">
        <f t="shared" ca="1" si="21"/>
        <v>0</v>
      </c>
      <c r="R136" s="1">
        <f t="shared" si="22"/>
        <v>1900</v>
      </c>
      <c r="S136" s="1" t="b">
        <f t="shared" ca="1" si="23"/>
        <v>1</v>
      </c>
      <c r="T136" s="1">
        <f t="shared" ca="1" si="24"/>
        <v>0</v>
      </c>
      <c r="U136" s="186">
        <f t="shared" ca="1" si="29"/>
        <v>0</v>
      </c>
      <c r="V136" s="187">
        <f ca="1">IF(AND(V$254=$R136,$J136=100%),$O136,IF(V$254=$R136,$O136,IF(AND(V$254&gt;$R136,SUM($U136:U136)+$K136&lt;=$F136),$K136,IF(AND(V$254&gt;$R136,SUM($U136:U136)+$K136&gt;$F136),$F136-SUM($U136:U136),0))))</f>
        <v>0</v>
      </c>
      <c r="W136" s="187">
        <f ca="1">IF(AND(W$254=$R136,$J136=100%),$O136,IF(W$254=$R136,$O136,IF(AND(W$254&gt;$R136,SUM($U136:V136)+$K136&lt;=$F136),$K136,IF(AND(W$254&gt;$R136,SUM($U136:V136)+$K136&gt;$F136),$F136-SUM($U136:V136),0))))</f>
        <v>0</v>
      </c>
      <c r="X136" s="187">
        <f ca="1">IF(AND(X$254=$R136,$J136=100%),$O136,IF(X$254=$R136,$O136,IF(AND(X$254&gt;$R136,SUM($U136:W136)+$K136&lt;=$F136),$K136,IF(AND(X$254&gt;$R136,SUM($U136:W136)+$K136&gt;$F136),$F136-SUM($U136:W136),0))))</f>
        <v>0</v>
      </c>
      <c r="Y136" s="187">
        <f ca="1">IF(AND(Y$254=$R136,$J136=100%),$O136,IF(Y$254=$R136,$O136,IF(AND(Y$254&gt;$R136,SUM($U136:X136)+$K136&lt;=$F136),$K136,IF(AND(Y$254&gt;$R136,SUM($U136:X136)+$K136&gt;$F136),$F136-SUM($U136:X136),0))))</f>
        <v>0</v>
      </c>
      <c r="Z136" s="187">
        <f ca="1">IF(AND(Z$254=$R136,$J136=100%),$O136,IF(Z$254=$R136,$O136,IF(AND(Z$254&gt;$R136,SUM($U136:Y136)+$K136&lt;=$F136),$K136,IF(AND(Z$254&gt;$R136,SUM($U136:Y136)+$K136&gt;$F136),$F136-SUM($U136:Y136),0))))</f>
        <v>0</v>
      </c>
      <c r="AA136" s="187">
        <f ca="1">IF(AND(AA$254=$R136,$J136=100%),$O136,IF(AA$254=$R136,$O136,IF(AND(AA$254&gt;$R136,SUM($U136:Z136)+$K136&lt;=$F136),$K136,IF(AND(AA$254&gt;$R136,SUM($U136:Z136)+$K136&gt;$F136),$F136-SUM($U136:Z136),0))))</f>
        <v>0</v>
      </c>
      <c r="AB136" s="187">
        <f ca="1">IF(AND(AB$254=$R136,$J136=100%),$O136,IF(AB$254=$R136,$O136,IF(AND(AB$254&gt;$R136,SUM($U136:AA136)+$K136&lt;=$F136),$K136,IF(AND(AB$254&gt;$R136,SUM($U136:AA136)+$K136&gt;$F136),$F136-SUM($U136:AA136),0))))</f>
        <v>0</v>
      </c>
      <c r="AC136" s="187">
        <f ca="1">IF(AND(AC$254=$R136,$J136=100%),$O136,IF(AC$254=$R136,$O136,IF(AND(AC$254&gt;$R136,SUM($U136:AB136)+$K136&lt;=$F136),$K136,IF(AND(AC$254&gt;$R136,SUM($U136:AB136)+$K136&gt;$F136),$F136-SUM($U136:AB136),0))))</f>
        <v>0</v>
      </c>
      <c r="AD136" s="187">
        <f ca="1">IF(AND(AD$254=$R136,$J136=100%),$O136,IF(AD$254=$R136,$O136,IF(AND(AD$254&gt;$R136,SUM($U136:AC136)+$K136&lt;=$F136),$K136,IF(AND(AD$254&gt;$R136,SUM($U136:AC136)+$K136&gt;$F136),$F136-SUM($U136:AC136),0))))</f>
        <v>0</v>
      </c>
      <c r="AE136" s="187">
        <f ca="1">IF(AND(AE$254=$R136,$J136=100%),$O136,IF(AE$254=$R136,$O136,IF(AND(AE$254&gt;$R136,SUM($U136:AD136)+$K136&lt;=$F136),$K136,IF(AND(AE$254&gt;$R136,SUM($U136:AD136)+$K136&gt;$F136),$F136-SUM($U136:AD136),0))))</f>
        <v>0</v>
      </c>
      <c r="AF136" s="187">
        <f ca="1">IF(AND(AF$254=$R136,$J136=100%),$O136,IF(AF$254=$R136,$O136,IF(AND(AF$254&gt;$R136,SUM($U136:AE136)+$K136&lt;=$F136),$K136,IF(AND(AF$254&gt;$R136,SUM($U136:AE136)+$K136&gt;$F136),$F136-SUM($U136:AE136),0))))</f>
        <v>0</v>
      </c>
      <c r="AG136" s="187">
        <f ca="1">IF(AND(AG$254=$R136,$J136=100%),$O136,IF(AG$254=$R136,$O136,IF(AND(AG$254&gt;$R136,SUM($U136:AF136)+$K136&lt;=$F136),$K136,IF(AND(AG$254&gt;$R136,SUM($U136:AF136)+$K136&gt;$F136),$F136-SUM($U136:AF136),0))))</f>
        <v>0</v>
      </c>
      <c r="AI136" s="1">
        <f t="shared" ca="1" si="30"/>
        <v>0</v>
      </c>
      <c r="AJ136" s="1">
        <f t="shared" ca="1" si="30"/>
        <v>0</v>
      </c>
      <c r="AK136" s="1">
        <f t="shared" ca="1" si="30"/>
        <v>0</v>
      </c>
      <c r="AL136" s="1">
        <f t="shared" ca="1" si="30"/>
        <v>0</v>
      </c>
      <c r="AM136" s="1">
        <f t="shared" ca="1" si="30"/>
        <v>0</v>
      </c>
      <c r="AN136" s="1">
        <f t="shared" ca="1" si="30"/>
        <v>0</v>
      </c>
      <c r="AO136" s="1">
        <f t="shared" ca="1" si="30"/>
        <v>0</v>
      </c>
      <c r="AP136" s="1">
        <f t="shared" ca="1" si="30"/>
        <v>0</v>
      </c>
      <c r="AQ136" s="1">
        <f t="shared" ca="1" si="30"/>
        <v>0</v>
      </c>
      <c r="AR136" s="1">
        <f t="shared" ca="1" si="30"/>
        <v>0</v>
      </c>
      <c r="AS136" s="1">
        <f t="shared" ca="1" si="30"/>
        <v>0</v>
      </c>
      <c r="AT136" s="1">
        <f t="shared" ca="1" si="30"/>
        <v>0</v>
      </c>
      <c r="AU136" s="1">
        <f t="shared" ca="1" si="30"/>
        <v>0</v>
      </c>
    </row>
    <row r="137" spans="2:47" outlineLevel="1" x14ac:dyDescent="0.35">
      <c r="B137" s="1" t="str">
        <f t="shared" ca="1" si="14"/>
        <v/>
      </c>
      <c r="C137" s="1" t="str">
        <f t="shared" ca="1" si="15"/>
        <v/>
      </c>
      <c r="F137" s="1">
        <f t="shared" ca="1" si="16"/>
        <v>0</v>
      </c>
      <c r="H137" s="173">
        <f>Projekt!F202</f>
        <v>0</v>
      </c>
      <c r="I137" s="173">
        <f t="shared" si="17"/>
        <v>59</v>
      </c>
      <c r="J137" s="174">
        <f>Projekt!G202</f>
        <v>0</v>
      </c>
      <c r="K137" s="1">
        <f t="shared" ca="1" si="18"/>
        <v>0</v>
      </c>
      <c r="L137" s="1">
        <f t="shared" si="19"/>
        <v>0</v>
      </c>
      <c r="M137" s="1">
        <f t="shared" si="26"/>
        <v>0</v>
      </c>
      <c r="N137" s="1">
        <f t="shared" si="27"/>
        <v>11</v>
      </c>
      <c r="O137" s="1">
        <f t="shared" ca="1" si="28"/>
        <v>0</v>
      </c>
      <c r="P137" s="185">
        <f t="shared" ca="1" si="20"/>
        <v>0</v>
      </c>
      <c r="Q137" s="185">
        <f t="shared" ca="1" si="21"/>
        <v>0</v>
      </c>
      <c r="R137" s="1">
        <f t="shared" si="22"/>
        <v>1900</v>
      </c>
      <c r="S137" s="1" t="b">
        <f t="shared" ca="1" si="23"/>
        <v>1</v>
      </c>
      <c r="T137" s="1">
        <f t="shared" ca="1" si="24"/>
        <v>0</v>
      </c>
      <c r="U137" s="186">
        <f t="shared" ca="1" si="29"/>
        <v>0</v>
      </c>
      <c r="V137" s="187">
        <f ca="1">IF(AND(V$254=$R137,$J137=100%),$O137,IF(V$254=$R137,$O137,IF(AND(V$254&gt;$R137,SUM($U137:U137)+$K137&lt;=$F137),$K137,IF(AND(V$254&gt;$R137,SUM($U137:U137)+$K137&gt;$F137),$F137-SUM($U137:U137),0))))</f>
        <v>0</v>
      </c>
      <c r="W137" s="187">
        <f ca="1">IF(AND(W$254=$R137,$J137=100%),$O137,IF(W$254=$R137,$O137,IF(AND(W$254&gt;$R137,SUM($U137:V137)+$K137&lt;=$F137),$K137,IF(AND(W$254&gt;$R137,SUM($U137:V137)+$K137&gt;$F137),$F137-SUM($U137:V137),0))))</f>
        <v>0</v>
      </c>
      <c r="X137" s="187">
        <f ca="1">IF(AND(X$254=$R137,$J137=100%),$O137,IF(X$254=$R137,$O137,IF(AND(X$254&gt;$R137,SUM($U137:W137)+$K137&lt;=$F137),$K137,IF(AND(X$254&gt;$R137,SUM($U137:W137)+$K137&gt;$F137),$F137-SUM($U137:W137),0))))</f>
        <v>0</v>
      </c>
      <c r="Y137" s="187">
        <f ca="1">IF(AND(Y$254=$R137,$J137=100%),$O137,IF(Y$254=$R137,$O137,IF(AND(Y$254&gt;$R137,SUM($U137:X137)+$K137&lt;=$F137),$K137,IF(AND(Y$254&gt;$R137,SUM($U137:X137)+$K137&gt;$F137),$F137-SUM($U137:X137),0))))</f>
        <v>0</v>
      </c>
      <c r="Z137" s="187">
        <f ca="1">IF(AND(Z$254=$R137,$J137=100%),$O137,IF(Z$254=$R137,$O137,IF(AND(Z$254&gt;$R137,SUM($U137:Y137)+$K137&lt;=$F137),$K137,IF(AND(Z$254&gt;$R137,SUM($U137:Y137)+$K137&gt;$F137),$F137-SUM($U137:Y137),0))))</f>
        <v>0</v>
      </c>
      <c r="AA137" s="187">
        <f ca="1">IF(AND(AA$254=$R137,$J137=100%),$O137,IF(AA$254=$R137,$O137,IF(AND(AA$254&gt;$R137,SUM($U137:Z137)+$K137&lt;=$F137),$K137,IF(AND(AA$254&gt;$R137,SUM($U137:Z137)+$K137&gt;$F137),$F137-SUM($U137:Z137),0))))</f>
        <v>0</v>
      </c>
      <c r="AB137" s="187">
        <f ca="1">IF(AND(AB$254=$R137,$J137=100%),$O137,IF(AB$254=$R137,$O137,IF(AND(AB$254&gt;$R137,SUM($U137:AA137)+$K137&lt;=$F137),$K137,IF(AND(AB$254&gt;$R137,SUM($U137:AA137)+$K137&gt;$F137),$F137-SUM($U137:AA137),0))))</f>
        <v>0</v>
      </c>
      <c r="AC137" s="187">
        <f ca="1">IF(AND(AC$254=$R137,$J137=100%),$O137,IF(AC$254=$R137,$O137,IF(AND(AC$254&gt;$R137,SUM($U137:AB137)+$K137&lt;=$F137),$K137,IF(AND(AC$254&gt;$R137,SUM($U137:AB137)+$K137&gt;$F137),$F137-SUM($U137:AB137),0))))</f>
        <v>0</v>
      </c>
      <c r="AD137" s="187">
        <f ca="1">IF(AND(AD$254=$R137,$J137=100%),$O137,IF(AD$254=$R137,$O137,IF(AND(AD$254&gt;$R137,SUM($U137:AC137)+$K137&lt;=$F137),$K137,IF(AND(AD$254&gt;$R137,SUM($U137:AC137)+$K137&gt;$F137),$F137-SUM($U137:AC137),0))))</f>
        <v>0</v>
      </c>
      <c r="AE137" s="187">
        <f ca="1">IF(AND(AE$254=$R137,$J137=100%),$O137,IF(AE$254=$R137,$O137,IF(AND(AE$254&gt;$R137,SUM($U137:AD137)+$K137&lt;=$F137),$K137,IF(AND(AE$254&gt;$R137,SUM($U137:AD137)+$K137&gt;$F137),$F137-SUM($U137:AD137),0))))</f>
        <v>0</v>
      </c>
      <c r="AF137" s="187">
        <f ca="1">IF(AND(AF$254=$R137,$J137=100%),$O137,IF(AF$254=$R137,$O137,IF(AND(AF$254&gt;$R137,SUM($U137:AE137)+$K137&lt;=$F137),$K137,IF(AND(AF$254&gt;$R137,SUM($U137:AE137)+$K137&gt;$F137),$F137-SUM($U137:AE137),0))))</f>
        <v>0</v>
      </c>
      <c r="AG137" s="187">
        <f ca="1">IF(AND(AG$254=$R137,$J137=100%),$O137,IF(AG$254=$R137,$O137,IF(AND(AG$254&gt;$R137,SUM($U137:AF137)+$K137&lt;=$F137),$K137,IF(AND(AG$254&gt;$R137,SUM($U137:AF137)+$K137&gt;$F137),$F137-SUM($U137:AF137),0))))</f>
        <v>0</v>
      </c>
      <c r="AI137" s="1">
        <f t="shared" ca="1" si="30"/>
        <v>0</v>
      </c>
      <c r="AJ137" s="1">
        <f t="shared" ca="1" si="30"/>
        <v>0</v>
      </c>
      <c r="AK137" s="1">
        <f t="shared" ca="1" si="30"/>
        <v>0</v>
      </c>
      <c r="AL137" s="1">
        <f t="shared" ca="1" si="30"/>
        <v>0</v>
      </c>
      <c r="AM137" s="1">
        <f t="shared" ca="1" si="30"/>
        <v>0</v>
      </c>
      <c r="AN137" s="1">
        <f t="shared" ca="1" si="30"/>
        <v>0</v>
      </c>
      <c r="AO137" s="1">
        <f t="shared" ca="1" si="30"/>
        <v>0</v>
      </c>
      <c r="AP137" s="1">
        <f t="shared" ca="1" si="30"/>
        <v>0</v>
      </c>
      <c r="AQ137" s="1">
        <f t="shared" ca="1" si="30"/>
        <v>0</v>
      </c>
      <c r="AR137" s="1">
        <f t="shared" ca="1" si="30"/>
        <v>0</v>
      </c>
      <c r="AS137" s="1">
        <f t="shared" ca="1" si="30"/>
        <v>0</v>
      </c>
      <c r="AT137" s="1">
        <f t="shared" ca="1" si="30"/>
        <v>0</v>
      </c>
      <c r="AU137" s="1">
        <f t="shared" ca="1" si="30"/>
        <v>0</v>
      </c>
    </row>
    <row r="138" spans="2:47" outlineLevel="1" x14ac:dyDescent="0.35">
      <c r="B138" s="1" t="str">
        <f t="shared" ca="1" si="14"/>
        <v/>
      </c>
      <c r="C138" s="1" t="str">
        <f t="shared" ca="1" si="15"/>
        <v/>
      </c>
      <c r="F138" s="1">
        <f t="shared" ca="1" si="16"/>
        <v>0</v>
      </c>
      <c r="H138" s="173">
        <f>Projekt!F203</f>
        <v>0</v>
      </c>
      <c r="I138" s="173">
        <f t="shared" si="17"/>
        <v>59</v>
      </c>
      <c r="J138" s="174">
        <f>Projekt!G203</f>
        <v>0</v>
      </c>
      <c r="K138" s="1">
        <f t="shared" ca="1" si="18"/>
        <v>0</v>
      </c>
      <c r="L138" s="1">
        <f t="shared" si="19"/>
        <v>0</v>
      </c>
      <c r="M138" s="1">
        <f t="shared" si="26"/>
        <v>0</v>
      </c>
      <c r="N138" s="1">
        <f t="shared" si="27"/>
        <v>11</v>
      </c>
      <c r="O138" s="1">
        <f t="shared" ca="1" si="28"/>
        <v>0</v>
      </c>
      <c r="P138" s="185">
        <f t="shared" ca="1" si="20"/>
        <v>0</v>
      </c>
      <c r="Q138" s="185">
        <f t="shared" ca="1" si="21"/>
        <v>0</v>
      </c>
      <c r="R138" s="1">
        <f t="shared" si="22"/>
        <v>1900</v>
      </c>
      <c r="S138" s="1" t="b">
        <f t="shared" ca="1" si="23"/>
        <v>1</v>
      </c>
      <c r="T138" s="1">
        <f t="shared" ca="1" si="24"/>
        <v>0</v>
      </c>
      <c r="U138" s="186">
        <f t="shared" ca="1" si="29"/>
        <v>0</v>
      </c>
      <c r="V138" s="187">
        <f ca="1">IF(AND(V$254=$R138,$J138=100%),$O138,IF(V$254=$R138,$O138,IF(AND(V$254&gt;$R138,SUM($U138:U138)+$K138&lt;=$F138),$K138,IF(AND(V$254&gt;$R138,SUM($U138:U138)+$K138&gt;$F138),$F138-SUM($U138:U138),0))))</f>
        <v>0</v>
      </c>
      <c r="W138" s="187">
        <f ca="1">IF(AND(W$254=$R138,$J138=100%),$O138,IF(W$254=$R138,$O138,IF(AND(W$254&gt;$R138,SUM($U138:V138)+$K138&lt;=$F138),$K138,IF(AND(W$254&gt;$R138,SUM($U138:V138)+$K138&gt;$F138),$F138-SUM($U138:V138),0))))</f>
        <v>0</v>
      </c>
      <c r="X138" s="187">
        <f ca="1">IF(AND(X$254=$R138,$J138=100%),$O138,IF(X$254=$R138,$O138,IF(AND(X$254&gt;$R138,SUM($U138:W138)+$K138&lt;=$F138),$K138,IF(AND(X$254&gt;$R138,SUM($U138:W138)+$K138&gt;$F138),$F138-SUM($U138:W138),0))))</f>
        <v>0</v>
      </c>
      <c r="Y138" s="187">
        <f ca="1">IF(AND(Y$254=$R138,$J138=100%),$O138,IF(Y$254=$R138,$O138,IF(AND(Y$254&gt;$R138,SUM($U138:X138)+$K138&lt;=$F138),$K138,IF(AND(Y$254&gt;$R138,SUM($U138:X138)+$K138&gt;$F138),$F138-SUM($U138:X138),0))))</f>
        <v>0</v>
      </c>
      <c r="Z138" s="187">
        <f ca="1">IF(AND(Z$254=$R138,$J138=100%),$O138,IF(Z$254=$R138,$O138,IF(AND(Z$254&gt;$R138,SUM($U138:Y138)+$K138&lt;=$F138),$K138,IF(AND(Z$254&gt;$R138,SUM($U138:Y138)+$K138&gt;$F138),$F138-SUM($U138:Y138),0))))</f>
        <v>0</v>
      </c>
      <c r="AA138" s="187">
        <f ca="1">IF(AND(AA$254=$R138,$J138=100%),$O138,IF(AA$254=$R138,$O138,IF(AND(AA$254&gt;$R138,SUM($U138:Z138)+$K138&lt;=$F138),$K138,IF(AND(AA$254&gt;$R138,SUM($U138:Z138)+$K138&gt;$F138),$F138-SUM($U138:Z138),0))))</f>
        <v>0</v>
      </c>
      <c r="AB138" s="187">
        <f ca="1">IF(AND(AB$254=$R138,$J138=100%),$O138,IF(AB$254=$R138,$O138,IF(AND(AB$254&gt;$R138,SUM($U138:AA138)+$K138&lt;=$F138),$K138,IF(AND(AB$254&gt;$R138,SUM($U138:AA138)+$K138&gt;$F138),$F138-SUM($U138:AA138),0))))</f>
        <v>0</v>
      </c>
      <c r="AC138" s="187">
        <f ca="1">IF(AND(AC$254=$R138,$J138=100%),$O138,IF(AC$254=$R138,$O138,IF(AND(AC$254&gt;$R138,SUM($U138:AB138)+$K138&lt;=$F138),$K138,IF(AND(AC$254&gt;$R138,SUM($U138:AB138)+$K138&gt;$F138),$F138-SUM($U138:AB138),0))))</f>
        <v>0</v>
      </c>
      <c r="AD138" s="187">
        <f ca="1">IF(AND(AD$254=$R138,$J138=100%),$O138,IF(AD$254=$R138,$O138,IF(AND(AD$254&gt;$R138,SUM($U138:AC138)+$K138&lt;=$F138),$K138,IF(AND(AD$254&gt;$R138,SUM($U138:AC138)+$K138&gt;$F138),$F138-SUM($U138:AC138),0))))</f>
        <v>0</v>
      </c>
      <c r="AE138" s="187">
        <f ca="1">IF(AND(AE$254=$R138,$J138=100%),$O138,IF(AE$254=$R138,$O138,IF(AND(AE$254&gt;$R138,SUM($U138:AD138)+$K138&lt;=$F138),$K138,IF(AND(AE$254&gt;$R138,SUM($U138:AD138)+$K138&gt;$F138),$F138-SUM($U138:AD138),0))))</f>
        <v>0</v>
      </c>
      <c r="AF138" s="187">
        <f ca="1">IF(AND(AF$254=$R138,$J138=100%),$O138,IF(AF$254=$R138,$O138,IF(AND(AF$254&gt;$R138,SUM($U138:AE138)+$K138&lt;=$F138),$K138,IF(AND(AF$254&gt;$R138,SUM($U138:AE138)+$K138&gt;$F138),$F138-SUM($U138:AE138),0))))</f>
        <v>0</v>
      </c>
      <c r="AG138" s="187">
        <f ca="1">IF(AND(AG$254=$R138,$J138=100%),$O138,IF(AG$254=$R138,$O138,IF(AND(AG$254&gt;$R138,SUM($U138:AF138)+$K138&lt;=$F138),$K138,IF(AND(AG$254&gt;$R138,SUM($U138:AF138)+$K138&gt;$F138),$F138-SUM($U138:AF138),0))))</f>
        <v>0</v>
      </c>
      <c r="AI138" s="1">
        <f t="shared" ca="1" si="30"/>
        <v>0</v>
      </c>
      <c r="AJ138" s="1">
        <f t="shared" ca="1" si="30"/>
        <v>0</v>
      </c>
      <c r="AK138" s="1">
        <f t="shared" ca="1" si="30"/>
        <v>0</v>
      </c>
      <c r="AL138" s="1">
        <f t="shared" ca="1" si="30"/>
        <v>0</v>
      </c>
      <c r="AM138" s="1">
        <f t="shared" ca="1" si="30"/>
        <v>0</v>
      </c>
      <c r="AN138" s="1">
        <f t="shared" ca="1" si="30"/>
        <v>0</v>
      </c>
      <c r="AO138" s="1">
        <f t="shared" ca="1" si="30"/>
        <v>0</v>
      </c>
      <c r="AP138" s="1">
        <f t="shared" ca="1" si="30"/>
        <v>0</v>
      </c>
      <c r="AQ138" s="1">
        <f t="shared" ca="1" si="30"/>
        <v>0</v>
      </c>
      <c r="AR138" s="1">
        <f t="shared" ca="1" si="30"/>
        <v>0</v>
      </c>
      <c r="AS138" s="1">
        <f t="shared" ca="1" si="30"/>
        <v>0</v>
      </c>
      <c r="AT138" s="1">
        <f t="shared" ca="1" si="30"/>
        <v>0</v>
      </c>
      <c r="AU138" s="1">
        <f t="shared" ca="1" si="30"/>
        <v>0</v>
      </c>
    </row>
    <row r="139" spans="2:47" outlineLevel="1" x14ac:dyDescent="0.35">
      <c r="B139" s="1" t="str">
        <f t="shared" ca="1" si="14"/>
        <v/>
      </c>
      <c r="C139" s="1" t="str">
        <f t="shared" ca="1" si="15"/>
        <v/>
      </c>
      <c r="F139" s="1">
        <f t="shared" ca="1" si="16"/>
        <v>0</v>
      </c>
      <c r="H139" s="173">
        <f>Projekt!F204</f>
        <v>0</v>
      </c>
      <c r="I139" s="173">
        <f t="shared" si="17"/>
        <v>59</v>
      </c>
      <c r="J139" s="174">
        <f>Projekt!G204</f>
        <v>0</v>
      </c>
      <c r="K139" s="1">
        <f t="shared" ca="1" si="18"/>
        <v>0</v>
      </c>
      <c r="L139" s="1">
        <f t="shared" si="19"/>
        <v>0</v>
      </c>
      <c r="M139" s="1">
        <f t="shared" si="26"/>
        <v>0</v>
      </c>
      <c r="N139" s="1">
        <f t="shared" si="27"/>
        <v>11</v>
      </c>
      <c r="O139" s="1">
        <f t="shared" ca="1" si="28"/>
        <v>0</v>
      </c>
      <c r="P139" s="185">
        <f t="shared" ca="1" si="20"/>
        <v>0</v>
      </c>
      <c r="Q139" s="185">
        <f t="shared" ca="1" si="21"/>
        <v>0</v>
      </c>
      <c r="R139" s="1">
        <f t="shared" si="22"/>
        <v>1900</v>
      </c>
      <c r="S139" s="1" t="b">
        <f t="shared" ca="1" si="23"/>
        <v>1</v>
      </c>
      <c r="T139" s="1">
        <f t="shared" ca="1" si="24"/>
        <v>0</v>
      </c>
      <c r="U139" s="186">
        <f t="shared" ca="1" si="29"/>
        <v>0</v>
      </c>
      <c r="V139" s="187">
        <f ca="1">IF(AND(V$254=$R139,$J139=100%),$O139,IF(V$254=$R139,$O139,IF(AND(V$254&gt;$R139,SUM($U139:U139)+$K139&lt;=$F139),$K139,IF(AND(V$254&gt;$R139,SUM($U139:U139)+$K139&gt;$F139),$F139-SUM($U139:U139),0))))</f>
        <v>0</v>
      </c>
      <c r="W139" s="187">
        <f ca="1">IF(AND(W$254=$R139,$J139=100%),$O139,IF(W$254=$R139,$O139,IF(AND(W$254&gt;$R139,SUM($U139:V139)+$K139&lt;=$F139),$K139,IF(AND(W$254&gt;$R139,SUM($U139:V139)+$K139&gt;$F139),$F139-SUM($U139:V139),0))))</f>
        <v>0</v>
      </c>
      <c r="X139" s="187">
        <f ca="1">IF(AND(X$254=$R139,$J139=100%),$O139,IF(X$254=$R139,$O139,IF(AND(X$254&gt;$R139,SUM($U139:W139)+$K139&lt;=$F139),$K139,IF(AND(X$254&gt;$R139,SUM($U139:W139)+$K139&gt;$F139),$F139-SUM($U139:W139),0))))</f>
        <v>0</v>
      </c>
      <c r="Y139" s="187">
        <f ca="1">IF(AND(Y$254=$R139,$J139=100%),$O139,IF(Y$254=$R139,$O139,IF(AND(Y$254&gt;$R139,SUM($U139:X139)+$K139&lt;=$F139),$K139,IF(AND(Y$254&gt;$R139,SUM($U139:X139)+$K139&gt;$F139),$F139-SUM($U139:X139),0))))</f>
        <v>0</v>
      </c>
      <c r="Z139" s="187">
        <f ca="1">IF(AND(Z$254=$R139,$J139=100%),$O139,IF(Z$254=$R139,$O139,IF(AND(Z$254&gt;$R139,SUM($U139:Y139)+$K139&lt;=$F139),$K139,IF(AND(Z$254&gt;$R139,SUM($U139:Y139)+$K139&gt;$F139),$F139-SUM($U139:Y139),0))))</f>
        <v>0</v>
      </c>
      <c r="AA139" s="187">
        <f ca="1">IF(AND(AA$254=$R139,$J139=100%),$O139,IF(AA$254=$R139,$O139,IF(AND(AA$254&gt;$R139,SUM($U139:Z139)+$K139&lt;=$F139),$K139,IF(AND(AA$254&gt;$R139,SUM($U139:Z139)+$K139&gt;$F139),$F139-SUM($U139:Z139),0))))</f>
        <v>0</v>
      </c>
      <c r="AB139" s="187">
        <f ca="1">IF(AND(AB$254=$R139,$J139=100%),$O139,IF(AB$254=$R139,$O139,IF(AND(AB$254&gt;$R139,SUM($U139:AA139)+$K139&lt;=$F139),$K139,IF(AND(AB$254&gt;$R139,SUM($U139:AA139)+$K139&gt;$F139),$F139-SUM($U139:AA139),0))))</f>
        <v>0</v>
      </c>
      <c r="AC139" s="187">
        <f ca="1">IF(AND(AC$254=$R139,$J139=100%),$O139,IF(AC$254=$R139,$O139,IF(AND(AC$254&gt;$R139,SUM($U139:AB139)+$K139&lt;=$F139),$K139,IF(AND(AC$254&gt;$R139,SUM($U139:AB139)+$K139&gt;$F139),$F139-SUM($U139:AB139),0))))</f>
        <v>0</v>
      </c>
      <c r="AD139" s="187">
        <f ca="1">IF(AND(AD$254=$R139,$J139=100%),$O139,IF(AD$254=$R139,$O139,IF(AND(AD$254&gt;$R139,SUM($U139:AC139)+$K139&lt;=$F139),$K139,IF(AND(AD$254&gt;$R139,SUM($U139:AC139)+$K139&gt;$F139),$F139-SUM($U139:AC139),0))))</f>
        <v>0</v>
      </c>
      <c r="AE139" s="187">
        <f ca="1">IF(AND(AE$254=$R139,$J139=100%),$O139,IF(AE$254=$R139,$O139,IF(AND(AE$254&gt;$R139,SUM($U139:AD139)+$K139&lt;=$F139),$K139,IF(AND(AE$254&gt;$R139,SUM($U139:AD139)+$K139&gt;$F139),$F139-SUM($U139:AD139),0))))</f>
        <v>0</v>
      </c>
      <c r="AF139" s="187">
        <f ca="1">IF(AND(AF$254=$R139,$J139=100%),$O139,IF(AF$254=$R139,$O139,IF(AND(AF$254&gt;$R139,SUM($U139:AE139)+$K139&lt;=$F139),$K139,IF(AND(AF$254&gt;$R139,SUM($U139:AE139)+$K139&gt;$F139),$F139-SUM($U139:AE139),0))))</f>
        <v>0</v>
      </c>
      <c r="AG139" s="187">
        <f ca="1">IF(AND(AG$254=$R139,$J139=100%),$O139,IF(AG$254=$R139,$O139,IF(AND(AG$254&gt;$R139,SUM($U139:AF139)+$K139&lt;=$F139),$K139,IF(AND(AG$254&gt;$R139,SUM($U139:AF139)+$K139&gt;$F139),$F139-SUM($U139:AF139),0))))</f>
        <v>0</v>
      </c>
      <c r="AI139" s="1">
        <f t="shared" ca="1" si="30"/>
        <v>0</v>
      </c>
      <c r="AJ139" s="1">
        <f t="shared" ca="1" si="30"/>
        <v>0</v>
      </c>
      <c r="AK139" s="1">
        <f t="shared" ca="1" si="30"/>
        <v>0</v>
      </c>
      <c r="AL139" s="1">
        <f t="shared" ca="1" si="30"/>
        <v>0</v>
      </c>
      <c r="AM139" s="1">
        <f t="shared" ca="1" si="30"/>
        <v>0</v>
      </c>
      <c r="AN139" s="1">
        <f t="shared" ca="1" si="30"/>
        <v>0</v>
      </c>
      <c r="AO139" s="1">
        <f t="shared" ca="1" si="30"/>
        <v>0</v>
      </c>
      <c r="AP139" s="1">
        <f t="shared" ca="1" si="30"/>
        <v>0</v>
      </c>
      <c r="AQ139" s="1">
        <f t="shared" ca="1" si="30"/>
        <v>0</v>
      </c>
      <c r="AR139" s="1">
        <f t="shared" ca="1" si="30"/>
        <v>0</v>
      </c>
      <c r="AS139" s="1">
        <f t="shared" ca="1" si="30"/>
        <v>0</v>
      </c>
      <c r="AT139" s="1">
        <f t="shared" ca="1" si="30"/>
        <v>0</v>
      </c>
      <c r="AU139" s="1">
        <f t="shared" ca="1" si="30"/>
        <v>0</v>
      </c>
    </row>
    <row r="140" spans="2:47" outlineLevel="1" x14ac:dyDescent="0.35">
      <c r="B140" s="1" t="str">
        <f t="shared" ca="1" si="14"/>
        <v/>
      </c>
      <c r="C140" s="1" t="str">
        <f t="shared" ca="1" si="15"/>
        <v/>
      </c>
      <c r="F140" s="1">
        <f t="shared" ca="1" si="16"/>
        <v>0</v>
      </c>
      <c r="H140" s="173">
        <f>Projekt!F205</f>
        <v>0</v>
      </c>
      <c r="I140" s="173">
        <f t="shared" si="17"/>
        <v>59</v>
      </c>
      <c r="J140" s="174">
        <f>Projekt!G205</f>
        <v>0</v>
      </c>
      <c r="K140" s="1">
        <f t="shared" ca="1" si="18"/>
        <v>0</v>
      </c>
      <c r="L140" s="1">
        <f t="shared" si="19"/>
        <v>0</v>
      </c>
      <c r="M140" s="1">
        <f t="shared" si="26"/>
        <v>0</v>
      </c>
      <c r="N140" s="1">
        <f t="shared" si="27"/>
        <v>11</v>
      </c>
      <c r="O140" s="1">
        <f t="shared" ca="1" si="28"/>
        <v>0</v>
      </c>
      <c r="P140" s="185">
        <f t="shared" ca="1" si="20"/>
        <v>0</v>
      </c>
      <c r="Q140" s="185">
        <f t="shared" ca="1" si="21"/>
        <v>0</v>
      </c>
      <c r="R140" s="1">
        <f t="shared" si="22"/>
        <v>1900</v>
      </c>
      <c r="S140" s="1" t="b">
        <f t="shared" ca="1" si="23"/>
        <v>1</v>
      </c>
      <c r="T140" s="1">
        <f t="shared" ca="1" si="24"/>
        <v>0</v>
      </c>
      <c r="U140" s="186">
        <f t="shared" ca="1" si="29"/>
        <v>0</v>
      </c>
      <c r="V140" s="187">
        <f ca="1">IF(AND(V$254=$R140,$J140=100%),$O140,IF(V$254=$R140,$O140,IF(AND(V$254&gt;$R140,SUM($U140:U140)+$K140&lt;=$F140),$K140,IF(AND(V$254&gt;$R140,SUM($U140:U140)+$K140&gt;$F140),$F140-SUM($U140:U140),0))))</f>
        <v>0</v>
      </c>
      <c r="W140" s="187">
        <f ca="1">IF(AND(W$254=$R140,$J140=100%),$O140,IF(W$254=$R140,$O140,IF(AND(W$254&gt;$R140,SUM($U140:V140)+$K140&lt;=$F140),$K140,IF(AND(W$254&gt;$R140,SUM($U140:V140)+$K140&gt;$F140),$F140-SUM($U140:V140),0))))</f>
        <v>0</v>
      </c>
      <c r="X140" s="187">
        <f ca="1">IF(AND(X$254=$R140,$J140=100%),$O140,IF(X$254=$R140,$O140,IF(AND(X$254&gt;$R140,SUM($U140:W140)+$K140&lt;=$F140),$K140,IF(AND(X$254&gt;$R140,SUM($U140:W140)+$K140&gt;$F140),$F140-SUM($U140:W140),0))))</f>
        <v>0</v>
      </c>
      <c r="Y140" s="187">
        <f ca="1">IF(AND(Y$254=$R140,$J140=100%),$O140,IF(Y$254=$R140,$O140,IF(AND(Y$254&gt;$R140,SUM($U140:X140)+$K140&lt;=$F140),$K140,IF(AND(Y$254&gt;$R140,SUM($U140:X140)+$K140&gt;$F140),$F140-SUM($U140:X140),0))))</f>
        <v>0</v>
      </c>
      <c r="Z140" s="187">
        <f ca="1">IF(AND(Z$254=$R140,$J140=100%),$O140,IF(Z$254=$R140,$O140,IF(AND(Z$254&gt;$R140,SUM($U140:Y140)+$K140&lt;=$F140),$K140,IF(AND(Z$254&gt;$R140,SUM($U140:Y140)+$K140&gt;$F140),$F140-SUM($U140:Y140),0))))</f>
        <v>0</v>
      </c>
      <c r="AA140" s="187">
        <f ca="1">IF(AND(AA$254=$R140,$J140=100%),$O140,IF(AA$254=$R140,$O140,IF(AND(AA$254&gt;$R140,SUM($U140:Z140)+$K140&lt;=$F140),$K140,IF(AND(AA$254&gt;$R140,SUM($U140:Z140)+$K140&gt;$F140),$F140-SUM($U140:Z140),0))))</f>
        <v>0</v>
      </c>
      <c r="AB140" s="187">
        <f ca="1">IF(AND(AB$254=$R140,$J140=100%),$O140,IF(AB$254=$R140,$O140,IF(AND(AB$254&gt;$R140,SUM($U140:AA140)+$K140&lt;=$F140),$K140,IF(AND(AB$254&gt;$R140,SUM($U140:AA140)+$K140&gt;$F140),$F140-SUM($U140:AA140),0))))</f>
        <v>0</v>
      </c>
      <c r="AC140" s="187">
        <f ca="1">IF(AND(AC$254=$R140,$J140=100%),$O140,IF(AC$254=$R140,$O140,IF(AND(AC$254&gt;$R140,SUM($U140:AB140)+$K140&lt;=$F140),$K140,IF(AND(AC$254&gt;$R140,SUM($U140:AB140)+$K140&gt;$F140),$F140-SUM($U140:AB140),0))))</f>
        <v>0</v>
      </c>
      <c r="AD140" s="187">
        <f ca="1">IF(AND(AD$254=$R140,$J140=100%),$O140,IF(AD$254=$R140,$O140,IF(AND(AD$254&gt;$R140,SUM($U140:AC140)+$K140&lt;=$F140),$K140,IF(AND(AD$254&gt;$R140,SUM($U140:AC140)+$K140&gt;$F140),$F140-SUM($U140:AC140),0))))</f>
        <v>0</v>
      </c>
      <c r="AE140" s="187">
        <f ca="1">IF(AND(AE$254=$R140,$J140=100%),$O140,IF(AE$254=$R140,$O140,IF(AND(AE$254&gt;$R140,SUM($U140:AD140)+$K140&lt;=$F140),$K140,IF(AND(AE$254&gt;$R140,SUM($U140:AD140)+$K140&gt;$F140),$F140-SUM($U140:AD140),0))))</f>
        <v>0</v>
      </c>
      <c r="AF140" s="187">
        <f ca="1">IF(AND(AF$254=$R140,$J140=100%),$O140,IF(AF$254=$R140,$O140,IF(AND(AF$254&gt;$R140,SUM($U140:AE140)+$K140&lt;=$F140),$K140,IF(AND(AF$254&gt;$R140,SUM($U140:AE140)+$K140&gt;$F140),$F140-SUM($U140:AE140),0))))</f>
        <v>0</v>
      </c>
      <c r="AG140" s="187">
        <f ca="1">IF(AND(AG$254=$R140,$J140=100%),$O140,IF(AG$254=$R140,$O140,IF(AND(AG$254&gt;$R140,SUM($U140:AF140)+$K140&lt;=$F140),$K140,IF(AND(AG$254&gt;$R140,SUM($U140:AF140)+$K140&gt;$F140),$F140-SUM($U140:AF140),0))))</f>
        <v>0</v>
      </c>
      <c r="AI140" s="1">
        <f t="shared" ca="1" si="30"/>
        <v>0</v>
      </c>
      <c r="AJ140" s="1">
        <f t="shared" ca="1" si="30"/>
        <v>0</v>
      </c>
      <c r="AK140" s="1">
        <f t="shared" ca="1" si="30"/>
        <v>0</v>
      </c>
      <c r="AL140" s="1">
        <f t="shared" ca="1" si="30"/>
        <v>0</v>
      </c>
      <c r="AM140" s="1">
        <f t="shared" ca="1" si="30"/>
        <v>0</v>
      </c>
      <c r="AN140" s="1">
        <f t="shared" ca="1" si="30"/>
        <v>0</v>
      </c>
      <c r="AO140" s="1">
        <f t="shared" ca="1" si="30"/>
        <v>0</v>
      </c>
      <c r="AP140" s="1">
        <f t="shared" ca="1" si="30"/>
        <v>0</v>
      </c>
      <c r="AQ140" s="1">
        <f t="shared" ca="1" si="30"/>
        <v>0</v>
      </c>
      <c r="AR140" s="1">
        <f t="shared" ca="1" si="30"/>
        <v>0</v>
      </c>
      <c r="AS140" s="1">
        <f t="shared" ca="1" si="30"/>
        <v>0</v>
      </c>
      <c r="AT140" s="1">
        <f t="shared" ca="1" si="30"/>
        <v>0</v>
      </c>
      <c r="AU140" s="1">
        <f t="shared" ca="1" si="30"/>
        <v>0</v>
      </c>
    </row>
    <row r="141" spans="2:47" outlineLevel="1" x14ac:dyDescent="0.35">
      <c r="B141" s="1" t="str">
        <f t="shared" ca="1" si="14"/>
        <v/>
      </c>
      <c r="C141" s="1" t="str">
        <f t="shared" ca="1" si="15"/>
        <v/>
      </c>
      <c r="F141" s="1">
        <f t="shared" ca="1" si="16"/>
        <v>0</v>
      </c>
      <c r="H141" s="173">
        <f>Projekt!F206</f>
        <v>0</v>
      </c>
      <c r="I141" s="173">
        <f t="shared" si="17"/>
        <v>59</v>
      </c>
      <c r="J141" s="174">
        <f>Projekt!G206</f>
        <v>0</v>
      </c>
      <c r="K141" s="1">
        <f t="shared" ca="1" si="18"/>
        <v>0</v>
      </c>
      <c r="L141" s="1">
        <f t="shared" si="19"/>
        <v>0</v>
      </c>
      <c r="M141" s="1">
        <f t="shared" si="26"/>
        <v>0</v>
      </c>
      <c r="N141" s="1">
        <f t="shared" si="27"/>
        <v>11</v>
      </c>
      <c r="O141" s="1">
        <f t="shared" ca="1" si="28"/>
        <v>0</v>
      </c>
      <c r="P141" s="185">
        <f t="shared" ca="1" si="20"/>
        <v>0</v>
      </c>
      <c r="Q141" s="185">
        <f t="shared" ca="1" si="21"/>
        <v>0</v>
      </c>
      <c r="R141" s="1">
        <f t="shared" si="22"/>
        <v>1900</v>
      </c>
      <c r="S141" s="1" t="b">
        <f t="shared" ca="1" si="23"/>
        <v>1</v>
      </c>
      <c r="T141" s="1">
        <f t="shared" ca="1" si="24"/>
        <v>0</v>
      </c>
      <c r="U141" s="186">
        <f t="shared" ca="1" si="29"/>
        <v>0</v>
      </c>
      <c r="V141" s="187">
        <f ca="1">IF(AND(V$254=$R141,$J141=100%),$O141,IF(V$254=$R141,$O141,IF(AND(V$254&gt;$R141,SUM($U141:U141)+$K141&lt;=$F141),$K141,IF(AND(V$254&gt;$R141,SUM($U141:U141)+$K141&gt;$F141),$F141-SUM($U141:U141),0))))</f>
        <v>0</v>
      </c>
      <c r="W141" s="187">
        <f ca="1">IF(AND(W$254=$R141,$J141=100%),$O141,IF(W$254=$R141,$O141,IF(AND(W$254&gt;$R141,SUM($U141:V141)+$K141&lt;=$F141),$K141,IF(AND(W$254&gt;$R141,SUM($U141:V141)+$K141&gt;$F141),$F141-SUM($U141:V141),0))))</f>
        <v>0</v>
      </c>
      <c r="X141" s="187">
        <f ca="1">IF(AND(X$254=$R141,$J141=100%),$O141,IF(X$254=$R141,$O141,IF(AND(X$254&gt;$R141,SUM($U141:W141)+$K141&lt;=$F141),$K141,IF(AND(X$254&gt;$R141,SUM($U141:W141)+$K141&gt;$F141),$F141-SUM($U141:W141),0))))</f>
        <v>0</v>
      </c>
      <c r="Y141" s="187">
        <f ca="1">IF(AND(Y$254=$R141,$J141=100%),$O141,IF(Y$254=$R141,$O141,IF(AND(Y$254&gt;$R141,SUM($U141:X141)+$K141&lt;=$F141),$K141,IF(AND(Y$254&gt;$R141,SUM($U141:X141)+$K141&gt;$F141),$F141-SUM($U141:X141),0))))</f>
        <v>0</v>
      </c>
      <c r="Z141" s="187">
        <f ca="1">IF(AND(Z$254=$R141,$J141=100%),$O141,IF(Z$254=$R141,$O141,IF(AND(Z$254&gt;$R141,SUM($U141:Y141)+$K141&lt;=$F141),$K141,IF(AND(Z$254&gt;$R141,SUM($U141:Y141)+$K141&gt;$F141),$F141-SUM($U141:Y141),0))))</f>
        <v>0</v>
      </c>
      <c r="AA141" s="187">
        <f ca="1">IF(AND(AA$254=$R141,$J141=100%),$O141,IF(AA$254=$R141,$O141,IF(AND(AA$254&gt;$R141,SUM($U141:Z141)+$K141&lt;=$F141),$K141,IF(AND(AA$254&gt;$R141,SUM($U141:Z141)+$K141&gt;$F141),$F141-SUM($U141:Z141),0))))</f>
        <v>0</v>
      </c>
      <c r="AB141" s="187">
        <f ca="1">IF(AND(AB$254=$R141,$J141=100%),$O141,IF(AB$254=$R141,$O141,IF(AND(AB$254&gt;$R141,SUM($U141:AA141)+$K141&lt;=$F141),$K141,IF(AND(AB$254&gt;$R141,SUM($U141:AA141)+$K141&gt;$F141),$F141-SUM($U141:AA141),0))))</f>
        <v>0</v>
      </c>
      <c r="AC141" s="187">
        <f ca="1">IF(AND(AC$254=$R141,$J141=100%),$O141,IF(AC$254=$R141,$O141,IF(AND(AC$254&gt;$R141,SUM($U141:AB141)+$K141&lt;=$F141),$K141,IF(AND(AC$254&gt;$R141,SUM($U141:AB141)+$K141&gt;$F141),$F141-SUM($U141:AB141),0))))</f>
        <v>0</v>
      </c>
      <c r="AD141" s="187">
        <f ca="1">IF(AND(AD$254=$R141,$J141=100%),$O141,IF(AD$254=$R141,$O141,IF(AND(AD$254&gt;$R141,SUM($U141:AC141)+$K141&lt;=$F141),$K141,IF(AND(AD$254&gt;$R141,SUM($U141:AC141)+$K141&gt;$F141),$F141-SUM($U141:AC141),0))))</f>
        <v>0</v>
      </c>
      <c r="AE141" s="187">
        <f ca="1">IF(AND(AE$254=$R141,$J141=100%),$O141,IF(AE$254=$R141,$O141,IF(AND(AE$254&gt;$R141,SUM($U141:AD141)+$K141&lt;=$F141),$K141,IF(AND(AE$254&gt;$R141,SUM($U141:AD141)+$K141&gt;$F141),$F141-SUM($U141:AD141),0))))</f>
        <v>0</v>
      </c>
      <c r="AF141" s="187">
        <f ca="1">IF(AND(AF$254=$R141,$J141=100%),$O141,IF(AF$254=$R141,$O141,IF(AND(AF$254&gt;$R141,SUM($U141:AE141)+$K141&lt;=$F141),$K141,IF(AND(AF$254&gt;$R141,SUM($U141:AE141)+$K141&gt;$F141),$F141-SUM($U141:AE141),0))))</f>
        <v>0</v>
      </c>
      <c r="AG141" s="187">
        <f ca="1">IF(AND(AG$254=$R141,$J141=100%),$O141,IF(AG$254=$R141,$O141,IF(AND(AG$254&gt;$R141,SUM($U141:AF141)+$K141&lt;=$F141),$K141,IF(AND(AG$254&gt;$R141,SUM($U141:AF141)+$K141&gt;$F141),$F141-SUM($U141:AF141),0))))</f>
        <v>0</v>
      </c>
      <c r="AI141" s="1">
        <f t="shared" ca="1" si="30"/>
        <v>0</v>
      </c>
      <c r="AJ141" s="1">
        <f t="shared" ca="1" si="30"/>
        <v>0</v>
      </c>
      <c r="AK141" s="1">
        <f t="shared" ca="1" si="30"/>
        <v>0</v>
      </c>
      <c r="AL141" s="1">
        <f t="shared" ca="1" si="30"/>
        <v>0</v>
      </c>
      <c r="AM141" s="1">
        <f t="shared" ca="1" si="30"/>
        <v>0</v>
      </c>
      <c r="AN141" s="1">
        <f t="shared" ca="1" si="30"/>
        <v>0</v>
      </c>
      <c r="AO141" s="1">
        <f t="shared" ca="1" si="30"/>
        <v>0</v>
      </c>
      <c r="AP141" s="1">
        <f t="shared" ca="1" si="30"/>
        <v>0</v>
      </c>
      <c r="AQ141" s="1">
        <f t="shared" ca="1" si="30"/>
        <v>0</v>
      </c>
      <c r="AR141" s="1">
        <f t="shared" ca="1" si="30"/>
        <v>0</v>
      </c>
      <c r="AS141" s="1">
        <f t="shared" ca="1" si="30"/>
        <v>0</v>
      </c>
      <c r="AT141" s="1">
        <f t="shared" ca="1" si="30"/>
        <v>0</v>
      </c>
      <c r="AU141" s="1">
        <f t="shared" ca="1" si="30"/>
        <v>0</v>
      </c>
    </row>
    <row r="142" spans="2:47" outlineLevel="1" x14ac:dyDescent="0.35">
      <c r="B142" s="1" t="str">
        <f t="shared" ca="1" si="14"/>
        <v/>
      </c>
      <c r="C142" s="1" t="str">
        <f t="shared" ca="1" si="15"/>
        <v/>
      </c>
      <c r="F142" s="1">
        <f t="shared" ca="1" si="16"/>
        <v>0</v>
      </c>
      <c r="H142" s="173">
        <f>Projekt!F207</f>
        <v>0</v>
      </c>
      <c r="I142" s="173">
        <f t="shared" si="17"/>
        <v>59</v>
      </c>
      <c r="J142" s="174">
        <f>Projekt!G207</f>
        <v>0</v>
      </c>
      <c r="K142" s="1">
        <f t="shared" ca="1" si="18"/>
        <v>0</v>
      </c>
      <c r="L142" s="1">
        <f t="shared" si="19"/>
        <v>0</v>
      </c>
      <c r="M142" s="1">
        <f t="shared" si="26"/>
        <v>0</v>
      </c>
      <c r="N142" s="1">
        <f t="shared" si="27"/>
        <v>11</v>
      </c>
      <c r="O142" s="1">
        <f t="shared" ca="1" si="28"/>
        <v>0</v>
      </c>
      <c r="P142" s="185">
        <f t="shared" ca="1" si="20"/>
        <v>0</v>
      </c>
      <c r="Q142" s="185">
        <f t="shared" ca="1" si="21"/>
        <v>0</v>
      </c>
      <c r="R142" s="1">
        <f t="shared" si="22"/>
        <v>1900</v>
      </c>
      <c r="S142" s="1" t="b">
        <f t="shared" ca="1" si="23"/>
        <v>1</v>
      </c>
      <c r="T142" s="1">
        <f t="shared" ca="1" si="24"/>
        <v>0</v>
      </c>
      <c r="U142" s="186">
        <f t="shared" ca="1" si="29"/>
        <v>0</v>
      </c>
      <c r="V142" s="187">
        <f ca="1">IF(AND(V$254=$R142,$J142=100%),$O142,IF(V$254=$R142,$O142,IF(AND(V$254&gt;$R142,SUM($U142:U142)+$K142&lt;=$F142),$K142,IF(AND(V$254&gt;$R142,SUM($U142:U142)+$K142&gt;$F142),$F142-SUM($U142:U142),0))))</f>
        <v>0</v>
      </c>
      <c r="W142" s="187">
        <f ca="1">IF(AND(W$254=$R142,$J142=100%),$O142,IF(W$254=$R142,$O142,IF(AND(W$254&gt;$R142,SUM($U142:V142)+$K142&lt;=$F142),$K142,IF(AND(W$254&gt;$R142,SUM($U142:V142)+$K142&gt;$F142),$F142-SUM($U142:V142),0))))</f>
        <v>0</v>
      </c>
      <c r="X142" s="187">
        <f ca="1">IF(AND(X$254=$R142,$J142=100%),$O142,IF(X$254=$R142,$O142,IF(AND(X$254&gt;$R142,SUM($U142:W142)+$K142&lt;=$F142),$K142,IF(AND(X$254&gt;$R142,SUM($U142:W142)+$K142&gt;$F142),$F142-SUM($U142:W142),0))))</f>
        <v>0</v>
      </c>
      <c r="Y142" s="187">
        <f ca="1">IF(AND(Y$254=$R142,$J142=100%),$O142,IF(Y$254=$R142,$O142,IF(AND(Y$254&gt;$R142,SUM($U142:X142)+$K142&lt;=$F142),$K142,IF(AND(Y$254&gt;$R142,SUM($U142:X142)+$K142&gt;$F142),$F142-SUM($U142:X142),0))))</f>
        <v>0</v>
      </c>
      <c r="Z142" s="187">
        <f ca="1">IF(AND(Z$254=$R142,$J142=100%),$O142,IF(Z$254=$R142,$O142,IF(AND(Z$254&gt;$R142,SUM($U142:Y142)+$K142&lt;=$F142),$K142,IF(AND(Z$254&gt;$R142,SUM($U142:Y142)+$K142&gt;$F142),$F142-SUM($U142:Y142),0))))</f>
        <v>0</v>
      </c>
      <c r="AA142" s="187">
        <f ca="1">IF(AND(AA$254=$R142,$J142=100%),$O142,IF(AA$254=$R142,$O142,IF(AND(AA$254&gt;$R142,SUM($U142:Z142)+$K142&lt;=$F142),$K142,IF(AND(AA$254&gt;$R142,SUM($U142:Z142)+$K142&gt;$F142),$F142-SUM($U142:Z142),0))))</f>
        <v>0</v>
      </c>
      <c r="AB142" s="187">
        <f ca="1">IF(AND(AB$254=$R142,$J142=100%),$O142,IF(AB$254=$R142,$O142,IF(AND(AB$254&gt;$R142,SUM($U142:AA142)+$K142&lt;=$F142),$K142,IF(AND(AB$254&gt;$R142,SUM($U142:AA142)+$K142&gt;$F142),$F142-SUM($U142:AA142),0))))</f>
        <v>0</v>
      </c>
      <c r="AC142" s="187">
        <f ca="1">IF(AND(AC$254=$R142,$J142=100%),$O142,IF(AC$254=$R142,$O142,IF(AND(AC$254&gt;$R142,SUM($U142:AB142)+$K142&lt;=$F142),$K142,IF(AND(AC$254&gt;$R142,SUM($U142:AB142)+$K142&gt;$F142),$F142-SUM($U142:AB142),0))))</f>
        <v>0</v>
      </c>
      <c r="AD142" s="187">
        <f ca="1">IF(AND(AD$254=$R142,$J142=100%),$O142,IF(AD$254=$R142,$O142,IF(AND(AD$254&gt;$R142,SUM($U142:AC142)+$K142&lt;=$F142),$K142,IF(AND(AD$254&gt;$R142,SUM($U142:AC142)+$K142&gt;$F142),$F142-SUM($U142:AC142),0))))</f>
        <v>0</v>
      </c>
      <c r="AE142" s="187">
        <f ca="1">IF(AND(AE$254=$R142,$J142=100%),$O142,IF(AE$254=$R142,$O142,IF(AND(AE$254&gt;$R142,SUM($U142:AD142)+$K142&lt;=$F142),$K142,IF(AND(AE$254&gt;$R142,SUM($U142:AD142)+$K142&gt;$F142),$F142-SUM($U142:AD142),0))))</f>
        <v>0</v>
      </c>
      <c r="AF142" s="187">
        <f ca="1">IF(AND(AF$254=$R142,$J142=100%),$O142,IF(AF$254=$R142,$O142,IF(AND(AF$254&gt;$R142,SUM($U142:AE142)+$K142&lt;=$F142),$K142,IF(AND(AF$254&gt;$R142,SUM($U142:AE142)+$K142&gt;$F142),$F142-SUM($U142:AE142),0))))</f>
        <v>0</v>
      </c>
      <c r="AG142" s="187">
        <f ca="1">IF(AND(AG$254=$R142,$J142=100%),$O142,IF(AG$254=$R142,$O142,IF(AND(AG$254&gt;$R142,SUM($U142:AF142)+$K142&lt;=$F142),$K142,IF(AND(AG$254&gt;$R142,SUM($U142:AF142)+$K142&gt;$F142),$F142-SUM($U142:AF142),0))))</f>
        <v>0</v>
      </c>
      <c r="AI142" s="1">
        <f t="shared" ca="1" si="30"/>
        <v>0</v>
      </c>
      <c r="AJ142" s="1">
        <f t="shared" ca="1" si="30"/>
        <v>0</v>
      </c>
      <c r="AK142" s="1">
        <f t="shared" ca="1" si="30"/>
        <v>0</v>
      </c>
      <c r="AL142" s="1">
        <f t="shared" ca="1" si="30"/>
        <v>0</v>
      </c>
      <c r="AM142" s="1">
        <f t="shared" ca="1" si="30"/>
        <v>0</v>
      </c>
      <c r="AN142" s="1">
        <f t="shared" ca="1" si="30"/>
        <v>0</v>
      </c>
      <c r="AO142" s="1">
        <f t="shared" ca="1" si="30"/>
        <v>0</v>
      </c>
      <c r="AP142" s="1">
        <f t="shared" ca="1" si="30"/>
        <v>0</v>
      </c>
      <c r="AQ142" s="1">
        <f t="shared" ca="1" si="30"/>
        <v>0</v>
      </c>
      <c r="AR142" s="1">
        <f t="shared" ca="1" si="30"/>
        <v>0</v>
      </c>
      <c r="AS142" s="1">
        <f t="shared" ca="1" si="30"/>
        <v>0</v>
      </c>
      <c r="AT142" s="1">
        <f t="shared" ca="1" si="30"/>
        <v>0</v>
      </c>
      <c r="AU142" s="1">
        <f t="shared" ca="1" si="30"/>
        <v>0</v>
      </c>
    </row>
    <row r="143" spans="2:47" outlineLevel="1" x14ac:dyDescent="0.35">
      <c r="B143" s="1" t="str">
        <f t="shared" ca="1" si="14"/>
        <v/>
      </c>
      <c r="C143" s="1" t="str">
        <f t="shared" ca="1" si="15"/>
        <v/>
      </c>
      <c r="F143" s="1">
        <f t="shared" ca="1" si="16"/>
        <v>0</v>
      </c>
      <c r="H143" s="173">
        <f>Projekt!F208</f>
        <v>0</v>
      </c>
      <c r="I143" s="173">
        <f t="shared" si="17"/>
        <v>59</v>
      </c>
      <c r="J143" s="174">
        <f>Projekt!G208</f>
        <v>0</v>
      </c>
      <c r="K143" s="1">
        <f t="shared" ca="1" si="18"/>
        <v>0</v>
      </c>
      <c r="L143" s="1">
        <f t="shared" si="19"/>
        <v>0</v>
      </c>
      <c r="M143" s="1">
        <f t="shared" si="26"/>
        <v>0</v>
      </c>
      <c r="N143" s="1">
        <f t="shared" si="27"/>
        <v>11</v>
      </c>
      <c r="O143" s="1">
        <f t="shared" ca="1" si="28"/>
        <v>0</v>
      </c>
      <c r="P143" s="185">
        <f t="shared" ca="1" si="20"/>
        <v>0</v>
      </c>
      <c r="Q143" s="185">
        <f t="shared" ca="1" si="21"/>
        <v>0</v>
      </c>
      <c r="R143" s="1">
        <f t="shared" si="22"/>
        <v>1900</v>
      </c>
      <c r="S143" s="1" t="b">
        <f t="shared" ca="1" si="23"/>
        <v>1</v>
      </c>
      <c r="T143" s="1">
        <f t="shared" ca="1" si="24"/>
        <v>0</v>
      </c>
      <c r="U143" s="186">
        <f t="shared" ca="1" si="29"/>
        <v>0</v>
      </c>
      <c r="V143" s="187">
        <f ca="1">IF(AND(V$254=$R143,$J143=100%),$O143,IF(V$254=$R143,$O143,IF(AND(V$254&gt;$R143,SUM($U143:U143)+$K143&lt;=$F143),$K143,IF(AND(V$254&gt;$R143,SUM($U143:U143)+$K143&gt;$F143),$F143-SUM($U143:U143),0))))</f>
        <v>0</v>
      </c>
      <c r="W143" s="187">
        <f ca="1">IF(AND(W$254=$R143,$J143=100%),$O143,IF(W$254=$R143,$O143,IF(AND(W$254&gt;$R143,SUM($U143:V143)+$K143&lt;=$F143),$K143,IF(AND(W$254&gt;$R143,SUM($U143:V143)+$K143&gt;$F143),$F143-SUM($U143:V143),0))))</f>
        <v>0</v>
      </c>
      <c r="X143" s="187">
        <f ca="1">IF(AND(X$254=$R143,$J143=100%),$O143,IF(X$254=$R143,$O143,IF(AND(X$254&gt;$R143,SUM($U143:W143)+$K143&lt;=$F143),$K143,IF(AND(X$254&gt;$R143,SUM($U143:W143)+$K143&gt;$F143),$F143-SUM($U143:W143),0))))</f>
        <v>0</v>
      </c>
      <c r="Y143" s="187">
        <f ca="1">IF(AND(Y$254=$R143,$J143=100%),$O143,IF(Y$254=$R143,$O143,IF(AND(Y$254&gt;$R143,SUM($U143:X143)+$K143&lt;=$F143),$K143,IF(AND(Y$254&gt;$R143,SUM($U143:X143)+$K143&gt;$F143),$F143-SUM($U143:X143),0))))</f>
        <v>0</v>
      </c>
      <c r="Z143" s="187">
        <f ca="1">IF(AND(Z$254=$R143,$J143=100%),$O143,IF(Z$254=$R143,$O143,IF(AND(Z$254&gt;$R143,SUM($U143:Y143)+$K143&lt;=$F143),$K143,IF(AND(Z$254&gt;$R143,SUM($U143:Y143)+$K143&gt;$F143),$F143-SUM($U143:Y143),0))))</f>
        <v>0</v>
      </c>
      <c r="AA143" s="187">
        <f ca="1">IF(AND(AA$254=$R143,$J143=100%),$O143,IF(AA$254=$R143,$O143,IF(AND(AA$254&gt;$R143,SUM($U143:Z143)+$K143&lt;=$F143),$K143,IF(AND(AA$254&gt;$R143,SUM($U143:Z143)+$K143&gt;$F143),$F143-SUM($U143:Z143),0))))</f>
        <v>0</v>
      </c>
      <c r="AB143" s="187">
        <f ca="1">IF(AND(AB$254=$R143,$J143=100%),$O143,IF(AB$254=$R143,$O143,IF(AND(AB$254&gt;$R143,SUM($U143:AA143)+$K143&lt;=$F143),$K143,IF(AND(AB$254&gt;$R143,SUM($U143:AA143)+$K143&gt;$F143),$F143-SUM($U143:AA143),0))))</f>
        <v>0</v>
      </c>
      <c r="AC143" s="187">
        <f ca="1">IF(AND(AC$254=$R143,$J143=100%),$O143,IF(AC$254=$R143,$O143,IF(AND(AC$254&gt;$R143,SUM($U143:AB143)+$K143&lt;=$F143),$K143,IF(AND(AC$254&gt;$R143,SUM($U143:AB143)+$K143&gt;$F143),$F143-SUM($U143:AB143),0))))</f>
        <v>0</v>
      </c>
      <c r="AD143" s="187">
        <f ca="1">IF(AND(AD$254=$R143,$J143=100%),$O143,IF(AD$254=$R143,$O143,IF(AND(AD$254&gt;$R143,SUM($U143:AC143)+$K143&lt;=$F143),$K143,IF(AND(AD$254&gt;$R143,SUM($U143:AC143)+$K143&gt;$F143),$F143-SUM($U143:AC143),0))))</f>
        <v>0</v>
      </c>
      <c r="AE143" s="187">
        <f ca="1">IF(AND(AE$254=$R143,$J143=100%),$O143,IF(AE$254=$R143,$O143,IF(AND(AE$254&gt;$R143,SUM($U143:AD143)+$K143&lt;=$F143),$K143,IF(AND(AE$254&gt;$R143,SUM($U143:AD143)+$K143&gt;$F143),$F143-SUM($U143:AD143),0))))</f>
        <v>0</v>
      </c>
      <c r="AF143" s="187">
        <f ca="1">IF(AND(AF$254=$R143,$J143=100%),$O143,IF(AF$254=$R143,$O143,IF(AND(AF$254&gt;$R143,SUM($U143:AE143)+$K143&lt;=$F143),$K143,IF(AND(AF$254&gt;$R143,SUM($U143:AE143)+$K143&gt;$F143),$F143-SUM($U143:AE143),0))))</f>
        <v>0</v>
      </c>
      <c r="AG143" s="187">
        <f ca="1">IF(AND(AG$254=$R143,$J143=100%),$O143,IF(AG$254=$R143,$O143,IF(AND(AG$254&gt;$R143,SUM($U143:AF143)+$K143&lt;=$F143),$K143,IF(AND(AG$254&gt;$R143,SUM($U143:AF143)+$K143&gt;$F143),$F143-SUM($U143:AF143),0))))</f>
        <v>0</v>
      </c>
      <c r="AI143" s="1">
        <f t="shared" ref="AI143:AU152" ca="1" si="31">ROUND(SUMIF($U$254:$AG$254,AI$254,$U143:$AG143),1)</f>
        <v>0</v>
      </c>
      <c r="AJ143" s="1">
        <f t="shared" ca="1" si="31"/>
        <v>0</v>
      </c>
      <c r="AK143" s="1">
        <f t="shared" ca="1" si="31"/>
        <v>0</v>
      </c>
      <c r="AL143" s="1">
        <f t="shared" ca="1" si="31"/>
        <v>0</v>
      </c>
      <c r="AM143" s="1">
        <f t="shared" ca="1" si="31"/>
        <v>0</v>
      </c>
      <c r="AN143" s="1">
        <f t="shared" ca="1" si="31"/>
        <v>0</v>
      </c>
      <c r="AO143" s="1">
        <f t="shared" ca="1" si="31"/>
        <v>0</v>
      </c>
      <c r="AP143" s="1">
        <f t="shared" ca="1" si="31"/>
        <v>0</v>
      </c>
      <c r="AQ143" s="1">
        <f t="shared" ca="1" si="31"/>
        <v>0</v>
      </c>
      <c r="AR143" s="1">
        <f t="shared" ca="1" si="31"/>
        <v>0</v>
      </c>
      <c r="AS143" s="1">
        <f t="shared" ca="1" si="31"/>
        <v>0</v>
      </c>
      <c r="AT143" s="1">
        <f t="shared" ca="1" si="31"/>
        <v>0</v>
      </c>
      <c r="AU143" s="1">
        <f t="shared" ca="1" si="31"/>
        <v>0</v>
      </c>
    </row>
    <row r="144" spans="2:47" outlineLevel="1" x14ac:dyDescent="0.35">
      <c r="B144" s="1" t="str">
        <f t="shared" ca="1" si="14"/>
        <v/>
      </c>
      <c r="C144" s="1" t="str">
        <f t="shared" ca="1" si="15"/>
        <v/>
      </c>
      <c r="F144" s="1">
        <f t="shared" ca="1" si="16"/>
        <v>0</v>
      </c>
      <c r="H144" s="173">
        <f>Projekt!F209</f>
        <v>0</v>
      </c>
      <c r="I144" s="173">
        <f t="shared" si="17"/>
        <v>59</v>
      </c>
      <c r="J144" s="174">
        <f>Projekt!G209</f>
        <v>0</v>
      </c>
      <c r="K144" s="1">
        <f t="shared" ca="1" si="18"/>
        <v>0</v>
      </c>
      <c r="L144" s="1">
        <f t="shared" si="19"/>
        <v>0</v>
      </c>
      <c r="M144" s="1">
        <f t="shared" si="26"/>
        <v>0</v>
      </c>
      <c r="N144" s="1">
        <f t="shared" si="27"/>
        <v>11</v>
      </c>
      <c r="O144" s="1">
        <f t="shared" ca="1" si="28"/>
        <v>0</v>
      </c>
      <c r="P144" s="185">
        <f t="shared" ca="1" si="20"/>
        <v>0</v>
      </c>
      <c r="Q144" s="185">
        <f t="shared" ca="1" si="21"/>
        <v>0</v>
      </c>
      <c r="R144" s="1">
        <f t="shared" si="22"/>
        <v>1900</v>
      </c>
      <c r="S144" s="1" t="b">
        <f t="shared" ca="1" si="23"/>
        <v>1</v>
      </c>
      <c r="T144" s="1">
        <f t="shared" ca="1" si="24"/>
        <v>0</v>
      </c>
      <c r="U144" s="186">
        <f t="shared" ca="1" si="29"/>
        <v>0</v>
      </c>
      <c r="V144" s="187">
        <f ca="1">IF(AND(V$254=$R144,$J144=100%),$O144,IF(V$254=$R144,$O144,IF(AND(V$254&gt;$R144,SUM($U144:U144)+$K144&lt;=$F144),$K144,IF(AND(V$254&gt;$R144,SUM($U144:U144)+$K144&gt;$F144),$F144-SUM($U144:U144),0))))</f>
        <v>0</v>
      </c>
      <c r="W144" s="187">
        <f ca="1">IF(AND(W$254=$R144,$J144=100%),$O144,IF(W$254=$R144,$O144,IF(AND(W$254&gt;$R144,SUM($U144:V144)+$K144&lt;=$F144),$K144,IF(AND(W$254&gt;$R144,SUM($U144:V144)+$K144&gt;$F144),$F144-SUM($U144:V144),0))))</f>
        <v>0</v>
      </c>
      <c r="X144" s="187">
        <f ca="1">IF(AND(X$254=$R144,$J144=100%),$O144,IF(X$254=$R144,$O144,IF(AND(X$254&gt;$R144,SUM($U144:W144)+$K144&lt;=$F144),$K144,IF(AND(X$254&gt;$R144,SUM($U144:W144)+$K144&gt;$F144),$F144-SUM($U144:W144),0))))</f>
        <v>0</v>
      </c>
      <c r="Y144" s="187">
        <f ca="1">IF(AND(Y$254=$R144,$J144=100%),$O144,IF(Y$254=$R144,$O144,IF(AND(Y$254&gt;$R144,SUM($U144:X144)+$K144&lt;=$F144),$K144,IF(AND(Y$254&gt;$R144,SUM($U144:X144)+$K144&gt;$F144),$F144-SUM($U144:X144),0))))</f>
        <v>0</v>
      </c>
      <c r="Z144" s="187">
        <f ca="1">IF(AND(Z$254=$R144,$J144=100%),$O144,IF(Z$254=$R144,$O144,IF(AND(Z$254&gt;$R144,SUM($U144:Y144)+$K144&lt;=$F144),$K144,IF(AND(Z$254&gt;$R144,SUM($U144:Y144)+$K144&gt;$F144),$F144-SUM($U144:Y144),0))))</f>
        <v>0</v>
      </c>
      <c r="AA144" s="187">
        <f ca="1">IF(AND(AA$254=$R144,$J144=100%),$O144,IF(AA$254=$R144,$O144,IF(AND(AA$254&gt;$R144,SUM($U144:Z144)+$K144&lt;=$F144),$K144,IF(AND(AA$254&gt;$R144,SUM($U144:Z144)+$K144&gt;$F144),$F144-SUM($U144:Z144),0))))</f>
        <v>0</v>
      </c>
      <c r="AB144" s="187">
        <f ca="1">IF(AND(AB$254=$R144,$J144=100%),$O144,IF(AB$254=$R144,$O144,IF(AND(AB$254&gt;$R144,SUM($U144:AA144)+$K144&lt;=$F144),$K144,IF(AND(AB$254&gt;$R144,SUM($U144:AA144)+$K144&gt;$F144),$F144-SUM($U144:AA144),0))))</f>
        <v>0</v>
      </c>
      <c r="AC144" s="187">
        <f ca="1">IF(AND(AC$254=$R144,$J144=100%),$O144,IF(AC$254=$R144,$O144,IF(AND(AC$254&gt;$R144,SUM($U144:AB144)+$K144&lt;=$F144),$K144,IF(AND(AC$254&gt;$R144,SUM($U144:AB144)+$K144&gt;$F144),$F144-SUM($U144:AB144),0))))</f>
        <v>0</v>
      </c>
      <c r="AD144" s="187">
        <f ca="1">IF(AND(AD$254=$R144,$J144=100%),$O144,IF(AD$254=$R144,$O144,IF(AND(AD$254&gt;$R144,SUM($U144:AC144)+$K144&lt;=$F144),$K144,IF(AND(AD$254&gt;$R144,SUM($U144:AC144)+$K144&gt;$F144),$F144-SUM($U144:AC144),0))))</f>
        <v>0</v>
      </c>
      <c r="AE144" s="187">
        <f ca="1">IF(AND(AE$254=$R144,$J144=100%),$O144,IF(AE$254=$R144,$O144,IF(AND(AE$254&gt;$R144,SUM($U144:AD144)+$K144&lt;=$F144),$K144,IF(AND(AE$254&gt;$R144,SUM($U144:AD144)+$K144&gt;$F144),$F144-SUM($U144:AD144),0))))</f>
        <v>0</v>
      </c>
      <c r="AF144" s="187">
        <f ca="1">IF(AND(AF$254=$R144,$J144=100%),$O144,IF(AF$254=$R144,$O144,IF(AND(AF$254&gt;$R144,SUM($U144:AE144)+$K144&lt;=$F144),$K144,IF(AND(AF$254&gt;$R144,SUM($U144:AE144)+$K144&gt;$F144),$F144-SUM($U144:AE144),0))))</f>
        <v>0</v>
      </c>
      <c r="AG144" s="187">
        <f ca="1">IF(AND(AG$254=$R144,$J144=100%),$O144,IF(AG$254=$R144,$O144,IF(AND(AG$254&gt;$R144,SUM($U144:AF144)+$K144&lt;=$F144),$K144,IF(AND(AG$254&gt;$R144,SUM($U144:AF144)+$K144&gt;$F144),$F144-SUM($U144:AF144),0))))</f>
        <v>0</v>
      </c>
      <c r="AI144" s="1">
        <f t="shared" ca="1" si="31"/>
        <v>0</v>
      </c>
      <c r="AJ144" s="1">
        <f t="shared" ca="1" si="31"/>
        <v>0</v>
      </c>
      <c r="AK144" s="1">
        <f t="shared" ca="1" si="31"/>
        <v>0</v>
      </c>
      <c r="AL144" s="1">
        <f t="shared" ca="1" si="31"/>
        <v>0</v>
      </c>
      <c r="AM144" s="1">
        <f t="shared" ca="1" si="31"/>
        <v>0</v>
      </c>
      <c r="AN144" s="1">
        <f t="shared" ca="1" si="31"/>
        <v>0</v>
      </c>
      <c r="AO144" s="1">
        <f t="shared" ca="1" si="31"/>
        <v>0</v>
      </c>
      <c r="AP144" s="1">
        <f t="shared" ca="1" si="31"/>
        <v>0</v>
      </c>
      <c r="AQ144" s="1">
        <f t="shared" ca="1" si="31"/>
        <v>0</v>
      </c>
      <c r="AR144" s="1">
        <f t="shared" ca="1" si="31"/>
        <v>0</v>
      </c>
      <c r="AS144" s="1">
        <f t="shared" ca="1" si="31"/>
        <v>0</v>
      </c>
      <c r="AT144" s="1">
        <f t="shared" ca="1" si="31"/>
        <v>0</v>
      </c>
      <c r="AU144" s="1">
        <f t="shared" ca="1" si="31"/>
        <v>0</v>
      </c>
    </row>
    <row r="145" spans="2:47" outlineLevel="1" x14ac:dyDescent="0.35">
      <c r="B145" s="1" t="str">
        <f t="shared" ca="1" si="14"/>
        <v/>
      </c>
      <c r="C145" s="1" t="str">
        <f t="shared" ca="1" si="15"/>
        <v/>
      </c>
      <c r="F145" s="1">
        <f t="shared" ca="1" si="16"/>
        <v>0</v>
      </c>
      <c r="H145" s="173">
        <f>Projekt!F210</f>
        <v>0</v>
      </c>
      <c r="I145" s="173">
        <f t="shared" si="17"/>
        <v>59</v>
      </c>
      <c r="J145" s="174">
        <f>Projekt!G210</f>
        <v>0</v>
      </c>
      <c r="K145" s="1">
        <f t="shared" ca="1" si="18"/>
        <v>0</v>
      </c>
      <c r="L145" s="1">
        <f t="shared" si="19"/>
        <v>0</v>
      </c>
      <c r="M145" s="1">
        <f t="shared" si="26"/>
        <v>0</v>
      </c>
      <c r="N145" s="1">
        <f t="shared" si="27"/>
        <v>11</v>
      </c>
      <c r="O145" s="1">
        <f t="shared" ca="1" si="28"/>
        <v>0</v>
      </c>
      <c r="P145" s="185">
        <f t="shared" ca="1" si="20"/>
        <v>0</v>
      </c>
      <c r="Q145" s="185">
        <f t="shared" ca="1" si="21"/>
        <v>0</v>
      </c>
      <c r="R145" s="1">
        <f t="shared" si="22"/>
        <v>1900</v>
      </c>
      <c r="S145" s="1" t="b">
        <f t="shared" ca="1" si="23"/>
        <v>1</v>
      </c>
      <c r="T145" s="1">
        <f t="shared" ca="1" si="24"/>
        <v>0</v>
      </c>
      <c r="U145" s="186">
        <f t="shared" ca="1" si="29"/>
        <v>0</v>
      </c>
      <c r="V145" s="187">
        <f ca="1">IF(AND(V$254=$R145,$J145=100%),$O145,IF(V$254=$R145,$O145,IF(AND(V$254&gt;$R145,SUM($U145:U145)+$K145&lt;=$F145),$K145,IF(AND(V$254&gt;$R145,SUM($U145:U145)+$K145&gt;$F145),$F145-SUM($U145:U145),0))))</f>
        <v>0</v>
      </c>
      <c r="W145" s="187">
        <f ca="1">IF(AND(W$254=$R145,$J145=100%),$O145,IF(W$254=$R145,$O145,IF(AND(W$254&gt;$R145,SUM($U145:V145)+$K145&lt;=$F145),$K145,IF(AND(W$254&gt;$R145,SUM($U145:V145)+$K145&gt;$F145),$F145-SUM($U145:V145),0))))</f>
        <v>0</v>
      </c>
      <c r="X145" s="187">
        <f ca="1">IF(AND(X$254=$R145,$J145=100%),$O145,IF(X$254=$R145,$O145,IF(AND(X$254&gt;$R145,SUM($U145:W145)+$K145&lt;=$F145),$K145,IF(AND(X$254&gt;$R145,SUM($U145:W145)+$K145&gt;$F145),$F145-SUM($U145:W145),0))))</f>
        <v>0</v>
      </c>
      <c r="Y145" s="187">
        <f ca="1">IF(AND(Y$254=$R145,$J145=100%),$O145,IF(Y$254=$R145,$O145,IF(AND(Y$254&gt;$R145,SUM($U145:X145)+$K145&lt;=$F145),$K145,IF(AND(Y$254&gt;$R145,SUM($U145:X145)+$K145&gt;$F145),$F145-SUM($U145:X145),0))))</f>
        <v>0</v>
      </c>
      <c r="Z145" s="187">
        <f ca="1">IF(AND(Z$254=$R145,$J145=100%),$O145,IF(Z$254=$R145,$O145,IF(AND(Z$254&gt;$R145,SUM($U145:Y145)+$K145&lt;=$F145),$K145,IF(AND(Z$254&gt;$R145,SUM($U145:Y145)+$K145&gt;$F145),$F145-SUM($U145:Y145),0))))</f>
        <v>0</v>
      </c>
      <c r="AA145" s="187">
        <f ca="1">IF(AND(AA$254=$R145,$J145=100%),$O145,IF(AA$254=$R145,$O145,IF(AND(AA$254&gt;$R145,SUM($U145:Z145)+$K145&lt;=$F145),$K145,IF(AND(AA$254&gt;$R145,SUM($U145:Z145)+$K145&gt;$F145),$F145-SUM($U145:Z145),0))))</f>
        <v>0</v>
      </c>
      <c r="AB145" s="187">
        <f ca="1">IF(AND(AB$254=$R145,$J145=100%),$O145,IF(AB$254=$R145,$O145,IF(AND(AB$254&gt;$R145,SUM($U145:AA145)+$K145&lt;=$F145),$K145,IF(AND(AB$254&gt;$R145,SUM($U145:AA145)+$K145&gt;$F145),$F145-SUM($U145:AA145),0))))</f>
        <v>0</v>
      </c>
      <c r="AC145" s="187">
        <f ca="1">IF(AND(AC$254=$R145,$J145=100%),$O145,IF(AC$254=$R145,$O145,IF(AND(AC$254&gt;$R145,SUM($U145:AB145)+$K145&lt;=$F145),$K145,IF(AND(AC$254&gt;$R145,SUM($U145:AB145)+$K145&gt;$F145),$F145-SUM($U145:AB145),0))))</f>
        <v>0</v>
      </c>
      <c r="AD145" s="187">
        <f ca="1">IF(AND(AD$254=$R145,$J145=100%),$O145,IF(AD$254=$R145,$O145,IF(AND(AD$254&gt;$R145,SUM($U145:AC145)+$K145&lt;=$F145),$K145,IF(AND(AD$254&gt;$R145,SUM($U145:AC145)+$K145&gt;$F145),$F145-SUM($U145:AC145),0))))</f>
        <v>0</v>
      </c>
      <c r="AE145" s="187">
        <f ca="1">IF(AND(AE$254=$R145,$J145=100%),$O145,IF(AE$254=$R145,$O145,IF(AND(AE$254&gt;$R145,SUM($U145:AD145)+$K145&lt;=$F145),$K145,IF(AND(AE$254&gt;$R145,SUM($U145:AD145)+$K145&gt;$F145),$F145-SUM($U145:AD145),0))))</f>
        <v>0</v>
      </c>
      <c r="AF145" s="187">
        <f ca="1">IF(AND(AF$254=$R145,$J145=100%),$O145,IF(AF$254=$R145,$O145,IF(AND(AF$254&gt;$R145,SUM($U145:AE145)+$K145&lt;=$F145),$K145,IF(AND(AF$254&gt;$R145,SUM($U145:AE145)+$K145&gt;$F145),$F145-SUM($U145:AE145),0))))</f>
        <v>0</v>
      </c>
      <c r="AG145" s="187">
        <f ca="1">IF(AND(AG$254=$R145,$J145=100%),$O145,IF(AG$254=$R145,$O145,IF(AND(AG$254&gt;$R145,SUM($U145:AF145)+$K145&lt;=$F145),$K145,IF(AND(AG$254&gt;$R145,SUM($U145:AF145)+$K145&gt;$F145),$F145-SUM($U145:AF145),0))))</f>
        <v>0</v>
      </c>
      <c r="AI145" s="1">
        <f t="shared" ca="1" si="31"/>
        <v>0</v>
      </c>
      <c r="AJ145" s="1">
        <f t="shared" ca="1" si="31"/>
        <v>0</v>
      </c>
      <c r="AK145" s="1">
        <f t="shared" ca="1" si="31"/>
        <v>0</v>
      </c>
      <c r="AL145" s="1">
        <f t="shared" ca="1" si="31"/>
        <v>0</v>
      </c>
      <c r="AM145" s="1">
        <f t="shared" ca="1" si="31"/>
        <v>0</v>
      </c>
      <c r="AN145" s="1">
        <f t="shared" ca="1" si="31"/>
        <v>0</v>
      </c>
      <c r="AO145" s="1">
        <f t="shared" ca="1" si="31"/>
        <v>0</v>
      </c>
      <c r="AP145" s="1">
        <f t="shared" ca="1" si="31"/>
        <v>0</v>
      </c>
      <c r="AQ145" s="1">
        <f t="shared" ca="1" si="31"/>
        <v>0</v>
      </c>
      <c r="AR145" s="1">
        <f t="shared" ca="1" si="31"/>
        <v>0</v>
      </c>
      <c r="AS145" s="1">
        <f t="shared" ca="1" si="31"/>
        <v>0</v>
      </c>
      <c r="AT145" s="1">
        <f t="shared" ca="1" si="31"/>
        <v>0</v>
      </c>
      <c r="AU145" s="1">
        <f t="shared" ca="1" si="31"/>
        <v>0</v>
      </c>
    </row>
    <row r="146" spans="2:47" outlineLevel="1" x14ac:dyDescent="0.35">
      <c r="B146" s="1" t="str">
        <f t="shared" ca="1" si="14"/>
        <v/>
      </c>
      <c r="C146" s="1" t="str">
        <f t="shared" ca="1" si="15"/>
        <v/>
      </c>
      <c r="F146" s="1">
        <f t="shared" ca="1" si="16"/>
        <v>0</v>
      </c>
      <c r="H146" s="173">
        <f>Projekt!F211</f>
        <v>0</v>
      </c>
      <c r="I146" s="173">
        <f t="shared" si="17"/>
        <v>59</v>
      </c>
      <c r="J146" s="174">
        <f>Projekt!G211</f>
        <v>0</v>
      </c>
      <c r="K146" s="1">
        <f t="shared" ca="1" si="18"/>
        <v>0</v>
      </c>
      <c r="L146" s="1">
        <f t="shared" si="19"/>
        <v>0</v>
      </c>
      <c r="M146" s="1">
        <f t="shared" si="26"/>
        <v>0</v>
      </c>
      <c r="N146" s="1">
        <f t="shared" si="27"/>
        <v>11</v>
      </c>
      <c r="O146" s="1">
        <f t="shared" ca="1" si="28"/>
        <v>0</v>
      </c>
      <c r="P146" s="185">
        <f t="shared" ca="1" si="20"/>
        <v>0</v>
      </c>
      <c r="Q146" s="185">
        <f t="shared" ca="1" si="21"/>
        <v>0</v>
      </c>
      <c r="R146" s="1">
        <f t="shared" si="22"/>
        <v>1900</v>
      </c>
      <c r="S146" s="1" t="b">
        <f t="shared" ca="1" si="23"/>
        <v>1</v>
      </c>
      <c r="T146" s="1">
        <f t="shared" ca="1" si="24"/>
        <v>0</v>
      </c>
      <c r="U146" s="186">
        <f t="shared" ca="1" si="29"/>
        <v>0</v>
      </c>
      <c r="V146" s="187">
        <f ca="1">IF(AND(V$254=$R146,$J146=100%),$O146,IF(V$254=$R146,$O146,IF(AND(V$254&gt;$R146,SUM($U146:U146)+$K146&lt;=$F146),$K146,IF(AND(V$254&gt;$R146,SUM($U146:U146)+$K146&gt;$F146),$F146-SUM($U146:U146),0))))</f>
        <v>0</v>
      </c>
      <c r="W146" s="187">
        <f ca="1">IF(AND(W$254=$R146,$J146=100%),$O146,IF(W$254=$R146,$O146,IF(AND(W$254&gt;$R146,SUM($U146:V146)+$K146&lt;=$F146),$K146,IF(AND(W$254&gt;$R146,SUM($U146:V146)+$K146&gt;$F146),$F146-SUM($U146:V146),0))))</f>
        <v>0</v>
      </c>
      <c r="X146" s="187">
        <f ca="1">IF(AND(X$254=$R146,$J146=100%),$O146,IF(X$254=$R146,$O146,IF(AND(X$254&gt;$R146,SUM($U146:W146)+$K146&lt;=$F146),$K146,IF(AND(X$254&gt;$R146,SUM($U146:W146)+$K146&gt;$F146),$F146-SUM($U146:W146),0))))</f>
        <v>0</v>
      </c>
      <c r="Y146" s="187">
        <f ca="1">IF(AND(Y$254=$R146,$J146=100%),$O146,IF(Y$254=$R146,$O146,IF(AND(Y$254&gt;$R146,SUM($U146:X146)+$K146&lt;=$F146),$K146,IF(AND(Y$254&gt;$R146,SUM($U146:X146)+$K146&gt;$F146),$F146-SUM($U146:X146),0))))</f>
        <v>0</v>
      </c>
      <c r="Z146" s="187">
        <f ca="1">IF(AND(Z$254=$R146,$J146=100%),$O146,IF(Z$254=$R146,$O146,IF(AND(Z$254&gt;$R146,SUM($U146:Y146)+$K146&lt;=$F146),$K146,IF(AND(Z$254&gt;$R146,SUM($U146:Y146)+$K146&gt;$F146),$F146-SUM($U146:Y146),0))))</f>
        <v>0</v>
      </c>
      <c r="AA146" s="187">
        <f ca="1">IF(AND(AA$254=$R146,$J146=100%),$O146,IF(AA$254=$R146,$O146,IF(AND(AA$254&gt;$R146,SUM($U146:Z146)+$K146&lt;=$F146),$K146,IF(AND(AA$254&gt;$R146,SUM($U146:Z146)+$K146&gt;$F146),$F146-SUM($U146:Z146),0))))</f>
        <v>0</v>
      </c>
      <c r="AB146" s="187">
        <f ca="1">IF(AND(AB$254=$R146,$J146=100%),$O146,IF(AB$254=$R146,$O146,IF(AND(AB$254&gt;$R146,SUM($U146:AA146)+$K146&lt;=$F146),$K146,IF(AND(AB$254&gt;$R146,SUM($U146:AA146)+$K146&gt;$F146),$F146-SUM($U146:AA146),0))))</f>
        <v>0</v>
      </c>
      <c r="AC146" s="187">
        <f ca="1">IF(AND(AC$254=$R146,$J146=100%),$O146,IF(AC$254=$R146,$O146,IF(AND(AC$254&gt;$R146,SUM($U146:AB146)+$K146&lt;=$F146),$K146,IF(AND(AC$254&gt;$R146,SUM($U146:AB146)+$K146&gt;$F146),$F146-SUM($U146:AB146),0))))</f>
        <v>0</v>
      </c>
      <c r="AD146" s="187">
        <f ca="1">IF(AND(AD$254=$R146,$J146=100%),$O146,IF(AD$254=$R146,$O146,IF(AND(AD$254&gt;$R146,SUM($U146:AC146)+$K146&lt;=$F146),$K146,IF(AND(AD$254&gt;$R146,SUM($U146:AC146)+$K146&gt;$F146),$F146-SUM($U146:AC146),0))))</f>
        <v>0</v>
      </c>
      <c r="AE146" s="187">
        <f ca="1">IF(AND(AE$254=$R146,$J146=100%),$O146,IF(AE$254=$R146,$O146,IF(AND(AE$254&gt;$R146,SUM($U146:AD146)+$K146&lt;=$F146),$K146,IF(AND(AE$254&gt;$R146,SUM($U146:AD146)+$K146&gt;$F146),$F146-SUM($U146:AD146),0))))</f>
        <v>0</v>
      </c>
      <c r="AF146" s="187">
        <f ca="1">IF(AND(AF$254=$R146,$J146=100%),$O146,IF(AF$254=$R146,$O146,IF(AND(AF$254&gt;$R146,SUM($U146:AE146)+$K146&lt;=$F146),$K146,IF(AND(AF$254&gt;$R146,SUM($U146:AE146)+$K146&gt;$F146),$F146-SUM($U146:AE146),0))))</f>
        <v>0</v>
      </c>
      <c r="AG146" s="187">
        <f ca="1">IF(AND(AG$254=$R146,$J146=100%),$O146,IF(AG$254=$R146,$O146,IF(AND(AG$254&gt;$R146,SUM($U146:AF146)+$K146&lt;=$F146),$K146,IF(AND(AG$254&gt;$R146,SUM($U146:AF146)+$K146&gt;$F146),$F146-SUM($U146:AF146),0))))</f>
        <v>0</v>
      </c>
      <c r="AI146" s="1">
        <f t="shared" ca="1" si="31"/>
        <v>0</v>
      </c>
      <c r="AJ146" s="1">
        <f t="shared" ca="1" si="31"/>
        <v>0</v>
      </c>
      <c r="AK146" s="1">
        <f t="shared" ca="1" si="31"/>
        <v>0</v>
      </c>
      <c r="AL146" s="1">
        <f t="shared" ca="1" si="31"/>
        <v>0</v>
      </c>
      <c r="AM146" s="1">
        <f t="shared" ca="1" si="31"/>
        <v>0</v>
      </c>
      <c r="AN146" s="1">
        <f t="shared" ca="1" si="31"/>
        <v>0</v>
      </c>
      <c r="AO146" s="1">
        <f t="shared" ca="1" si="31"/>
        <v>0</v>
      </c>
      <c r="AP146" s="1">
        <f t="shared" ca="1" si="31"/>
        <v>0</v>
      </c>
      <c r="AQ146" s="1">
        <f t="shared" ca="1" si="31"/>
        <v>0</v>
      </c>
      <c r="AR146" s="1">
        <f t="shared" ca="1" si="31"/>
        <v>0</v>
      </c>
      <c r="AS146" s="1">
        <f t="shared" ca="1" si="31"/>
        <v>0</v>
      </c>
      <c r="AT146" s="1">
        <f t="shared" ca="1" si="31"/>
        <v>0</v>
      </c>
      <c r="AU146" s="1">
        <f t="shared" ca="1" si="31"/>
        <v>0</v>
      </c>
    </row>
    <row r="147" spans="2:47" outlineLevel="1" x14ac:dyDescent="0.35">
      <c r="B147" s="1" t="str">
        <f t="shared" ca="1" si="14"/>
        <v/>
      </c>
      <c r="C147" s="1" t="str">
        <f t="shared" ca="1" si="15"/>
        <v/>
      </c>
      <c r="F147" s="1">
        <f t="shared" ca="1" si="16"/>
        <v>0</v>
      </c>
      <c r="H147" s="173">
        <f>Projekt!F212</f>
        <v>0</v>
      </c>
      <c r="I147" s="173">
        <f t="shared" si="17"/>
        <v>59</v>
      </c>
      <c r="J147" s="174">
        <f>Projekt!G212</f>
        <v>0</v>
      </c>
      <c r="K147" s="1">
        <f t="shared" ca="1" si="18"/>
        <v>0</v>
      </c>
      <c r="L147" s="1">
        <f t="shared" si="19"/>
        <v>0</v>
      </c>
      <c r="M147" s="1">
        <f t="shared" si="26"/>
        <v>0</v>
      </c>
      <c r="N147" s="1">
        <f t="shared" si="27"/>
        <v>11</v>
      </c>
      <c r="O147" s="1">
        <f t="shared" ca="1" si="28"/>
        <v>0</v>
      </c>
      <c r="P147" s="185">
        <f t="shared" ca="1" si="20"/>
        <v>0</v>
      </c>
      <c r="Q147" s="185">
        <f t="shared" ca="1" si="21"/>
        <v>0</v>
      </c>
      <c r="R147" s="1">
        <f t="shared" si="22"/>
        <v>1900</v>
      </c>
      <c r="S147" s="1" t="b">
        <f t="shared" ca="1" si="23"/>
        <v>1</v>
      </c>
      <c r="T147" s="1">
        <f t="shared" ca="1" si="24"/>
        <v>0</v>
      </c>
      <c r="U147" s="186">
        <f t="shared" ca="1" si="29"/>
        <v>0</v>
      </c>
      <c r="V147" s="187">
        <f ca="1">IF(AND(V$254=$R147,$J147=100%),$O147,IF(V$254=$R147,$O147,IF(AND(V$254&gt;$R147,SUM($U147:U147)+$K147&lt;=$F147),$K147,IF(AND(V$254&gt;$R147,SUM($U147:U147)+$K147&gt;$F147),$F147-SUM($U147:U147),0))))</f>
        <v>0</v>
      </c>
      <c r="W147" s="187">
        <f ca="1">IF(AND(W$254=$R147,$J147=100%),$O147,IF(W$254=$R147,$O147,IF(AND(W$254&gt;$R147,SUM($U147:V147)+$K147&lt;=$F147),$K147,IF(AND(W$254&gt;$R147,SUM($U147:V147)+$K147&gt;$F147),$F147-SUM($U147:V147),0))))</f>
        <v>0</v>
      </c>
      <c r="X147" s="187">
        <f ca="1">IF(AND(X$254=$R147,$J147=100%),$O147,IF(X$254=$R147,$O147,IF(AND(X$254&gt;$R147,SUM($U147:W147)+$K147&lt;=$F147),$K147,IF(AND(X$254&gt;$R147,SUM($U147:W147)+$K147&gt;$F147),$F147-SUM($U147:W147),0))))</f>
        <v>0</v>
      </c>
      <c r="Y147" s="187">
        <f ca="1">IF(AND(Y$254=$R147,$J147=100%),$O147,IF(Y$254=$R147,$O147,IF(AND(Y$254&gt;$R147,SUM($U147:X147)+$K147&lt;=$F147),$K147,IF(AND(Y$254&gt;$R147,SUM($U147:X147)+$K147&gt;$F147),$F147-SUM($U147:X147),0))))</f>
        <v>0</v>
      </c>
      <c r="Z147" s="187">
        <f ca="1">IF(AND(Z$254=$R147,$J147=100%),$O147,IF(Z$254=$R147,$O147,IF(AND(Z$254&gt;$R147,SUM($U147:Y147)+$K147&lt;=$F147),$K147,IF(AND(Z$254&gt;$R147,SUM($U147:Y147)+$K147&gt;$F147),$F147-SUM($U147:Y147),0))))</f>
        <v>0</v>
      </c>
      <c r="AA147" s="187">
        <f ca="1">IF(AND(AA$254=$R147,$J147=100%),$O147,IF(AA$254=$R147,$O147,IF(AND(AA$254&gt;$R147,SUM($U147:Z147)+$K147&lt;=$F147),$K147,IF(AND(AA$254&gt;$R147,SUM($U147:Z147)+$K147&gt;$F147),$F147-SUM($U147:Z147),0))))</f>
        <v>0</v>
      </c>
      <c r="AB147" s="187">
        <f ca="1">IF(AND(AB$254=$R147,$J147=100%),$O147,IF(AB$254=$R147,$O147,IF(AND(AB$254&gt;$R147,SUM($U147:AA147)+$K147&lt;=$F147),$K147,IF(AND(AB$254&gt;$R147,SUM($U147:AA147)+$K147&gt;$F147),$F147-SUM($U147:AA147),0))))</f>
        <v>0</v>
      </c>
      <c r="AC147" s="187">
        <f ca="1">IF(AND(AC$254=$R147,$J147=100%),$O147,IF(AC$254=$R147,$O147,IF(AND(AC$254&gt;$R147,SUM($U147:AB147)+$K147&lt;=$F147),$K147,IF(AND(AC$254&gt;$R147,SUM($U147:AB147)+$K147&gt;$F147),$F147-SUM($U147:AB147),0))))</f>
        <v>0</v>
      </c>
      <c r="AD147" s="187">
        <f ca="1">IF(AND(AD$254=$R147,$J147=100%),$O147,IF(AD$254=$R147,$O147,IF(AND(AD$254&gt;$R147,SUM($U147:AC147)+$K147&lt;=$F147),$K147,IF(AND(AD$254&gt;$R147,SUM($U147:AC147)+$K147&gt;$F147),$F147-SUM($U147:AC147),0))))</f>
        <v>0</v>
      </c>
      <c r="AE147" s="187">
        <f ca="1">IF(AND(AE$254=$R147,$J147=100%),$O147,IF(AE$254=$R147,$O147,IF(AND(AE$254&gt;$R147,SUM($U147:AD147)+$K147&lt;=$F147),$K147,IF(AND(AE$254&gt;$R147,SUM($U147:AD147)+$K147&gt;$F147),$F147-SUM($U147:AD147),0))))</f>
        <v>0</v>
      </c>
      <c r="AF147" s="187">
        <f ca="1">IF(AND(AF$254=$R147,$J147=100%),$O147,IF(AF$254=$R147,$O147,IF(AND(AF$254&gt;$R147,SUM($U147:AE147)+$K147&lt;=$F147),$K147,IF(AND(AF$254&gt;$R147,SUM($U147:AE147)+$K147&gt;$F147),$F147-SUM($U147:AE147),0))))</f>
        <v>0</v>
      </c>
      <c r="AG147" s="187">
        <f ca="1">IF(AND(AG$254=$R147,$J147=100%),$O147,IF(AG$254=$R147,$O147,IF(AND(AG$254&gt;$R147,SUM($U147:AF147)+$K147&lt;=$F147),$K147,IF(AND(AG$254&gt;$R147,SUM($U147:AF147)+$K147&gt;$F147),$F147-SUM($U147:AF147),0))))</f>
        <v>0</v>
      </c>
      <c r="AI147" s="1">
        <f t="shared" ca="1" si="31"/>
        <v>0</v>
      </c>
      <c r="AJ147" s="1">
        <f t="shared" ca="1" si="31"/>
        <v>0</v>
      </c>
      <c r="AK147" s="1">
        <f t="shared" ca="1" si="31"/>
        <v>0</v>
      </c>
      <c r="AL147" s="1">
        <f t="shared" ca="1" si="31"/>
        <v>0</v>
      </c>
      <c r="AM147" s="1">
        <f t="shared" ca="1" si="31"/>
        <v>0</v>
      </c>
      <c r="AN147" s="1">
        <f t="shared" ca="1" si="31"/>
        <v>0</v>
      </c>
      <c r="AO147" s="1">
        <f t="shared" ca="1" si="31"/>
        <v>0</v>
      </c>
      <c r="AP147" s="1">
        <f t="shared" ca="1" si="31"/>
        <v>0</v>
      </c>
      <c r="AQ147" s="1">
        <f t="shared" ca="1" si="31"/>
        <v>0</v>
      </c>
      <c r="AR147" s="1">
        <f t="shared" ca="1" si="31"/>
        <v>0</v>
      </c>
      <c r="AS147" s="1">
        <f t="shared" ca="1" si="31"/>
        <v>0</v>
      </c>
      <c r="AT147" s="1">
        <f t="shared" ca="1" si="31"/>
        <v>0</v>
      </c>
      <c r="AU147" s="1">
        <f t="shared" ca="1" si="31"/>
        <v>0</v>
      </c>
    </row>
    <row r="148" spans="2:47" outlineLevel="1" x14ac:dyDescent="0.35">
      <c r="B148" s="1" t="str">
        <f t="shared" ca="1" si="14"/>
        <v/>
      </c>
      <c r="C148" s="1" t="str">
        <f t="shared" ca="1" si="15"/>
        <v/>
      </c>
      <c r="F148" s="1">
        <f t="shared" ca="1" si="16"/>
        <v>0</v>
      </c>
      <c r="H148" s="173">
        <f>Projekt!F213</f>
        <v>0</v>
      </c>
      <c r="I148" s="173">
        <f t="shared" si="17"/>
        <v>59</v>
      </c>
      <c r="J148" s="174">
        <f>Projekt!G213</f>
        <v>0</v>
      </c>
      <c r="K148" s="1">
        <f t="shared" ca="1" si="18"/>
        <v>0</v>
      </c>
      <c r="L148" s="1">
        <f t="shared" si="19"/>
        <v>0</v>
      </c>
      <c r="M148" s="1">
        <f t="shared" si="26"/>
        <v>0</v>
      </c>
      <c r="N148" s="1">
        <f t="shared" si="27"/>
        <v>11</v>
      </c>
      <c r="O148" s="1">
        <f t="shared" ca="1" si="28"/>
        <v>0</v>
      </c>
      <c r="P148" s="185">
        <f t="shared" ca="1" si="20"/>
        <v>0</v>
      </c>
      <c r="Q148" s="185">
        <f t="shared" ca="1" si="21"/>
        <v>0</v>
      </c>
      <c r="R148" s="1">
        <f t="shared" si="22"/>
        <v>1900</v>
      </c>
      <c r="S148" s="1" t="b">
        <f t="shared" ca="1" si="23"/>
        <v>1</v>
      </c>
      <c r="T148" s="1">
        <f t="shared" ca="1" si="24"/>
        <v>0</v>
      </c>
      <c r="U148" s="186">
        <f t="shared" ca="1" si="29"/>
        <v>0</v>
      </c>
      <c r="V148" s="187">
        <f ca="1">IF(AND(V$254=$R148,$J148=100%),$O148,IF(V$254=$R148,$O148,IF(AND(V$254&gt;$R148,SUM($U148:U148)+$K148&lt;=$F148),$K148,IF(AND(V$254&gt;$R148,SUM($U148:U148)+$K148&gt;$F148),$F148-SUM($U148:U148),0))))</f>
        <v>0</v>
      </c>
      <c r="W148" s="187">
        <f ca="1">IF(AND(W$254=$R148,$J148=100%),$O148,IF(W$254=$R148,$O148,IF(AND(W$254&gt;$R148,SUM($U148:V148)+$K148&lt;=$F148),$K148,IF(AND(W$254&gt;$R148,SUM($U148:V148)+$K148&gt;$F148),$F148-SUM($U148:V148),0))))</f>
        <v>0</v>
      </c>
      <c r="X148" s="187">
        <f ca="1">IF(AND(X$254=$R148,$J148=100%),$O148,IF(X$254=$R148,$O148,IF(AND(X$254&gt;$R148,SUM($U148:W148)+$K148&lt;=$F148),$K148,IF(AND(X$254&gt;$R148,SUM($U148:W148)+$K148&gt;$F148),$F148-SUM($U148:W148),0))))</f>
        <v>0</v>
      </c>
      <c r="Y148" s="187">
        <f ca="1">IF(AND(Y$254=$R148,$J148=100%),$O148,IF(Y$254=$R148,$O148,IF(AND(Y$254&gt;$R148,SUM($U148:X148)+$K148&lt;=$F148),$K148,IF(AND(Y$254&gt;$R148,SUM($U148:X148)+$K148&gt;$F148),$F148-SUM($U148:X148),0))))</f>
        <v>0</v>
      </c>
      <c r="Z148" s="187">
        <f ca="1">IF(AND(Z$254=$R148,$J148=100%),$O148,IF(Z$254=$R148,$O148,IF(AND(Z$254&gt;$R148,SUM($U148:Y148)+$K148&lt;=$F148),$K148,IF(AND(Z$254&gt;$R148,SUM($U148:Y148)+$K148&gt;$F148),$F148-SUM($U148:Y148),0))))</f>
        <v>0</v>
      </c>
      <c r="AA148" s="187">
        <f ca="1">IF(AND(AA$254=$R148,$J148=100%),$O148,IF(AA$254=$R148,$O148,IF(AND(AA$254&gt;$R148,SUM($U148:Z148)+$K148&lt;=$F148),$K148,IF(AND(AA$254&gt;$R148,SUM($U148:Z148)+$K148&gt;$F148),$F148-SUM($U148:Z148),0))))</f>
        <v>0</v>
      </c>
      <c r="AB148" s="187">
        <f ca="1">IF(AND(AB$254=$R148,$J148=100%),$O148,IF(AB$254=$R148,$O148,IF(AND(AB$254&gt;$R148,SUM($U148:AA148)+$K148&lt;=$F148),$K148,IF(AND(AB$254&gt;$R148,SUM($U148:AA148)+$K148&gt;$F148),$F148-SUM($U148:AA148),0))))</f>
        <v>0</v>
      </c>
      <c r="AC148" s="187">
        <f ca="1">IF(AND(AC$254=$R148,$J148=100%),$O148,IF(AC$254=$R148,$O148,IF(AND(AC$254&gt;$R148,SUM($U148:AB148)+$K148&lt;=$F148),$K148,IF(AND(AC$254&gt;$R148,SUM($U148:AB148)+$K148&gt;$F148),$F148-SUM($U148:AB148),0))))</f>
        <v>0</v>
      </c>
      <c r="AD148" s="187">
        <f ca="1">IF(AND(AD$254=$R148,$J148=100%),$O148,IF(AD$254=$R148,$O148,IF(AND(AD$254&gt;$R148,SUM($U148:AC148)+$K148&lt;=$F148),$K148,IF(AND(AD$254&gt;$R148,SUM($U148:AC148)+$K148&gt;$F148),$F148-SUM($U148:AC148),0))))</f>
        <v>0</v>
      </c>
      <c r="AE148" s="187">
        <f ca="1">IF(AND(AE$254=$R148,$J148=100%),$O148,IF(AE$254=$R148,$O148,IF(AND(AE$254&gt;$R148,SUM($U148:AD148)+$K148&lt;=$F148),$K148,IF(AND(AE$254&gt;$R148,SUM($U148:AD148)+$K148&gt;$F148),$F148-SUM($U148:AD148),0))))</f>
        <v>0</v>
      </c>
      <c r="AF148" s="187">
        <f ca="1">IF(AND(AF$254=$R148,$J148=100%),$O148,IF(AF$254=$R148,$O148,IF(AND(AF$254&gt;$R148,SUM($U148:AE148)+$K148&lt;=$F148),$K148,IF(AND(AF$254&gt;$R148,SUM($U148:AE148)+$K148&gt;$F148),$F148-SUM($U148:AE148),0))))</f>
        <v>0</v>
      </c>
      <c r="AG148" s="187">
        <f ca="1">IF(AND(AG$254=$R148,$J148=100%),$O148,IF(AG$254=$R148,$O148,IF(AND(AG$254&gt;$R148,SUM($U148:AF148)+$K148&lt;=$F148),$K148,IF(AND(AG$254&gt;$R148,SUM($U148:AF148)+$K148&gt;$F148),$F148-SUM($U148:AF148),0))))</f>
        <v>0</v>
      </c>
      <c r="AI148" s="1">
        <f t="shared" ca="1" si="31"/>
        <v>0</v>
      </c>
      <c r="AJ148" s="1">
        <f t="shared" ca="1" si="31"/>
        <v>0</v>
      </c>
      <c r="AK148" s="1">
        <f t="shared" ca="1" si="31"/>
        <v>0</v>
      </c>
      <c r="AL148" s="1">
        <f t="shared" ca="1" si="31"/>
        <v>0</v>
      </c>
      <c r="AM148" s="1">
        <f t="shared" ca="1" si="31"/>
        <v>0</v>
      </c>
      <c r="AN148" s="1">
        <f t="shared" ca="1" si="31"/>
        <v>0</v>
      </c>
      <c r="AO148" s="1">
        <f t="shared" ca="1" si="31"/>
        <v>0</v>
      </c>
      <c r="AP148" s="1">
        <f t="shared" ca="1" si="31"/>
        <v>0</v>
      </c>
      <c r="AQ148" s="1">
        <f t="shared" ca="1" si="31"/>
        <v>0</v>
      </c>
      <c r="AR148" s="1">
        <f t="shared" ca="1" si="31"/>
        <v>0</v>
      </c>
      <c r="AS148" s="1">
        <f t="shared" ca="1" si="31"/>
        <v>0</v>
      </c>
      <c r="AT148" s="1">
        <f t="shared" ca="1" si="31"/>
        <v>0</v>
      </c>
      <c r="AU148" s="1">
        <f t="shared" ca="1" si="31"/>
        <v>0</v>
      </c>
    </row>
    <row r="149" spans="2:47" outlineLevel="1" x14ac:dyDescent="0.35">
      <c r="B149" s="1" t="str">
        <f t="shared" ca="1" si="14"/>
        <v/>
      </c>
      <c r="C149" s="1" t="str">
        <f t="shared" ca="1" si="15"/>
        <v/>
      </c>
      <c r="F149" s="1">
        <f t="shared" ca="1" si="16"/>
        <v>0</v>
      </c>
      <c r="H149" s="173">
        <f>Projekt!F214</f>
        <v>0</v>
      </c>
      <c r="I149" s="173">
        <f t="shared" si="17"/>
        <v>59</v>
      </c>
      <c r="J149" s="174">
        <f>Projekt!G214</f>
        <v>0</v>
      </c>
      <c r="K149" s="1">
        <f t="shared" ca="1" si="18"/>
        <v>0</v>
      </c>
      <c r="L149" s="1">
        <f t="shared" si="19"/>
        <v>0</v>
      </c>
      <c r="M149" s="1">
        <f t="shared" si="26"/>
        <v>0</v>
      </c>
      <c r="N149" s="1">
        <f t="shared" si="27"/>
        <v>11</v>
      </c>
      <c r="O149" s="1">
        <f t="shared" ca="1" si="28"/>
        <v>0</v>
      </c>
      <c r="P149" s="185">
        <f t="shared" ca="1" si="20"/>
        <v>0</v>
      </c>
      <c r="Q149" s="185">
        <f t="shared" ca="1" si="21"/>
        <v>0</v>
      </c>
      <c r="R149" s="1">
        <f t="shared" si="22"/>
        <v>1900</v>
      </c>
      <c r="S149" s="1" t="b">
        <f t="shared" ca="1" si="23"/>
        <v>1</v>
      </c>
      <c r="T149" s="1">
        <f t="shared" ca="1" si="24"/>
        <v>0</v>
      </c>
      <c r="U149" s="186">
        <f t="shared" ca="1" si="29"/>
        <v>0</v>
      </c>
      <c r="V149" s="187">
        <f ca="1">IF(AND(V$254=$R149,$J149=100%),$O149,IF(V$254=$R149,$O149,IF(AND(V$254&gt;$R149,SUM($U149:U149)+$K149&lt;=$F149),$K149,IF(AND(V$254&gt;$R149,SUM($U149:U149)+$K149&gt;$F149),$F149-SUM($U149:U149),0))))</f>
        <v>0</v>
      </c>
      <c r="W149" s="187">
        <f ca="1">IF(AND(W$254=$R149,$J149=100%),$O149,IF(W$254=$R149,$O149,IF(AND(W$254&gt;$R149,SUM($U149:V149)+$K149&lt;=$F149),$K149,IF(AND(W$254&gt;$R149,SUM($U149:V149)+$K149&gt;$F149),$F149-SUM($U149:V149),0))))</f>
        <v>0</v>
      </c>
      <c r="X149" s="187">
        <f ca="1">IF(AND(X$254=$R149,$J149=100%),$O149,IF(X$254=$R149,$O149,IF(AND(X$254&gt;$R149,SUM($U149:W149)+$K149&lt;=$F149),$K149,IF(AND(X$254&gt;$R149,SUM($U149:W149)+$K149&gt;$F149),$F149-SUM($U149:W149),0))))</f>
        <v>0</v>
      </c>
      <c r="Y149" s="187">
        <f ca="1">IF(AND(Y$254=$R149,$J149=100%),$O149,IF(Y$254=$R149,$O149,IF(AND(Y$254&gt;$R149,SUM($U149:X149)+$K149&lt;=$F149),$K149,IF(AND(Y$254&gt;$R149,SUM($U149:X149)+$K149&gt;$F149),$F149-SUM($U149:X149),0))))</f>
        <v>0</v>
      </c>
      <c r="Z149" s="187">
        <f ca="1">IF(AND(Z$254=$R149,$J149=100%),$O149,IF(Z$254=$R149,$O149,IF(AND(Z$254&gt;$R149,SUM($U149:Y149)+$K149&lt;=$F149),$K149,IF(AND(Z$254&gt;$R149,SUM($U149:Y149)+$K149&gt;$F149),$F149-SUM($U149:Y149),0))))</f>
        <v>0</v>
      </c>
      <c r="AA149" s="187">
        <f ca="1">IF(AND(AA$254=$R149,$J149=100%),$O149,IF(AA$254=$R149,$O149,IF(AND(AA$254&gt;$R149,SUM($U149:Z149)+$K149&lt;=$F149),$K149,IF(AND(AA$254&gt;$R149,SUM($U149:Z149)+$K149&gt;$F149),$F149-SUM($U149:Z149),0))))</f>
        <v>0</v>
      </c>
      <c r="AB149" s="187">
        <f ca="1">IF(AND(AB$254=$R149,$J149=100%),$O149,IF(AB$254=$R149,$O149,IF(AND(AB$254&gt;$R149,SUM($U149:AA149)+$K149&lt;=$F149),$K149,IF(AND(AB$254&gt;$R149,SUM($U149:AA149)+$K149&gt;$F149),$F149-SUM($U149:AA149),0))))</f>
        <v>0</v>
      </c>
      <c r="AC149" s="187">
        <f ca="1">IF(AND(AC$254=$R149,$J149=100%),$O149,IF(AC$254=$R149,$O149,IF(AND(AC$254&gt;$R149,SUM($U149:AB149)+$K149&lt;=$F149),$K149,IF(AND(AC$254&gt;$R149,SUM($U149:AB149)+$K149&gt;$F149),$F149-SUM($U149:AB149),0))))</f>
        <v>0</v>
      </c>
      <c r="AD149" s="187">
        <f ca="1">IF(AND(AD$254=$R149,$J149=100%),$O149,IF(AD$254=$R149,$O149,IF(AND(AD$254&gt;$R149,SUM($U149:AC149)+$K149&lt;=$F149),$K149,IF(AND(AD$254&gt;$R149,SUM($U149:AC149)+$K149&gt;$F149),$F149-SUM($U149:AC149),0))))</f>
        <v>0</v>
      </c>
      <c r="AE149" s="187">
        <f ca="1">IF(AND(AE$254=$R149,$J149=100%),$O149,IF(AE$254=$R149,$O149,IF(AND(AE$254&gt;$R149,SUM($U149:AD149)+$K149&lt;=$F149),$K149,IF(AND(AE$254&gt;$R149,SUM($U149:AD149)+$K149&gt;$F149),$F149-SUM($U149:AD149),0))))</f>
        <v>0</v>
      </c>
      <c r="AF149" s="187">
        <f ca="1">IF(AND(AF$254=$R149,$J149=100%),$O149,IF(AF$254=$R149,$O149,IF(AND(AF$254&gt;$R149,SUM($U149:AE149)+$K149&lt;=$F149),$K149,IF(AND(AF$254&gt;$R149,SUM($U149:AE149)+$K149&gt;$F149),$F149-SUM($U149:AE149),0))))</f>
        <v>0</v>
      </c>
      <c r="AG149" s="187">
        <f ca="1">IF(AND(AG$254=$R149,$J149=100%),$O149,IF(AG$254=$R149,$O149,IF(AND(AG$254&gt;$R149,SUM($U149:AF149)+$K149&lt;=$F149),$K149,IF(AND(AG$254&gt;$R149,SUM($U149:AF149)+$K149&gt;$F149),$F149-SUM($U149:AF149),0))))</f>
        <v>0</v>
      </c>
      <c r="AI149" s="1">
        <f t="shared" ca="1" si="31"/>
        <v>0</v>
      </c>
      <c r="AJ149" s="1">
        <f t="shared" ca="1" si="31"/>
        <v>0</v>
      </c>
      <c r="AK149" s="1">
        <f t="shared" ca="1" si="31"/>
        <v>0</v>
      </c>
      <c r="AL149" s="1">
        <f t="shared" ca="1" si="31"/>
        <v>0</v>
      </c>
      <c r="AM149" s="1">
        <f t="shared" ca="1" si="31"/>
        <v>0</v>
      </c>
      <c r="AN149" s="1">
        <f t="shared" ca="1" si="31"/>
        <v>0</v>
      </c>
      <c r="AO149" s="1">
        <f t="shared" ca="1" si="31"/>
        <v>0</v>
      </c>
      <c r="AP149" s="1">
        <f t="shared" ca="1" si="31"/>
        <v>0</v>
      </c>
      <c r="AQ149" s="1">
        <f t="shared" ca="1" si="31"/>
        <v>0</v>
      </c>
      <c r="AR149" s="1">
        <f t="shared" ca="1" si="31"/>
        <v>0</v>
      </c>
      <c r="AS149" s="1">
        <f t="shared" ca="1" si="31"/>
        <v>0</v>
      </c>
      <c r="AT149" s="1">
        <f t="shared" ca="1" si="31"/>
        <v>0</v>
      </c>
      <c r="AU149" s="1">
        <f t="shared" ca="1" si="31"/>
        <v>0</v>
      </c>
    </row>
    <row r="150" spans="2:47" outlineLevel="1" x14ac:dyDescent="0.35">
      <c r="B150" s="1" t="str">
        <f t="shared" ca="1" si="14"/>
        <v/>
      </c>
      <c r="C150" s="1" t="str">
        <f t="shared" ca="1" si="15"/>
        <v/>
      </c>
      <c r="F150" s="1">
        <f t="shared" ca="1" si="16"/>
        <v>0</v>
      </c>
      <c r="H150" s="173">
        <f>Projekt!F215</f>
        <v>0</v>
      </c>
      <c r="I150" s="173">
        <f t="shared" si="17"/>
        <v>59</v>
      </c>
      <c r="J150" s="174">
        <f>Projekt!G215</f>
        <v>0</v>
      </c>
      <c r="K150" s="1">
        <f t="shared" ca="1" si="18"/>
        <v>0</v>
      </c>
      <c r="L150" s="1">
        <f t="shared" si="19"/>
        <v>0</v>
      </c>
      <c r="M150" s="1">
        <f t="shared" si="26"/>
        <v>0</v>
      </c>
      <c r="N150" s="1">
        <f t="shared" si="27"/>
        <v>11</v>
      </c>
      <c r="O150" s="1">
        <f t="shared" ca="1" si="28"/>
        <v>0</v>
      </c>
      <c r="P150" s="185">
        <f t="shared" ca="1" si="20"/>
        <v>0</v>
      </c>
      <c r="Q150" s="185">
        <f t="shared" ca="1" si="21"/>
        <v>0</v>
      </c>
      <c r="R150" s="1">
        <f t="shared" si="22"/>
        <v>1900</v>
      </c>
      <c r="S150" s="1" t="b">
        <f t="shared" ca="1" si="23"/>
        <v>1</v>
      </c>
      <c r="T150" s="1">
        <f t="shared" ca="1" si="24"/>
        <v>0</v>
      </c>
      <c r="U150" s="186">
        <f t="shared" ca="1" si="29"/>
        <v>0</v>
      </c>
      <c r="V150" s="187">
        <f ca="1">IF(AND(V$254=$R150,$J150=100%),$O150,IF(V$254=$R150,$O150,IF(AND(V$254&gt;$R150,SUM($U150:U150)+$K150&lt;=$F150),$K150,IF(AND(V$254&gt;$R150,SUM($U150:U150)+$K150&gt;$F150),$F150-SUM($U150:U150),0))))</f>
        <v>0</v>
      </c>
      <c r="W150" s="187">
        <f ca="1">IF(AND(W$254=$R150,$J150=100%),$O150,IF(W$254=$R150,$O150,IF(AND(W$254&gt;$R150,SUM($U150:V150)+$K150&lt;=$F150),$K150,IF(AND(W$254&gt;$R150,SUM($U150:V150)+$K150&gt;$F150),$F150-SUM($U150:V150),0))))</f>
        <v>0</v>
      </c>
      <c r="X150" s="187">
        <f ca="1">IF(AND(X$254=$R150,$J150=100%),$O150,IF(X$254=$R150,$O150,IF(AND(X$254&gt;$R150,SUM($U150:W150)+$K150&lt;=$F150),$K150,IF(AND(X$254&gt;$R150,SUM($U150:W150)+$K150&gt;$F150),$F150-SUM($U150:W150),0))))</f>
        <v>0</v>
      </c>
      <c r="Y150" s="187">
        <f ca="1">IF(AND(Y$254=$R150,$J150=100%),$O150,IF(Y$254=$R150,$O150,IF(AND(Y$254&gt;$R150,SUM($U150:X150)+$K150&lt;=$F150),$K150,IF(AND(Y$254&gt;$R150,SUM($U150:X150)+$K150&gt;$F150),$F150-SUM($U150:X150),0))))</f>
        <v>0</v>
      </c>
      <c r="Z150" s="187">
        <f ca="1">IF(AND(Z$254=$R150,$J150=100%),$O150,IF(Z$254=$R150,$O150,IF(AND(Z$254&gt;$R150,SUM($U150:Y150)+$K150&lt;=$F150),$K150,IF(AND(Z$254&gt;$R150,SUM($U150:Y150)+$K150&gt;$F150),$F150-SUM($U150:Y150),0))))</f>
        <v>0</v>
      </c>
      <c r="AA150" s="187">
        <f ca="1">IF(AND(AA$254=$R150,$J150=100%),$O150,IF(AA$254=$R150,$O150,IF(AND(AA$254&gt;$R150,SUM($U150:Z150)+$K150&lt;=$F150),$K150,IF(AND(AA$254&gt;$R150,SUM($U150:Z150)+$K150&gt;$F150),$F150-SUM($U150:Z150),0))))</f>
        <v>0</v>
      </c>
      <c r="AB150" s="187">
        <f ca="1">IF(AND(AB$254=$R150,$J150=100%),$O150,IF(AB$254=$R150,$O150,IF(AND(AB$254&gt;$R150,SUM($U150:AA150)+$K150&lt;=$F150),$K150,IF(AND(AB$254&gt;$R150,SUM($U150:AA150)+$K150&gt;$F150),$F150-SUM($U150:AA150),0))))</f>
        <v>0</v>
      </c>
      <c r="AC150" s="187">
        <f ca="1">IF(AND(AC$254=$R150,$J150=100%),$O150,IF(AC$254=$R150,$O150,IF(AND(AC$254&gt;$R150,SUM($U150:AB150)+$K150&lt;=$F150),$K150,IF(AND(AC$254&gt;$R150,SUM($U150:AB150)+$K150&gt;$F150),$F150-SUM($U150:AB150),0))))</f>
        <v>0</v>
      </c>
      <c r="AD150" s="187">
        <f ca="1">IF(AND(AD$254=$R150,$J150=100%),$O150,IF(AD$254=$R150,$O150,IF(AND(AD$254&gt;$R150,SUM($U150:AC150)+$K150&lt;=$F150),$K150,IF(AND(AD$254&gt;$R150,SUM($U150:AC150)+$K150&gt;$F150),$F150-SUM($U150:AC150),0))))</f>
        <v>0</v>
      </c>
      <c r="AE150" s="187">
        <f ca="1">IF(AND(AE$254=$R150,$J150=100%),$O150,IF(AE$254=$R150,$O150,IF(AND(AE$254&gt;$R150,SUM($U150:AD150)+$K150&lt;=$F150),$K150,IF(AND(AE$254&gt;$R150,SUM($U150:AD150)+$K150&gt;$F150),$F150-SUM($U150:AD150),0))))</f>
        <v>0</v>
      </c>
      <c r="AF150" s="187">
        <f ca="1">IF(AND(AF$254=$R150,$J150=100%),$O150,IF(AF$254=$R150,$O150,IF(AND(AF$254&gt;$R150,SUM($U150:AE150)+$K150&lt;=$F150),$K150,IF(AND(AF$254&gt;$R150,SUM($U150:AE150)+$K150&gt;$F150),$F150-SUM($U150:AE150),0))))</f>
        <v>0</v>
      </c>
      <c r="AG150" s="187">
        <f ca="1">IF(AND(AG$254=$R150,$J150=100%),$O150,IF(AG$254=$R150,$O150,IF(AND(AG$254&gt;$R150,SUM($U150:AF150)+$K150&lt;=$F150),$K150,IF(AND(AG$254&gt;$R150,SUM($U150:AF150)+$K150&gt;$F150),$F150-SUM($U150:AF150),0))))</f>
        <v>0</v>
      </c>
      <c r="AI150" s="1">
        <f t="shared" ca="1" si="31"/>
        <v>0</v>
      </c>
      <c r="AJ150" s="1">
        <f t="shared" ca="1" si="31"/>
        <v>0</v>
      </c>
      <c r="AK150" s="1">
        <f t="shared" ca="1" si="31"/>
        <v>0</v>
      </c>
      <c r="AL150" s="1">
        <f t="shared" ca="1" si="31"/>
        <v>0</v>
      </c>
      <c r="AM150" s="1">
        <f t="shared" ca="1" si="31"/>
        <v>0</v>
      </c>
      <c r="AN150" s="1">
        <f t="shared" ca="1" si="31"/>
        <v>0</v>
      </c>
      <c r="AO150" s="1">
        <f t="shared" ca="1" si="31"/>
        <v>0</v>
      </c>
      <c r="AP150" s="1">
        <f t="shared" ca="1" si="31"/>
        <v>0</v>
      </c>
      <c r="AQ150" s="1">
        <f t="shared" ca="1" si="31"/>
        <v>0</v>
      </c>
      <c r="AR150" s="1">
        <f t="shared" ca="1" si="31"/>
        <v>0</v>
      </c>
      <c r="AS150" s="1">
        <f t="shared" ca="1" si="31"/>
        <v>0</v>
      </c>
      <c r="AT150" s="1">
        <f t="shared" ca="1" si="31"/>
        <v>0</v>
      </c>
      <c r="AU150" s="1">
        <f t="shared" ca="1" si="31"/>
        <v>0</v>
      </c>
    </row>
    <row r="151" spans="2:47" outlineLevel="1" x14ac:dyDescent="0.35">
      <c r="B151" s="1" t="str">
        <f t="shared" ca="1" si="14"/>
        <v/>
      </c>
      <c r="C151" s="1" t="str">
        <f t="shared" ca="1" si="15"/>
        <v/>
      </c>
      <c r="F151" s="1">
        <f t="shared" ca="1" si="16"/>
        <v>0</v>
      </c>
      <c r="H151" s="173">
        <f>Projekt!F216</f>
        <v>0</v>
      </c>
      <c r="I151" s="173">
        <f t="shared" si="17"/>
        <v>59</v>
      </c>
      <c r="J151" s="174">
        <f>Projekt!G216</f>
        <v>0</v>
      </c>
      <c r="K151" s="1">
        <f t="shared" ca="1" si="18"/>
        <v>0</v>
      </c>
      <c r="L151" s="1">
        <f t="shared" si="19"/>
        <v>0</v>
      </c>
      <c r="M151" s="1">
        <f t="shared" si="26"/>
        <v>0</v>
      </c>
      <c r="N151" s="1">
        <f t="shared" si="27"/>
        <v>11</v>
      </c>
      <c r="O151" s="1">
        <f t="shared" ca="1" si="28"/>
        <v>0</v>
      </c>
      <c r="P151" s="185">
        <f t="shared" ca="1" si="20"/>
        <v>0</v>
      </c>
      <c r="Q151" s="185">
        <f t="shared" ca="1" si="21"/>
        <v>0</v>
      </c>
      <c r="R151" s="1">
        <f t="shared" si="22"/>
        <v>1900</v>
      </c>
      <c r="S151" s="1" t="b">
        <f t="shared" ca="1" si="23"/>
        <v>1</v>
      </c>
      <c r="T151" s="1">
        <f t="shared" ca="1" si="24"/>
        <v>0</v>
      </c>
      <c r="U151" s="186">
        <f t="shared" ca="1" si="29"/>
        <v>0</v>
      </c>
      <c r="V151" s="187">
        <f ca="1">IF(AND(V$254=$R151,$J151=100%),$O151,IF(V$254=$R151,$O151,IF(AND(V$254&gt;$R151,SUM($U151:U151)+$K151&lt;=$F151),$K151,IF(AND(V$254&gt;$R151,SUM($U151:U151)+$K151&gt;$F151),$F151-SUM($U151:U151),0))))</f>
        <v>0</v>
      </c>
      <c r="W151" s="187">
        <f ca="1">IF(AND(W$254=$R151,$J151=100%),$O151,IF(W$254=$R151,$O151,IF(AND(W$254&gt;$R151,SUM($U151:V151)+$K151&lt;=$F151),$K151,IF(AND(W$254&gt;$R151,SUM($U151:V151)+$K151&gt;$F151),$F151-SUM($U151:V151),0))))</f>
        <v>0</v>
      </c>
      <c r="X151" s="187">
        <f ca="1">IF(AND(X$254=$R151,$J151=100%),$O151,IF(X$254=$R151,$O151,IF(AND(X$254&gt;$R151,SUM($U151:W151)+$K151&lt;=$F151),$K151,IF(AND(X$254&gt;$R151,SUM($U151:W151)+$K151&gt;$F151),$F151-SUM($U151:W151),0))))</f>
        <v>0</v>
      </c>
      <c r="Y151" s="187">
        <f ca="1">IF(AND(Y$254=$R151,$J151=100%),$O151,IF(Y$254=$R151,$O151,IF(AND(Y$254&gt;$R151,SUM($U151:X151)+$K151&lt;=$F151),$K151,IF(AND(Y$254&gt;$R151,SUM($U151:X151)+$K151&gt;$F151),$F151-SUM($U151:X151),0))))</f>
        <v>0</v>
      </c>
      <c r="Z151" s="187">
        <f ca="1">IF(AND(Z$254=$R151,$J151=100%),$O151,IF(Z$254=$R151,$O151,IF(AND(Z$254&gt;$R151,SUM($U151:Y151)+$K151&lt;=$F151),$K151,IF(AND(Z$254&gt;$R151,SUM($U151:Y151)+$K151&gt;$F151),$F151-SUM($U151:Y151),0))))</f>
        <v>0</v>
      </c>
      <c r="AA151" s="187">
        <f ca="1">IF(AND(AA$254=$R151,$J151=100%),$O151,IF(AA$254=$R151,$O151,IF(AND(AA$254&gt;$R151,SUM($U151:Z151)+$K151&lt;=$F151),$K151,IF(AND(AA$254&gt;$R151,SUM($U151:Z151)+$K151&gt;$F151),$F151-SUM($U151:Z151),0))))</f>
        <v>0</v>
      </c>
      <c r="AB151" s="187">
        <f ca="1">IF(AND(AB$254=$R151,$J151=100%),$O151,IF(AB$254=$R151,$O151,IF(AND(AB$254&gt;$R151,SUM($U151:AA151)+$K151&lt;=$F151),$K151,IF(AND(AB$254&gt;$R151,SUM($U151:AA151)+$K151&gt;$F151),$F151-SUM($U151:AA151),0))))</f>
        <v>0</v>
      </c>
      <c r="AC151" s="187">
        <f ca="1">IF(AND(AC$254=$R151,$J151=100%),$O151,IF(AC$254=$R151,$O151,IF(AND(AC$254&gt;$R151,SUM($U151:AB151)+$K151&lt;=$F151),$K151,IF(AND(AC$254&gt;$R151,SUM($U151:AB151)+$K151&gt;$F151),$F151-SUM($U151:AB151),0))))</f>
        <v>0</v>
      </c>
      <c r="AD151" s="187">
        <f ca="1">IF(AND(AD$254=$R151,$J151=100%),$O151,IF(AD$254=$R151,$O151,IF(AND(AD$254&gt;$R151,SUM($U151:AC151)+$K151&lt;=$F151),$K151,IF(AND(AD$254&gt;$R151,SUM($U151:AC151)+$K151&gt;$F151),$F151-SUM($U151:AC151),0))))</f>
        <v>0</v>
      </c>
      <c r="AE151" s="187">
        <f ca="1">IF(AND(AE$254=$R151,$J151=100%),$O151,IF(AE$254=$R151,$O151,IF(AND(AE$254&gt;$R151,SUM($U151:AD151)+$K151&lt;=$F151),$K151,IF(AND(AE$254&gt;$R151,SUM($U151:AD151)+$K151&gt;$F151),$F151-SUM($U151:AD151),0))))</f>
        <v>0</v>
      </c>
      <c r="AF151" s="187">
        <f ca="1">IF(AND(AF$254=$R151,$J151=100%),$O151,IF(AF$254=$R151,$O151,IF(AND(AF$254&gt;$R151,SUM($U151:AE151)+$K151&lt;=$F151),$K151,IF(AND(AF$254&gt;$R151,SUM($U151:AE151)+$K151&gt;$F151),$F151-SUM($U151:AE151),0))))</f>
        <v>0</v>
      </c>
      <c r="AG151" s="187">
        <f ca="1">IF(AND(AG$254=$R151,$J151=100%),$O151,IF(AG$254=$R151,$O151,IF(AND(AG$254&gt;$R151,SUM($U151:AF151)+$K151&lt;=$F151),$K151,IF(AND(AG$254&gt;$R151,SUM($U151:AF151)+$K151&gt;$F151),$F151-SUM($U151:AF151),0))))</f>
        <v>0</v>
      </c>
      <c r="AI151" s="1">
        <f t="shared" ca="1" si="31"/>
        <v>0</v>
      </c>
      <c r="AJ151" s="1">
        <f t="shared" ca="1" si="31"/>
        <v>0</v>
      </c>
      <c r="AK151" s="1">
        <f t="shared" ca="1" si="31"/>
        <v>0</v>
      </c>
      <c r="AL151" s="1">
        <f t="shared" ca="1" si="31"/>
        <v>0</v>
      </c>
      <c r="AM151" s="1">
        <f t="shared" ca="1" si="31"/>
        <v>0</v>
      </c>
      <c r="AN151" s="1">
        <f t="shared" ca="1" si="31"/>
        <v>0</v>
      </c>
      <c r="AO151" s="1">
        <f t="shared" ca="1" si="31"/>
        <v>0</v>
      </c>
      <c r="AP151" s="1">
        <f t="shared" ca="1" si="31"/>
        <v>0</v>
      </c>
      <c r="AQ151" s="1">
        <f t="shared" ca="1" si="31"/>
        <v>0</v>
      </c>
      <c r="AR151" s="1">
        <f t="shared" ca="1" si="31"/>
        <v>0</v>
      </c>
      <c r="AS151" s="1">
        <f t="shared" ca="1" si="31"/>
        <v>0</v>
      </c>
      <c r="AT151" s="1">
        <f t="shared" ca="1" si="31"/>
        <v>0</v>
      </c>
      <c r="AU151" s="1">
        <f t="shared" ca="1" si="31"/>
        <v>0</v>
      </c>
    </row>
    <row r="152" spans="2:47" outlineLevel="1" x14ac:dyDescent="0.35">
      <c r="B152" s="1" t="str">
        <f t="shared" ca="1" si="14"/>
        <v/>
      </c>
      <c r="C152" s="1" t="str">
        <f t="shared" ca="1" si="15"/>
        <v/>
      </c>
      <c r="F152" s="1">
        <f t="shared" ca="1" si="16"/>
        <v>0</v>
      </c>
      <c r="H152" s="173">
        <f>Projekt!F217</f>
        <v>0</v>
      </c>
      <c r="I152" s="173">
        <f t="shared" si="17"/>
        <v>59</v>
      </c>
      <c r="J152" s="174">
        <f>Projekt!G217</f>
        <v>0</v>
      </c>
      <c r="K152" s="1">
        <f t="shared" ca="1" si="18"/>
        <v>0</v>
      </c>
      <c r="L152" s="1">
        <f t="shared" si="19"/>
        <v>0</v>
      </c>
      <c r="M152" s="1">
        <f t="shared" si="26"/>
        <v>0</v>
      </c>
      <c r="N152" s="1">
        <f t="shared" si="27"/>
        <v>11</v>
      </c>
      <c r="O152" s="1">
        <f t="shared" ca="1" si="28"/>
        <v>0</v>
      </c>
      <c r="P152" s="185">
        <f t="shared" ca="1" si="20"/>
        <v>0</v>
      </c>
      <c r="Q152" s="185">
        <f t="shared" ca="1" si="21"/>
        <v>0</v>
      </c>
      <c r="R152" s="1">
        <f t="shared" si="22"/>
        <v>1900</v>
      </c>
      <c r="S152" s="1" t="b">
        <f t="shared" ca="1" si="23"/>
        <v>1</v>
      </c>
      <c r="T152" s="1">
        <f t="shared" ca="1" si="24"/>
        <v>0</v>
      </c>
      <c r="U152" s="186">
        <f t="shared" ca="1" si="29"/>
        <v>0</v>
      </c>
      <c r="V152" s="187">
        <f ca="1">IF(AND(V$254=$R152,$J152=100%),$O152,IF(V$254=$R152,$O152,IF(AND(V$254&gt;$R152,SUM($U152:U152)+$K152&lt;=$F152),$K152,IF(AND(V$254&gt;$R152,SUM($U152:U152)+$K152&gt;$F152),$F152-SUM($U152:U152),0))))</f>
        <v>0</v>
      </c>
      <c r="W152" s="187">
        <f ca="1">IF(AND(W$254=$R152,$J152=100%),$O152,IF(W$254=$R152,$O152,IF(AND(W$254&gt;$R152,SUM($U152:V152)+$K152&lt;=$F152),$K152,IF(AND(W$254&gt;$R152,SUM($U152:V152)+$K152&gt;$F152),$F152-SUM($U152:V152),0))))</f>
        <v>0</v>
      </c>
      <c r="X152" s="187">
        <f ca="1">IF(AND(X$254=$R152,$J152=100%),$O152,IF(X$254=$R152,$O152,IF(AND(X$254&gt;$R152,SUM($U152:W152)+$K152&lt;=$F152),$K152,IF(AND(X$254&gt;$R152,SUM($U152:W152)+$K152&gt;$F152),$F152-SUM($U152:W152),0))))</f>
        <v>0</v>
      </c>
      <c r="Y152" s="187">
        <f ca="1">IF(AND(Y$254=$R152,$J152=100%),$O152,IF(Y$254=$R152,$O152,IF(AND(Y$254&gt;$R152,SUM($U152:X152)+$K152&lt;=$F152),$K152,IF(AND(Y$254&gt;$R152,SUM($U152:X152)+$K152&gt;$F152),$F152-SUM($U152:X152),0))))</f>
        <v>0</v>
      </c>
      <c r="Z152" s="187">
        <f ca="1">IF(AND(Z$254=$R152,$J152=100%),$O152,IF(Z$254=$R152,$O152,IF(AND(Z$254&gt;$R152,SUM($U152:Y152)+$K152&lt;=$F152),$K152,IF(AND(Z$254&gt;$R152,SUM($U152:Y152)+$K152&gt;$F152),$F152-SUM($U152:Y152),0))))</f>
        <v>0</v>
      </c>
      <c r="AA152" s="187">
        <f ca="1">IF(AND(AA$254=$R152,$J152=100%),$O152,IF(AA$254=$R152,$O152,IF(AND(AA$254&gt;$R152,SUM($U152:Z152)+$K152&lt;=$F152),$K152,IF(AND(AA$254&gt;$R152,SUM($U152:Z152)+$K152&gt;$F152),$F152-SUM($U152:Z152),0))))</f>
        <v>0</v>
      </c>
      <c r="AB152" s="187">
        <f ca="1">IF(AND(AB$254=$R152,$J152=100%),$O152,IF(AB$254=$R152,$O152,IF(AND(AB$254&gt;$R152,SUM($U152:AA152)+$K152&lt;=$F152),$K152,IF(AND(AB$254&gt;$R152,SUM($U152:AA152)+$K152&gt;$F152),$F152-SUM($U152:AA152),0))))</f>
        <v>0</v>
      </c>
      <c r="AC152" s="187">
        <f ca="1">IF(AND(AC$254=$R152,$J152=100%),$O152,IF(AC$254=$R152,$O152,IF(AND(AC$254&gt;$R152,SUM($U152:AB152)+$K152&lt;=$F152),$K152,IF(AND(AC$254&gt;$R152,SUM($U152:AB152)+$K152&gt;$F152),$F152-SUM($U152:AB152),0))))</f>
        <v>0</v>
      </c>
      <c r="AD152" s="187">
        <f ca="1">IF(AND(AD$254=$R152,$J152=100%),$O152,IF(AD$254=$R152,$O152,IF(AND(AD$254&gt;$R152,SUM($U152:AC152)+$K152&lt;=$F152),$K152,IF(AND(AD$254&gt;$R152,SUM($U152:AC152)+$K152&gt;$F152),$F152-SUM($U152:AC152),0))))</f>
        <v>0</v>
      </c>
      <c r="AE152" s="187">
        <f ca="1">IF(AND(AE$254=$R152,$J152=100%),$O152,IF(AE$254=$R152,$O152,IF(AND(AE$254&gt;$R152,SUM($U152:AD152)+$K152&lt;=$F152),$K152,IF(AND(AE$254&gt;$R152,SUM($U152:AD152)+$K152&gt;$F152),$F152-SUM($U152:AD152),0))))</f>
        <v>0</v>
      </c>
      <c r="AF152" s="187">
        <f ca="1">IF(AND(AF$254=$R152,$J152=100%),$O152,IF(AF$254=$R152,$O152,IF(AND(AF$254&gt;$R152,SUM($U152:AE152)+$K152&lt;=$F152),$K152,IF(AND(AF$254&gt;$R152,SUM($U152:AE152)+$K152&gt;$F152),$F152-SUM($U152:AE152),0))))</f>
        <v>0</v>
      </c>
      <c r="AG152" s="187">
        <f ca="1">IF(AND(AG$254=$R152,$J152=100%),$O152,IF(AG$254=$R152,$O152,IF(AND(AG$254&gt;$R152,SUM($U152:AF152)+$K152&lt;=$F152),$K152,IF(AND(AG$254&gt;$R152,SUM($U152:AF152)+$K152&gt;$F152),$F152-SUM($U152:AF152),0))))</f>
        <v>0</v>
      </c>
      <c r="AI152" s="1">
        <f t="shared" ca="1" si="31"/>
        <v>0</v>
      </c>
      <c r="AJ152" s="1">
        <f t="shared" ca="1" si="31"/>
        <v>0</v>
      </c>
      <c r="AK152" s="1">
        <f t="shared" ca="1" si="31"/>
        <v>0</v>
      </c>
      <c r="AL152" s="1">
        <f t="shared" ca="1" si="31"/>
        <v>0</v>
      </c>
      <c r="AM152" s="1">
        <f t="shared" ca="1" si="31"/>
        <v>0</v>
      </c>
      <c r="AN152" s="1">
        <f t="shared" ca="1" si="31"/>
        <v>0</v>
      </c>
      <c r="AO152" s="1">
        <f t="shared" ca="1" si="31"/>
        <v>0</v>
      </c>
      <c r="AP152" s="1">
        <f t="shared" ca="1" si="31"/>
        <v>0</v>
      </c>
      <c r="AQ152" s="1">
        <f t="shared" ca="1" si="31"/>
        <v>0</v>
      </c>
      <c r="AR152" s="1">
        <f t="shared" ca="1" si="31"/>
        <v>0</v>
      </c>
      <c r="AS152" s="1">
        <f t="shared" ca="1" si="31"/>
        <v>0</v>
      </c>
      <c r="AT152" s="1">
        <f t="shared" ca="1" si="31"/>
        <v>0</v>
      </c>
      <c r="AU152" s="1">
        <f t="shared" ca="1" si="31"/>
        <v>0</v>
      </c>
    </row>
    <row r="153" spans="2:47" outlineLevel="1" x14ac:dyDescent="0.35">
      <c r="F153" s="180">
        <f ca="1">SUM(F123:F152)</f>
        <v>0</v>
      </c>
      <c r="T153" s="180">
        <f ca="1">SUM(T123:T152)</f>
        <v>0</v>
      </c>
    </row>
    <row r="154" spans="2:47" outlineLevel="1" x14ac:dyDescent="0.35"/>
    <row r="155" spans="2:47" outlineLevel="1" x14ac:dyDescent="0.35">
      <c r="AI155" s="184">
        <f ca="1">AI$254</f>
        <v>2024</v>
      </c>
      <c r="AJ155" s="184">
        <f t="shared" ref="AJ155:AU155" ca="1" si="32">AJ$254</f>
        <v>2025</v>
      </c>
      <c r="AK155" s="184">
        <f t="shared" ca="1" si="32"/>
        <v>2026</v>
      </c>
      <c r="AL155" s="184">
        <f t="shared" ca="1" si="32"/>
        <v>2027</v>
      </c>
      <c r="AM155" s="184">
        <f t="shared" ca="1" si="32"/>
        <v>2028</v>
      </c>
      <c r="AN155" s="184">
        <f t="shared" ca="1" si="32"/>
        <v>2029</v>
      </c>
      <c r="AO155" s="184">
        <f t="shared" ca="1" si="32"/>
        <v>2030</v>
      </c>
      <c r="AP155" s="184">
        <f t="shared" ca="1" si="32"/>
        <v>2031</v>
      </c>
      <c r="AQ155" s="184">
        <f t="shared" ca="1" si="32"/>
        <v>2032</v>
      </c>
      <c r="AR155" s="184">
        <f t="shared" ca="1" si="32"/>
        <v>2033</v>
      </c>
      <c r="AS155" s="184">
        <f t="shared" ca="1" si="32"/>
        <v>2034</v>
      </c>
      <c r="AT155" s="184">
        <f t="shared" ca="1" si="32"/>
        <v>2035</v>
      </c>
      <c r="AU155" s="184">
        <f t="shared" ca="1" si="32"/>
        <v>2036</v>
      </c>
    </row>
    <row r="156" spans="2:47" outlineLevel="1" x14ac:dyDescent="0.35">
      <c r="C156" s="1" t="s">
        <v>99</v>
      </c>
      <c r="U156" s="1">
        <f ca="1">SUMIF($E$255:$E$284,$C156,U$123:U$152)</f>
        <v>0</v>
      </c>
      <c r="V156" s="1">
        <f t="shared" ref="V156:AG162" ca="1" si="33">SUMIF($E$255:$E$284,$C156,V$123:V$152)</f>
        <v>0</v>
      </c>
      <c r="W156" s="1">
        <f t="shared" ca="1" si="33"/>
        <v>0</v>
      </c>
      <c r="X156" s="1">
        <f t="shared" ca="1" si="33"/>
        <v>0</v>
      </c>
      <c r="Y156" s="1">
        <f t="shared" ca="1" si="33"/>
        <v>0</v>
      </c>
      <c r="Z156" s="1">
        <f t="shared" ca="1" si="33"/>
        <v>0</v>
      </c>
      <c r="AA156" s="1">
        <f t="shared" ca="1" si="33"/>
        <v>0</v>
      </c>
      <c r="AB156" s="1">
        <f t="shared" ca="1" si="33"/>
        <v>0</v>
      </c>
      <c r="AC156" s="1">
        <f t="shared" ca="1" si="33"/>
        <v>0</v>
      </c>
      <c r="AD156" s="1">
        <f t="shared" ca="1" si="33"/>
        <v>0</v>
      </c>
      <c r="AE156" s="1">
        <f t="shared" ca="1" si="33"/>
        <v>0</v>
      </c>
      <c r="AF156" s="1">
        <f t="shared" ca="1" si="33"/>
        <v>0</v>
      </c>
      <c r="AG156" s="1">
        <f t="shared" ca="1" si="33"/>
        <v>0</v>
      </c>
      <c r="AI156" s="1">
        <f t="shared" ref="AI156:AU162" ca="1" si="34">ROUND(SUMIF($U$254:$AG$254,AI$287,$U156:$AG156),0)</f>
        <v>0</v>
      </c>
      <c r="AJ156" s="1">
        <f t="shared" ca="1" si="34"/>
        <v>0</v>
      </c>
      <c r="AK156" s="1">
        <f t="shared" ca="1" si="34"/>
        <v>0</v>
      </c>
      <c r="AL156" s="1">
        <f t="shared" ca="1" si="34"/>
        <v>0</v>
      </c>
      <c r="AM156" s="1">
        <f t="shared" ca="1" si="34"/>
        <v>0</v>
      </c>
      <c r="AN156" s="1">
        <f t="shared" ca="1" si="34"/>
        <v>0</v>
      </c>
      <c r="AO156" s="1">
        <f t="shared" ca="1" si="34"/>
        <v>0</v>
      </c>
      <c r="AP156" s="1">
        <f t="shared" ca="1" si="34"/>
        <v>0</v>
      </c>
      <c r="AQ156" s="1">
        <f t="shared" ca="1" si="34"/>
        <v>0</v>
      </c>
      <c r="AR156" s="1">
        <f t="shared" ca="1" si="34"/>
        <v>0</v>
      </c>
      <c r="AS156" s="1">
        <f t="shared" ca="1" si="34"/>
        <v>0</v>
      </c>
      <c r="AT156" s="1">
        <f t="shared" ca="1" si="34"/>
        <v>0</v>
      </c>
      <c r="AU156" s="1">
        <f t="shared" ca="1" si="34"/>
        <v>0</v>
      </c>
    </row>
    <row r="157" spans="2:47" outlineLevel="1" x14ac:dyDescent="0.35">
      <c r="C157" s="1" t="s">
        <v>101</v>
      </c>
      <c r="U157" s="1">
        <f t="shared" ref="U157:U162" ca="1" si="35">SUMIF($E$255:$E$284,$C157,U$123:U$152)</f>
        <v>0</v>
      </c>
      <c r="V157" s="1">
        <f t="shared" ca="1" si="33"/>
        <v>0</v>
      </c>
      <c r="W157" s="1">
        <f t="shared" ca="1" si="33"/>
        <v>0</v>
      </c>
      <c r="X157" s="1">
        <f t="shared" ca="1" si="33"/>
        <v>0</v>
      </c>
      <c r="Y157" s="1">
        <f t="shared" ca="1" si="33"/>
        <v>0</v>
      </c>
      <c r="Z157" s="1">
        <f t="shared" ca="1" si="33"/>
        <v>0</v>
      </c>
      <c r="AA157" s="1">
        <f t="shared" ca="1" si="33"/>
        <v>0</v>
      </c>
      <c r="AB157" s="1">
        <f t="shared" ca="1" si="33"/>
        <v>0</v>
      </c>
      <c r="AC157" s="1">
        <f t="shared" ca="1" si="33"/>
        <v>0</v>
      </c>
      <c r="AD157" s="1">
        <f t="shared" ca="1" si="33"/>
        <v>0</v>
      </c>
      <c r="AE157" s="1">
        <f t="shared" ca="1" si="33"/>
        <v>0</v>
      </c>
      <c r="AF157" s="1">
        <f t="shared" ca="1" si="33"/>
        <v>0</v>
      </c>
      <c r="AG157" s="1">
        <f t="shared" ca="1" si="33"/>
        <v>0</v>
      </c>
      <c r="AI157" s="1">
        <f t="shared" ca="1" si="34"/>
        <v>0</v>
      </c>
      <c r="AJ157" s="1">
        <f t="shared" ca="1" si="34"/>
        <v>0</v>
      </c>
      <c r="AK157" s="1">
        <f t="shared" ca="1" si="34"/>
        <v>0</v>
      </c>
      <c r="AL157" s="1">
        <f t="shared" ca="1" si="34"/>
        <v>0</v>
      </c>
      <c r="AM157" s="1">
        <f t="shared" ca="1" si="34"/>
        <v>0</v>
      </c>
      <c r="AN157" s="1">
        <f t="shared" ca="1" si="34"/>
        <v>0</v>
      </c>
      <c r="AO157" s="1">
        <f t="shared" ca="1" si="34"/>
        <v>0</v>
      </c>
      <c r="AP157" s="1">
        <f t="shared" ca="1" si="34"/>
        <v>0</v>
      </c>
      <c r="AQ157" s="1">
        <f t="shared" ca="1" si="34"/>
        <v>0</v>
      </c>
      <c r="AR157" s="1">
        <f t="shared" ca="1" si="34"/>
        <v>0</v>
      </c>
      <c r="AS157" s="1">
        <f t="shared" ca="1" si="34"/>
        <v>0</v>
      </c>
      <c r="AT157" s="1">
        <f t="shared" ca="1" si="34"/>
        <v>0</v>
      </c>
      <c r="AU157" s="1">
        <f t="shared" ca="1" si="34"/>
        <v>0</v>
      </c>
    </row>
    <row r="158" spans="2:47" outlineLevel="1" x14ac:dyDescent="0.35">
      <c r="C158" s="1" t="s">
        <v>119</v>
      </c>
      <c r="U158" s="1">
        <f t="shared" ca="1" si="35"/>
        <v>0</v>
      </c>
      <c r="V158" s="1">
        <f t="shared" ca="1" si="33"/>
        <v>0</v>
      </c>
      <c r="W158" s="1">
        <f t="shared" ca="1" si="33"/>
        <v>0</v>
      </c>
      <c r="X158" s="1">
        <f t="shared" ca="1" si="33"/>
        <v>0</v>
      </c>
      <c r="Y158" s="1">
        <f t="shared" ca="1" si="33"/>
        <v>0</v>
      </c>
      <c r="Z158" s="1">
        <f t="shared" ca="1" si="33"/>
        <v>0</v>
      </c>
      <c r="AA158" s="1">
        <f t="shared" ca="1" si="33"/>
        <v>0</v>
      </c>
      <c r="AB158" s="1">
        <f t="shared" ca="1" si="33"/>
        <v>0</v>
      </c>
      <c r="AC158" s="1">
        <f t="shared" ca="1" si="33"/>
        <v>0</v>
      </c>
      <c r="AD158" s="1">
        <f t="shared" ca="1" si="33"/>
        <v>0</v>
      </c>
      <c r="AE158" s="1">
        <f t="shared" ca="1" si="33"/>
        <v>0</v>
      </c>
      <c r="AF158" s="1">
        <f t="shared" ca="1" si="33"/>
        <v>0</v>
      </c>
      <c r="AG158" s="1">
        <f t="shared" ca="1" si="33"/>
        <v>0</v>
      </c>
      <c r="AI158" s="1">
        <f t="shared" ca="1" si="34"/>
        <v>0</v>
      </c>
      <c r="AJ158" s="1">
        <f t="shared" ca="1" si="34"/>
        <v>0</v>
      </c>
      <c r="AK158" s="1">
        <f t="shared" ca="1" si="34"/>
        <v>0</v>
      </c>
      <c r="AL158" s="1">
        <f t="shared" ca="1" si="34"/>
        <v>0</v>
      </c>
      <c r="AM158" s="1">
        <f t="shared" ca="1" si="34"/>
        <v>0</v>
      </c>
      <c r="AN158" s="1">
        <f t="shared" ca="1" si="34"/>
        <v>0</v>
      </c>
      <c r="AO158" s="1">
        <f t="shared" ca="1" si="34"/>
        <v>0</v>
      </c>
      <c r="AP158" s="1">
        <f t="shared" ca="1" si="34"/>
        <v>0</v>
      </c>
      <c r="AQ158" s="1">
        <f t="shared" ca="1" si="34"/>
        <v>0</v>
      </c>
      <c r="AR158" s="1">
        <f t="shared" ca="1" si="34"/>
        <v>0</v>
      </c>
      <c r="AS158" s="1">
        <f t="shared" ca="1" si="34"/>
        <v>0</v>
      </c>
      <c r="AT158" s="1">
        <f t="shared" ca="1" si="34"/>
        <v>0</v>
      </c>
      <c r="AU158" s="1">
        <f t="shared" ca="1" si="34"/>
        <v>0</v>
      </c>
    </row>
    <row r="159" spans="2:47" outlineLevel="1" x14ac:dyDescent="0.35">
      <c r="C159" s="1" t="s">
        <v>120</v>
      </c>
      <c r="U159" s="1">
        <f t="shared" ca="1" si="35"/>
        <v>0</v>
      </c>
      <c r="V159" s="1">
        <f t="shared" ca="1" si="33"/>
        <v>0</v>
      </c>
      <c r="W159" s="1">
        <f t="shared" ca="1" si="33"/>
        <v>0</v>
      </c>
      <c r="X159" s="1">
        <f t="shared" ca="1" si="33"/>
        <v>0</v>
      </c>
      <c r="Y159" s="1">
        <f t="shared" ca="1" si="33"/>
        <v>0</v>
      </c>
      <c r="Z159" s="1">
        <f t="shared" ca="1" si="33"/>
        <v>0</v>
      </c>
      <c r="AA159" s="1">
        <f t="shared" ca="1" si="33"/>
        <v>0</v>
      </c>
      <c r="AB159" s="1">
        <f t="shared" ca="1" si="33"/>
        <v>0</v>
      </c>
      <c r="AC159" s="1">
        <f t="shared" ca="1" si="33"/>
        <v>0</v>
      </c>
      <c r="AD159" s="1">
        <f t="shared" ca="1" si="33"/>
        <v>0</v>
      </c>
      <c r="AE159" s="1">
        <f t="shared" ca="1" si="33"/>
        <v>0</v>
      </c>
      <c r="AF159" s="1">
        <f t="shared" ca="1" si="33"/>
        <v>0</v>
      </c>
      <c r="AG159" s="1">
        <f t="shared" ca="1" si="33"/>
        <v>0</v>
      </c>
      <c r="AI159" s="1">
        <f t="shared" ca="1" si="34"/>
        <v>0</v>
      </c>
      <c r="AJ159" s="1">
        <f t="shared" ca="1" si="34"/>
        <v>0</v>
      </c>
      <c r="AK159" s="1">
        <f t="shared" ca="1" si="34"/>
        <v>0</v>
      </c>
      <c r="AL159" s="1">
        <f t="shared" ca="1" si="34"/>
        <v>0</v>
      </c>
      <c r="AM159" s="1">
        <f t="shared" ca="1" si="34"/>
        <v>0</v>
      </c>
      <c r="AN159" s="1">
        <f t="shared" ca="1" si="34"/>
        <v>0</v>
      </c>
      <c r="AO159" s="1">
        <f t="shared" ca="1" si="34"/>
        <v>0</v>
      </c>
      <c r="AP159" s="1">
        <f t="shared" ca="1" si="34"/>
        <v>0</v>
      </c>
      <c r="AQ159" s="1">
        <f t="shared" ca="1" si="34"/>
        <v>0</v>
      </c>
      <c r="AR159" s="1">
        <f t="shared" ca="1" si="34"/>
        <v>0</v>
      </c>
      <c r="AS159" s="1">
        <f t="shared" ca="1" si="34"/>
        <v>0</v>
      </c>
      <c r="AT159" s="1">
        <f t="shared" ca="1" si="34"/>
        <v>0</v>
      </c>
      <c r="AU159" s="1">
        <f t="shared" ca="1" si="34"/>
        <v>0</v>
      </c>
    </row>
    <row r="160" spans="2:47" outlineLevel="1" x14ac:dyDescent="0.35">
      <c r="C160" s="1" t="s">
        <v>121</v>
      </c>
      <c r="U160" s="1">
        <f t="shared" ca="1" si="35"/>
        <v>0</v>
      </c>
      <c r="V160" s="1">
        <f t="shared" ca="1" si="33"/>
        <v>0</v>
      </c>
      <c r="W160" s="1">
        <f t="shared" ca="1" si="33"/>
        <v>0</v>
      </c>
      <c r="X160" s="1">
        <f t="shared" ca="1" si="33"/>
        <v>0</v>
      </c>
      <c r="Y160" s="1">
        <f t="shared" ca="1" si="33"/>
        <v>0</v>
      </c>
      <c r="Z160" s="1">
        <f t="shared" ca="1" si="33"/>
        <v>0</v>
      </c>
      <c r="AA160" s="1">
        <f t="shared" ca="1" si="33"/>
        <v>0</v>
      </c>
      <c r="AB160" s="1">
        <f t="shared" ca="1" si="33"/>
        <v>0</v>
      </c>
      <c r="AC160" s="1">
        <f t="shared" ca="1" si="33"/>
        <v>0</v>
      </c>
      <c r="AD160" s="1">
        <f t="shared" ca="1" si="33"/>
        <v>0</v>
      </c>
      <c r="AE160" s="1">
        <f t="shared" ca="1" si="33"/>
        <v>0</v>
      </c>
      <c r="AF160" s="1">
        <f t="shared" ca="1" si="33"/>
        <v>0</v>
      </c>
      <c r="AG160" s="1">
        <f t="shared" ca="1" si="33"/>
        <v>0</v>
      </c>
      <c r="AI160" s="1">
        <f t="shared" ca="1" si="34"/>
        <v>0</v>
      </c>
      <c r="AJ160" s="1">
        <f t="shared" ca="1" si="34"/>
        <v>0</v>
      </c>
      <c r="AK160" s="1">
        <f t="shared" ca="1" si="34"/>
        <v>0</v>
      </c>
      <c r="AL160" s="1">
        <f t="shared" ca="1" si="34"/>
        <v>0</v>
      </c>
      <c r="AM160" s="1">
        <f t="shared" ca="1" si="34"/>
        <v>0</v>
      </c>
      <c r="AN160" s="1">
        <f t="shared" ca="1" si="34"/>
        <v>0</v>
      </c>
      <c r="AO160" s="1">
        <f t="shared" ca="1" si="34"/>
        <v>0</v>
      </c>
      <c r="AP160" s="1">
        <f t="shared" ca="1" si="34"/>
        <v>0</v>
      </c>
      <c r="AQ160" s="1">
        <f t="shared" ca="1" si="34"/>
        <v>0</v>
      </c>
      <c r="AR160" s="1">
        <f t="shared" ca="1" si="34"/>
        <v>0</v>
      </c>
      <c r="AS160" s="1">
        <f t="shared" ca="1" si="34"/>
        <v>0</v>
      </c>
      <c r="AT160" s="1">
        <f t="shared" ca="1" si="34"/>
        <v>0</v>
      </c>
      <c r="AU160" s="1">
        <f t="shared" ca="1" si="34"/>
        <v>0</v>
      </c>
    </row>
    <row r="161" spans="2:47" outlineLevel="1" x14ac:dyDescent="0.35">
      <c r="C161" s="1" t="s">
        <v>122</v>
      </c>
      <c r="U161" s="1">
        <f t="shared" ca="1" si="35"/>
        <v>0</v>
      </c>
      <c r="V161" s="1">
        <f t="shared" ca="1" si="33"/>
        <v>0</v>
      </c>
      <c r="W161" s="1">
        <f t="shared" ca="1" si="33"/>
        <v>0</v>
      </c>
      <c r="X161" s="1">
        <f t="shared" ca="1" si="33"/>
        <v>0</v>
      </c>
      <c r="Y161" s="1">
        <f t="shared" ca="1" si="33"/>
        <v>0</v>
      </c>
      <c r="Z161" s="1">
        <f t="shared" ca="1" si="33"/>
        <v>0</v>
      </c>
      <c r="AA161" s="1">
        <f t="shared" ca="1" si="33"/>
        <v>0</v>
      </c>
      <c r="AB161" s="1">
        <f t="shared" ca="1" si="33"/>
        <v>0</v>
      </c>
      <c r="AC161" s="1">
        <f t="shared" ca="1" si="33"/>
        <v>0</v>
      </c>
      <c r="AD161" s="1">
        <f t="shared" ca="1" si="33"/>
        <v>0</v>
      </c>
      <c r="AE161" s="1">
        <f t="shared" ca="1" si="33"/>
        <v>0</v>
      </c>
      <c r="AF161" s="1">
        <f t="shared" ca="1" si="33"/>
        <v>0</v>
      </c>
      <c r="AG161" s="1">
        <f t="shared" ca="1" si="33"/>
        <v>0</v>
      </c>
      <c r="AI161" s="1">
        <f t="shared" ca="1" si="34"/>
        <v>0</v>
      </c>
      <c r="AJ161" s="1">
        <f t="shared" ca="1" si="34"/>
        <v>0</v>
      </c>
      <c r="AK161" s="1">
        <f t="shared" ca="1" si="34"/>
        <v>0</v>
      </c>
      <c r="AL161" s="1">
        <f t="shared" ca="1" si="34"/>
        <v>0</v>
      </c>
      <c r="AM161" s="1">
        <f t="shared" ca="1" si="34"/>
        <v>0</v>
      </c>
      <c r="AN161" s="1">
        <f t="shared" ca="1" si="34"/>
        <v>0</v>
      </c>
      <c r="AO161" s="1">
        <f t="shared" ca="1" si="34"/>
        <v>0</v>
      </c>
      <c r="AP161" s="1">
        <f t="shared" ca="1" si="34"/>
        <v>0</v>
      </c>
      <c r="AQ161" s="1">
        <f t="shared" ca="1" si="34"/>
        <v>0</v>
      </c>
      <c r="AR161" s="1">
        <f t="shared" ca="1" si="34"/>
        <v>0</v>
      </c>
      <c r="AS161" s="1">
        <f t="shared" ca="1" si="34"/>
        <v>0</v>
      </c>
      <c r="AT161" s="1">
        <f t="shared" ca="1" si="34"/>
        <v>0</v>
      </c>
      <c r="AU161" s="1">
        <f t="shared" ca="1" si="34"/>
        <v>0</v>
      </c>
    </row>
    <row r="162" spans="2:47" outlineLevel="1" x14ac:dyDescent="0.35">
      <c r="U162" s="1">
        <f t="shared" ca="1" si="35"/>
        <v>0</v>
      </c>
      <c r="V162" s="1">
        <f t="shared" ca="1" si="33"/>
        <v>0</v>
      </c>
      <c r="W162" s="1">
        <f t="shared" ca="1" si="33"/>
        <v>0</v>
      </c>
      <c r="X162" s="1">
        <f t="shared" ca="1" si="33"/>
        <v>0</v>
      </c>
      <c r="Y162" s="1">
        <f t="shared" ca="1" si="33"/>
        <v>0</v>
      </c>
      <c r="Z162" s="1">
        <f t="shared" ca="1" si="33"/>
        <v>0</v>
      </c>
      <c r="AA162" s="1">
        <f t="shared" ca="1" si="33"/>
        <v>0</v>
      </c>
      <c r="AB162" s="1">
        <f t="shared" ca="1" si="33"/>
        <v>0</v>
      </c>
      <c r="AC162" s="1">
        <f t="shared" ca="1" si="33"/>
        <v>0</v>
      </c>
      <c r="AD162" s="1">
        <f t="shared" ca="1" si="33"/>
        <v>0</v>
      </c>
      <c r="AE162" s="1">
        <f t="shared" ca="1" si="33"/>
        <v>0</v>
      </c>
      <c r="AF162" s="1">
        <f t="shared" ca="1" si="33"/>
        <v>0</v>
      </c>
      <c r="AG162" s="1">
        <f t="shared" ca="1" si="33"/>
        <v>0</v>
      </c>
      <c r="AI162" s="1">
        <f t="shared" ca="1" si="34"/>
        <v>0</v>
      </c>
      <c r="AJ162" s="1">
        <f t="shared" ca="1" si="34"/>
        <v>0</v>
      </c>
      <c r="AK162" s="1">
        <f t="shared" ca="1" si="34"/>
        <v>0</v>
      </c>
      <c r="AL162" s="1">
        <f t="shared" ca="1" si="34"/>
        <v>0</v>
      </c>
      <c r="AM162" s="1">
        <f t="shared" ca="1" si="34"/>
        <v>0</v>
      </c>
      <c r="AN162" s="1">
        <f t="shared" ca="1" si="34"/>
        <v>0</v>
      </c>
      <c r="AO162" s="1">
        <f t="shared" ca="1" si="34"/>
        <v>0</v>
      </c>
      <c r="AP162" s="1">
        <f t="shared" ca="1" si="34"/>
        <v>0</v>
      </c>
      <c r="AQ162" s="1">
        <f t="shared" ca="1" si="34"/>
        <v>0</v>
      </c>
      <c r="AR162" s="1">
        <f t="shared" ca="1" si="34"/>
        <v>0</v>
      </c>
      <c r="AS162" s="1">
        <f t="shared" ca="1" si="34"/>
        <v>0</v>
      </c>
      <c r="AT162" s="1">
        <f t="shared" ca="1" si="34"/>
        <v>0</v>
      </c>
      <c r="AU162" s="1">
        <f t="shared" ca="1" si="34"/>
        <v>0</v>
      </c>
    </row>
    <row r="163" spans="2:47" outlineLevel="1" x14ac:dyDescent="0.35"/>
    <row r="164" spans="2:47" outlineLevel="1" x14ac:dyDescent="0.35"/>
    <row r="165" spans="2:47" outlineLevel="1" x14ac:dyDescent="0.35"/>
    <row r="166" spans="2:47" outlineLevel="1" x14ac:dyDescent="0.35"/>
    <row r="167" spans="2:47" outlineLevel="1" x14ac:dyDescent="0.35">
      <c r="B167" s="188" t="s">
        <v>246</v>
      </c>
    </row>
    <row r="168" spans="2:47" outlineLevel="1" x14ac:dyDescent="0.35"/>
    <row r="169" spans="2:47" outlineLevel="1" x14ac:dyDescent="0.35"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</row>
    <row r="170" spans="2:47" outlineLevel="1" x14ac:dyDescent="0.35"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</row>
    <row r="171" spans="2:47" outlineLevel="1" x14ac:dyDescent="0.35">
      <c r="R171" s="1" t="s">
        <v>241</v>
      </c>
      <c r="U171" s="184">
        <f t="shared" ref="U171:AG171" ca="1" si="36">C$216</f>
        <v>2024</v>
      </c>
      <c r="V171" s="184">
        <f t="shared" ca="1" si="36"/>
        <v>2025</v>
      </c>
      <c r="W171" s="184">
        <f t="shared" ca="1" si="36"/>
        <v>2026</v>
      </c>
      <c r="X171" s="184">
        <f t="shared" ca="1" si="36"/>
        <v>2027</v>
      </c>
      <c r="Y171" s="184">
        <f t="shared" ca="1" si="36"/>
        <v>2028</v>
      </c>
      <c r="Z171" s="184">
        <f t="shared" ca="1" si="36"/>
        <v>2029</v>
      </c>
      <c r="AA171" s="184">
        <f t="shared" ca="1" si="36"/>
        <v>2030</v>
      </c>
      <c r="AB171" s="184">
        <f t="shared" ca="1" si="36"/>
        <v>2031</v>
      </c>
      <c r="AC171" s="184">
        <f t="shared" ca="1" si="36"/>
        <v>2032</v>
      </c>
      <c r="AD171" s="184">
        <f t="shared" ca="1" si="36"/>
        <v>2033</v>
      </c>
      <c r="AE171" s="184">
        <f t="shared" ca="1" si="36"/>
        <v>2034</v>
      </c>
      <c r="AF171" s="184">
        <f t="shared" ca="1" si="36"/>
        <v>2035</v>
      </c>
      <c r="AG171" s="184">
        <f t="shared" ca="1" si="36"/>
        <v>2036</v>
      </c>
      <c r="AI171" s="184">
        <f ca="1">AI155</f>
        <v>2024</v>
      </c>
      <c r="AJ171" s="184">
        <f t="shared" ref="AJ171:AU171" ca="1" si="37">AJ155</f>
        <v>2025</v>
      </c>
      <c r="AK171" s="184">
        <f t="shared" ca="1" si="37"/>
        <v>2026</v>
      </c>
      <c r="AL171" s="184">
        <f t="shared" ca="1" si="37"/>
        <v>2027</v>
      </c>
      <c r="AM171" s="184">
        <f t="shared" ca="1" si="37"/>
        <v>2028</v>
      </c>
      <c r="AN171" s="184">
        <f t="shared" ca="1" si="37"/>
        <v>2029</v>
      </c>
      <c r="AO171" s="184">
        <f t="shared" ca="1" si="37"/>
        <v>2030</v>
      </c>
      <c r="AP171" s="184">
        <f t="shared" ca="1" si="37"/>
        <v>2031</v>
      </c>
      <c r="AQ171" s="184">
        <f t="shared" ca="1" si="37"/>
        <v>2032</v>
      </c>
      <c r="AR171" s="184">
        <f t="shared" ca="1" si="37"/>
        <v>2033</v>
      </c>
      <c r="AS171" s="184">
        <f t="shared" ca="1" si="37"/>
        <v>2034</v>
      </c>
      <c r="AT171" s="184">
        <f t="shared" ca="1" si="37"/>
        <v>2035</v>
      </c>
      <c r="AU171" s="184">
        <f t="shared" ca="1" si="37"/>
        <v>2036</v>
      </c>
    </row>
    <row r="172" spans="2:47" outlineLevel="1" x14ac:dyDescent="0.35">
      <c r="B172" s="1" t="str">
        <f ca="1">B123</f>
        <v/>
      </c>
      <c r="C172" s="1" t="str">
        <f t="shared" ref="C172" ca="1" si="38">C123</f>
        <v/>
      </c>
      <c r="D172" s="1">
        <f t="shared" ref="D172:D201" ca="1" si="39">F123</f>
        <v>0</v>
      </c>
      <c r="E172" s="173">
        <f t="shared" ref="E172:E201" si="40">H123</f>
        <v>0</v>
      </c>
      <c r="R172" s="1">
        <f t="shared" ref="R172:R201" si="41">YEAR(E172)</f>
        <v>1900</v>
      </c>
      <c r="S172" s="1" t="b">
        <f t="shared" ref="S172:S201" ca="1" si="42">T172=D172</f>
        <v>1</v>
      </c>
      <c r="T172" s="1">
        <f ca="1">SUM(U172:AG172)</f>
        <v>0</v>
      </c>
      <c r="U172" s="1">
        <f ca="1">IFERROR(IF(YEAR($E172)=U$171,$D172,0),0)</f>
        <v>0</v>
      </c>
      <c r="V172" s="1">
        <f t="shared" ref="V172:AG187" ca="1" si="43">IFERROR(IF(YEAR($E172)=V$171,$D172,0),0)</f>
        <v>0</v>
      </c>
      <c r="W172" s="1">
        <f t="shared" ca="1" si="43"/>
        <v>0</v>
      </c>
      <c r="X172" s="1">
        <f t="shared" ca="1" si="43"/>
        <v>0</v>
      </c>
      <c r="Y172" s="1">
        <f t="shared" ca="1" si="43"/>
        <v>0</v>
      </c>
      <c r="Z172" s="1">
        <f t="shared" ca="1" si="43"/>
        <v>0</v>
      </c>
      <c r="AA172" s="1">
        <f t="shared" ca="1" si="43"/>
        <v>0</v>
      </c>
      <c r="AB172" s="1">
        <f t="shared" ca="1" si="43"/>
        <v>0</v>
      </c>
      <c r="AC172" s="1">
        <f t="shared" ca="1" si="43"/>
        <v>0</v>
      </c>
      <c r="AD172" s="1">
        <f t="shared" ca="1" si="43"/>
        <v>0</v>
      </c>
      <c r="AE172" s="1">
        <f t="shared" ca="1" si="43"/>
        <v>0</v>
      </c>
      <c r="AF172" s="1">
        <f t="shared" ca="1" si="43"/>
        <v>0</v>
      </c>
      <c r="AG172" s="1">
        <f t="shared" ca="1" si="43"/>
        <v>0</v>
      </c>
      <c r="AI172" s="1">
        <f ca="1">ROUND(SUMIF($U$300:$AG$300,AI$300,$U172:$AG172)-AI123,0)</f>
        <v>0</v>
      </c>
      <c r="AJ172" s="1">
        <f ca="1">ROUND(SUMIF($U$300:$AG$300,AJ$300,$U172:$AG172)-AJ123+AI172,0)</f>
        <v>0</v>
      </c>
      <c r="AK172" s="1">
        <f t="shared" ref="AK172:AU172" ca="1" si="44">ROUND(SUMIF($U$300:$AG$300,AK$300,$U172:$AG172)-AK123+AJ172,0)</f>
        <v>0</v>
      </c>
      <c r="AL172" s="1">
        <f t="shared" ca="1" si="44"/>
        <v>0</v>
      </c>
      <c r="AM172" s="1">
        <f t="shared" ca="1" si="44"/>
        <v>0</v>
      </c>
      <c r="AN172" s="1">
        <f t="shared" ca="1" si="44"/>
        <v>0</v>
      </c>
      <c r="AO172" s="1">
        <f t="shared" ca="1" si="44"/>
        <v>0</v>
      </c>
      <c r="AP172" s="1">
        <f t="shared" ca="1" si="44"/>
        <v>0</v>
      </c>
      <c r="AQ172" s="1">
        <f t="shared" ca="1" si="44"/>
        <v>0</v>
      </c>
      <c r="AR172" s="1">
        <f t="shared" ca="1" si="44"/>
        <v>0</v>
      </c>
      <c r="AS172" s="1">
        <f t="shared" ca="1" si="44"/>
        <v>0</v>
      </c>
      <c r="AT172" s="1">
        <f t="shared" ca="1" si="44"/>
        <v>0</v>
      </c>
      <c r="AU172" s="1">
        <f t="shared" ca="1" si="44"/>
        <v>0</v>
      </c>
    </row>
    <row r="173" spans="2:47" outlineLevel="1" x14ac:dyDescent="0.35">
      <c r="B173" s="1" t="str">
        <f t="shared" ref="B173:C173" ca="1" si="45">B124</f>
        <v/>
      </c>
      <c r="C173" s="1" t="str">
        <f t="shared" ca="1" si="45"/>
        <v/>
      </c>
      <c r="D173" s="1">
        <f t="shared" ca="1" si="39"/>
        <v>0</v>
      </c>
      <c r="E173" s="173">
        <f t="shared" si="40"/>
        <v>0</v>
      </c>
      <c r="R173" s="1">
        <f t="shared" si="41"/>
        <v>1900</v>
      </c>
      <c r="S173" s="1" t="b">
        <f t="shared" ca="1" si="42"/>
        <v>1</v>
      </c>
      <c r="T173" s="1">
        <f t="shared" ref="T173:T201" ca="1" si="46">SUM(U173:AG173)</f>
        <v>0</v>
      </c>
      <c r="U173" s="1">
        <f t="shared" ref="U173:AG201" ca="1" si="47">IFERROR(IF(YEAR($E173)=U$171,$D173,0),0)</f>
        <v>0</v>
      </c>
      <c r="V173" s="1">
        <f t="shared" ca="1" si="43"/>
        <v>0</v>
      </c>
      <c r="W173" s="1">
        <f t="shared" ca="1" si="43"/>
        <v>0</v>
      </c>
      <c r="X173" s="1">
        <f t="shared" ca="1" si="43"/>
        <v>0</v>
      </c>
      <c r="Y173" s="1">
        <f t="shared" ca="1" si="43"/>
        <v>0</v>
      </c>
      <c r="Z173" s="1">
        <f t="shared" ca="1" si="43"/>
        <v>0</v>
      </c>
      <c r="AA173" s="1">
        <f t="shared" ca="1" si="43"/>
        <v>0</v>
      </c>
      <c r="AB173" s="1">
        <f t="shared" ca="1" si="43"/>
        <v>0</v>
      </c>
      <c r="AC173" s="1">
        <f t="shared" ca="1" si="43"/>
        <v>0</v>
      </c>
      <c r="AD173" s="1">
        <f t="shared" ca="1" si="43"/>
        <v>0</v>
      </c>
      <c r="AE173" s="1">
        <f t="shared" ca="1" si="43"/>
        <v>0</v>
      </c>
      <c r="AF173" s="1">
        <f t="shared" ca="1" si="43"/>
        <v>0</v>
      </c>
      <c r="AG173" s="1">
        <f t="shared" ca="1" si="43"/>
        <v>0</v>
      </c>
      <c r="AI173" s="1">
        <f t="shared" ref="AI173:AI201" ca="1" si="48">ROUND(SUMIF($U$300:$AG$300,AI$300,$U173:$AG173)-AI124,0)</f>
        <v>0</v>
      </c>
      <c r="AJ173" s="1">
        <f t="shared" ref="AJ173:AU173" ca="1" si="49">ROUND(SUMIF($U$300:$AG$300,AJ$300,$U173:$AG173)-AJ124+AI173,0)</f>
        <v>0</v>
      </c>
      <c r="AK173" s="1">
        <f t="shared" ca="1" si="49"/>
        <v>0</v>
      </c>
      <c r="AL173" s="1">
        <f t="shared" ca="1" si="49"/>
        <v>0</v>
      </c>
      <c r="AM173" s="1">
        <f t="shared" ca="1" si="49"/>
        <v>0</v>
      </c>
      <c r="AN173" s="1">
        <f t="shared" ca="1" si="49"/>
        <v>0</v>
      </c>
      <c r="AO173" s="1">
        <f t="shared" ca="1" si="49"/>
        <v>0</v>
      </c>
      <c r="AP173" s="1">
        <f t="shared" ca="1" si="49"/>
        <v>0</v>
      </c>
      <c r="AQ173" s="1">
        <f t="shared" ca="1" si="49"/>
        <v>0</v>
      </c>
      <c r="AR173" s="1">
        <f t="shared" ca="1" si="49"/>
        <v>0</v>
      </c>
      <c r="AS173" s="1">
        <f t="shared" ca="1" si="49"/>
        <v>0</v>
      </c>
      <c r="AT173" s="1">
        <f t="shared" ca="1" si="49"/>
        <v>0</v>
      </c>
      <c r="AU173" s="1">
        <f t="shared" ca="1" si="49"/>
        <v>0</v>
      </c>
    </row>
    <row r="174" spans="2:47" outlineLevel="1" x14ac:dyDescent="0.35">
      <c r="B174" s="1" t="str">
        <f t="shared" ref="B174:C174" ca="1" si="50">B125</f>
        <v/>
      </c>
      <c r="C174" s="1" t="str">
        <f t="shared" ca="1" si="50"/>
        <v/>
      </c>
      <c r="D174" s="1">
        <f t="shared" ca="1" si="39"/>
        <v>0</v>
      </c>
      <c r="E174" s="173">
        <f t="shared" si="40"/>
        <v>0</v>
      </c>
      <c r="R174" s="1">
        <f t="shared" si="41"/>
        <v>1900</v>
      </c>
      <c r="S174" s="1" t="b">
        <f t="shared" ca="1" si="42"/>
        <v>1</v>
      </c>
      <c r="T174" s="1">
        <f t="shared" ca="1" si="46"/>
        <v>0</v>
      </c>
      <c r="U174" s="1">
        <f t="shared" ca="1" si="47"/>
        <v>0</v>
      </c>
      <c r="V174" s="1">
        <f t="shared" ca="1" si="43"/>
        <v>0</v>
      </c>
      <c r="W174" s="1">
        <f t="shared" ca="1" si="43"/>
        <v>0</v>
      </c>
      <c r="X174" s="1">
        <f t="shared" ca="1" si="43"/>
        <v>0</v>
      </c>
      <c r="Y174" s="1">
        <f t="shared" ca="1" si="43"/>
        <v>0</v>
      </c>
      <c r="Z174" s="1">
        <f t="shared" ca="1" si="43"/>
        <v>0</v>
      </c>
      <c r="AA174" s="1">
        <f t="shared" ca="1" si="43"/>
        <v>0</v>
      </c>
      <c r="AB174" s="1">
        <f t="shared" ca="1" si="43"/>
        <v>0</v>
      </c>
      <c r="AC174" s="1">
        <f t="shared" ca="1" si="43"/>
        <v>0</v>
      </c>
      <c r="AD174" s="1">
        <f t="shared" ca="1" si="43"/>
        <v>0</v>
      </c>
      <c r="AE174" s="1">
        <f t="shared" ca="1" si="43"/>
        <v>0</v>
      </c>
      <c r="AF174" s="1">
        <f t="shared" ca="1" si="43"/>
        <v>0</v>
      </c>
      <c r="AG174" s="1">
        <f t="shared" ca="1" si="43"/>
        <v>0</v>
      </c>
      <c r="AI174" s="1">
        <f t="shared" ca="1" si="48"/>
        <v>0</v>
      </c>
      <c r="AJ174" s="1">
        <f t="shared" ref="AJ174:AU174" ca="1" si="51">ROUND(SUMIF($U$300:$AG$300,AJ$300,$U174:$AG174)-AJ125+AI174,0)</f>
        <v>0</v>
      </c>
      <c r="AK174" s="1">
        <f t="shared" ca="1" si="51"/>
        <v>0</v>
      </c>
      <c r="AL174" s="1">
        <f t="shared" ca="1" si="51"/>
        <v>0</v>
      </c>
      <c r="AM174" s="1">
        <f t="shared" ca="1" si="51"/>
        <v>0</v>
      </c>
      <c r="AN174" s="1">
        <f t="shared" ca="1" si="51"/>
        <v>0</v>
      </c>
      <c r="AO174" s="1">
        <f t="shared" ca="1" si="51"/>
        <v>0</v>
      </c>
      <c r="AP174" s="1">
        <f t="shared" ca="1" si="51"/>
        <v>0</v>
      </c>
      <c r="AQ174" s="1">
        <f t="shared" ca="1" si="51"/>
        <v>0</v>
      </c>
      <c r="AR174" s="1">
        <f t="shared" ca="1" si="51"/>
        <v>0</v>
      </c>
      <c r="AS174" s="1">
        <f t="shared" ca="1" si="51"/>
        <v>0</v>
      </c>
      <c r="AT174" s="1">
        <f t="shared" ca="1" si="51"/>
        <v>0</v>
      </c>
      <c r="AU174" s="1">
        <f t="shared" ca="1" si="51"/>
        <v>0</v>
      </c>
    </row>
    <row r="175" spans="2:47" outlineLevel="1" x14ac:dyDescent="0.35">
      <c r="B175" s="1" t="str">
        <f t="shared" ref="B175:C175" ca="1" si="52">B126</f>
        <v/>
      </c>
      <c r="C175" s="1" t="str">
        <f t="shared" ca="1" si="52"/>
        <v/>
      </c>
      <c r="D175" s="1">
        <f t="shared" ca="1" si="39"/>
        <v>0</v>
      </c>
      <c r="E175" s="173">
        <f t="shared" si="40"/>
        <v>0</v>
      </c>
      <c r="R175" s="1">
        <f t="shared" si="41"/>
        <v>1900</v>
      </c>
      <c r="S175" s="1" t="b">
        <f t="shared" ca="1" si="42"/>
        <v>1</v>
      </c>
      <c r="T175" s="1">
        <f t="shared" ca="1" si="46"/>
        <v>0</v>
      </c>
      <c r="U175" s="1">
        <f t="shared" ca="1" si="47"/>
        <v>0</v>
      </c>
      <c r="V175" s="1">
        <f t="shared" ca="1" si="43"/>
        <v>0</v>
      </c>
      <c r="W175" s="1">
        <f t="shared" ca="1" si="43"/>
        <v>0</v>
      </c>
      <c r="X175" s="1">
        <f t="shared" ca="1" si="43"/>
        <v>0</v>
      </c>
      <c r="Y175" s="1">
        <f t="shared" ca="1" si="43"/>
        <v>0</v>
      </c>
      <c r="Z175" s="1">
        <f t="shared" ca="1" si="43"/>
        <v>0</v>
      </c>
      <c r="AA175" s="1">
        <f t="shared" ca="1" si="43"/>
        <v>0</v>
      </c>
      <c r="AB175" s="1">
        <f t="shared" ca="1" si="43"/>
        <v>0</v>
      </c>
      <c r="AC175" s="1">
        <f t="shared" ca="1" si="43"/>
        <v>0</v>
      </c>
      <c r="AD175" s="1">
        <f t="shared" ca="1" si="43"/>
        <v>0</v>
      </c>
      <c r="AE175" s="1">
        <f t="shared" ca="1" si="43"/>
        <v>0</v>
      </c>
      <c r="AF175" s="1">
        <f t="shared" ca="1" si="43"/>
        <v>0</v>
      </c>
      <c r="AG175" s="1">
        <f t="shared" ca="1" si="43"/>
        <v>0</v>
      </c>
      <c r="AI175" s="1">
        <f t="shared" ca="1" si="48"/>
        <v>0</v>
      </c>
      <c r="AJ175" s="1">
        <f t="shared" ref="AJ175:AU175" ca="1" si="53">ROUND(SUMIF($U$300:$AG$300,AJ$300,$U175:$AG175)-AJ126+AI175,0)</f>
        <v>0</v>
      </c>
      <c r="AK175" s="1">
        <f t="shared" ca="1" si="53"/>
        <v>0</v>
      </c>
      <c r="AL175" s="1">
        <f t="shared" ca="1" si="53"/>
        <v>0</v>
      </c>
      <c r="AM175" s="1">
        <f t="shared" ca="1" si="53"/>
        <v>0</v>
      </c>
      <c r="AN175" s="1">
        <f t="shared" ca="1" si="53"/>
        <v>0</v>
      </c>
      <c r="AO175" s="1">
        <f t="shared" ca="1" si="53"/>
        <v>0</v>
      </c>
      <c r="AP175" s="1">
        <f t="shared" ca="1" si="53"/>
        <v>0</v>
      </c>
      <c r="AQ175" s="1">
        <f t="shared" ca="1" si="53"/>
        <v>0</v>
      </c>
      <c r="AR175" s="1">
        <f t="shared" ca="1" si="53"/>
        <v>0</v>
      </c>
      <c r="AS175" s="1">
        <f t="shared" ca="1" si="53"/>
        <v>0</v>
      </c>
      <c r="AT175" s="1">
        <f t="shared" ca="1" si="53"/>
        <v>0</v>
      </c>
      <c r="AU175" s="1">
        <f t="shared" ca="1" si="53"/>
        <v>0</v>
      </c>
    </row>
    <row r="176" spans="2:47" outlineLevel="1" x14ac:dyDescent="0.35">
      <c r="B176" s="1" t="str">
        <f t="shared" ref="B176:C176" ca="1" si="54">B127</f>
        <v/>
      </c>
      <c r="C176" s="1" t="str">
        <f t="shared" ca="1" si="54"/>
        <v/>
      </c>
      <c r="D176" s="1">
        <f t="shared" ca="1" si="39"/>
        <v>0</v>
      </c>
      <c r="E176" s="173">
        <f t="shared" si="40"/>
        <v>0</v>
      </c>
      <c r="R176" s="1">
        <f t="shared" si="41"/>
        <v>1900</v>
      </c>
      <c r="S176" s="1" t="b">
        <f t="shared" ca="1" si="42"/>
        <v>1</v>
      </c>
      <c r="T176" s="1">
        <f t="shared" ca="1" si="46"/>
        <v>0</v>
      </c>
      <c r="U176" s="1">
        <f t="shared" ca="1" si="47"/>
        <v>0</v>
      </c>
      <c r="V176" s="1">
        <f t="shared" ca="1" si="43"/>
        <v>0</v>
      </c>
      <c r="W176" s="1">
        <f t="shared" ca="1" si="43"/>
        <v>0</v>
      </c>
      <c r="X176" s="1">
        <f t="shared" ca="1" si="43"/>
        <v>0</v>
      </c>
      <c r="Y176" s="1">
        <f t="shared" ca="1" si="43"/>
        <v>0</v>
      </c>
      <c r="Z176" s="1">
        <f t="shared" ca="1" si="43"/>
        <v>0</v>
      </c>
      <c r="AA176" s="1">
        <f t="shared" ca="1" si="43"/>
        <v>0</v>
      </c>
      <c r="AB176" s="1">
        <f t="shared" ca="1" si="43"/>
        <v>0</v>
      </c>
      <c r="AC176" s="1">
        <f t="shared" ca="1" si="43"/>
        <v>0</v>
      </c>
      <c r="AD176" s="1">
        <f t="shared" ca="1" si="43"/>
        <v>0</v>
      </c>
      <c r="AE176" s="1">
        <f t="shared" ca="1" si="43"/>
        <v>0</v>
      </c>
      <c r="AF176" s="1">
        <f t="shared" ca="1" si="43"/>
        <v>0</v>
      </c>
      <c r="AG176" s="1">
        <f t="shared" ca="1" si="43"/>
        <v>0</v>
      </c>
      <c r="AI176" s="1">
        <f t="shared" ca="1" si="48"/>
        <v>0</v>
      </c>
      <c r="AJ176" s="1">
        <f t="shared" ref="AJ176:AU176" ca="1" si="55">ROUND(SUMIF($U$300:$AG$300,AJ$300,$U176:$AG176)-AJ127+AI176,0)</f>
        <v>0</v>
      </c>
      <c r="AK176" s="1">
        <f t="shared" ca="1" si="55"/>
        <v>0</v>
      </c>
      <c r="AL176" s="1">
        <f t="shared" ca="1" si="55"/>
        <v>0</v>
      </c>
      <c r="AM176" s="1">
        <f t="shared" ca="1" si="55"/>
        <v>0</v>
      </c>
      <c r="AN176" s="1">
        <f t="shared" ca="1" si="55"/>
        <v>0</v>
      </c>
      <c r="AO176" s="1">
        <f t="shared" ca="1" si="55"/>
        <v>0</v>
      </c>
      <c r="AP176" s="1">
        <f t="shared" ca="1" si="55"/>
        <v>0</v>
      </c>
      <c r="AQ176" s="1">
        <f t="shared" ca="1" si="55"/>
        <v>0</v>
      </c>
      <c r="AR176" s="1">
        <f t="shared" ca="1" si="55"/>
        <v>0</v>
      </c>
      <c r="AS176" s="1">
        <f t="shared" ca="1" si="55"/>
        <v>0</v>
      </c>
      <c r="AT176" s="1">
        <f t="shared" ca="1" si="55"/>
        <v>0</v>
      </c>
      <c r="AU176" s="1">
        <f t="shared" ca="1" si="55"/>
        <v>0</v>
      </c>
    </row>
    <row r="177" spans="2:47" outlineLevel="1" x14ac:dyDescent="0.35">
      <c r="B177" s="1" t="str">
        <f t="shared" ref="B177:C177" ca="1" si="56">B128</f>
        <v/>
      </c>
      <c r="C177" s="1" t="str">
        <f t="shared" ca="1" si="56"/>
        <v/>
      </c>
      <c r="D177" s="1">
        <f t="shared" ca="1" si="39"/>
        <v>0</v>
      </c>
      <c r="E177" s="173">
        <f t="shared" si="40"/>
        <v>0</v>
      </c>
      <c r="R177" s="1">
        <f t="shared" si="41"/>
        <v>1900</v>
      </c>
      <c r="S177" s="1" t="b">
        <f t="shared" ca="1" si="42"/>
        <v>1</v>
      </c>
      <c r="T177" s="1">
        <f t="shared" ca="1" si="46"/>
        <v>0</v>
      </c>
      <c r="U177" s="1">
        <f t="shared" ca="1" si="47"/>
        <v>0</v>
      </c>
      <c r="V177" s="1">
        <f t="shared" ca="1" si="43"/>
        <v>0</v>
      </c>
      <c r="W177" s="1">
        <f t="shared" ca="1" si="43"/>
        <v>0</v>
      </c>
      <c r="X177" s="1">
        <f t="shared" ca="1" si="43"/>
        <v>0</v>
      </c>
      <c r="Y177" s="1">
        <f t="shared" ca="1" si="43"/>
        <v>0</v>
      </c>
      <c r="Z177" s="1">
        <f t="shared" ca="1" si="43"/>
        <v>0</v>
      </c>
      <c r="AA177" s="1">
        <f t="shared" ca="1" si="43"/>
        <v>0</v>
      </c>
      <c r="AB177" s="1">
        <f t="shared" ca="1" si="43"/>
        <v>0</v>
      </c>
      <c r="AC177" s="1">
        <f t="shared" ca="1" si="43"/>
        <v>0</v>
      </c>
      <c r="AD177" s="1">
        <f t="shared" ca="1" si="43"/>
        <v>0</v>
      </c>
      <c r="AE177" s="1">
        <f t="shared" ca="1" si="43"/>
        <v>0</v>
      </c>
      <c r="AF177" s="1">
        <f t="shared" ca="1" si="43"/>
        <v>0</v>
      </c>
      <c r="AG177" s="1">
        <f t="shared" ca="1" si="43"/>
        <v>0</v>
      </c>
      <c r="AI177" s="1">
        <f t="shared" ca="1" si="48"/>
        <v>0</v>
      </c>
      <c r="AJ177" s="1">
        <f t="shared" ref="AJ177:AU177" ca="1" si="57">ROUND(SUMIF($U$300:$AG$300,AJ$300,$U177:$AG177)-AJ128+AI177,0)</f>
        <v>0</v>
      </c>
      <c r="AK177" s="1">
        <f t="shared" ca="1" si="57"/>
        <v>0</v>
      </c>
      <c r="AL177" s="1">
        <f t="shared" ca="1" si="57"/>
        <v>0</v>
      </c>
      <c r="AM177" s="1">
        <f t="shared" ca="1" si="57"/>
        <v>0</v>
      </c>
      <c r="AN177" s="1">
        <f t="shared" ca="1" si="57"/>
        <v>0</v>
      </c>
      <c r="AO177" s="1">
        <f t="shared" ca="1" si="57"/>
        <v>0</v>
      </c>
      <c r="AP177" s="1">
        <f t="shared" ca="1" si="57"/>
        <v>0</v>
      </c>
      <c r="AQ177" s="1">
        <f t="shared" ca="1" si="57"/>
        <v>0</v>
      </c>
      <c r="AR177" s="1">
        <f t="shared" ca="1" si="57"/>
        <v>0</v>
      </c>
      <c r="AS177" s="1">
        <f t="shared" ca="1" si="57"/>
        <v>0</v>
      </c>
      <c r="AT177" s="1">
        <f t="shared" ca="1" si="57"/>
        <v>0</v>
      </c>
      <c r="AU177" s="1">
        <f t="shared" ca="1" si="57"/>
        <v>0</v>
      </c>
    </row>
    <row r="178" spans="2:47" outlineLevel="1" x14ac:dyDescent="0.35">
      <c r="B178" s="1" t="str">
        <f t="shared" ref="B178:C178" ca="1" si="58">B129</f>
        <v/>
      </c>
      <c r="C178" s="1" t="str">
        <f t="shared" ca="1" si="58"/>
        <v/>
      </c>
      <c r="D178" s="1">
        <f t="shared" ca="1" si="39"/>
        <v>0</v>
      </c>
      <c r="E178" s="173">
        <f t="shared" si="40"/>
        <v>0</v>
      </c>
      <c r="R178" s="1">
        <f t="shared" si="41"/>
        <v>1900</v>
      </c>
      <c r="S178" s="1" t="b">
        <f t="shared" ca="1" si="42"/>
        <v>1</v>
      </c>
      <c r="T178" s="1">
        <f t="shared" ca="1" si="46"/>
        <v>0</v>
      </c>
      <c r="U178" s="1">
        <f t="shared" ca="1" si="47"/>
        <v>0</v>
      </c>
      <c r="V178" s="1">
        <f t="shared" ca="1" si="43"/>
        <v>0</v>
      </c>
      <c r="W178" s="1">
        <f t="shared" ca="1" si="43"/>
        <v>0</v>
      </c>
      <c r="X178" s="1">
        <f t="shared" ca="1" si="43"/>
        <v>0</v>
      </c>
      <c r="Y178" s="1">
        <f t="shared" ca="1" si="43"/>
        <v>0</v>
      </c>
      <c r="Z178" s="1">
        <f t="shared" ca="1" si="43"/>
        <v>0</v>
      </c>
      <c r="AA178" s="1">
        <f t="shared" ca="1" si="43"/>
        <v>0</v>
      </c>
      <c r="AB178" s="1">
        <f t="shared" ca="1" si="43"/>
        <v>0</v>
      </c>
      <c r="AC178" s="1">
        <f t="shared" ca="1" si="43"/>
        <v>0</v>
      </c>
      <c r="AD178" s="1">
        <f t="shared" ca="1" si="43"/>
        <v>0</v>
      </c>
      <c r="AE178" s="1">
        <f t="shared" ca="1" si="43"/>
        <v>0</v>
      </c>
      <c r="AF178" s="1">
        <f t="shared" ca="1" si="43"/>
        <v>0</v>
      </c>
      <c r="AG178" s="1">
        <f t="shared" ca="1" si="43"/>
        <v>0</v>
      </c>
      <c r="AI178" s="1">
        <f t="shared" ca="1" si="48"/>
        <v>0</v>
      </c>
      <c r="AJ178" s="1">
        <f t="shared" ref="AJ178:AU178" ca="1" si="59">ROUND(SUMIF($U$300:$AG$300,AJ$300,$U178:$AG178)-AJ129+AI178,0)</f>
        <v>0</v>
      </c>
      <c r="AK178" s="1">
        <f t="shared" ca="1" si="59"/>
        <v>0</v>
      </c>
      <c r="AL178" s="1">
        <f t="shared" ca="1" si="59"/>
        <v>0</v>
      </c>
      <c r="AM178" s="1">
        <f t="shared" ca="1" si="59"/>
        <v>0</v>
      </c>
      <c r="AN178" s="1">
        <f t="shared" ca="1" si="59"/>
        <v>0</v>
      </c>
      <c r="AO178" s="1">
        <f t="shared" ca="1" si="59"/>
        <v>0</v>
      </c>
      <c r="AP178" s="1">
        <f t="shared" ca="1" si="59"/>
        <v>0</v>
      </c>
      <c r="AQ178" s="1">
        <f t="shared" ca="1" si="59"/>
        <v>0</v>
      </c>
      <c r="AR178" s="1">
        <f t="shared" ca="1" si="59"/>
        <v>0</v>
      </c>
      <c r="AS178" s="1">
        <f t="shared" ca="1" si="59"/>
        <v>0</v>
      </c>
      <c r="AT178" s="1">
        <f t="shared" ca="1" si="59"/>
        <v>0</v>
      </c>
      <c r="AU178" s="1">
        <f t="shared" ca="1" si="59"/>
        <v>0</v>
      </c>
    </row>
    <row r="179" spans="2:47" outlineLevel="1" x14ac:dyDescent="0.35">
      <c r="B179" s="1" t="str">
        <f t="shared" ref="B179:C179" ca="1" si="60">B130</f>
        <v/>
      </c>
      <c r="C179" s="1" t="str">
        <f t="shared" ca="1" si="60"/>
        <v/>
      </c>
      <c r="D179" s="1">
        <f t="shared" ca="1" si="39"/>
        <v>0</v>
      </c>
      <c r="E179" s="173">
        <f t="shared" si="40"/>
        <v>0</v>
      </c>
      <c r="R179" s="1">
        <f t="shared" si="41"/>
        <v>1900</v>
      </c>
      <c r="S179" s="1" t="b">
        <f t="shared" ca="1" si="42"/>
        <v>1</v>
      </c>
      <c r="T179" s="1">
        <f t="shared" ca="1" si="46"/>
        <v>0</v>
      </c>
      <c r="U179" s="1">
        <f t="shared" ca="1" si="47"/>
        <v>0</v>
      </c>
      <c r="V179" s="1">
        <f t="shared" ca="1" si="43"/>
        <v>0</v>
      </c>
      <c r="W179" s="1">
        <f t="shared" ca="1" si="43"/>
        <v>0</v>
      </c>
      <c r="X179" s="1">
        <f t="shared" ca="1" si="43"/>
        <v>0</v>
      </c>
      <c r="Y179" s="1">
        <f t="shared" ca="1" si="43"/>
        <v>0</v>
      </c>
      <c r="Z179" s="1">
        <f t="shared" ca="1" si="43"/>
        <v>0</v>
      </c>
      <c r="AA179" s="1">
        <f t="shared" ca="1" si="43"/>
        <v>0</v>
      </c>
      <c r="AB179" s="1">
        <f t="shared" ca="1" si="43"/>
        <v>0</v>
      </c>
      <c r="AC179" s="1">
        <f t="shared" ca="1" si="43"/>
        <v>0</v>
      </c>
      <c r="AD179" s="1">
        <f t="shared" ca="1" si="43"/>
        <v>0</v>
      </c>
      <c r="AE179" s="1">
        <f t="shared" ca="1" si="43"/>
        <v>0</v>
      </c>
      <c r="AF179" s="1">
        <f t="shared" ca="1" si="43"/>
        <v>0</v>
      </c>
      <c r="AG179" s="1">
        <f t="shared" ca="1" si="43"/>
        <v>0</v>
      </c>
      <c r="AI179" s="1">
        <f t="shared" ca="1" si="48"/>
        <v>0</v>
      </c>
      <c r="AJ179" s="1">
        <f t="shared" ref="AJ179:AU179" ca="1" si="61">ROUND(SUMIF($U$300:$AG$300,AJ$300,$U179:$AG179)-AJ130+AI179,0)</f>
        <v>0</v>
      </c>
      <c r="AK179" s="1">
        <f t="shared" ca="1" si="61"/>
        <v>0</v>
      </c>
      <c r="AL179" s="1">
        <f t="shared" ca="1" si="61"/>
        <v>0</v>
      </c>
      <c r="AM179" s="1">
        <f t="shared" ca="1" si="61"/>
        <v>0</v>
      </c>
      <c r="AN179" s="1">
        <f t="shared" ca="1" si="61"/>
        <v>0</v>
      </c>
      <c r="AO179" s="1">
        <f t="shared" ca="1" si="61"/>
        <v>0</v>
      </c>
      <c r="AP179" s="1">
        <f t="shared" ca="1" si="61"/>
        <v>0</v>
      </c>
      <c r="AQ179" s="1">
        <f t="shared" ca="1" si="61"/>
        <v>0</v>
      </c>
      <c r="AR179" s="1">
        <f t="shared" ca="1" si="61"/>
        <v>0</v>
      </c>
      <c r="AS179" s="1">
        <f t="shared" ca="1" si="61"/>
        <v>0</v>
      </c>
      <c r="AT179" s="1">
        <f t="shared" ca="1" si="61"/>
        <v>0</v>
      </c>
      <c r="AU179" s="1">
        <f t="shared" ca="1" si="61"/>
        <v>0</v>
      </c>
    </row>
    <row r="180" spans="2:47" outlineLevel="1" x14ac:dyDescent="0.35">
      <c r="B180" s="1" t="str">
        <f t="shared" ref="B180:C180" ca="1" si="62">B131</f>
        <v/>
      </c>
      <c r="C180" s="1" t="str">
        <f t="shared" ca="1" si="62"/>
        <v/>
      </c>
      <c r="D180" s="1">
        <f t="shared" ca="1" si="39"/>
        <v>0</v>
      </c>
      <c r="E180" s="173">
        <f t="shared" si="40"/>
        <v>0</v>
      </c>
      <c r="R180" s="1">
        <f t="shared" si="41"/>
        <v>1900</v>
      </c>
      <c r="S180" s="1" t="b">
        <f t="shared" ca="1" si="42"/>
        <v>1</v>
      </c>
      <c r="T180" s="1">
        <f t="shared" ca="1" si="46"/>
        <v>0</v>
      </c>
      <c r="U180" s="1">
        <f t="shared" ca="1" si="47"/>
        <v>0</v>
      </c>
      <c r="V180" s="1">
        <f t="shared" ca="1" si="43"/>
        <v>0</v>
      </c>
      <c r="W180" s="1">
        <f t="shared" ca="1" si="43"/>
        <v>0</v>
      </c>
      <c r="X180" s="1">
        <f t="shared" ca="1" si="43"/>
        <v>0</v>
      </c>
      <c r="Y180" s="1">
        <f t="shared" ca="1" si="43"/>
        <v>0</v>
      </c>
      <c r="Z180" s="1">
        <f t="shared" ca="1" si="43"/>
        <v>0</v>
      </c>
      <c r="AA180" s="1">
        <f t="shared" ca="1" si="43"/>
        <v>0</v>
      </c>
      <c r="AB180" s="1">
        <f t="shared" ca="1" si="43"/>
        <v>0</v>
      </c>
      <c r="AC180" s="1">
        <f t="shared" ca="1" si="43"/>
        <v>0</v>
      </c>
      <c r="AD180" s="1">
        <f t="shared" ca="1" si="43"/>
        <v>0</v>
      </c>
      <c r="AE180" s="1">
        <f t="shared" ca="1" si="43"/>
        <v>0</v>
      </c>
      <c r="AF180" s="1">
        <f t="shared" ca="1" si="43"/>
        <v>0</v>
      </c>
      <c r="AG180" s="1">
        <f t="shared" ca="1" si="43"/>
        <v>0</v>
      </c>
      <c r="AI180" s="1">
        <f t="shared" ca="1" si="48"/>
        <v>0</v>
      </c>
      <c r="AJ180" s="1">
        <f t="shared" ref="AJ180:AU180" ca="1" si="63">ROUND(SUMIF($U$300:$AG$300,AJ$300,$U180:$AG180)-AJ131+AI180,0)</f>
        <v>0</v>
      </c>
      <c r="AK180" s="1">
        <f t="shared" ca="1" si="63"/>
        <v>0</v>
      </c>
      <c r="AL180" s="1">
        <f t="shared" ca="1" si="63"/>
        <v>0</v>
      </c>
      <c r="AM180" s="1">
        <f t="shared" ca="1" si="63"/>
        <v>0</v>
      </c>
      <c r="AN180" s="1">
        <f t="shared" ca="1" si="63"/>
        <v>0</v>
      </c>
      <c r="AO180" s="1">
        <f t="shared" ca="1" si="63"/>
        <v>0</v>
      </c>
      <c r="AP180" s="1">
        <f t="shared" ca="1" si="63"/>
        <v>0</v>
      </c>
      <c r="AQ180" s="1">
        <f t="shared" ca="1" si="63"/>
        <v>0</v>
      </c>
      <c r="AR180" s="1">
        <f t="shared" ca="1" si="63"/>
        <v>0</v>
      </c>
      <c r="AS180" s="1">
        <f t="shared" ca="1" si="63"/>
        <v>0</v>
      </c>
      <c r="AT180" s="1">
        <f t="shared" ca="1" si="63"/>
        <v>0</v>
      </c>
      <c r="AU180" s="1">
        <f t="shared" ca="1" si="63"/>
        <v>0</v>
      </c>
    </row>
    <row r="181" spans="2:47" outlineLevel="1" x14ac:dyDescent="0.35">
      <c r="B181" s="1" t="str">
        <f t="shared" ref="B181:C181" ca="1" si="64">B132</f>
        <v/>
      </c>
      <c r="C181" s="1" t="str">
        <f t="shared" ca="1" si="64"/>
        <v/>
      </c>
      <c r="D181" s="1">
        <f t="shared" ca="1" si="39"/>
        <v>0</v>
      </c>
      <c r="E181" s="173">
        <f t="shared" si="40"/>
        <v>0</v>
      </c>
      <c r="R181" s="1">
        <f t="shared" si="41"/>
        <v>1900</v>
      </c>
      <c r="S181" s="1" t="b">
        <f t="shared" ca="1" si="42"/>
        <v>1</v>
      </c>
      <c r="T181" s="1">
        <f t="shared" ca="1" si="46"/>
        <v>0</v>
      </c>
      <c r="U181" s="1">
        <f t="shared" ca="1" si="47"/>
        <v>0</v>
      </c>
      <c r="V181" s="1">
        <f t="shared" ca="1" si="43"/>
        <v>0</v>
      </c>
      <c r="W181" s="1">
        <f t="shared" ca="1" si="43"/>
        <v>0</v>
      </c>
      <c r="X181" s="1">
        <f t="shared" ca="1" si="43"/>
        <v>0</v>
      </c>
      <c r="Y181" s="1">
        <f t="shared" ca="1" si="43"/>
        <v>0</v>
      </c>
      <c r="Z181" s="1">
        <f t="shared" ca="1" si="43"/>
        <v>0</v>
      </c>
      <c r="AA181" s="1">
        <f t="shared" ca="1" si="43"/>
        <v>0</v>
      </c>
      <c r="AB181" s="1">
        <f t="shared" ca="1" si="43"/>
        <v>0</v>
      </c>
      <c r="AC181" s="1">
        <f t="shared" ca="1" si="43"/>
        <v>0</v>
      </c>
      <c r="AD181" s="1">
        <f t="shared" ca="1" si="43"/>
        <v>0</v>
      </c>
      <c r="AE181" s="1">
        <f t="shared" ca="1" si="43"/>
        <v>0</v>
      </c>
      <c r="AF181" s="1">
        <f t="shared" ca="1" si="43"/>
        <v>0</v>
      </c>
      <c r="AG181" s="1">
        <f t="shared" ca="1" si="43"/>
        <v>0</v>
      </c>
      <c r="AI181" s="1">
        <f t="shared" ca="1" si="48"/>
        <v>0</v>
      </c>
      <c r="AJ181" s="1">
        <f t="shared" ref="AJ181:AU181" ca="1" si="65">ROUND(SUMIF($U$300:$AG$300,AJ$300,$U181:$AG181)-AJ132+AI181,0)</f>
        <v>0</v>
      </c>
      <c r="AK181" s="1">
        <f t="shared" ca="1" si="65"/>
        <v>0</v>
      </c>
      <c r="AL181" s="1">
        <f t="shared" ca="1" si="65"/>
        <v>0</v>
      </c>
      <c r="AM181" s="1">
        <f t="shared" ca="1" si="65"/>
        <v>0</v>
      </c>
      <c r="AN181" s="1">
        <f t="shared" ca="1" si="65"/>
        <v>0</v>
      </c>
      <c r="AO181" s="1">
        <f t="shared" ca="1" si="65"/>
        <v>0</v>
      </c>
      <c r="AP181" s="1">
        <f t="shared" ca="1" si="65"/>
        <v>0</v>
      </c>
      <c r="AQ181" s="1">
        <f t="shared" ca="1" si="65"/>
        <v>0</v>
      </c>
      <c r="AR181" s="1">
        <f t="shared" ca="1" si="65"/>
        <v>0</v>
      </c>
      <c r="AS181" s="1">
        <f t="shared" ca="1" si="65"/>
        <v>0</v>
      </c>
      <c r="AT181" s="1">
        <f t="shared" ca="1" si="65"/>
        <v>0</v>
      </c>
      <c r="AU181" s="1">
        <f t="shared" ca="1" si="65"/>
        <v>0</v>
      </c>
    </row>
    <row r="182" spans="2:47" outlineLevel="1" x14ac:dyDescent="0.35">
      <c r="B182" s="1" t="str">
        <f t="shared" ref="B182:C182" ca="1" si="66">B133</f>
        <v/>
      </c>
      <c r="C182" s="1" t="str">
        <f t="shared" ca="1" si="66"/>
        <v/>
      </c>
      <c r="D182" s="1">
        <f t="shared" ca="1" si="39"/>
        <v>0</v>
      </c>
      <c r="E182" s="173">
        <f t="shared" si="40"/>
        <v>0</v>
      </c>
      <c r="R182" s="1">
        <f t="shared" si="41"/>
        <v>1900</v>
      </c>
      <c r="S182" s="1" t="b">
        <f t="shared" ca="1" si="42"/>
        <v>1</v>
      </c>
      <c r="T182" s="1">
        <f t="shared" ca="1" si="46"/>
        <v>0</v>
      </c>
      <c r="U182" s="1">
        <f t="shared" ca="1" si="47"/>
        <v>0</v>
      </c>
      <c r="V182" s="1">
        <f t="shared" ca="1" si="43"/>
        <v>0</v>
      </c>
      <c r="W182" s="1">
        <f t="shared" ca="1" si="43"/>
        <v>0</v>
      </c>
      <c r="X182" s="1">
        <f t="shared" ca="1" si="43"/>
        <v>0</v>
      </c>
      <c r="Y182" s="1">
        <f t="shared" ca="1" si="43"/>
        <v>0</v>
      </c>
      <c r="Z182" s="1">
        <f t="shared" ca="1" si="43"/>
        <v>0</v>
      </c>
      <c r="AA182" s="1">
        <f t="shared" ca="1" si="43"/>
        <v>0</v>
      </c>
      <c r="AB182" s="1">
        <f t="shared" ca="1" si="43"/>
        <v>0</v>
      </c>
      <c r="AC182" s="1">
        <f t="shared" ca="1" si="43"/>
        <v>0</v>
      </c>
      <c r="AD182" s="1">
        <f t="shared" ca="1" si="43"/>
        <v>0</v>
      </c>
      <c r="AE182" s="1">
        <f t="shared" ca="1" si="43"/>
        <v>0</v>
      </c>
      <c r="AF182" s="1">
        <f t="shared" ca="1" si="43"/>
        <v>0</v>
      </c>
      <c r="AG182" s="1">
        <f t="shared" ca="1" si="43"/>
        <v>0</v>
      </c>
      <c r="AI182" s="1">
        <f t="shared" ca="1" si="48"/>
        <v>0</v>
      </c>
      <c r="AJ182" s="1">
        <f t="shared" ref="AJ182:AU182" ca="1" si="67">ROUND(SUMIF($U$300:$AG$300,AJ$300,$U182:$AG182)-AJ133+AI182,0)</f>
        <v>0</v>
      </c>
      <c r="AK182" s="1">
        <f t="shared" ca="1" si="67"/>
        <v>0</v>
      </c>
      <c r="AL182" s="1">
        <f t="shared" ca="1" si="67"/>
        <v>0</v>
      </c>
      <c r="AM182" s="1">
        <f t="shared" ca="1" si="67"/>
        <v>0</v>
      </c>
      <c r="AN182" s="1">
        <f t="shared" ca="1" si="67"/>
        <v>0</v>
      </c>
      <c r="AO182" s="1">
        <f t="shared" ca="1" si="67"/>
        <v>0</v>
      </c>
      <c r="AP182" s="1">
        <f t="shared" ca="1" si="67"/>
        <v>0</v>
      </c>
      <c r="AQ182" s="1">
        <f t="shared" ca="1" si="67"/>
        <v>0</v>
      </c>
      <c r="AR182" s="1">
        <f t="shared" ca="1" si="67"/>
        <v>0</v>
      </c>
      <c r="AS182" s="1">
        <f t="shared" ca="1" si="67"/>
        <v>0</v>
      </c>
      <c r="AT182" s="1">
        <f t="shared" ca="1" si="67"/>
        <v>0</v>
      </c>
      <c r="AU182" s="1">
        <f t="shared" ca="1" si="67"/>
        <v>0</v>
      </c>
    </row>
    <row r="183" spans="2:47" outlineLevel="1" x14ac:dyDescent="0.35">
      <c r="B183" s="1" t="str">
        <f t="shared" ref="B183:C183" ca="1" si="68">B134</f>
        <v/>
      </c>
      <c r="C183" s="1" t="str">
        <f t="shared" ca="1" si="68"/>
        <v/>
      </c>
      <c r="D183" s="1">
        <f t="shared" ca="1" si="39"/>
        <v>0</v>
      </c>
      <c r="E183" s="173">
        <f t="shared" si="40"/>
        <v>0</v>
      </c>
      <c r="R183" s="1">
        <f t="shared" si="41"/>
        <v>1900</v>
      </c>
      <c r="S183" s="1" t="b">
        <f t="shared" ca="1" si="42"/>
        <v>1</v>
      </c>
      <c r="T183" s="1">
        <f t="shared" ca="1" si="46"/>
        <v>0</v>
      </c>
      <c r="U183" s="1">
        <f t="shared" ca="1" si="47"/>
        <v>0</v>
      </c>
      <c r="V183" s="1">
        <f t="shared" ca="1" si="43"/>
        <v>0</v>
      </c>
      <c r="W183" s="1">
        <f t="shared" ca="1" si="43"/>
        <v>0</v>
      </c>
      <c r="X183" s="1">
        <f t="shared" ca="1" si="43"/>
        <v>0</v>
      </c>
      <c r="Y183" s="1">
        <f t="shared" ca="1" si="43"/>
        <v>0</v>
      </c>
      <c r="Z183" s="1">
        <f t="shared" ca="1" si="43"/>
        <v>0</v>
      </c>
      <c r="AA183" s="1">
        <f t="shared" ca="1" si="43"/>
        <v>0</v>
      </c>
      <c r="AB183" s="1">
        <f t="shared" ca="1" si="43"/>
        <v>0</v>
      </c>
      <c r="AC183" s="1">
        <f t="shared" ca="1" si="43"/>
        <v>0</v>
      </c>
      <c r="AD183" s="1">
        <f t="shared" ca="1" si="43"/>
        <v>0</v>
      </c>
      <c r="AE183" s="1">
        <f t="shared" ca="1" si="43"/>
        <v>0</v>
      </c>
      <c r="AF183" s="1">
        <f t="shared" ca="1" si="43"/>
        <v>0</v>
      </c>
      <c r="AG183" s="1">
        <f t="shared" ca="1" si="43"/>
        <v>0</v>
      </c>
      <c r="AI183" s="1">
        <f t="shared" ca="1" si="48"/>
        <v>0</v>
      </c>
      <c r="AJ183" s="1">
        <f t="shared" ref="AJ183:AU183" ca="1" si="69">ROUND(SUMIF($U$300:$AG$300,AJ$300,$U183:$AG183)-AJ134+AI183,0)</f>
        <v>0</v>
      </c>
      <c r="AK183" s="1">
        <f t="shared" ca="1" si="69"/>
        <v>0</v>
      </c>
      <c r="AL183" s="1">
        <f t="shared" ca="1" si="69"/>
        <v>0</v>
      </c>
      <c r="AM183" s="1">
        <f t="shared" ca="1" si="69"/>
        <v>0</v>
      </c>
      <c r="AN183" s="1">
        <f t="shared" ca="1" si="69"/>
        <v>0</v>
      </c>
      <c r="AO183" s="1">
        <f t="shared" ca="1" si="69"/>
        <v>0</v>
      </c>
      <c r="AP183" s="1">
        <f t="shared" ca="1" si="69"/>
        <v>0</v>
      </c>
      <c r="AQ183" s="1">
        <f t="shared" ca="1" si="69"/>
        <v>0</v>
      </c>
      <c r="AR183" s="1">
        <f t="shared" ca="1" si="69"/>
        <v>0</v>
      </c>
      <c r="AS183" s="1">
        <f t="shared" ca="1" si="69"/>
        <v>0</v>
      </c>
      <c r="AT183" s="1">
        <f t="shared" ca="1" si="69"/>
        <v>0</v>
      </c>
      <c r="AU183" s="1">
        <f t="shared" ca="1" si="69"/>
        <v>0</v>
      </c>
    </row>
    <row r="184" spans="2:47" outlineLevel="1" x14ac:dyDescent="0.35">
      <c r="B184" s="1" t="str">
        <f t="shared" ref="B184:C184" ca="1" si="70">B135</f>
        <v/>
      </c>
      <c r="C184" s="1" t="str">
        <f t="shared" ca="1" si="70"/>
        <v/>
      </c>
      <c r="D184" s="1">
        <f t="shared" ca="1" si="39"/>
        <v>0</v>
      </c>
      <c r="E184" s="173">
        <f t="shared" si="40"/>
        <v>0</v>
      </c>
      <c r="R184" s="1">
        <f t="shared" si="41"/>
        <v>1900</v>
      </c>
      <c r="S184" s="1" t="b">
        <f t="shared" ca="1" si="42"/>
        <v>1</v>
      </c>
      <c r="T184" s="1">
        <f t="shared" ca="1" si="46"/>
        <v>0</v>
      </c>
      <c r="U184" s="1">
        <f t="shared" ca="1" si="47"/>
        <v>0</v>
      </c>
      <c r="V184" s="1">
        <f t="shared" ca="1" si="43"/>
        <v>0</v>
      </c>
      <c r="W184" s="1">
        <f t="shared" ca="1" si="43"/>
        <v>0</v>
      </c>
      <c r="X184" s="1">
        <f t="shared" ca="1" si="43"/>
        <v>0</v>
      </c>
      <c r="Y184" s="1">
        <f t="shared" ca="1" si="43"/>
        <v>0</v>
      </c>
      <c r="Z184" s="1">
        <f t="shared" ca="1" si="43"/>
        <v>0</v>
      </c>
      <c r="AA184" s="1">
        <f t="shared" ca="1" si="43"/>
        <v>0</v>
      </c>
      <c r="AB184" s="1">
        <f t="shared" ca="1" si="43"/>
        <v>0</v>
      </c>
      <c r="AC184" s="1">
        <f t="shared" ca="1" si="43"/>
        <v>0</v>
      </c>
      <c r="AD184" s="1">
        <f t="shared" ca="1" si="43"/>
        <v>0</v>
      </c>
      <c r="AE184" s="1">
        <f t="shared" ca="1" si="43"/>
        <v>0</v>
      </c>
      <c r="AF184" s="1">
        <f t="shared" ca="1" si="43"/>
        <v>0</v>
      </c>
      <c r="AG184" s="1">
        <f t="shared" ca="1" si="43"/>
        <v>0</v>
      </c>
      <c r="AI184" s="1">
        <f t="shared" ca="1" si="48"/>
        <v>0</v>
      </c>
      <c r="AJ184" s="1">
        <f t="shared" ref="AJ184:AU184" ca="1" si="71">ROUND(SUMIF($U$300:$AG$300,AJ$300,$U184:$AG184)-AJ135+AI184,0)</f>
        <v>0</v>
      </c>
      <c r="AK184" s="1">
        <f t="shared" ca="1" si="71"/>
        <v>0</v>
      </c>
      <c r="AL184" s="1">
        <f t="shared" ca="1" si="71"/>
        <v>0</v>
      </c>
      <c r="AM184" s="1">
        <f t="shared" ca="1" si="71"/>
        <v>0</v>
      </c>
      <c r="AN184" s="1">
        <f t="shared" ca="1" si="71"/>
        <v>0</v>
      </c>
      <c r="AO184" s="1">
        <f t="shared" ca="1" si="71"/>
        <v>0</v>
      </c>
      <c r="AP184" s="1">
        <f t="shared" ca="1" si="71"/>
        <v>0</v>
      </c>
      <c r="AQ184" s="1">
        <f t="shared" ca="1" si="71"/>
        <v>0</v>
      </c>
      <c r="AR184" s="1">
        <f t="shared" ca="1" si="71"/>
        <v>0</v>
      </c>
      <c r="AS184" s="1">
        <f t="shared" ca="1" si="71"/>
        <v>0</v>
      </c>
      <c r="AT184" s="1">
        <f t="shared" ca="1" si="71"/>
        <v>0</v>
      </c>
      <c r="AU184" s="1">
        <f t="shared" ca="1" si="71"/>
        <v>0</v>
      </c>
    </row>
    <row r="185" spans="2:47" outlineLevel="1" x14ac:dyDescent="0.35">
      <c r="B185" s="1" t="str">
        <f t="shared" ref="B185:C185" ca="1" si="72">B136</f>
        <v/>
      </c>
      <c r="C185" s="1" t="str">
        <f t="shared" ca="1" si="72"/>
        <v/>
      </c>
      <c r="D185" s="1">
        <f t="shared" ca="1" si="39"/>
        <v>0</v>
      </c>
      <c r="E185" s="173">
        <f t="shared" si="40"/>
        <v>0</v>
      </c>
      <c r="R185" s="1">
        <f t="shared" si="41"/>
        <v>1900</v>
      </c>
      <c r="S185" s="1" t="b">
        <f t="shared" ca="1" si="42"/>
        <v>1</v>
      </c>
      <c r="T185" s="1">
        <f t="shared" ca="1" si="46"/>
        <v>0</v>
      </c>
      <c r="U185" s="1">
        <f t="shared" ca="1" si="47"/>
        <v>0</v>
      </c>
      <c r="V185" s="1">
        <f t="shared" ca="1" si="43"/>
        <v>0</v>
      </c>
      <c r="W185" s="1">
        <f t="shared" ca="1" si="43"/>
        <v>0</v>
      </c>
      <c r="X185" s="1">
        <f t="shared" ca="1" si="43"/>
        <v>0</v>
      </c>
      <c r="Y185" s="1">
        <f t="shared" ca="1" si="43"/>
        <v>0</v>
      </c>
      <c r="Z185" s="1">
        <f t="shared" ca="1" si="43"/>
        <v>0</v>
      </c>
      <c r="AA185" s="1">
        <f t="shared" ca="1" si="43"/>
        <v>0</v>
      </c>
      <c r="AB185" s="1">
        <f t="shared" ca="1" si="43"/>
        <v>0</v>
      </c>
      <c r="AC185" s="1">
        <f t="shared" ca="1" si="43"/>
        <v>0</v>
      </c>
      <c r="AD185" s="1">
        <f t="shared" ca="1" si="43"/>
        <v>0</v>
      </c>
      <c r="AE185" s="1">
        <f t="shared" ca="1" si="43"/>
        <v>0</v>
      </c>
      <c r="AF185" s="1">
        <f t="shared" ca="1" si="43"/>
        <v>0</v>
      </c>
      <c r="AG185" s="1">
        <f t="shared" ca="1" si="43"/>
        <v>0</v>
      </c>
      <c r="AI185" s="1">
        <f t="shared" ca="1" si="48"/>
        <v>0</v>
      </c>
      <c r="AJ185" s="1">
        <f t="shared" ref="AJ185:AU185" ca="1" si="73">ROUND(SUMIF($U$300:$AG$300,AJ$300,$U185:$AG185)-AJ136+AI185,0)</f>
        <v>0</v>
      </c>
      <c r="AK185" s="1">
        <f t="shared" ca="1" si="73"/>
        <v>0</v>
      </c>
      <c r="AL185" s="1">
        <f t="shared" ca="1" si="73"/>
        <v>0</v>
      </c>
      <c r="AM185" s="1">
        <f t="shared" ca="1" si="73"/>
        <v>0</v>
      </c>
      <c r="AN185" s="1">
        <f t="shared" ca="1" si="73"/>
        <v>0</v>
      </c>
      <c r="AO185" s="1">
        <f t="shared" ca="1" si="73"/>
        <v>0</v>
      </c>
      <c r="AP185" s="1">
        <f t="shared" ca="1" si="73"/>
        <v>0</v>
      </c>
      <c r="AQ185" s="1">
        <f t="shared" ca="1" si="73"/>
        <v>0</v>
      </c>
      <c r="AR185" s="1">
        <f t="shared" ca="1" si="73"/>
        <v>0</v>
      </c>
      <c r="AS185" s="1">
        <f t="shared" ca="1" si="73"/>
        <v>0</v>
      </c>
      <c r="AT185" s="1">
        <f t="shared" ca="1" si="73"/>
        <v>0</v>
      </c>
      <c r="AU185" s="1">
        <f t="shared" ca="1" si="73"/>
        <v>0</v>
      </c>
    </row>
    <row r="186" spans="2:47" outlineLevel="1" x14ac:dyDescent="0.35">
      <c r="B186" s="1" t="str">
        <f t="shared" ref="B186:C186" ca="1" si="74">B137</f>
        <v/>
      </c>
      <c r="C186" s="1" t="str">
        <f t="shared" ca="1" si="74"/>
        <v/>
      </c>
      <c r="D186" s="1">
        <f t="shared" ca="1" si="39"/>
        <v>0</v>
      </c>
      <c r="E186" s="173">
        <f t="shared" si="40"/>
        <v>0</v>
      </c>
      <c r="R186" s="1">
        <f t="shared" si="41"/>
        <v>1900</v>
      </c>
      <c r="S186" s="1" t="b">
        <f t="shared" ca="1" si="42"/>
        <v>1</v>
      </c>
      <c r="T186" s="1">
        <f t="shared" ca="1" si="46"/>
        <v>0</v>
      </c>
      <c r="U186" s="1">
        <f t="shared" ca="1" si="47"/>
        <v>0</v>
      </c>
      <c r="V186" s="1">
        <f t="shared" ca="1" si="43"/>
        <v>0</v>
      </c>
      <c r="W186" s="1">
        <f t="shared" ca="1" si="43"/>
        <v>0</v>
      </c>
      <c r="X186" s="1">
        <f t="shared" ca="1" si="43"/>
        <v>0</v>
      </c>
      <c r="Y186" s="1">
        <f t="shared" ca="1" si="43"/>
        <v>0</v>
      </c>
      <c r="Z186" s="1">
        <f t="shared" ca="1" si="43"/>
        <v>0</v>
      </c>
      <c r="AA186" s="1">
        <f t="shared" ca="1" si="43"/>
        <v>0</v>
      </c>
      <c r="AB186" s="1">
        <f t="shared" ca="1" si="43"/>
        <v>0</v>
      </c>
      <c r="AC186" s="1">
        <f t="shared" ca="1" si="43"/>
        <v>0</v>
      </c>
      <c r="AD186" s="1">
        <f t="shared" ca="1" si="43"/>
        <v>0</v>
      </c>
      <c r="AE186" s="1">
        <f t="shared" ca="1" si="43"/>
        <v>0</v>
      </c>
      <c r="AF186" s="1">
        <f t="shared" ca="1" si="43"/>
        <v>0</v>
      </c>
      <c r="AG186" s="1">
        <f t="shared" ca="1" si="43"/>
        <v>0</v>
      </c>
      <c r="AI186" s="1">
        <f t="shared" ca="1" si="48"/>
        <v>0</v>
      </c>
      <c r="AJ186" s="1">
        <f t="shared" ref="AJ186:AU186" ca="1" si="75">ROUND(SUMIF($U$300:$AG$300,AJ$300,$U186:$AG186)-AJ137+AI186,0)</f>
        <v>0</v>
      </c>
      <c r="AK186" s="1">
        <f t="shared" ca="1" si="75"/>
        <v>0</v>
      </c>
      <c r="AL186" s="1">
        <f t="shared" ca="1" si="75"/>
        <v>0</v>
      </c>
      <c r="AM186" s="1">
        <f t="shared" ca="1" si="75"/>
        <v>0</v>
      </c>
      <c r="AN186" s="1">
        <f t="shared" ca="1" si="75"/>
        <v>0</v>
      </c>
      <c r="AO186" s="1">
        <f t="shared" ca="1" si="75"/>
        <v>0</v>
      </c>
      <c r="AP186" s="1">
        <f t="shared" ca="1" si="75"/>
        <v>0</v>
      </c>
      <c r="AQ186" s="1">
        <f t="shared" ca="1" si="75"/>
        <v>0</v>
      </c>
      <c r="AR186" s="1">
        <f t="shared" ca="1" si="75"/>
        <v>0</v>
      </c>
      <c r="AS186" s="1">
        <f t="shared" ca="1" si="75"/>
        <v>0</v>
      </c>
      <c r="AT186" s="1">
        <f t="shared" ca="1" si="75"/>
        <v>0</v>
      </c>
      <c r="AU186" s="1">
        <f t="shared" ca="1" si="75"/>
        <v>0</v>
      </c>
    </row>
    <row r="187" spans="2:47" outlineLevel="1" x14ac:dyDescent="0.35">
      <c r="B187" s="1" t="str">
        <f t="shared" ref="B187:C187" ca="1" si="76">B138</f>
        <v/>
      </c>
      <c r="C187" s="1" t="str">
        <f t="shared" ca="1" si="76"/>
        <v/>
      </c>
      <c r="D187" s="1">
        <f t="shared" ca="1" si="39"/>
        <v>0</v>
      </c>
      <c r="E187" s="173">
        <f t="shared" si="40"/>
        <v>0</v>
      </c>
      <c r="R187" s="1">
        <f t="shared" si="41"/>
        <v>1900</v>
      </c>
      <c r="S187" s="1" t="b">
        <f t="shared" ca="1" si="42"/>
        <v>1</v>
      </c>
      <c r="T187" s="1">
        <f t="shared" ca="1" si="46"/>
        <v>0</v>
      </c>
      <c r="U187" s="1">
        <f t="shared" ca="1" si="47"/>
        <v>0</v>
      </c>
      <c r="V187" s="1">
        <f t="shared" ca="1" si="43"/>
        <v>0</v>
      </c>
      <c r="W187" s="1">
        <f t="shared" ca="1" si="43"/>
        <v>0</v>
      </c>
      <c r="X187" s="1">
        <f t="shared" ca="1" si="43"/>
        <v>0</v>
      </c>
      <c r="Y187" s="1">
        <f t="shared" ca="1" si="43"/>
        <v>0</v>
      </c>
      <c r="Z187" s="1">
        <f t="shared" ca="1" si="43"/>
        <v>0</v>
      </c>
      <c r="AA187" s="1">
        <f t="shared" ca="1" si="43"/>
        <v>0</v>
      </c>
      <c r="AB187" s="1">
        <f t="shared" ca="1" si="43"/>
        <v>0</v>
      </c>
      <c r="AC187" s="1">
        <f t="shared" ca="1" si="43"/>
        <v>0</v>
      </c>
      <c r="AD187" s="1">
        <f t="shared" ca="1" si="43"/>
        <v>0</v>
      </c>
      <c r="AE187" s="1">
        <f t="shared" ca="1" si="43"/>
        <v>0</v>
      </c>
      <c r="AF187" s="1">
        <f t="shared" ca="1" si="43"/>
        <v>0</v>
      </c>
      <c r="AG187" s="1">
        <f t="shared" ca="1" si="43"/>
        <v>0</v>
      </c>
      <c r="AI187" s="1">
        <f t="shared" ca="1" si="48"/>
        <v>0</v>
      </c>
      <c r="AJ187" s="1">
        <f t="shared" ref="AJ187:AU187" ca="1" si="77">ROUND(SUMIF($U$300:$AG$300,AJ$300,$U187:$AG187)-AJ138+AI187,0)</f>
        <v>0</v>
      </c>
      <c r="AK187" s="1">
        <f t="shared" ca="1" si="77"/>
        <v>0</v>
      </c>
      <c r="AL187" s="1">
        <f t="shared" ca="1" si="77"/>
        <v>0</v>
      </c>
      <c r="AM187" s="1">
        <f t="shared" ca="1" si="77"/>
        <v>0</v>
      </c>
      <c r="AN187" s="1">
        <f t="shared" ca="1" si="77"/>
        <v>0</v>
      </c>
      <c r="AO187" s="1">
        <f t="shared" ca="1" si="77"/>
        <v>0</v>
      </c>
      <c r="AP187" s="1">
        <f t="shared" ca="1" si="77"/>
        <v>0</v>
      </c>
      <c r="AQ187" s="1">
        <f t="shared" ca="1" si="77"/>
        <v>0</v>
      </c>
      <c r="AR187" s="1">
        <f t="shared" ca="1" si="77"/>
        <v>0</v>
      </c>
      <c r="AS187" s="1">
        <f t="shared" ca="1" si="77"/>
        <v>0</v>
      </c>
      <c r="AT187" s="1">
        <f t="shared" ca="1" si="77"/>
        <v>0</v>
      </c>
      <c r="AU187" s="1">
        <f t="shared" ca="1" si="77"/>
        <v>0</v>
      </c>
    </row>
    <row r="188" spans="2:47" outlineLevel="1" x14ac:dyDescent="0.35">
      <c r="B188" s="1" t="str">
        <f t="shared" ref="B188:C188" ca="1" si="78">B139</f>
        <v/>
      </c>
      <c r="C188" s="1" t="str">
        <f t="shared" ca="1" si="78"/>
        <v/>
      </c>
      <c r="D188" s="1">
        <f t="shared" ca="1" si="39"/>
        <v>0</v>
      </c>
      <c r="E188" s="173">
        <f t="shared" si="40"/>
        <v>0</v>
      </c>
      <c r="R188" s="1">
        <f t="shared" si="41"/>
        <v>1900</v>
      </c>
      <c r="S188" s="1" t="b">
        <f t="shared" ca="1" si="42"/>
        <v>1</v>
      </c>
      <c r="T188" s="1">
        <f t="shared" ca="1" si="46"/>
        <v>0</v>
      </c>
      <c r="U188" s="1">
        <f t="shared" ca="1" si="47"/>
        <v>0</v>
      </c>
      <c r="V188" s="1">
        <f t="shared" ca="1" si="47"/>
        <v>0</v>
      </c>
      <c r="W188" s="1">
        <f t="shared" ca="1" si="47"/>
        <v>0</v>
      </c>
      <c r="X188" s="1">
        <f t="shared" ca="1" si="47"/>
        <v>0</v>
      </c>
      <c r="Y188" s="1">
        <f t="shared" ca="1" si="47"/>
        <v>0</v>
      </c>
      <c r="Z188" s="1">
        <f t="shared" ca="1" si="47"/>
        <v>0</v>
      </c>
      <c r="AA188" s="1">
        <f t="shared" ca="1" si="47"/>
        <v>0</v>
      </c>
      <c r="AB188" s="1">
        <f t="shared" ca="1" si="47"/>
        <v>0</v>
      </c>
      <c r="AC188" s="1">
        <f t="shared" ca="1" si="47"/>
        <v>0</v>
      </c>
      <c r="AD188" s="1">
        <f t="shared" ca="1" si="47"/>
        <v>0</v>
      </c>
      <c r="AE188" s="1">
        <f t="shared" ca="1" si="47"/>
        <v>0</v>
      </c>
      <c r="AF188" s="1">
        <f t="shared" ca="1" si="47"/>
        <v>0</v>
      </c>
      <c r="AG188" s="1">
        <f t="shared" ca="1" si="47"/>
        <v>0</v>
      </c>
      <c r="AI188" s="1">
        <f t="shared" ca="1" si="48"/>
        <v>0</v>
      </c>
      <c r="AJ188" s="1">
        <f t="shared" ref="AJ188:AU188" ca="1" si="79">ROUND(SUMIF($U$300:$AG$300,AJ$300,$U188:$AG188)-AJ139+AI188,0)</f>
        <v>0</v>
      </c>
      <c r="AK188" s="1">
        <f t="shared" ca="1" si="79"/>
        <v>0</v>
      </c>
      <c r="AL188" s="1">
        <f t="shared" ca="1" si="79"/>
        <v>0</v>
      </c>
      <c r="AM188" s="1">
        <f t="shared" ca="1" si="79"/>
        <v>0</v>
      </c>
      <c r="AN188" s="1">
        <f t="shared" ca="1" si="79"/>
        <v>0</v>
      </c>
      <c r="AO188" s="1">
        <f t="shared" ca="1" si="79"/>
        <v>0</v>
      </c>
      <c r="AP188" s="1">
        <f t="shared" ca="1" si="79"/>
        <v>0</v>
      </c>
      <c r="AQ188" s="1">
        <f t="shared" ca="1" si="79"/>
        <v>0</v>
      </c>
      <c r="AR188" s="1">
        <f t="shared" ca="1" si="79"/>
        <v>0</v>
      </c>
      <c r="AS188" s="1">
        <f t="shared" ca="1" si="79"/>
        <v>0</v>
      </c>
      <c r="AT188" s="1">
        <f t="shared" ca="1" si="79"/>
        <v>0</v>
      </c>
      <c r="AU188" s="1">
        <f t="shared" ca="1" si="79"/>
        <v>0</v>
      </c>
    </row>
    <row r="189" spans="2:47" outlineLevel="1" x14ac:dyDescent="0.35">
      <c r="B189" s="1" t="str">
        <f t="shared" ref="B189:C189" ca="1" si="80">B140</f>
        <v/>
      </c>
      <c r="C189" s="1" t="str">
        <f t="shared" ca="1" si="80"/>
        <v/>
      </c>
      <c r="D189" s="1">
        <f t="shared" ca="1" si="39"/>
        <v>0</v>
      </c>
      <c r="E189" s="173">
        <f t="shared" si="40"/>
        <v>0</v>
      </c>
      <c r="R189" s="1">
        <f t="shared" si="41"/>
        <v>1900</v>
      </c>
      <c r="S189" s="1" t="b">
        <f t="shared" ca="1" si="42"/>
        <v>1</v>
      </c>
      <c r="T189" s="1">
        <f t="shared" ca="1" si="46"/>
        <v>0</v>
      </c>
      <c r="U189" s="1">
        <f t="shared" ca="1" si="47"/>
        <v>0</v>
      </c>
      <c r="V189" s="1">
        <f t="shared" ca="1" si="47"/>
        <v>0</v>
      </c>
      <c r="W189" s="1">
        <f t="shared" ca="1" si="47"/>
        <v>0</v>
      </c>
      <c r="X189" s="1">
        <f t="shared" ca="1" si="47"/>
        <v>0</v>
      </c>
      <c r="Y189" s="1">
        <f t="shared" ca="1" si="47"/>
        <v>0</v>
      </c>
      <c r="Z189" s="1">
        <f t="shared" ca="1" si="47"/>
        <v>0</v>
      </c>
      <c r="AA189" s="1">
        <f t="shared" ca="1" si="47"/>
        <v>0</v>
      </c>
      <c r="AB189" s="1">
        <f t="shared" ca="1" si="47"/>
        <v>0</v>
      </c>
      <c r="AC189" s="1">
        <f t="shared" ca="1" si="47"/>
        <v>0</v>
      </c>
      <c r="AD189" s="1">
        <f t="shared" ca="1" si="47"/>
        <v>0</v>
      </c>
      <c r="AE189" s="1">
        <f t="shared" ca="1" si="47"/>
        <v>0</v>
      </c>
      <c r="AF189" s="1">
        <f t="shared" ca="1" si="47"/>
        <v>0</v>
      </c>
      <c r="AG189" s="1">
        <f t="shared" ca="1" si="47"/>
        <v>0</v>
      </c>
      <c r="AI189" s="1">
        <f t="shared" ca="1" si="48"/>
        <v>0</v>
      </c>
      <c r="AJ189" s="1">
        <f t="shared" ref="AJ189:AU189" ca="1" si="81">ROUND(SUMIF($U$300:$AG$300,AJ$300,$U189:$AG189)-AJ140+AI189,0)</f>
        <v>0</v>
      </c>
      <c r="AK189" s="1">
        <f t="shared" ca="1" si="81"/>
        <v>0</v>
      </c>
      <c r="AL189" s="1">
        <f t="shared" ca="1" si="81"/>
        <v>0</v>
      </c>
      <c r="AM189" s="1">
        <f t="shared" ca="1" si="81"/>
        <v>0</v>
      </c>
      <c r="AN189" s="1">
        <f t="shared" ca="1" si="81"/>
        <v>0</v>
      </c>
      <c r="AO189" s="1">
        <f t="shared" ca="1" si="81"/>
        <v>0</v>
      </c>
      <c r="AP189" s="1">
        <f t="shared" ca="1" si="81"/>
        <v>0</v>
      </c>
      <c r="AQ189" s="1">
        <f t="shared" ca="1" si="81"/>
        <v>0</v>
      </c>
      <c r="AR189" s="1">
        <f t="shared" ca="1" si="81"/>
        <v>0</v>
      </c>
      <c r="AS189" s="1">
        <f t="shared" ca="1" si="81"/>
        <v>0</v>
      </c>
      <c r="AT189" s="1">
        <f t="shared" ca="1" si="81"/>
        <v>0</v>
      </c>
      <c r="AU189" s="1">
        <f t="shared" ca="1" si="81"/>
        <v>0</v>
      </c>
    </row>
    <row r="190" spans="2:47" outlineLevel="1" x14ac:dyDescent="0.35">
      <c r="B190" s="1" t="str">
        <f t="shared" ref="B190:C190" ca="1" si="82">B141</f>
        <v/>
      </c>
      <c r="C190" s="1" t="str">
        <f t="shared" ca="1" si="82"/>
        <v/>
      </c>
      <c r="D190" s="1">
        <f t="shared" ca="1" si="39"/>
        <v>0</v>
      </c>
      <c r="E190" s="173">
        <f t="shared" si="40"/>
        <v>0</v>
      </c>
      <c r="R190" s="1">
        <f t="shared" si="41"/>
        <v>1900</v>
      </c>
      <c r="S190" s="1" t="b">
        <f t="shared" ca="1" si="42"/>
        <v>1</v>
      </c>
      <c r="T190" s="1">
        <f t="shared" ca="1" si="46"/>
        <v>0</v>
      </c>
      <c r="U190" s="1">
        <f t="shared" ca="1" si="47"/>
        <v>0</v>
      </c>
      <c r="V190" s="1">
        <f t="shared" ca="1" si="47"/>
        <v>0</v>
      </c>
      <c r="W190" s="1">
        <f t="shared" ca="1" si="47"/>
        <v>0</v>
      </c>
      <c r="X190" s="1">
        <f t="shared" ca="1" si="47"/>
        <v>0</v>
      </c>
      <c r="Y190" s="1">
        <f t="shared" ca="1" si="47"/>
        <v>0</v>
      </c>
      <c r="Z190" s="1">
        <f t="shared" ca="1" si="47"/>
        <v>0</v>
      </c>
      <c r="AA190" s="1">
        <f t="shared" ca="1" si="47"/>
        <v>0</v>
      </c>
      <c r="AB190" s="1">
        <f t="shared" ca="1" si="47"/>
        <v>0</v>
      </c>
      <c r="AC190" s="1">
        <f t="shared" ca="1" si="47"/>
        <v>0</v>
      </c>
      <c r="AD190" s="1">
        <f t="shared" ca="1" si="47"/>
        <v>0</v>
      </c>
      <c r="AE190" s="1">
        <f t="shared" ca="1" si="47"/>
        <v>0</v>
      </c>
      <c r="AF190" s="1">
        <f t="shared" ca="1" si="47"/>
        <v>0</v>
      </c>
      <c r="AG190" s="1">
        <f t="shared" ca="1" si="47"/>
        <v>0</v>
      </c>
      <c r="AI190" s="1">
        <f t="shared" ca="1" si="48"/>
        <v>0</v>
      </c>
      <c r="AJ190" s="1">
        <f t="shared" ref="AJ190:AU190" ca="1" si="83">ROUND(SUMIF($U$300:$AG$300,AJ$300,$U190:$AG190)-AJ141+AI190,0)</f>
        <v>0</v>
      </c>
      <c r="AK190" s="1">
        <f t="shared" ca="1" si="83"/>
        <v>0</v>
      </c>
      <c r="AL190" s="1">
        <f t="shared" ca="1" si="83"/>
        <v>0</v>
      </c>
      <c r="AM190" s="1">
        <f t="shared" ca="1" si="83"/>
        <v>0</v>
      </c>
      <c r="AN190" s="1">
        <f t="shared" ca="1" si="83"/>
        <v>0</v>
      </c>
      <c r="AO190" s="1">
        <f t="shared" ca="1" si="83"/>
        <v>0</v>
      </c>
      <c r="AP190" s="1">
        <f t="shared" ca="1" si="83"/>
        <v>0</v>
      </c>
      <c r="AQ190" s="1">
        <f t="shared" ca="1" si="83"/>
        <v>0</v>
      </c>
      <c r="AR190" s="1">
        <f t="shared" ca="1" si="83"/>
        <v>0</v>
      </c>
      <c r="AS190" s="1">
        <f t="shared" ca="1" si="83"/>
        <v>0</v>
      </c>
      <c r="AT190" s="1">
        <f t="shared" ca="1" si="83"/>
        <v>0</v>
      </c>
      <c r="AU190" s="1">
        <f t="shared" ca="1" si="83"/>
        <v>0</v>
      </c>
    </row>
    <row r="191" spans="2:47" outlineLevel="1" x14ac:dyDescent="0.35">
      <c r="B191" s="1" t="str">
        <f t="shared" ref="B191:C191" ca="1" si="84">B142</f>
        <v/>
      </c>
      <c r="C191" s="1" t="str">
        <f t="shared" ca="1" si="84"/>
        <v/>
      </c>
      <c r="D191" s="1">
        <f t="shared" ca="1" si="39"/>
        <v>0</v>
      </c>
      <c r="E191" s="173">
        <f t="shared" si="40"/>
        <v>0</v>
      </c>
      <c r="R191" s="1">
        <f t="shared" si="41"/>
        <v>1900</v>
      </c>
      <c r="S191" s="1" t="b">
        <f t="shared" ca="1" si="42"/>
        <v>1</v>
      </c>
      <c r="T191" s="1">
        <f t="shared" ca="1" si="46"/>
        <v>0</v>
      </c>
      <c r="U191" s="1">
        <f t="shared" ca="1" si="47"/>
        <v>0</v>
      </c>
      <c r="V191" s="1">
        <f t="shared" ca="1" si="47"/>
        <v>0</v>
      </c>
      <c r="W191" s="1">
        <f t="shared" ca="1" si="47"/>
        <v>0</v>
      </c>
      <c r="X191" s="1">
        <f t="shared" ca="1" si="47"/>
        <v>0</v>
      </c>
      <c r="Y191" s="1">
        <f t="shared" ca="1" si="47"/>
        <v>0</v>
      </c>
      <c r="Z191" s="1">
        <f t="shared" ca="1" si="47"/>
        <v>0</v>
      </c>
      <c r="AA191" s="1">
        <f t="shared" ca="1" si="47"/>
        <v>0</v>
      </c>
      <c r="AB191" s="1">
        <f t="shared" ca="1" si="47"/>
        <v>0</v>
      </c>
      <c r="AC191" s="1">
        <f t="shared" ca="1" si="47"/>
        <v>0</v>
      </c>
      <c r="AD191" s="1">
        <f t="shared" ca="1" si="47"/>
        <v>0</v>
      </c>
      <c r="AE191" s="1">
        <f t="shared" ca="1" si="47"/>
        <v>0</v>
      </c>
      <c r="AF191" s="1">
        <f t="shared" ca="1" si="47"/>
        <v>0</v>
      </c>
      <c r="AG191" s="1">
        <f t="shared" ca="1" si="47"/>
        <v>0</v>
      </c>
      <c r="AI191" s="1">
        <f t="shared" ca="1" si="48"/>
        <v>0</v>
      </c>
      <c r="AJ191" s="1">
        <f t="shared" ref="AJ191:AU191" ca="1" si="85">ROUND(SUMIF($U$300:$AG$300,AJ$300,$U191:$AG191)-AJ142+AI191,0)</f>
        <v>0</v>
      </c>
      <c r="AK191" s="1">
        <f t="shared" ca="1" si="85"/>
        <v>0</v>
      </c>
      <c r="AL191" s="1">
        <f t="shared" ca="1" si="85"/>
        <v>0</v>
      </c>
      <c r="AM191" s="1">
        <f t="shared" ca="1" si="85"/>
        <v>0</v>
      </c>
      <c r="AN191" s="1">
        <f t="shared" ca="1" si="85"/>
        <v>0</v>
      </c>
      <c r="AO191" s="1">
        <f t="shared" ca="1" si="85"/>
        <v>0</v>
      </c>
      <c r="AP191" s="1">
        <f t="shared" ca="1" si="85"/>
        <v>0</v>
      </c>
      <c r="AQ191" s="1">
        <f t="shared" ca="1" si="85"/>
        <v>0</v>
      </c>
      <c r="AR191" s="1">
        <f t="shared" ca="1" si="85"/>
        <v>0</v>
      </c>
      <c r="AS191" s="1">
        <f t="shared" ca="1" si="85"/>
        <v>0</v>
      </c>
      <c r="AT191" s="1">
        <f t="shared" ca="1" si="85"/>
        <v>0</v>
      </c>
      <c r="AU191" s="1">
        <f t="shared" ca="1" si="85"/>
        <v>0</v>
      </c>
    </row>
    <row r="192" spans="2:47" outlineLevel="1" x14ac:dyDescent="0.35">
      <c r="B192" s="1" t="str">
        <f t="shared" ref="B192:C192" ca="1" si="86">B143</f>
        <v/>
      </c>
      <c r="C192" s="1" t="str">
        <f t="shared" ca="1" si="86"/>
        <v/>
      </c>
      <c r="D192" s="1">
        <f t="shared" ca="1" si="39"/>
        <v>0</v>
      </c>
      <c r="E192" s="173">
        <f t="shared" si="40"/>
        <v>0</v>
      </c>
      <c r="R192" s="1">
        <f t="shared" si="41"/>
        <v>1900</v>
      </c>
      <c r="S192" s="1" t="b">
        <f t="shared" ca="1" si="42"/>
        <v>1</v>
      </c>
      <c r="T192" s="1">
        <f t="shared" ca="1" si="46"/>
        <v>0</v>
      </c>
      <c r="U192" s="1">
        <f t="shared" ca="1" si="47"/>
        <v>0</v>
      </c>
      <c r="V192" s="1">
        <f t="shared" ca="1" si="47"/>
        <v>0</v>
      </c>
      <c r="W192" s="1">
        <f t="shared" ca="1" si="47"/>
        <v>0</v>
      </c>
      <c r="X192" s="1">
        <f t="shared" ca="1" si="47"/>
        <v>0</v>
      </c>
      <c r="Y192" s="1">
        <f t="shared" ca="1" si="47"/>
        <v>0</v>
      </c>
      <c r="Z192" s="1">
        <f t="shared" ca="1" si="47"/>
        <v>0</v>
      </c>
      <c r="AA192" s="1">
        <f t="shared" ca="1" si="47"/>
        <v>0</v>
      </c>
      <c r="AB192" s="1">
        <f t="shared" ca="1" si="47"/>
        <v>0</v>
      </c>
      <c r="AC192" s="1">
        <f t="shared" ca="1" si="47"/>
        <v>0</v>
      </c>
      <c r="AD192" s="1">
        <f t="shared" ca="1" si="47"/>
        <v>0</v>
      </c>
      <c r="AE192" s="1">
        <f t="shared" ca="1" si="47"/>
        <v>0</v>
      </c>
      <c r="AF192" s="1">
        <f t="shared" ca="1" si="47"/>
        <v>0</v>
      </c>
      <c r="AG192" s="1">
        <f t="shared" ca="1" si="47"/>
        <v>0</v>
      </c>
      <c r="AI192" s="1">
        <f t="shared" ca="1" si="48"/>
        <v>0</v>
      </c>
      <c r="AJ192" s="1">
        <f t="shared" ref="AJ192:AU192" ca="1" si="87">ROUND(SUMIF($U$300:$AG$300,AJ$300,$U192:$AG192)-AJ143+AI192,0)</f>
        <v>0</v>
      </c>
      <c r="AK192" s="1">
        <f t="shared" ca="1" si="87"/>
        <v>0</v>
      </c>
      <c r="AL192" s="1">
        <f t="shared" ca="1" si="87"/>
        <v>0</v>
      </c>
      <c r="AM192" s="1">
        <f t="shared" ca="1" si="87"/>
        <v>0</v>
      </c>
      <c r="AN192" s="1">
        <f t="shared" ca="1" si="87"/>
        <v>0</v>
      </c>
      <c r="AO192" s="1">
        <f t="shared" ca="1" si="87"/>
        <v>0</v>
      </c>
      <c r="AP192" s="1">
        <f t="shared" ca="1" si="87"/>
        <v>0</v>
      </c>
      <c r="AQ192" s="1">
        <f t="shared" ca="1" si="87"/>
        <v>0</v>
      </c>
      <c r="AR192" s="1">
        <f t="shared" ca="1" si="87"/>
        <v>0</v>
      </c>
      <c r="AS192" s="1">
        <f t="shared" ca="1" si="87"/>
        <v>0</v>
      </c>
      <c r="AT192" s="1">
        <f t="shared" ca="1" si="87"/>
        <v>0</v>
      </c>
      <c r="AU192" s="1">
        <f t="shared" ca="1" si="87"/>
        <v>0</v>
      </c>
    </row>
    <row r="193" spans="2:47" outlineLevel="1" x14ac:dyDescent="0.35">
      <c r="B193" s="1" t="str">
        <f t="shared" ref="B193:C193" ca="1" si="88">B144</f>
        <v/>
      </c>
      <c r="C193" s="1" t="str">
        <f t="shared" ca="1" si="88"/>
        <v/>
      </c>
      <c r="D193" s="1">
        <f t="shared" ca="1" si="39"/>
        <v>0</v>
      </c>
      <c r="E193" s="173">
        <f t="shared" si="40"/>
        <v>0</v>
      </c>
      <c r="R193" s="1">
        <f t="shared" si="41"/>
        <v>1900</v>
      </c>
      <c r="S193" s="1" t="b">
        <f t="shared" ca="1" si="42"/>
        <v>1</v>
      </c>
      <c r="T193" s="1">
        <f t="shared" ca="1" si="46"/>
        <v>0</v>
      </c>
      <c r="U193" s="1">
        <f t="shared" ca="1" si="47"/>
        <v>0</v>
      </c>
      <c r="V193" s="1">
        <f t="shared" ca="1" si="47"/>
        <v>0</v>
      </c>
      <c r="W193" s="1">
        <f t="shared" ca="1" si="47"/>
        <v>0</v>
      </c>
      <c r="X193" s="1">
        <f t="shared" ca="1" si="47"/>
        <v>0</v>
      </c>
      <c r="Y193" s="1">
        <f t="shared" ca="1" si="47"/>
        <v>0</v>
      </c>
      <c r="Z193" s="1">
        <f t="shared" ca="1" si="47"/>
        <v>0</v>
      </c>
      <c r="AA193" s="1">
        <f t="shared" ca="1" si="47"/>
        <v>0</v>
      </c>
      <c r="AB193" s="1">
        <f t="shared" ca="1" si="47"/>
        <v>0</v>
      </c>
      <c r="AC193" s="1">
        <f t="shared" ca="1" si="47"/>
        <v>0</v>
      </c>
      <c r="AD193" s="1">
        <f t="shared" ca="1" si="47"/>
        <v>0</v>
      </c>
      <c r="AE193" s="1">
        <f t="shared" ca="1" si="47"/>
        <v>0</v>
      </c>
      <c r="AF193" s="1">
        <f t="shared" ca="1" si="47"/>
        <v>0</v>
      </c>
      <c r="AG193" s="1">
        <f t="shared" ca="1" si="47"/>
        <v>0</v>
      </c>
      <c r="AI193" s="1">
        <f t="shared" ca="1" si="48"/>
        <v>0</v>
      </c>
      <c r="AJ193" s="1">
        <f t="shared" ref="AJ193:AU193" ca="1" si="89">ROUND(SUMIF($U$300:$AG$300,AJ$300,$U193:$AG193)-AJ144+AI193,0)</f>
        <v>0</v>
      </c>
      <c r="AK193" s="1">
        <f t="shared" ca="1" si="89"/>
        <v>0</v>
      </c>
      <c r="AL193" s="1">
        <f t="shared" ca="1" si="89"/>
        <v>0</v>
      </c>
      <c r="AM193" s="1">
        <f t="shared" ca="1" si="89"/>
        <v>0</v>
      </c>
      <c r="AN193" s="1">
        <f t="shared" ca="1" si="89"/>
        <v>0</v>
      </c>
      <c r="AO193" s="1">
        <f t="shared" ca="1" si="89"/>
        <v>0</v>
      </c>
      <c r="AP193" s="1">
        <f t="shared" ca="1" si="89"/>
        <v>0</v>
      </c>
      <c r="AQ193" s="1">
        <f t="shared" ca="1" si="89"/>
        <v>0</v>
      </c>
      <c r="AR193" s="1">
        <f t="shared" ca="1" si="89"/>
        <v>0</v>
      </c>
      <c r="AS193" s="1">
        <f t="shared" ca="1" si="89"/>
        <v>0</v>
      </c>
      <c r="AT193" s="1">
        <f t="shared" ca="1" si="89"/>
        <v>0</v>
      </c>
      <c r="AU193" s="1">
        <f t="shared" ca="1" si="89"/>
        <v>0</v>
      </c>
    </row>
    <row r="194" spans="2:47" outlineLevel="1" x14ac:dyDescent="0.35">
      <c r="B194" s="1" t="str">
        <f t="shared" ref="B194:C194" ca="1" si="90">B145</f>
        <v/>
      </c>
      <c r="C194" s="1" t="str">
        <f t="shared" ca="1" si="90"/>
        <v/>
      </c>
      <c r="D194" s="1">
        <f t="shared" ca="1" si="39"/>
        <v>0</v>
      </c>
      <c r="E194" s="173">
        <f t="shared" si="40"/>
        <v>0</v>
      </c>
      <c r="R194" s="1">
        <f t="shared" si="41"/>
        <v>1900</v>
      </c>
      <c r="S194" s="1" t="b">
        <f t="shared" ca="1" si="42"/>
        <v>1</v>
      </c>
      <c r="T194" s="1">
        <f t="shared" ca="1" si="46"/>
        <v>0</v>
      </c>
      <c r="U194" s="1">
        <f t="shared" ca="1" si="47"/>
        <v>0</v>
      </c>
      <c r="V194" s="1">
        <f t="shared" ca="1" si="47"/>
        <v>0</v>
      </c>
      <c r="W194" s="1">
        <f t="shared" ca="1" si="47"/>
        <v>0</v>
      </c>
      <c r="X194" s="1">
        <f t="shared" ca="1" si="47"/>
        <v>0</v>
      </c>
      <c r="Y194" s="1">
        <f t="shared" ca="1" si="47"/>
        <v>0</v>
      </c>
      <c r="Z194" s="1">
        <f t="shared" ca="1" si="47"/>
        <v>0</v>
      </c>
      <c r="AA194" s="1">
        <f t="shared" ca="1" si="47"/>
        <v>0</v>
      </c>
      <c r="AB194" s="1">
        <f t="shared" ca="1" si="47"/>
        <v>0</v>
      </c>
      <c r="AC194" s="1">
        <f t="shared" ca="1" si="47"/>
        <v>0</v>
      </c>
      <c r="AD194" s="1">
        <f t="shared" ca="1" si="47"/>
        <v>0</v>
      </c>
      <c r="AE194" s="1">
        <f t="shared" ca="1" si="47"/>
        <v>0</v>
      </c>
      <c r="AF194" s="1">
        <f t="shared" ca="1" si="47"/>
        <v>0</v>
      </c>
      <c r="AG194" s="1">
        <f t="shared" ca="1" si="47"/>
        <v>0</v>
      </c>
      <c r="AI194" s="1">
        <f t="shared" ca="1" si="48"/>
        <v>0</v>
      </c>
      <c r="AJ194" s="1">
        <f t="shared" ref="AJ194:AU194" ca="1" si="91">ROUND(SUMIF($U$300:$AG$300,AJ$300,$U194:$AG194)-AJ145+AI194,0)</f>
        <v>0</v>
      </c>
      <c r="AK194" s="1">
        <f t="shared" ca="1" si="91"/>
        <v>0</v>
      </c>
      <c r="AL194" s="1">
        <f t="shared" ca="1" si="91"/>
        <v>0</v>
      </c>
      <c r="AM194" s="1">
        <f t="shared" ca="1" si="91"/>
        <v>0</v>
      </c>
      <c r="AN194" s="1">
        <f t="shared" ca="1" si="91"/>
        <v>0</v>
      </c>
      <c r="AO194" s="1">
        <f t="shared" ca="1" si="91"/>
        <v>0</v>
      </c>
      <c r="AP194" s="1">
        <f t="shared" ca="1" si="91"/>
        <v>0</v>
      </c>
      <c r="AQ194" s="1">
        <f t="shared" ca="1" si="91"/>
        <v>0</v>
      </c>
      <c r="AR194" s="1">
        <f t="shared" ca="1" si="91"/>
        <v>0</v>
      </c>
      <c r="AS194" s="1">
        <f t="shared" ca="1" si="91"/>
        <v>0</v>
      </c>
      <c r="AT194" s="1">
        <f t="shared" ca="1" si="91"/>
        <v>0</v>
      </c>
      <c r="AU194" s="1">
        <f t="shared" ca="1" si="91"/>
        <v>0</v>
      </c>
    </row>
    <row r="195" spans="2:47" outlineLevel="1" x14ac:dyDescent="0.35">
      <c r="B195" s="1" t="str">
        <f t="shared" ref="B195:C195" ca="1" si="92">B146</f>
        <v/>
      </c>
      <c r="C195" s="1" t="str">
        <f t="shared" ca="1" si="92"/>
        <v/>
      </c>
      <c r="D195" s="1">
        <f t="shared" ca="1" si="39"/>
        <v>0</v>
      </c>
      <c r="E195" s="173">
        <f t="shared" si="40"/>
        <v>0</v>
      </c>
      <c r="R195" s="1">
        <f t="shared" si="41"/>
        <v>1900</v>
      </c>
      <c r="S195" s="1" t="b">
        <f t="shared" ca="1" si="42"/>
        <v>1</v>
      </c>
      <c r="T195" s="1">
        <f t="shared" ca="1" si="46"/>
        <v>0</v>
      </c>
      <c r="U195" s="1">
        <f t="shared" ca="1" si="47"/>
        <v>0</v>
      </c>
      <c r="V195" s="1">
        <f t="shared" ca="1" si="47"/>
        <v>0</v>
      </c>
      <c r="W195" s="1">
        <f t="shared" ca="1" si="47"/>
        <v>0</v>
      </c>
      <c r="X195" s="1">
        <f t="shared" ca="1" si="47"/>
        <v>0</v>
      </c>
      <c r="Y195" s="1">
        <f t="shared" ca="1" si="47"/>
        <v>0</v>
      </c>
      <c r="Z195" s="1">
        <f t="shared" ca="1" si="47"/>
        <v>0</v>
      </c>
      <c r="AA195" s="1">
        <f t="shared" ca="1" si="47"/>
        <v>0</v>
      </c>
      <c r="AB195" s="1">
        <f t="shared" ca="1" si="47"/>
        <v>0</v>
      </c>
      <c r="AC195" s="1">
        <f t="shared" ca="1" si="47"/>
        <v>0</v>
      </c>
      <c r="AD195" s="1">
        <f t="shared" ca="1" si="47"/>
        <v>0</v>
      </c>
      <c r="AE195" s="1">
        <f t="shared" ca="1" si="47"/>
        <v>0</v>
      </c>
      <c r="AF195" s="1">
        <f t="shared" ca="1" si="47"/>
        <v>0</v>
      </c>
      <c r="AG195" s="1">
        <f t="shared" ca="1" si="47"/>
        <v>0</v>
      </c>
      <c r="AI195" s="1">
        <f t="shared" ca="1" si="48"/>
        <v>0</v>
      </c>
      <c r="AJ195" s="1">
        <f t="shared" ref="AJ195:AU195" ca="1" si="93">ROUND(SUMIF($U$300:$AG$300,AJ$300,$U195:$AG195)-AJ146+AI195,0)</f>
        <v>0</v>
      </c>
      <c r="AK195" s="1">
        <f t="shared" ca="1" si="93"/>
        <v>0</v>
      </c>
      <c r="AL195" s="1">
        <f t="shared" ca="1" si="93"/>
        <v>0</v>
      </c>
      <c r="AM195" s="1">
        <f t="shared" ca="1" si="93"/>
        <v>0</v>
      </c>
      <c r="AN195" s="1">
        <f t="shared" ca="1" si="93"/>
        <v>0</v>
      </c>
      <c r="AO195" s="1">
        <f t="shared" ca="1" si="93"/>
        <v>0</v>
      </c>
      <c r="AP195" s="1">
        <f t="shared" ca="1" si="93"/>
        <v>0</v>
      </c>
      <c r="AQ195" s="1">
        <f t="shared" ca="1" si="93"/>
        <v>0</v>
      </c>
      <c r="AR195" s="1">
        <f t="shared" ca="1" si="93"/>
        <v>0</v>
      </c>
      <c r="AS195" s="1">
        <f t="shared" ca="1" si="93"/>
        <v>0</v>
      </c>
      <c r="AT195" s="1">
        <f t="shared" ca="1" si="93"/>
        <v>0</v>
      </c>
      <c r="AU195" s="1">
        <f t="shared" ca="1" si="93"/>
        <v>0</v>
      </c>
    </row>
    <row r="196" spans="2:47" outlineLevel="1" x14ac:dyDescent="0.35">
      <c r="B196" s="1" t="str">
        <f t="shared" ref="B196:C196" ca="1" si="94">B147</f>
        <v/>
      </c>
      <c r="C196" s="1" t="str">
        <f t="shared" ca="1" si="94"/>
        <v/>
      </c>
      <c r="D196" s="1">
        <f t="shared" ca="1" si="39"/>
        <v>0</v>
      </c>
      <c r="E196" s="173">
        <f t="shared" si="40"/>
        <v>0</v>
      </c>
      <c r="R196" s="1">
        <f t="shared" si="41"/>
        <v>1900</v>
      </c>
      <c r="S196" s="1" t="b">
        <f t="shared" ca="1" si="42"/>
        <v>1</v>
      </c>
      <c r="T196" s="1">
        <f t="shared" ca="1" si="46"/>
        <v>0</v>
      </c>
      <c r="U196" s="1">
        <f t="shared" ca="1" si="47"/>
        <v>0</v>
      </c>
      <c r="V196" s="1">
        <f t="shared" ca="1" si="47"/>
        <v>0</v>
      </c>
      <c r="W196" s="1">
        <f t="shared" ca="1" si="47"/>
        <v>0</v>
      </c>
      <c r="X196" s="1">
        <f t="shared" ca="1" si="47"/>
        <v>0</v>
      </c>
      <c r="Y196" s="1">
        <f t="shared" ca="1" si="47"/>
        <v>0</v>
      </c>
      <c r="Z196" s="1">
        <f t="shared" ca="1" si="47"/>
        <v>0</v>
      </c>
      <c r="AA196" s="1">
        <f t="shared" ca="1" si="47"/>
        <v>0</v>
      </c>
      <c r="AB196" s="1">
        <f t="shared" ca="1" si="47"/>
        <v>0</v>
      </c>
      <c r="AC196" s="1">
        <f t="shared" ca="1" si="47"/>
        <v>0</v>
      </c>
      <c r="AD196" s="1">
        <f t="shared" ca="1" si="47"/>
        <v>0</v>
      </c>
      <c r="AE196" s="1">
        <f t="shared" ca="1" si="47"/>
        <v>0</v>
      </c>
      <c r="AF196" s="1">
        <f t="shared" ca="1" si="47"/>
        <v>0</v>
      </c>
      <c r="AG196" s="1">
        <f t="shared" ca="1" si="47"/>
        <v>0</v>
      </c>
      <c r="AI196" s="1">
        <f t="shared" ca="1" si="48"/>
        <v>0</v>
      </c>
      <c r="AJ196" s="1">
        <f t="shared" ref="AJ196:AU196" ca="1" si="95">ROUND(SUMIF($U$300:$AG$300,AJ$300,$U196:$AG196)-AJ147+AI196,0)</f>
        <v>0</v>
      </c>
      <c r="AK196" s="1">
        <f t="shared" ca="1" si="95"/>
        <v>0</v>
      </c>
      <c r="AL196" s="1">
        <f t="shared" ca="1" si="95"/>
        <v>0</v>
      </c>
      <c r="AM196" s="1">
        <f t="shared" ca="1" si="95"/>
        <v>0</v>
      </c>
      <c r="AN196" s="1">
        <f t="shared" ca="1" si="95"/>
        <v>0</v>
      </c>
      <c r="AO196" s="1">
        <f t="shared" ca="1" si="95"/>
        <v>0</v>
      </c>
      <c r="AP196" s="1">
        <f t="shared" ca="1" si="95"/>
        <v>0</v>
      </c>
      <c r="AQ196" s="1">
        <f t="shared" ca="1" si="95"/>
        <v>0</v>
      </c>
      <c r="AR196" s="1">
        <f t="shared" ca="1" si="95"/>
        <v>0</v>
      </c>
      <c r="AS196" s="1">
        <f t="shared" ca="1" si="95"/>
        <v>0</v>
      </c>
      <c r="AT196" s="1">
        <f t="shared" ca="1" si="95"/>
        <v>0</v>
      </c>
      <c r="AU196" s="1">
        <f t="shared" ca="1" si="95"/>
        <v>0</v>
      </c>
    </row>
    <row r="197" spans="2:47" outlineLevel="1" x14ac:dyDescent="0.35">
      <c r="B197" s="1" t="str">
        <f t="shared" ref="B197:C197" ca="1" si="96">B148</f>
        <v/>
      </c>
      <c r="C197" s="1" t="str">
        <f t="shared" ca="1" si="96"/>
        <v/>
      </c>
      <c r="D197" s="1">
        <f t="shared" ca="1" si="39"/>
        <v>0</v>
      </c>
      <c r="E197" s="173">
        <f t="shared" si="40"/>
        <v>0</v>
      </c>
      <c r="R197" s="1">
        <f t="shared" si="41"/>
        <v>1900</v>
      </c>
      <c r="S197" s="1" t="b">
        <f t="shared" ca="1" si="42"/>
        <v>1</v>
      </c>
      <c r="T197" s="1">
        <f t="shared" ca="1" si="46"/>
        <v>0</v>
      </c>
      <c r="U197" s="1">
        <f t="shared" ca="1" si="47"/>
        <v>0</v>
      </c>
      <c r="V197" s="1">
        <f t="shared" ca="1" si="47"/>
        <v>0</v>
      </c>
      <c r="W197" s="1">
        <f t="shared" ca="1" si="47"/>
        <v>0</v>
      </c>
      <c r="X197" s="1">
        <f t="shared" ca="1" si="47"/>
        <v>0</v>
      </c>
      <c r="Y197" s="1">
        <f t="shared" ca="1" si="47"/>
        <v>0</v>
      </c>
      <c r="Z197" s="1">
        <f t="shared" ca="1" si="47"/>
        <v>0</v>
      </c>
      <c r="AA197" s="1">
        <f t="shared" ca="1" si="47"/>
        <v>0</v>
      </c>
      <c r="AB197" s="1">
        <f t="shared" ca="1" si="47"/>
        <v>0</v>
      </c>
      <c r="AC197" s="1">
        <f t="shared" ca="1" si="47"/>
        <v>0</v>
      </c>
      <c r="AD197" s="1">
        <f t="shared" ca="1" si="47"/>
        <v>0</v>
      </c>
      <c r="AE197" s="1">
        <f t="shared" ca="1" si="47"/>
        <v>0</v>
      </c>
      <c r="AF197" s="1">
        <f t="shared" ca="1" si="47"/>
        <v>0</v>
      </c>
      <c r="AG197" s="1">
        <f t="shared" ca="1" si="47"/>
        <v>0</v>
      </c>
      <c r="AI197" s="1">
        <f t="shared" ca="1" si="48"/>
        <v>0</v>
      </c>
      <c r="AJ197" s="1">
        <f t="shared" ref="AJ197:AU197" ca="1" si="97">ROUND(SUMIF($U$300:$AG$300,AJ$300,$U197:$AG197)-AJ148+AI197,0)</f>
        <v>0</v>
      </c>
      <c r="AK197" s="1">
        <f t="shared" ca="1" si="97"/>
        <v>0</v>
      </c>
      <c r="AL197" s="1">
        <f t="shared" ca="1" si="97"/>
        <v>0</v>
      </c>
      <c r="AM197" s="1">
        <f t="shared" ca="1" si="97"/>
        <v>0</v>
      </c>
      <c r="AN197" s="1">
        <f t="shared" ca="1" si="97"/>
        <v>0</v>
      </c>
      <c r="AO197" s="1">
        <f t="shared" ca="1" si="97"/>
        <v>0</v>
      </c>
      <c r="AP197" s="1">
        <f t="shared" ca="1" si="97"/>
        <v>0</v>
      </c>
      <c r="AQ197" s="1">
        <f t="shared" ca="1" si="97"/>
        <v>0</v>
      </c>
      <c r="AR197" s="1">
        <f t="shared" ca="1" si="97"/>
        <v>0</v>
      </c>
      <c r="AS197" s="1">
        <f t="shared" ca="1" si="97"/>
        <v>0</v>
      </c>
      <c r="AT197" s="1">
        <f t="shared" ca="1" si="97"/>
        <v>0</v>
      </c>
      <c r="AU197" s="1">
        <f t="shared" ca="1" si="97"/>
        <v>0</v>
      </c>
    </row>
    <row r="198" spans="2:47" outlineLevel="1" x14ac:dyDescent="0.35">
      <c r="B198" s="1" t="str">
        <f t="shared" ref="B198:C198" ca="1" si="98">B149</f>
        <v/>
      </c>
      <c r="C198" s="1" t="str">
        <f t="shared" ca="1" si="98"/>
        <v/>
      </c>
      <c r="D198" s="1">
        <f t="shared" ca="1" si="39"/>
        <v>0</v>
      </c>
      <c r="E198" s="173">
        <f t="shared" si="40"/>
        <v>0</v>
      </c>
      <c r="R198" s="1">
        <f t="shared" si="41"/>
        <v>1900</v>
      </c>
      <c r="S198" s="1" t="b">
        <f t="shared" ca="1" si="42"/>
        <v>1</v>
      </c>
      <c r="T198" s="1">
        <f t="shared" ca="1" si="46"/>
        <v>0</v>
      </c>
      <c r="U198" s="1">
        <f t="shared" ca="1" si="47"/>
        <v>0</v>
      </c>
      <c r="V198" s="1">
        <f t="shared" ca="1" si="47"/>
        <v>0</v>
      </c>
      <c r="W198" s="1">
        <f t="shared" ca="1" si="47"/>
        <v>0</v>
      </c>
      <c r="X198" s="1">
        <f t="shared" ca="1" si="47"/>
        <v>0</v>
      </c>
      <c r="Y198" s="1">
        <f t="shared" ca="1" si="47"/>
        <v>0</v>
      </c>
      <c r="Z198" s="1">
        <f t="shared" ca="1" si="47"/>
        <v>0</v>
      </c>
      <c r="AA198" s="1">
        <f t="shared" ca="1" si="47"/>
        <v>0</v>
      </c>
      <c r="AB198" s="1">
        <f t="shared" ca="1" si="47"/>
        <v>0</v>
      </c>
      <c r="AC198" s="1">
        <f t="shared" ca="1" si="47"/>
        <v>0</v>
      </c>
      <c r="AD198" s="1">
        <f t="shared" ca="1" si="47"/>
        <v>0</v>
      </c>
      <c r="AE198" s="1">
        <f t="shared" ca="1" si="47"/>
        <v>0</v>
      </c>
      <c r="AF198" s="1">
        <f t="shared" ca="1" si="47"/>
        <v>0</v>
      </c>
      <c r="AG198" s="1">
        <f t="shared" ca="1" si="47"/>
        <v>0</v>
      </c>
      <c r="AI198" s="1">
        <f t="shared" ca="1" si="48"/>
        <v>0</v>
      </c>
      <c r="AJ198" s="1">
        <f t="shared" ref="AJ198:AU198" ca="1" si="99">ROUND(SUMIF($U$300:$AG$300,AJ$300,$U198:$AG198)-AJ149+AI198,0)</f>
        <v>0</v>
      </c>
      <c r="AK198" s="1">
        <f t="shared" ca="1" si="99"/>
        <v>0</v>
      </c>
      <c r="AL198" s="1">
        <f t="shared" ca="1" si="99"/>
        <v>0</v>
      </c>
      <c r="AM198" s="1">
        <f t="shared" ca="1" si="99"/>
        <v>0</v>
      </c>
      <c r="AN198" s="1">
        <f t="shared" ca="1" si="99"/>
        <v>0</v>
      </c>
      <c r="AO198" s="1">
        <f t="shared" ca="1" si="99"/>
        <v>0</v>
      </c>
      <c r="AP198" s="1">
        <f t="shared" ca="1" si="99"/>
        <v>0</v>
      </c>
      <c r="AQ198" s="1">
        <f t="shared" ca="1" si="99"/>
        <v>0</v>
      </c>
      <c r="AR198" s="1">
        <f t="shared" ca="1" si="99"/>
        <v>0</v>
      </c>
      <c r="AS198" s="1">
        <f t="shared" ca="1" si="99"/>
        <v>0</v>
      </c>
      <c r="AT198" s="1">
        <f t="shared" ca="1" si="99"/>
        <v>0</v>
      </c>
      <c r="AU198" s="1">
        <f t="shared" ca="1" si="99"/>
        <v>0</v>
      </c>
    </row>
    <row r="199" spans="2:47" outlineLevel="1" x14ac:dyDescent="0.35">
      <c r="B199" s="1" t="str">
        <f t="shared" ref="B199:C199" ca="1" si="100">B150</f>
        <v/>
      </c>
      <c r="C199" s="1" t="str">
        <f t="shared" ca="1" si="100"/>
        <v/>
      </c>
      <c r="D199" s="1">
        <f t="shared" ca="1" si="39"/>
        <v>0</v>
      </c>
      <c r="E199" s="173">
        <f t="shared" si="40"/>
        <v>0</v>
      </c>
      <c r="R199" s="1">
        <f t="shared" si="41"/>
        <v>1900</v>
      </c>
      <c r="S199" s="1" t="b">
        <f t="shared" ca="1" si="42"/>
        <v>1</v>
      </c>
      <c r="T199" s="1">
        <f t="shared" ca="1" si="46"/>
        <v>0</v>
      </c>
      <c r="U199" s="1">
        <f t="shared" ca="1" si="47"/>
        <v>0</v>
      </c>
      <c r="V199" s="1">
        <f t="shared" ca="1" si="47"/>
        <v>0</v>
      </c>
      <c r="W199" s="1">
        <f t="shared" ca="1" si="47"/>
        <v>0</v>
      </c>
      <c r="X199" s="1">
        <f t="shared" ca="1" si="47"/>
        <v>0</v>
      </c>
      <c r="Y199" s="1">
        <f t="shared" ca="1" si="47"/>
        <v>0</v>
      </c>
      <c r="Z199" s="1">
        <f t="shared" ca="1" si="47"/>
        <v>0</v>
      </c>
      <c r="AA199" s="1">
        <f t="shared" ca="1" si="47"/>
        <v>0</v>
      </c>
      <c r="AB199" s="1">
        <f t="shared" ca="1" si="47"/>
        <v>0</v>
      </c>
      <c r="AC199" s="1">
        <f t="shared" ca="1" si="47"/>
        <v>0</v>
      </c>
      <c r="AD199" s="1">
        <f t="shared" ca="1" si="47"/>
        <v>0</v>
      </c>
      <c r="AE199" s="1">
        <f t="shared" ca="1" si="47"/>
        <v>0</v>
      </c>
      <c r="AF199" s="1">
        <f t="shared" ca="1" si="47"/>
        <v>0</v>
      </c>
      <c r="AG199" s="1">
        <f t="shared" ca="1" si="47"/>
        <v>0</v>
      </c>
      <c r="AI199" s="1">
        <f t="shared" ca="1" si="48"/>
        <v>0</v>
      </c>
      <c r="AJ199" s="1">
        <f t="shared" ref="AJ199:AU199" ca="1" si="101">ROUND(SUMIF($U$300:$AG$300,AJ$300,$U199:$AG199)-AJ150+AI199,0)</f>
        <v>0</v>
      </c>
      <c r="AK199" s="1">
        <f t="shared" ca="1" si="101"/>
        <v>0</v>
      </c>
      <c r="AL199" s="1">
        <f t="shared" ca="1" si="101"/>
        <v>0</v>
      </c>
      <c r="AM199" s="1">
        <f t="shared" ca="1" si="101"/>
        <v>0</v>
      </c>
      <c r="AN199" s="1">
        <f t="shared" ca="1" si="101"/>
        <v>0</v>
      </c>
      <c r="AO199" s="1">
        <f t="shared" ca="1" si="101"/>
        <v>0</v>
      </c>
      <c r="AP199" s="1">
        <f t="shared" ca="1" si="101"/>
        <v>0</v>
      </c>
      <c r="AQ199" s="1">
        <f t="shared" ca="1" si="101"/>
        <v>0</v>
      </c>
      <c r="AR199" s="1">
        <f t="shared" ca="1" si="101"/>
        <v>0</v>
      </c>
      <c r="AS199" s="1">
        <f t="shared" ca="1" si="101"/>
        <v>0</v>
      </c>
      <c r="AT199" s="1">
        <f t="shared" ca="1" si="101"/>
        <v>0</v>
      </c>
      <c r="AU199" s="1">
        <f t="shared" ca="1" si="101"/>
        <v>0</v>
      </c>
    </row>
    <row r="200" spans="2:47" outlineLevel="1" x14ac:dyDescent="0.35">
      <c r="B200" s="1" t="str">
        <f t="shared" ref="B200:C200" ca="1" si="102">B151</f>
        <v/>
      </c>
      <c r="C200" s="1" t="str">
        <f t="shared" ca="1" si="102"/>
        <v/>
      </c>
      <c r="D200" s="1">
        <f t="shared" ca="1" si="39"/>
        <v>0</v>
      </c>
      <c r="E200" s="173">
        <f t="shared" si="40"/>
        <v>0</v>
      </c>
      <c r="R200" s="1">
        <f t="shared" si="41"/>
        <v>1900</v>
      </c>
      <c r="S200" s="1" t="b">
        <f t="shared" ca="1" si="42"/>
        <v>1</v>
      </c>
      <c r="T200" s="1">
        <f t="shared" ca="1" si="46"/>
        <v>0</v>
      </c>
      <c r="U200" s="1">
        <f t="shared" ca="1" si="47"/>
        <v>0</v>
      </c>
      <c r="V200" s="1">
        <f t="shared" ca="1" si="47"/>
        <v>0</v>
      </c>
      <c r="W200" s="1">
        <f t="shared" ca="1" si="47"/>
        <v>0</v>
      </c>
      <c r="X200" s="1">
        <f t="shared" ca="1" si="47"/>
        <v>0</v>
      </c>
      <c r="Y200" s="1">
        <f t="shared" ca="1" si="47"/>
        <v>0</v>
      </c>
      <c r="Z200" s="1">
        <f t="shared" ca="1" si="47"/>
        <v>0</v>
      </c>
      <c r="AA200" s="1">
        <f t="shared" ca="1" si="47"/>
        <v>0</v>
      </c>
      <c r="AB200" s="1">
        <f t="shared" ca="1" si="47"/>
        <v>0</v>
      </c>
      <c r="AC200" s="1">
        <f t="shared" ca="1" si="47"/>
        <v>0</v>
      </c>
      <c r="AD200" s="1">
        <f t="shared" ca="1" si="47"/>
        <v>0</v>
      </c>
      <c r="AE200" s="1">
        <f t="shared" ca="1" si="47"/>
        <v>0</v>
      </c>
      <c r="AF200" s="1">
        <f t="shared" ca="1" si="47"/>
        <v>0</v>
      </c>
      <c r="AG200" s="1">
        <f t="shared" ca="1" si="47"/>
        <v>0</v>
      </c>
      <c r="AI200" s="1">
        <f t="shared" ca="1" si="48"/>
        <v>0</v>
      </c>
      <c r="AJ200" s="1">
        <f t="shared" ref="AJ200:AU200" ca="1" si="103">ROUND(SUMIF($U$300:$AG$300,AJ$300,$U200:$AG200)-AJ151+AI200,0)</f>
        <v>0</v>
      </c>
      <c r="AK200" s="1">
        <f t="shared" ca="1" si="103"/>
        <v>0</v>
      </c>
      <c r="AL200" s="1">
        <f t="shared" ca="1" si="103"/>
        <v>0</v>
      </c>
      <c r="AM200" s="1">
        <f t="shared" ca="1" si="103"/>
        <v>0</v>
      </c>
      <c r="AN200" s="1">
        <f t="shared" ca="1" si="103"/>
        <v>0</v>
      </c>
      <c r="AO200" s="1">
        <f t="shared" ca="1" si="103"/>
        <v>0</v>
      </c>
      <c r="AP200" s="1">
        <f t="shared" ca="1" si="103"/>
        <v>0</v>
      </c>
      <c r="AQ200" s="1">
        <f t="shared" ca="1" si="103"/>
        <v>0</v>
      </c>
      <c r="AR200" s="1">
        <f t="shared" ca="1" si="103"/>
        <v>0</v>
      </c>
      <c r="AS200" s="1">
        <f t="shared" ca="1" si="103"/>
        <v>0</v>
      </c>
      <c r="AT200" s="1">
        <f t="shared" ca="1" si="103"/>
        <v>0</v>
      </c>
      <c r="AU200" s="1">
        <f t="shared" ca="1" si="103"/>
        <v>0</v>
      </c>
    </row>
    <row r="201" spans="2:47" outlineLevel="1" x14ac:dyDescent="0.35">
      <c r="B201" s="1" t="str">
        <f t="shared" ref="B201:C201" ca="1" si="104">B152</f>
        <v/>
      </c>
      <c r="C201" s="1" t="str">
        <f t="shared" ca="1" si="104"/>
        <v/>
      </c>
      <c r="D201" s="1">
        <f t="shared" ca="1" si="39"/>
        <v>0</v>
      </c>
      <c r="E201" s="173">
        <f t="shared" si="40"/>
        <v>0</v>
      </c>
      <c r="R201" s="1">
        <f t="shared" si="41"/>
        <v>1900</v>
      </c>
      <c r="S201" s="1" t="b">
        <f t="shared" ca="1" si="42"/>
        <v>1</v>
      </c>
      <c r="T201" s="1">
        <f t="shared" ca="1" si="46"/>
        <v>0</v>
      </c>
      <c r="U201" s="1">
        <f t="shared" ca="1" si="47"/>
        <v>0</v>
      </c>
      <c r="V201" s="1">
        <f t="shared" ca="1" si="47"/>
        <v>0</v>
      </c>
      <c r="W201" s="1">
        <f t="shared" ca="1" si="47"/>
        <v>0</v>
      </c>
      <c r="X201" s="1">
        <f t="shared" ca="1" si="47"/>
        <v>0</v>
      </c>
      <c r="Y201" s="1">
        <f t="shared" ca="1" si="47"/>
        <v>0</v>
      </c>
      <c r="Z201" s="1">
        <f t="shared" ca="1" si="47"/>
        <v>0</v>
      </c>
      <c r="AA201" s="1">
        <f t="shared" ca="1" si="47"/>
        <v>0</v>
      </c>
      <c r="AB201" s="1">
        <f t="shared" ca="1" si="47"/>
        <v>0</v>
      </c>
      <c r="AC201" s="1">
        <f t="shared" ca="1" si="47"/>
        <v>0</v>
      </c>
      <c r="AD201" s="1">
        <f t="shared" ca="1" si="47"/>
        <v>0</v>
      </c>
      <c r="AE201" s="1">
        <f t="shared" ca="1" si="47"/>
        <v>0</v>
      </c>
      <c r="AF201" s="1">
        <f t="shared" ca="1" si="47"/>
        <v>0</v>
      </c>
      <c r="AG201" s="1">
        <f t="shared" ca="1" si="47"/>
        <v>0</v>
      </c>
      <c r="AI201" s="1">
        <f t="shared" ca="1" si="48"/>
        <v>0</v>
      </c>
      <c r="AJ201" s="1">
        <f t="shared" ref="AJ201:AU201" ca="1" si="105">ROUND(SUMIF($U$300:$AG$300,AJ$300,$U201:$AG201)-AJ152+AI201,0)</f>
        <v>0</v>
      </c>
      <c r="AK201" s="1">
        <f t="shared" ca="1" si="105"/>
        <v>0</v>
      </c>
      <c r="AL201" s="1">
        <f t="shared" ca="1" si="105"/>
        <v>0</v>
      </c>
      <c r="AM201" s="1">
        <f t="shared" ca="1" si="105"/>
        <v>0</v>
      </c>
      <c r="AN201" s="1">
        <f t="shared" ca="1" si="105"/>
        <v>0</v>
      </c>
      <c r="AO201" s="1">
        <f t="shared" ca="1" si="105"/>
        <v>0</v>
      </c>
      <c r="AP201" s="1">
        <f t="shared" ca="1" si="105"/>
        <v>0</v>
      </c>
      <c r="AQ201" s="1">
        <f t="shared" ca="1" si="105"/>
        <v>0</v>
      </c>
      <c r="AR201" s="1">
        <f t="shared" ca="1" si="105"/>
        <v>0</v>
      </c>
      <c r="AS201" s="1">
        <f t="shared" ca="1" si="105"/>
        <v>0</v>
      </c>
      <c r="AT201" s="1">
        <f t="shared" ca="1" si="105"/>
        <v>0</v>
      </c>
      <c r="AU201" s="1">
        <f t="shared" ca="1" si="105"/>
        <v>0</v>
      </c>
    </row>
    <row r="202" spans="2:47" outlineLevel="1" x14ac:dyDescent="0.35"/>
    <row r="203" spans="2:47" outlineLevel="1" x14ac:dyDescent="0.35"/>
    <row r="204" spans="2:47" outlineLevel="1" x14ac:dyDescent="0.35"/>
    <row r="205" spans="2:47" outlineLevel="1" x14ac:dyDescent="0.35">
      <c r="C205" s="1" t="s">
        <v>99</v>
      </c>
      <c r="U205" s="1">
        <f ca="1">SUMIF($C$172:$C$201,$C205,U$172:U$201)</f>
        <v>0</v>
      </c>
      <c r="V205" s="1">
        <f t="shared" ref="V205:AG205" ca="1" si="106">SUMIF($C$172:$C$201,$C205,V$172:V$201)</f>
        <v>0</v>
      </c>
      <c r="W205" s="1">
        <f t="shared" ca="1" si="106"/>
        <v>0</v>
      </c>
      <c r="X205" s="1">
        <f t="shared" ca="1" si="106"/>
        <v>0</v>
      </c>
      <c r="Y205" s="1">
        <f t="shared" ca="1" si="106"/>
        <v>0</v>
      </c>
      <c r="Z205" s="1">
        <f t="shared" ca="1" si="106"/>
        <v>0</v>
      </c>
      <c r="AA205" s="1">
        <f t="shared" ca="1" si="106"/>
        <v>0</v>
      </c>
      <c r="AB205" s="1">
        <f t="shared" ca="1" si="106"/>
        <v>0</v>
      </c>
      <c r="AC205" s="1">
        <f t="shared" ca="1" si="106"/>
        <v>0</v>
      </c>
      <c r="AD205" s="1">
        <f t="shared" ca="1" si="106"/>
        <v>0</v>
      </c>
      <c r="AE205" s="1">
        <f t="shared" ca="1" si="106"/>
        <v>0</v>
      </c>
      <c r="AF205" s="1">
        <f t="shared" ca="1" si="106"/>
        <v>0</v>
      </c>
      <c r="AG205" s="1">
        <f t="shared" ca="1" si="106"/>
        <v>0</v>
      </c>
      <c r="AI205" s="1">
        <f ca="1">SUMIF($C$172:$C$201,$C205,AI$172:AI$201)</f>
        <v>0</v>
      </c>
      <c r="AJ205" s="1">
        <f t="shared" ref="AI205:AU210" ca="1" si="107">SUMIF($C$172:$C$201,$C205,AJ$172:AJ$201)</f>
        <v>0</v>
      </c>
      <c r="AK205" s="1">
        <f t="shared" ca="1" si="107"/>
        <v>0</v>
      </c>
      <c r="AL205" s="1">
        <f t="shared" ca="1" si="107"/>
        <v>0</v>
      </c>
      <c r="AM205" s="1">
        <f t="shared" ca="1" si="107"/>
        <v>0</v>
      </c>
      <c r="AN205" s="1">
        <f t="shared" ca="1" si="107"/>
        <v>0</v>
      </c>
      <c r="AO205" s="1">
        <f t="shared" ca="1" si="107"/>
        <v>0</v>
      </c>
      <c r="AP205" s="1">
        <f t="shared" ca="1" si="107"/>
        <v>0</v>
      </c>
      <c r="AQ205" s="1">
        <f t="shared" ca="1" si="107"/>
        <v>0</v>
      </c>
      <c r="AR205" s="1">
        <f t="shared" ca="1" si="107"/>
        <v>0</v>
      </c>
      <c r="AS205" s="1">
        <f t="shared" ca="1" si="107"/>
        <v>0</v>
      </c>
      <c r="AT205" s="1">
        <f t="shared" ca="1" si="107"/>
        <v>0</v>
      </c>
      <c r="AU205" s="1">
        <f t="shared" ca="1" si="107"/>
        <v>0</v>
      </c>
    </row>
    <row r="206" spans="2:47" outlineLevel="1" x14ac:dyDescent="0.35">
      <c r="C206" s="1" t="s">
        <v>101</v>
      </c>
      <c r="U206" s="1">
        <f t="shared" ref="U206:AJ210" ca="1" si="108">SUMIF($C$172:$C$201,$C206,U$172:U$201)</f>
        <v>0</v>
      </c>
      <c r="V206" s="1">
        <f t="shared" ca="1" si="108"/>
        <v>0</v>
      </c>
      <c r="W206" s="1">
        <f t="shared" ca="1" si="108"/>
        <v>0</v>
      </c>
      <c r="X206" s="1">
        <f t="shared" ca="1" si="108"/>
        <v>0</v>
      </c>
      <c r="Y206" s="1">
        <f t="shared" ca="1" si="108"/>
        <v>0</v>
      </c>
      <c r="Z206" s="1">
        <f t="shared" ca="1" si="108"/>
        <v>0</v>
      </c>
      <c r="AA206" s="1">
        <f t="shared" ca="1" si="108"/>
        <v>0</v>
      </c>
      <c r="AB206" s="1">
        <f t="shared" ca="1" si="108"/>
        <v>0</v>
      </c>
      <c r="AC206" s="1">
        <f t="shared" ca="1" si="108"/>
        <v>0</v>
      </c>
      <c r="AD206" s="1">
        <f t="shared" ca="1" si="108"/>
        <v>0</v>
      </c>
      <c r="AE206" s="1">
        <f t="shared" ca="1" si="108"/>
        <v>0</v>
      </c>
      <c r="AF206" s="1">
        <f t="shared" ca="1" si="108"/>
        <v>0</v>
      </c>
      <c r="AG206" s="1">
        <f t="shared" ca="1" si="108"/>
        <v>0</v>
      </c>
      <c r="AI206" s="1">
        <f t="shared" ca="1" si="108"/>
        <v>0</v>
      </c>
      <c r="AJ206" s="1">
        <f t="shared" ca="1" si="108"/>
        <v>0</v>
      </c>
      <c r="AK206" s="1">
        <f t="shared" ca="1" si="107"/>
        <v>0</v>
      </c>
      <c r="AL206" s="1">
        <f t="shared" ca="1" si="107"/>
        <v>0</v>
      </c>
      <c r="AM206" s="1">
        <f t="shared" ca="1" si="107"/>
        <v>0</v>
      </c>
      <c r="AN206" s="1">
        <f t="shared" ca="1" si="107"/>
        <v>0</v>
      </c>
      <c r="AO206" s="1">
        <f t="shared" ca="1" si="107"/>
        <v>0</v>
      </c>
      <c r="AP206" s="1">
        <f t="shared" ca="1" si="107"/>
        <v>0</v>
      </c>
      <c r="AQ206" s="1">
        <f t="shared" ca="1" si="107"/>
        <v>0</v>
      </c>
      <c r="AR206" s="1">
        <f t="shared" ca="1" si="107"/>
        <v>0</v>
      </c>
      <c r="AS206" s="1">
        <f t="shared" ca="1" si="107"/>
        <v>0</v>
      </c>
      <c r="AT206" s="1">
        <f t="shared" ca="1" si="107"/>
        <v>0</v>
      </c>
      <c r="AU206" s="1">
        <f t="shared" ca="1" si="107"/>
        <v>0</v>
      </c>
    </row>
    <row r="207" spans="2:47" outlineLevel="1" x14ac:dyDescent="0.35">
      <c r="C207" s="1" t="s">
        <v>119</v>
      </c>
      <c r="U207" s="1">
        <f t="shared" ca="1" si="108"/>
        <v>0</v>
      </c>
      <c r="V207" s="1">
        <f t="shared" ca="1" si="108"/>
        <v>0</v>
      </c>
      <c r="W207" s="1">
        <f t="shared" ca="1" si="108"/>
        <v>0</v>
      </c>
      <c r="X207" s="1">
        <f t="shared" ca="1" si="108"/>
        <v>0</v>
      </c>
      <c r="Y207" s="1">
        <f t="shared" ca="1" si="108"/>
        <v>0</v>
      </c>
      <c r="Z207" s="1">
        <f t="shared" ca="1" si="108"/>
        <v>0</v>
      </c>
      <c r="AA207" s="1">
        <f t="shared" ca="1" si="108"/>
        <v>0</v>
      </c>
      <c r="AB207" s="1">
        <f t="shared" ca="1" si="108"/>
        <v>0</v>
      </c>
      <c r="AC207" s="1">
        <f t="shared" ca="1" si="108"/>
        <v>0</v>
      </c>
      <c r="AD207" s="1">
        <f t="shared" ca="1" si="108"/>
        <v>0</v>
      </c>
      <c r="AE207" s="1">
        <f t="shared" ca="1" si="108"/>
        <v>0</v>
      </c>
      <c r="AF207" s="1">
        <f t="shared" ca="1" si="108"/>
        <v>0</v>
      </c>
      <c r="AG207" s="1">
        <f t="shared" ca="1" si="108"/>
        <v>0</v>
      </c>
      <c r="AI207" s="1">
        <f t="shared" ca="1" si="107"/>
        <v>0</v>
      </c>
      <c r="AJ207" s="1">
        <f t="shared" ca="1" si="107"/>
        <v>0</v>
      </c>
      <c r="AK207" s="1">
        <f t="shared" ca="1" si="107"/>
        <v>0</v>
      </c>
      <c r="AL207" s="1">
        <f t="shared" ca="1" si="107"/>
        <v>0</v>
      </c>
      <c r="AM207" s="1">
        <f t="shared" ca="1" si="107"/>
        <v>0</v>
      </c>
      <c r="AN207" s="1">
        <f t="shared" ca="1" si="107"/>
        <v>0</v>
      </c>
      <c r="AO207" s="1">
        <f t="shared" ca="1" si="107"/>
        <v>0</v>
      </c>
      <c r="AP207" s="1">
        <f t="shared" ca="1" si="107"/>
        <v>0</v>
      </c>
      <c r="AQ207" s="1">
        <f t="shared" ca="1" si="107"/>
        <v>0</v>
      </c>
      <c r="AR207" s="1">
        <f t="shared" ca="1" si="107"/>
        <v>0</v>
      </c>
      <c r="AS207" s="1">
        <f t="shared" ca="1" si="107"/>
        <v>0</v>
      </c>
      <c r="AT207" s="1">
        <f t="shared" ca="1" si="107"/>
        <v>0</v>
      </c>
      <c r="AU207" s="1">
        <f t="shared" ca="1" si="107"/>
        <v>0</v>
      </c>
    </row>
    <row r="208" spans="2:47" outlineLevel="1" x14ac:dyDescent="0.35">
      <c r="C208" s="1" t="s">
        <v>120</v>
      </c>
      <c r="U208" s="1">
        <f t="shared" ca="1" si="108"/>
        <v>0</v>
      </c>
      <c r="V208" s="1">
        <f t="shared" ca="1" si="108"/>
        <v>0</v>
      </c>
      <c r="W208" s="1">
        <f t="shared" ca="1" si="108"/>
        <v>0</v>
      </c>
      <c r="X208" s="1">
        <f t="shared" ca="1" si="108"/>
        <v>0</v>
      </c>
      <c r="Y208" s="1">
        <f t="shared" ca="1" si="108"/>
        <v>0</v>
      </c>
      <c r="Z208" s="1">
        <f t="shared" ca="1" si="108"/>
        <v>0</v>
      </c>
      <c r="AA208" s="1">
        <f t="shared" ca="1" si="108"/>
        <v>0</v>
      </c>
      <c r="AB208" s="1">
        <f t="shared" ca="1" si="108"/>
        <v>0</v>
      </c>
      <c r="AC208" s="1">
        <f t="shared" ca="1" si="108"/>
        <v>0</v>
      </c>
      <c r="AD208" s="1">
        <f t="shared" ca="1" si="108"/>
        <v>0</v>
      </c>
      <c r="AE208" s="1">
        <f t="shared" ca="1" si="108"/>
        <v>0</v>
      </c>
      <c r="AF208" s="1">
        <f t="shared" ca="1" si="108"/>
        <v>0</v>
      </c>
      <c r="AG208" s="1">
        <f t="shared" ca="1" si="108"/>
        <v>0</v>
      </c>
      <c r="AI208" s="1">
        <f t="shared" ca="1" si="107"/>
        <v>0</v>
      </c>
      <c r="AJ208" s="1">
        <f t="shared" ca="1" si="107"/>
        <v>0</v>
      </c>
      <c r="AK208" s="1">
        <f t="shared" ca="1" si="107"/>
        <v>0</v>
      </c>
      <c r="AL208" s="1">
        <f t="shared" ca="1" si="107"/>
        <v>0</v>
      </c>
      <c r="AM208" s="1">
        <f t="shared" ca="1" si="107"/>
        <v>0</v>
      </c>
      <c r="AN208" s="1">
        <f t="shared" ca="1" si="107"/>
        <v>0</v>
      </c>
      <c r="AO208" s="1">
        <f t="shared" ca="1" si="107"/>
        <v>0</v>
      </c>
      <c r="AP208" s="1">
        <f t="shared" ca="1" si="107"/>
        <v>0</v>
      </c>
      <c r="AQ208" s="1">
        <f t="shared" ca="1" si="107"/>
        <v>0</v>
      </c>
      <c r="AR208" s="1">
        <f t="shared" ca="1" si="107"/>
        <v>0</v>
      </c>
      <c r="AS208" s="1">
        <f t="shared" ca="1" si="107"/>
        <v>0</v>
      </c>
      <c r="AT208" s="1">
        <f t="shared" ca="1" si="107"/>
        <v>0</v>
      </c>
      <c r="AU208" s="1">
        <f t="shared" ca="1" si="107"/>
        <v>0</v>
      </c>
    </row>
    <row r="209" spans="2:47" outlineLevel="1" x14ac:dyDescent="0.35">
      <c r="C209" s="1" t="s">
        <v>121</v>
      </c>
      <c r="U209" s="1">
        <f t="shared" ca="1" si="108"/>
        <v>0</v>
      </c>
      <c r="V209" s="1">
        <f t="shared" ca="1" si="108"/>
        <v>0</v>
      </c>
      <c r="W209" s="1">
        <f t="shared" ca="1" si="108"/>
        <v>0</v>
      </c>
      <c r="X209" s="1">
        <f t="shared" ca="1" si="108"/>
        <v>0</v>
      </c>
      <c r="Y209" s="1">
        <f t="shared" ca="1" si="108"/>
        <v>0</v>
      </c>
      <c r="Z209" s="1">
        <f t="shared" ca="1" si="108"/>
        <v>0</v>
      </c>
      <c r="AA209" s="1">
        <f t="shared" ca="1" si="108"/>
        <v>0</v>
      </c>
      <c r="AB209" s="1">
        <f t="shared" ca="1" si="108"/>
        <v>0</v>
      </c>
      <c r="AC209" s="1">
        <f t="shared" ca="1" si="108"/>
        <v>0</v>
      </c>
      <c r="AD209" s="1">
        <f t="shared" ca="1" si="108"/>
        <v>0</v>
      </c>
      <c r="AE209" s="1">
        <f t="shared" ca="1" si="108"/>
        <v>0</v>
      </c>
      <c r="AF209" s="1">
        <f t="shared" ca="1" si="108"/>
        <v>0</v>
      </c>
      <c r="AG209" s="1">
        <f t="shared" ca="1" si="108"/>
        <v>0</v>
      </c>
      <c r="AI209" s="1">
        <f t="shared" ca="1" si="107"/>
        <v>0</v>
      </c>
      <c r="AJ209" s="1">
        <f t="shared" ca="1" si="107"/>
        <v>0</v>
      </c>
      <c r="AK209" s="1">
        <f t="shared" ca="1" si="107"/>
        <v>0</v>
      </c>
      <c r="AL209" s="1">
        <f t="shared" ca="1" si="107"/>
        <v>0</v>
      </c>
      <c r="AM209" s="1">
        <f t="shared" ca="1" si="107"/>
        <v>0</v>
      </c>
      <c r="AN209" s="1">
        <f t="shared" ca="1" si="107"/>
        <v>0</v>
      </c>
      <c r="AO209" s="1">
        <f t="shared" ca="1" si="107"/>
        <v>0</v>
      </c>
      <c r="AP209" s="1">
        <f t="shared" ca="1" si="107"/>
        <v>0</v>
      </c>
      <c r="AQ209" s="1">
        <f t="shared" ca="1" si="107"/>
        <v>0</v>
      </c>
      <c r="AR209" s="1">
        <f t="shared" ca="1" si="107"/>
        <v>0</v>
      </c>
      <c r="AS209" s="1">
        <f t="shared" ca="1" si="107"/>
        <v>0</v>
      </c>
      <c r="AT209" s="1">
        <f t="shared" ca="1" si="107"/>
        <v>0</v>
      </c>
      <c r="AU209" s="1">
        <f t="shared" ca="1" si="107"/>
        <v>0</v>
      </c>
    </row>
    <row r="210" spans="2:47" outlineLevel="1" x14ac:dyDescent="0.35">
      <c r="C210" s="1" t="s">
        <v>122</v>
      </c>
      <c r="U210" s="1">
        <f t="shared" ca="1" si="108"/>
        <v>0</v>
      </c>
      <c r="V210" s="1">
        <f t="shared" ca="1" si="108"/>
        <v>0</v>
      </c>
      <c r="W210" s="1">
        <f t="shared" ca="1" si="108"/>
        <v>0</v>
      </c>
      <c r="X210" s="1">
        <f t="shared" ca="1" si="108"/>
        <v>0</v>
      </c>
      <c r="Y210" s="1">
        <f t="shared" ca="1" si="108"/>
        <v>0</v>
      </c>
      <c r="Z210" s="1">
        <f t="shared" ca="1" si="108"/>
        <v>0</v>
      </c>
      <c r="AA210" s="1">
        <f t="shared" ca="1" si="108"/>
        <v>0</v>
      </c>
      <c r="AB210" s="1">
        <f t="shared" ca="1" si="108"/>
        <v>0</v>
      </c>
      <c r="AC210" s="1">
        <f t="shared" ca="1" si="108"/>
        <v>0</v>
      </c>
      <c r="AD210" s="1">
        <f t="shared" ca="1" si="108"/>
        <v>0</v>
      </c>
      <c r="AE210" s="1">
        <f t="shared" ca="1" si="108"/>
        <v>0</v>
      </c>
      <c r="AF210" s="1">
        <f t="shared" ca="1" si="108"/>
        <v>0</v>
      </c>
      <c r="AG210" s="1">
        <f t="shared" ca="1" si="108"/>
        <v>0</v>
      </c>
      <c r="AI210" s="1">
        <f t="shared" ca="1" si="107"/>
        <v>0</v>
      </c>
      <c r="AJ210" s="1">
        <f t="shared" ca="1" si="107"/>
        <v>0</v>
      </c>
      <c r="AK210" s="1">
        <f t="shared" ca="1" si="107"/>
        <v>0</v>
      </c>
      <c r="AL210" s="1">
        <f t="shared" ca="1" si="107"/>
        <v>0</v>
      </c>
      <c r="AM210" s="1">
        <f t="shared" ca="1" si="107"/>
        <v>0</v>
      </c>
      <c r="AN210" s="1">
        <f t="shared" ca="1" si="107"/>
        <v>0</v>
      </c>
      <c r="AO210" s="1">
        <f t="shared" ca="1" si="107"/>
        <v>0</v>
      </c>
      <c r="AP210" s="1">
        <f t="shared" ca="1" si="107"/>
        <v>0</v>
      </c>
      <c r="AQ210" s="1">
        <f t="shared" ca="1" si="107"/>
        <v>0</v>
      </c>
      <c r="AR210" s="1">
        <f t="shared" ca="1" si="107"/>
        <v>0</v>
      </c>
      <c r="AS210" s="1">
        <f t="shared" ca="1" si="107"/>
        <v>0</v>
      </c>
      <c r="AT210" s="1">
        <f t="shared" ca="1" si="107"/>
        <v>0</v>
      </c>
      <c r="AU210" s="1">
        <f t="shared" ca="1" si="107"/>
        <v>0</v>
      </c>
    </row>
    <row r="211" spans="2:47" outlineLevel="1" x14ac:dyDescent="0.35"/>
    <row r="212" spans="2:47" outlineLevel="1" x14ac:dyDescent="0.35"/>
    <row r="213" spans="2:47" outlineLevel="1" x14ac:dyDescent="0.35"/>
    <row r="214" spans="2:47" outlineLevel="1" x14ac:dyDescent="0.35"/>
    <row r="215" spans="2:47" outlineLevel="1" x14ac:dyDescent="0.35"/>
    <row r="216" spans="2:47" outlineLevel="1" x14ac:dyDescent="0.35">
      <c r="B216" s="184" t="s">
        <v>242</v>
      </c>
      <c r="C216" s="184">
        <f ca="1">Projekt!K$2</f>
        <v>2024</v>
      </c>
      <c r="D216" s="184">
        <f ca="1">Projekt!L$2</f>
        <v>2025</v>
      </c>
      <c r="E216" s="184">
        <f ca="1">Projekt!M$2</f>
        <v>2026</v>
      </c>
      <c r="F216" s="184">
        <f ca="1">Projekt!N$2</f>
        <v>2027</v>
      </c>
      <c r="G216" s="184">
        <f ca="1">Projekt!O$2</f>
        <v>2028</v>
      </c>
      <c r="H216" s="184">
        <f ca="1">Projekt!P$2</f>
        <v>2029</v>
      </c>
      <c r="I216" s="184">
        <f ca="1">Projekt!Q$2</f>
        <v>2030</v>
      </c>
      <c r="J216" s="184">
        <f ca="1">Projekt!R$2</f>
        <v>2031</v>
      </c>
      <c r="K216" s="184">
        <f ca="1">Projekt!S$2</f>
        <v>2032</v>
      </c>
      <c r="L216" s="184">
        <f ca="1">Projekt!T$2</f>
        <v>2033</v>
      </c>
      <c r="M216" s="184">
        <f ca="1">Projekt!U$2</f>
        <v>2034</v>
      </c>
      <c r="N216" s="184">
        <f ca="1">Projekt!V$2</f>
        <v>2035</v>
      </c>
      <c r="O216" s="184">
        <f ca="1">Projekt!W$2</f>
        <v>2036</v>
      </c>
    </row>
    <row r="217" spans="2:47" outlineLevel="1" x14ac:dyDescent="0.35">
      <c r="B217" s="1" t="s">
        <v>99</v>
      </c>
      <c r="C217" s="189">
        <f ca="1">U205</f>
        <v>0</v>
      </c>
      <c r="D217" s="189">
        <f t="shared" ref="D217:O222" ca="1" si="109">V205</f>
        <v>0</v>
      </c>
      <c r="E217" s="189">
        <f t="shared" ca="1" si="109"/>
        <v>0</v>
      </c>
      <c r="F217" s="189">
        <f t="shared" ca="1" si="109"/>
        <v>0</v>
      </c>
      <c r="G217" s="189">
        <f t="shared" ca="1" si="109"/>
        <v>0</v>
      </c>
      <c r="H217" s="189">
        <f t="shared" ca="1" si="109"/>
        <v>0</v>
      </c>
      <c r="I217" s="189">
        <f t="shared" ca="1" si="109"/>
        <v>0</v>
      </c>
      <c r="J217" s="189">
        <f t="shared" ca="1" si="109"/>
        <v>0</v>
      </c>
      <c r="K217" s="189">
        <f t="shared" ca="1" si="109"/>
        <v>0</v>
      </c>
      <c r="L217" s="189">
        <f t="shared" ca="1" si="109"/>
        <v>0</v>
      </c>
      <c r="M217" s="189">
        <f t="shared" ca="1" si="109"/>
        <v>0</v>
      </c>
      <c r="N217" s="189">
        <f t="shared" ca="1" si="109"/>
        <v>0</v>
      </c>
      <c r="O217" s="189">
        <f t="shared" ca="1" si="109"/>
        <v>0</v>
      </c>
    </row>
    <row r="218" spans="2:47" outlineLevel="1" x14ac:dyDescent="0.35">
      <c r="B218" s="1" t="s">
        <v>101</v>
      </c>
      <c r="C218" s="189">
        <f t="shared" ref="C218:C222" ca="1" si="110">U206</f>
        <v>0</v>
      </c>
      <c r="D218" s="189">
        <f t="shared" ca="1" si="109"/>
        <v>0</v>
      </c>
      <c r="E218" s="189">
        <f t="shared" ca="1" si="109"/>
        <v>0</v>
      </c>
      <c r="F218" s="189">
        <f t="shared" ca="1" si="109"/>
        <v>0</v>
      </c>
      <c r="G218" s="189">
        <f t="shared" ca="1" si="109"/>
        <v>0</v>
      </c>
      <c r="H218" s="189">
        <f t="shared" ca="1" si="109"/>
        <v>0</v>
      </c>
      <c r="I218" s="189">
        <f t="shared" ca="1" si="109"/>
        <v>0</v>
      </c>
      <c r="J218" s="189">
        <f t="shared" ca="1" si="109"/>
        <v>0</v>
      </c>
      <c r="K218" s="189">
        <f t="shared" ca="1" si="109"/>
        <v>0</v>
      </c>
      <c r="L218" s="189">
        <f t="shared" ca="1" si="109"/>
        <v>0</v>
      </c>
      <c r="M218" s="189">
        <f t="shared" ca="1" si="109"/>
        <v>0</v>
      </c>
      <c r="N218" s="189">
        <f t="shared" ca="1" si="109"/>
        <v>0</v>
      </c>
      <c r="O218" s="189">
        <f t="shared" ca="1" si="109"/>
        <v>0</v>
      </c>
    </row>
    <row r="219" spans="2:47" outlineLevel="1" x14ac:dyDescent="0.35">
      <c r="B219" s="1" t="s">
        <v>119</v>
      </c>
      <c r="C219" s="189">
        <f t="shared" ca="1" si="110"/>
        <v>0</v>
      </c>
      <c r="D219" s="189">
        <f t="shared" ca="1" si="109"/>
        <v>0</v>
      </c>
      <c r="E219" s="189">
        <f t="shared" ca="1" si="109"/>
        <v>0</v>
      </c>
      <c r="F219" s="189">
        <f t="shared" ca="1" si="109"/>
        <v>0</v>
      </c>
      <c r="G219" s="189">
        <f t="shared" ca="1" si="109"/>
        <v>0</v>
      </c>
      <c r="H219" s="189">
        <f t="shared" ca="1" si="109"/>
        <v>0</v>
      </c>
      <c r="I219" s="189">
        <f t="shared" ca="1" si="109"/>
        <v>0</v>
      </c>
      <c r="J219" s="189">
        <f t="shared" ca="1" si="109"/>
        <v>0</v>
      </c>
      <c r="K219" s="189">
        <f t="shared" ca="1" si="109"/>
        <v>0</v>
      </c>
      <c r="L219" s="189">
        <f t="shared" ca="1" si="109"/>
        <v>0</v>
      </c>
      <c r="M219" s="189">
        <f t="shared" ca="1" si="109"/>
        <v>0</v>
      </c>
      <c r="N219" s="189">
        <f t="shared" ca="1" si="109"/>
        <v>0</v>
      </c>
      <c r="O219" s="189">
        <f t="shared" ca="1" si="109"/>
        <v>0</v>
      </c>
    </row>
    <row r="220" spans="2:47" outlineLevel="1" x14ac:dyDescent="0.35">
      <c r="B220" s="1" t="s">
        <v>120</v>
      </c>
      <c r="C220" s="189">
        <f t="shared" ca="1" si="110"/>
        <v>0</v>
      </c>
      <c r="D220" s="189">
        <f t="shared" ca="1" si="109"/>
        <v>0</v>
      </c>
      <c r="E220" s="189">
        <f t="shared" ca="1" si="109"/>
        <v>0</v>
      </c>
      <c r="F220" s="189">
        <f t="shared" ca="1" si="109"/>
        <v>0</v>
      </c>
      <c r="G220" s="189">
        <f t="shared" ca="1" si="109"/>
        <v>0</v>
      </c>
      <c r="H220" s="189">
        <f t="shared" ca="1" si="109"/>
        <v>0</v>
      </c>
      <c r="I220" s="189">
        <f t="shared" ca="1" si="109"/>
        <v>0</v>
      </c>
      <c r="J220" s="189">
        <f t="shared" ca="1" si="109"/>
        <v>0</v>
      </c>
      <c r="K220" s="189">
        <f t="shared" ca="1" si="109"/>
        <v>0</v>
      </c>
      <c r="L220" s="189">
        <f t="shared" ca="1" si="109"/>
        <v>0</v>
      </c>
      <c r="M220" s="189">
        <f t="shared" ca="1" si="109"/>
        <v>0</v>
      </c>
      <c r="N220" s="189">
        <f t="shared" ca="1" si="109"/>
        <v>0</v>
      </c>
      <c r="O220" s="189">
        <f t="shared" ca="1" si="109"/>
        <v>0</v>
      </c>
    </row>
    <row r="221" spans="2:47" outlineLevel="1" x14ac:dyDescent="0.35">
      <c r="B221" s="1" t="s">
        <v>121</v>
      </c>
      <c r="C221" s="189">
        <f t="shared" ca="1" si="110"/>
        <v>0</v>
      </c>
      <c r="D221" s="189">
        <f t="shared" ca="1" si="109"/>
        <v>0</v>
      </c>
      <c r="E221" s="189">
        <f t="shared" ca="1" si="109"/>
        <v>0</v>
      </c>
      <c r="F221" s="189">
        <f t="shared" ca="1" si="109"/>
        <v>0</v>
      </c>
      <c r="G221" s="189">
        <f t="shared" ca="1" si="109"/>
        <v>0</v>
      </c>
      <c r="H221" s="189">
        <f t="shared" ca="1" si="109"/>
        <v>0</v>
      </c>
      <c r="I221" s="189">
        <f t="shared" ca="1" si="109"/>
        <v>0</v>
      </c>
      <c r="J221" s="189">
        <f t="shared" ca="1" si="109"/>
        <v>0</v>
      </c>
      <c r="K221" s="189">
        <f t="shared" ca="1" si="109"/>
        <v>0</v>
      </c>
      <c r="L221" s="189">
        <f t="shared" ca="1" si="109"/>
        <v>0</v>
      </c>
      <c r="M221" s="189">
        <f t="shared" ca="1" si="109"/>
        <v>0</v>
      </c>
      <c r="N221" s="189">
        <f t="shared" ca="1" si="109"/>
        <v>0</v>
      </c>
      <c r="O221" s="189">
        <f t="shared" ca="1" si="109"/>
        <v>0</v>
      </c>
    </row>
    <row r="222" spans="2:47" outlineLevel="1" x14ac:dyDescent="0.35">
      <c r="B222" s="1" t="s">
        <v>122</v>
      </c>
      <c r="C222" s="189">
        <f t="shared" ca="1" si="110"/>
        <v>0</v>
      </c>
      <c r="D222" s="189">
        <f t="shared" ca="1" si="109"/>
        <v>0</v>
      </c>
      <c r="E222" s="189">
        <f t="shared" ca="1" si="109"/>
        <v>0</v>
      </c>
      <c r="F222" s="189">
        <f t="shared" ca="1" si="109"/>
        <v>0</v>
      </c>
      <c r="G222" s="189">
        <f t="shared" ca="1" si="109"/>
        <v>0</v>
      </c>
      <c r="H222" s="189">
        <f t="shared" ca="1" si="109"/>
        <v>0</v>
      </c>
      <c r="I222" s="189">
        <f t="shared" ca="1" si="109"/>
        <v>0</v>
      </c>
      <c r="J222" s="189">
        <f t="shared" ca="1" si="109"/>
        <v>0</v>
      </c>
      <c r="K222" s="189">
        <f t="shared" ca="1" si="109"/>
        <v>0</v>
      </c>
      <c r="L222" s="189">
        <f t="shared" ca="1" si="109"/>
        <v>0</v>
      </c>
      <c r="M222" s="189">
        <f t="shared" ca="1" si="109"/>
        <v>0</v>
      </c>
      <c r="N222" s="189">
        <f t="shared" ca="1" si="109"/>
        <v>0</v>
      </c>
      <c r="O222" s="189">
        <f t="shared" ca="1" si="109"/>
        <v>0</v>
      </c>
    </row>
    <row r="223" spans="2:47" outlineLevel="1" x14ac:dyDescent="0.35">
      <c r="B223" s="176" t="s">
        <v>133</v>
      </c>
      <c r="C223" s="190">
        <f ca="1">SUM(C217:C222)</f>
        <v>0</v>
      </c>
      <c r="D223" s="190">
        <f t="shared" ref="D223" ca="1" si="111">SUM(D217:D222)</f>
        <v>0</v>
      </c>
      <c r="E223" s="190">
        <f t="shared" ref="E223" ca="1" si="112">SUM(E217:E222)</f>
        <v>0</v>
      </c>
      <c r="F223" s="190">
        <f t="shared" ref="F223" ca="1" si="113">SUM(F217:F222)</f>
        <v>0</v>
      </c>
      <c r="G223" s="190">
        <f t="shared" ref="G223" ca="1" si="114">SUM(G217:G222)</f>
        <v>0</v>
      </c>
      <c r="H223" s="190">
        <f t="shared" ref="H223" ca="1" si="115">SUM(H217:H222)</f>
        <v>0</v>
      </c>
      <c r="I223" s="190">
        <f t="shared" ref="I223" ca="1" si="116">SUM(I217:I222)</f>
        <v>0</v>
      </c>
      <c r="J223" s="190">
        <f t="shared" ref="J223" ca="1" si="117">SUM(J217:J222)</f>
        <v>0</v>
      </c>
      <c r="K223" s="190">
        <f t="shared" ref="K223" ca="1" si="118">SUM(K217:K222)</f>
        <v>0</v>
      </c>
      <c r="L223" s="190">
        <f t="shared" ref="L223" ca="1" si="119">SUM(L217:L222)</f>
        <v>0</v>
      </c>
      <c r="M223" s="190">
        <f t="shared" ref="M223" ca="1" si="120">SUM(M217:M222)</f>
        <v>0</v>
      </c>
      <c r="N223" s="190">
        <f t="shared" ref="N223" ca="1" si="121">SUM(N217:N222)</f>
        <v>0</v>
      </c>
      <c r="O223" s="190">
        <f t="shared" ref="O223" ca="1" si="122">SUM(O217:O222)</f>
        <v>0</v>
      </c>
    </row>
    <row r="224" spans="2:47" outlineLevel="1" x14ac:dyDescent="0.35"/>
    <row r="225" spans="2:15" outlineLevel="1" x14ac:dyDescent="0.35"/>
    <row r="226" spans="2:15" outlineLevel="1" x14ac:dyDescent="0.35">
      <c r="B226" s="184" t="s">
        <v>243</v>
      </c>
      <c r="C226" s="184">
        <f ca="1">Projekt!K$2</f>
        <v>2024</v>
      </c>
      <c r="D226" s="184">
        <f ca="1">Projekt!L$2</f>
        <v>2025</v>
      </c>
      <c r="E226" s="184">
        <f ca="1">Projekt!M$2</f>
        <v>2026</v>
      </c>
      <c r="F226" s="184">
        <f ca="1">Projekt!N$2</f>
        <v>2027</v>
      </c>
      <c r="G226" s="184">
        <f ca="1">Projekt!O$2</f>
        <v>2028</v>
      </c>
      <c r="H226" s="184">
        <f ca="1">Projekt!P$2</f>
        <v>2029</v>
      </c>
      <c r="I226" s="184">
        <f ca="1">Projekt!Q$2</f>
        <v>2030</v>
      </c>
      <c r="J226" s="184">
        <f ca="1">Projekt!R$2</f>
        <v>2031</v>
      </c>
      <c r="K226" s="184">
        <f ca="1">Projekt!S$2</f>
        <v>2032</v>
      </c>
      <c r="L226" s="184">
        <f ca="1">Projekt!T$2</f>
        <v>2033</v>
      </c>
      <c r="M226" s="184">
        <f ca="1">Projekt!U$2</f>
        <v>2034</v>
      </c>
      <c r="N226" s="184">
        <f ca="1">Projekt!V$2</f>
        <v>2035</v>
      </c>
      <c r="O226" s="184">
        <f ca="1">Projekt!W$2</f>
        <v>2036</v>
      </c>
    </row>
    <row r="227" spans="2:15" outlineLevel="1" x14ac:dyDescent="0.35">
      <c r="B227" s="1" t="s">
        <v>99</v>
      </c>
      <c r="C227" s="189">
        <f ca="1">U156</f>
        <v>0</v>
      </c>
      <c r="D227" s="189">
        <f t="shared" ref="D227:O232" ca="1" si="123">V156</f>
        <v>0</v>
      </c>
      <c r="E227" s="189">
        <f t="shared" ca="1" si="123"/>
        <v>0</v>
      </c>
      <c r="F227" s="189">
        <f t="shared" ca="1" si="123"/>
        <v>0</v>
      </c>
      <c r="G227" s="189">
        <f t="shared" ca="1" si="123"/>
        <v>0</v>
      </c>
      <c r="H227" s="189">
        <f t="shared" ca="1" si="123"/>
        <v>0</v>
      </c>
      <c r="I227" s="189">
        <f t="shared" ca="1" si="123"/>
        <v>0</v>
      </c>
      <c r="J227" s="189">
        <f t="shared" ca="1" si="123"/>
        <v>0</v>
      </c>
      <c r="K227" s="189">
        <f t="shared" ca="1" si="123"/>
        <v>0</v>
      </c>
      <c r="L227" s="189">
        <f t="shared" ca="1" si="123"/>
        <v>0</v>
      </c>
      <c r="M227" s="189">
        <f t="shared" ca="1" si="123"/>
        <v>0</v>
      </c>
      <c r="N227" s="189">
        <f t="shared" ca="1" si="123"/>
        <v>0</v>
      </c>
      <c r="O227" s="189">
        <f t="shared" ca="1" si="123"/>
        <v>0</v>
      </c>
    </row>
    <row r="228" spans="2:15" outlineLevel="1" x14ac:dyDescent="0.35">
      <c r="B228" s="1" t="s">
        <v>101</v>
      </c>
      <c r="C228" s="189">
        <f t="shared" ref="C228:C232" ca="1" si="124">U157</f>
        <v>0</v>
      </c>
      <c r="D228" s="189">
        <f t="shared" ca="1" si="123"/>
        <v>0</v>
      </c>
      <c r="E228" s="189">
        <f t="shared" ca="1" si="123"/>
        <v>0</v>
      </c>
      <c r="F228" s="189">
        <f t="shared" ca="1" si="123"/>
        <v>0</v>
      </c>
      <c r="G228" s="189">
        <f t="shared" ca="1" si="123"/>
        <v>0</v>
      </c>
      <c r="H228" s="189">
        <f t="shared" ca="1" si="123"/>
        <v>0</v>
      </c>
      <c r="I228" s="189">
        <f t="shared" ca="1" si="123"/>
        <v>0</v>
      </c>
      <c r="J228" s="189">
        <f t="shared" ca="1" si="123"/>
        <v>0</v>
      </c>
      <c r="K228" s="189">
        <f t="shared" ca="1" si="123"/>
        <v>0</v>
      </c>
      <c r="L228" s="189">
        <f t="shared" ca="1" si="123"/>
        <v>0</v>
      </c>
      <c r="M228" s="189">
        <f t="shared" ca="1" si="123"/>
        <v>0</v>
      </c>
      <c r="N228" s="189">
        <f t="shared" ca="1" si="123"/>
        <v>0</v>
      </c>
      <c r="O228" s="189">
        <f t="shared" ca="1" si="123"/>
        <v>0</v>
      </c>
    </row>
    <row r="229" spans="2:15" outlineLevel="1" x14ac:dyDescent="0.35">
      <c r="B229" s="1" t="s">
        <v>119</v>
      </c>
      <c r="C229" s="189">
        <f t="shared" ca="1" si="124"/>
        <v>0</v>
      </c>
      <c r="D229" s="189">
        <f t="shared" ca="1" si="123"/>
        <v>0</v>
      </c>
      <c r="E229" s="189">
        <f t="shared" ca="1" si="123"/>
        <v>0</v>
      </c>
      <c r="F229" s="189">
        <f t="shared" ca="1" si="123"/>
        <v>0</v>
      </c>
      <c r="G229" s="189">
        <f t="shared" ca="1" si="123"/>
        <v>0</v>
      </c>
      <c r="H229" s="189">
        <f t="shared" ca="1" si="123"/>
        <v>0</v>
      </c>
      <c r="I229" s="189">
        <f t="shared" ca="1" si="123"/>
        <v>0</v>
      </c>
      <c r="J229" s="189">
        <f t="shared" ca="1" si="123"/>
        <v>0</v>
      </c>
      <c r="K229" s="189">
        <f t="shared" ca="1" si="123"/>
        <v>0</v>
      </c>
      <c r="L229" s="189">
        <f t="shared" ca="1" si="123"/>
        <v>0</v>
      </c>
      <c r="M229" s="189">
        <f t="shared" ca="1" si="123"/>
        <v>0</v>
      </c>
      <c r="N229" s="189">
        <f t="shared" ca="1" si="123"/>
        <v>0</v>
      </c>
      <c r="O229" s="189">
        <f t="shared" ca="1" si="123"/>
        <v>0</v>
      </c>
    </row>
    <row r="230" spans="2:15" outlineLevel="1" x14ac:dyDescent="0.35">
      <c r="B230" s="1" t="s">
        <v>120</v>
      </c>
      <c r="C230" s="189">
        <f t="shared" ca="1" si="124"/>
        <v>0</v>
      </c>
      <c r="D230" s="189">
        <f t="shared" ca="1" si="123"/>
        <v>0</v>
      </c>
      <c r="E230" s="189">
        <f t="shared" ca="1" si="123"/>
        <v>0</v>
      </c>
      <c r="F230" s="189">
        <f t="shared" ca="1" si="123"/>
        <v>0</v>
      </c>
      <c r="G230" s="189">
        <f t="shared" ca="1" si="123"/>
        <v>0</v>
      </c>
      <c r="H230" s="189">
        <f t="shared" ca="1" si="123"/>
        <v>0</v>
      </c>
      <c r="I230" s="189">
        <f t="shared" ca="1" si="123"/>
        <v>0</v>
      </c>
      <c r="J230" s="189">
        <f t="shared" ca="1" si="123"/>
        <v>0</v>
      </c>
      <c r="K230" s="189">
        <f t="shared" ca="1" si="123"/>
        <v>0</v>
      </c>
      <c r="L230" s="189">
        <f t="shared" ca="1" si="123"/>
        <v>0</v>
      </c>
      <c r="M230" s="189">
        <f t="shared" ca="1" si="123"/>
        <v>0</v>
      </c>
      <c r="N230" s="189">
        <f t="shared" ca="1" si="123"/>
        <v>0</v>
      </c>
      <c r="O230" s="189">
        <f t="shared" ca="1" si="123"/>
        <v>0</v>
      </c>
    </row>
    <row r="231" spans="2:15" outlineLevel="1" x14ac:dyDescent="0.35">
      <c r="B231" s="1" t="s">
        <v>121</v>
      </c>
      <c r="C231" s="189">
        <f t="shared" ca="1" si="124"/>
        <v>0</v>
      </c>
      <c r="D231" s="189">
        <f t="shared" ca="1" si="123"/>
        <v>0</v>
      </c>
      <c r="E231" s="189">
        <f t="shared" ca="1" si="123"/>
        <v>0</v>
      </c>
      <c r="F231" s="189">
        <f t="shared" ca="1" si="123"/>
        <v>0</v>
      </c>
      <c r="G231" s="189">
        <f t="shared" ca="1" si="123"/>
        <v>0</v>
      </c>
      <c r="H231" s="189">
        <f t="shared" ca="1" si="123"/>
        <v>0</v>
      </c>
      <c r="I231" s="189">
        <f t="shared" ca="1" si="123"/>
        <v>0</v>
      </c>
      <c r="J231" s="189">
        <f t="shared" ca="1" si="123"/>
        <v>0</v>
      </c>
      <c r="K231" s="189">
        <f t="shared" ca="1" si="123"/>
        <v>0</v>
      </c>
      <c r="L231" s="189">
        <f t="shared" ca="1" si="123"/>
        <v>0</v>
      </c>
      <c r="M231" s="189">
        <f t="shared" ca="1" si="123"/>
        <v>0</v>
      </c>
      <c r="N231" s="189">
        <f t="shared" ca="1" si="123"/>
        <v>0</v>
      </c>
      <c r="O231" s="189">
        <f t="shared" ca="1" si="123"/>
        <v>0</v>
      </c>
    </row>
    <row r="232" spans="2:15" outlineLevel="1" x14ac:dyDescent="0.35">
      <c r="B232" s="1" t="s">
        <v>122</v>
      </c>
      <c r="C232" s="189">
        <f t="shared" ca="1" si="124"/>
        <v>0</v>
      </c>
      <c r="D232" s="189">
        <f t="shared" ca="1" si="123"/>
        <v>0</v>
      </c>
      <c r="E232" s="189">
        <f t="shared" ca="1" si="123"/>
        <v>0</v>
      </c>
      <c r="F232" s="189">
        <f t="shared" ca="1" si="123"/>
        <v>0</v>
      </c>
      <c r="G232" s="189">
        <f t="shared" ca="1" si="123"/>
        <v>0</v>
      </c>
      <c r="H232" s="189">
        <f t="shared" ca="1" si="123"/>
        <v>0</v>
      </c>
      <c r="I232" s="189">
        <f t="shared" ca="1" si="123"/>
        <v>0</v>
      </c>
      <c r="J232" s="189">
        <f t="shared" ca="1" si="123"/>
        <v>0</v>
      </c>
      <c r="K232" s="189">
        <f t="shared" ca="1" si="123"/>
        <v>0</v>
      </c>
      <c r="L232" s="189">
        <f t="shared" ca="1" si="123"/>
        <v>0</v>
      </c>
      <c r="M232" s="189">
        <f t="shared" ca="1" si="123"/>
        <v>0</v>
      </c>
      <c r="N232" s="189">
        <f t="shared" ca="1" si="123"/>
        <v>0</v>
      </c>
      <c r="O232" s="189">
        <f t="shared" ca="1" si="123"/>
        <v>0</v>
      </c>
    </row>
    <row r="233" spans="2:15" outlineLevel="1" x14ac:dyDescent="0.35">
      <c r="B233" s="176" t="s">
        <v>133</v>
      </c>
      <c r="C233" s="190">
        <f ca="1">SUM(C227:C232)</f>
        <v>0</v>
      </c>
      <c r="D233" s="190">
        <f t="shared" ref="D233:O233" ca="1" si="125">SUM(D227:D232)</f>
        <v>0</v>
      </c>
      <c r="E233" s="190">
        <f t="shared" ca="1" si="125"/>
        <v>0</v>
      </c>
      <c r="F233" s="190">
        <f t="shared" ca="1" si="125"/>
        <v>0</v>
      </c>
      <c r="G233" s="190">
        <f t="shared" ca="1" si="125"/>
        <v>0</v>
      </c>
      <c r="H233" s="190">
        <f t="shared" ca="1" si="125"/>
        <v>0</v>
      </c>
      <c r="I233" s="190">
        <f t="shared" ca="1" si="125"/>
        <v>0</v>
      </c>
      <c r="J233" s="190">
        <f t="shared" ca="1" si="125"/>
        <v>0</v>
      </c>
      <c r="K233" s="190">
        <f t="shared" ca="1" si="125"/>
        <v>0</v>
      </c>
      <c r="L233" s="190">
        <f t="shared" ca="1" si="125"/>
        <v>0</v>
      </c>
      <c r="M233" s="190">
        <f t="shared" ca="1" si="125"/>
        <v>0</v>
      </c>
      <c r="N233" s="190">
        <f t="shared" ca="1" si="125"/>
        <v>0</v>
      </c>
      <c r="O233" s="190">
        <f t="shared" ca="1" si="125"/>
        <v>0</v>
      </c>
    </row>
    <row r="234" spans="2:15" outlineLevel="1" x14ac:dyDescent="0.35"/>
    <row r="235" spans="2:15" outlineLevel="1" x14ac:dyDescent="0.35"/>
    <row r="236" spans="2:15" outlineLevel="1" x14ac:dyDescent="0.35">
      <c r="B236" s="184" t="s">
        <v>245</v>
      </c>
      <c r="C236" s="184">
        <f ca="1">Projekt!K$2</f>
        <v>2024</v>
      </c>
      <c r="D236" s="184">
        <f ca="1">Projekt!L$2</f>
        <v>2025</v>
      </c>
      <c r="E236" s="184">
        <f ca="1">Projekt!M$2</f>
        <v>2026</v>
      </c>
      <c r="F236" s="184">
        <f ca="1">Projekt!N$2</f>
        <v>2027</v>
      </c>
      <c r="G236" s="184">
        <f ca="1">Projekt!O$2</f>
        <v>2028</v>
      </c>
      <c r="H236" s="184">
        <f ca="1">Projekt!P$2</f>
        <v>2029</v>
      </c>
      <c r="I236" s="184">
        <f ca="1">Projekt!Q$2</f>
        <v>2030</v>
      </c>
      <c r="J236" s="184">
        <f ca="1">Projekt!R$2</f>
        <v>2031</v>
      </c>
      <c r="K236" s="184">
        <f ca="1">Projekt!S$2</f>
        <v>2032</v>
      </c>
      <c r="L236" s="184">
        <f ca="1">Projekt!T$2</f>
        <v>2033</v>
      </c>
      <c r="M236" s="184">
        <f ca="1">Projekt!U$2</f>
        <v>2034</v>
      </c>
      <c r="N236" s="184">
        <f ca="1">Projekt!V$2</f>
        <v>2035</v>
      </c>
      <c r="O236" s="184">
        <f ca="1">Projekt!W$2</f>
        <v>2036</v>
      </c>
    </row>
    <row r="237" spans="2:15" outlineLevel="1" x14ac:dyDescent="0.35">
      <c r="B237" s="1" t="s">
        <v>99</v>
      </c>
      <c r="C237" s="189">
        <f t="shared" ref="C237:C242" ca="1" si="126">C217-C227</f>
        <v>0</v>
      </c>
      <c r="D237" s="189">
        <f t="shared" ref="D237:O237" ca="1" si="127">C237+D217-D227</f>
        <v>0</v>
      </c>
      <c r="E237" s="189">
        <f t="shared" ca="1" si="127"/>
        <v>0</v>
      </c>
      <c r="F237" s="189">
        <f t="shared" ca="1" si="127"/>
        <v>0</v>
      </c>
      <c r="G237" s="189">
        <f t="shared" ca="1" si="127"/>
        <v>0</v>
      </c>
      <c r="H237" s="189">
        <f t="shared" ca="1" si="127"/>
        <v>0</v>
      </c>
      <c r="I237" s="189">
        <f t="shared" ca="1" si="127"/>
        <v>0</v>
      </c>
      <c r="J237" s="189">
        <f t="shared" ca="1" si="127"/>
        <v>0</v>
      </c>
      <c r="K237" s="189">
        <f t="shared" ca="1" si="127"/>
        <v>0</v>
      </c>
      <c r="L237" s="189">
        <f t="shared" ca="1" si="127"/>
        <v>0</v>
      </c>
      <c r="M237" s="189">
        <f t="shared" ca="1" si="127"/>
        <v>0</v>
      </c>
      <c r="N237" s="189">
        <f t="shared" ca="1" si="127"/>
        <v>0</v>
      </c>
      <c r="O237" s="189">
        <f t="shared" ca="1" si="127"/>
        <v>0</v>
      </c>
    </row>
    <row r="238" spans="2:15" outlineLevel="1" x14ac:dyDescent="0.35">
      <c r="B238" s="1" t="s">
        <v>101</v>
      </c>
      <c r="C238" s="189">
        <f t="shared" ca="1" si="126"/>
        <v>0</v>
      </c>
      <c r="D238" s="189">
        <f t="shared" ref="D238:O238" ca="1" si="128">C238+D218-D228</f>
        <v>0</v>
      </c>
      <c r="E238" s="189">
        <f t="shared" ca="1" si="128"/>
        <v>0</v>
      </c>
      <c r="F238" s="189">
        <f t="shared" ca="1" si="128"/>
        <v>0</v>
      </c>
      <c r="G238" s="189">
        <f t="shared" ca="1" si="128"/>
        <v>0</v>
      </c>
      <c r="H238" s="189">
        <f t="shared" ca="1" si="128"/>
        <v>0</v>
      </c>
      <c r="I238" s="189">
        <f t="shared" ca="1" si="128"/>
        <v>0</v>
      </c>
      <c r="J238" s="189">
        <f t="shared" ca="1" si="128"/>
        <v>0</v>
      </c>
      <c r="K238" s="189">
        <f t="shared" ca="1" si="128"/>
        <v>0</v>
      </c>
      <c r="L238" s="189">
        <f t="shared" ca="1" si="128"/>
        <v>0</v>
      </c>
      <c r="M238" s="189">
        <f t="shared" ca="1" si="128"/>
        <v>0</v>
      </c>
      <c r="N238" s="189">
        <f t="shared" ca="1" si="128"/>
        <v>0</v>
      </c>
      <c r="O238" s="189">
        <f t="shared" ca="1" si="128"/>
        <v>0</v>
      </c>
    </row>
    <row r="239" spans="2:15" outlineLevel="1" x14ac:dyDescent="0.35">
      <c r="B239" s="1" t="s">
        <v>119</v>
      </c>
      <c r="C239" s="189">
        <f t="shared" ca="1" si="126"/>
        <v>0</v>
      </c>
      <c r="D239" s="189">
        <f t="shared" ref="D239:O239" ca="1" si="129">C239+D219-D229</f>
        <v>0</v>
      </c>
      <c r="E239" s="189">
        <f t="shared" ca="1" si="129"/>
        <v>0</v>
      </c>
      <c r="F239" s="189">
        <f t="shared" ca="1" si="129"/>
        <v>0</v>
      </c>
      <c r="G239" s="189">
        <f t="shared" ca="1" si="129"/>
        <v>0</v>
      </c>
      <c r="H239" s="189">
        <f t="shared" ca="1" si="129"/>
        <v>0</v>
      </c>
      <c r="I239" s="189">
        <f t="shared" ca="1" si="129"/>
        <v>0</v>
      </c>
      <c r="J239" s="189">
        <f t="shared" ca="1" si="129"/>
        <v>0</v>
      </c>
      <c r="K239" s="189">
        <f t="shared" ca="1" si="129"/>
        <v>0</v>
      </c>
      <c r="L239" s="189">
        <f t="shared" ca="1" si="129"/>
        <v>0</v>
      </c>
      <c r="M239" s="189">
        <f t="shared" ca="1" si="129"/>
        <v>0</v>
      </c>
      <c r="N239" s="189">
        <f t="shared" ca="1" si="129"/>
        <v>0</v>
      </c>
      <c r="O239" s="189">
        <f t="shared" ca="1" si="129"/>
        <v>0</v>
      </c>
    </row>
    <row r="240" spans="2:15" outlineLevel="1" x14ac:dyDescent="0.35">
      <c r="B240" s="1" t="s">
        <v>120</v>
      </c>
      <c r="C240" s="189">
        <f t="shared" ca="1" si="126"/>
        <v>0</v>
      </c>
      <c r="D240" s="189">
        <f t="shared" ref="D240:O240" ca="1" si="130">C240+D220-D230</f>
        <v>0</v>
      </c>
      <c r="E240" s="189">
        <f t="shared" ca="1" si="130"/>
        <v>0</v>
      </c>
      <c r="F240" s="189">
        <f t="shared" ca="1" si="130"/>
        <v>0</v>
      </c>
      <c r="G240" s="189">
        <f t="shared" ca="1" si="130"/>
        <v>0</v>
      </c>
      <c r="H240" s="189">
        <f t="shared" ca="1" si="130"/>
        <v>0</v>
      </c>
      <c r="I240" s="189">
        <f t="shared" ca="1" si="130"/>
        <v>0</v>
      </c>
      <c r="J240" s="189">
        <f t="shared" ca="1" si="130"/>
        <v>0</v>
      </c>
      <c r="K240" s="189">
        <f t="shared" ca="1" si="130"/>
        <v>0</v>
      </c>
      <c r="L240" s="189">
        <f t="shared" ca="1" si="130"/>
        <v>0</v>
      </c>
      <c r="M240" s="189">
        <f t="shared" ca="1" si="130"/>
        <v>0</v>
      </c>
      <c r="N240" s="189">
        <f t="shared" ca="1" si="130"/>
        <v>0</v>
      </c>
      <c r="O240" s="189">
        <f t="shared" ca="1" si="130"/>
        <v>0</v>
      </c>
    </row>
    <row r="241" spans="1:47" outlineLevel="1" x14ac:dyDescent="0.35">
      <c r="B241" s="1" t="s">
        <v>121</v>
      </c>
      <c r="C241" s="189">
        <f t="shared" ca="1" si="126"/>
        <v>0</v>
      </c>
      <c r="D241" s="189">
        <f t="shared" ref="D241:O241" ca="1" si="131">C241+D221-D231</f>
        <v>0</v>
      </c>
      <c r="E241" s="189">
        <f t="shared" ca="1" si="131"/>
        <v>0</v>
      </c>
      <c r="F241" s="189">
        <f t="shared" ca="1" si="131"/>
        <v>0</v>
      </c>
      <c r="G241" s="189">
        <f t="shared" ca="1" si="131"/>
        <v>0</v>
      </c>
      <c r="H241" s="189">
        <f t="shared" ca="1" si="131"/>
        <v>0</v>
      </c>
      <c r="I241" s="189">
        <f t="shared" ca="1" si="131"/>
        <v>0</v>
      </c>
      <c r="J241" s="189">
        <f t="shared" ca="1" si="131"/>
        <v>0</v>
      </c>
      <c r="K241" s="189">
        <f t="shared" ca="1" si="131"/>
        <v>0</v>
      </c>
      <c r="L241" s="189">
        <f t="shared" ca="1" si="131"/>
        <v>0</v>
      </c>
      <c r="M241" s="189">
        <f t="shared" ca="1" si="131"/>
        <v>0</v>
      </c>
      <c r="N241" s="189">
        <f t="shared" ca="1" si="131"/>
        <v>0</v>
      </c>
      <c r="O241" s="189">
        <f t="shared" ca="1" si="131"/>
        <v>0</v>
      </c>
    </row>
    <row r="242" spans="1:47" outlineLevel="1" x14ac:dyDescent="0.35">
      <c r="B242" s="1" t="s">
        <v>122</v>
      </c>
      <c r="C242" s="189">
        <f t="shared" ca="1" si="126"/>
        <v>0</v>
      </c>
      <c r="D242" s="189">
        <f t="shared" ref="D242:O242" ca="1" si="132">C242+D222-D232</f>
        <v>0</v>
      </c>
      <c r="E242" s="189">
        <f t="shared" ca="1" si="132"/>
        <v>0</v>
      </c>
      <c r="F242" s="189">
        <f t="shared" ca="1" si="132"/>
        <v>0</v>
      </c>
      <c r="G242" s="189">
        <f t="shared" ca="1" si="132"/>
        <v>0</v>
      </c>
      <c r="H242" s="189">
        <f t="shared" ca="1" si="132"/>
        <v>0</v>
      </c>
      <c r="I242" s="189">
        <f t="shared" ca="1" si="132"/>
        <v>0</v>
      </c>
      <c r="J242" s="189">
        <f t="shared" ca="1" si="132"/>
        <v>0</v>
      </c>
      <c r="K242" s="189">
        <f t="shared" ca="1" si="132"/>
        <v>0</v>
      </c>
      <c r="L242" s="189">
        <f t="shared" ca="1" si="132"/>
        <v>0</v>
      </c>
      <c r="M242" s="189">
        <f t="shared" ca="1" si="132"/>
        <v>0</v>
      </c>
      <c r="N242" s="189">
        <f t="shared" ca="1" si="132"/>
        <v>0</v>
      </c>
      <c r="O242" s="189">
        <f t="shared" ca="1" si="132"/>
        <v>0</v>
      </c>
    </row>
    <row r="243" spans="1:47" outlineLevel="1" x14ac:dyDescent="0.35">
      <c r="B243" s="176" t="s">
        <v>133</v>
      </c>
      <c r="C243" s="190">
        <f ca="1">SUM(C237:C242)</f>
        <v>0</v>
      </c>
      <c r="D243" s="190">
        <f t="shared" ref="D243" ca="1" si="133">SUM(D237:D242)</f>
        <v>0</v>
      </c>
      <c r="E243" s="190">
        <f t="shared" ref="E243" ca="1" si="134">SUM(E237:E242)</f>
        <v>0</v>
      </c>
      <c r="F243" s="190">
        <f t="shared" ref="F243" ca="1" si="135">SUM(F237:F242)</f>
        <v>0</v>
      </c>
      <c r="G243" s="190">
        <f t="shared" ref="G243" ca="1" si="136">SUM(G237:G242)</f>
        <v>0</v>
      </c>
      <c r="H243" s="190">
        <f t="shared" ref="H243" ca="1" si="137">SUM(H237:H242)</f>
        <v>0</v>
      </c>
      <c r="I243" s="190">
        <f t="shared" ref="I243" ca="1" si="138">SUM(I237:I242)</f>
        <v>0</v>
      </c>
      <c r="J243" s="190">
        <f t="shared" ref="J243" ca="1" si="139">SUM(J237:J242)</f>
        <v>0</v>
      </c>
      <c r="K243" s="190">
        <f t="shared" ref="K243" ca="1" si="140">SUM(K237:K242)</f>
        <v>0</v>
      </c>
      <c r="L243" s="190">
        <f t="shared" ref="L243" ca="1" si="141">SUM(L237:L242)</f>
        <v>0</v>
      </c>
      <c r="M243" s="190">
        <f t="shared" ref="M243" ca="1" si="142">SUM(M237:M242)</f>
        <v>0</v>
      </c>
      <c r="N243" s="190">
        <f t="shared" ref="N243" ca="1" si="143">SUM(N237:N242)</f>
        <v>0</v>
      </c>
      <c r="O243" s="190">
        <f t="shared" ref="O243" ca="1" si="144">SUM(O237:O242)</f>
        <v>0</v>
      </c>
    </row>
    <row r="244" spans="1:47" outlineLevel="1" x14ac:dyDescent="0.35"/>
    <row r="248" spans="1:47" ht="23.5" x14ac:dyDescent="0.55000000000000004">
      <c r="B248" s="253" t="s">
        <v>252</v>
      </c>
      <c r="C248" s="253"/>
      <c r="D248" s="253"/>
    </row>
    <row r="250" spans="1:47" outlineLevel="1" x14ac:dyDescent="0.35">
      <c r="B250" s="254" t="s">
        <v>257</v>
      </c>
      <c r="C250" s="254"/>
      <c r="D250" s="254"/>
    </row>
    <row r="251" spans="1:47" outlineLevel="1" x14ac:dyDescent="0.35"/>
    <row r="252" spans="1:47" outlineLevel="1" x14ac:dyDescent="0.35"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</row>
    <row r="253" spans="1:47" outlineLevel="1" x14ac:dyDescent="0.35">
      <c r="A253" s="1" t="s">
        <v>253</v>
      </c>
      <c r="B253" s="1" t="s">
        <v>254</v>
      </c>
      <c r="C253" s="179">
        <v>0</v>
      </c>
      <c r="D253" s="179">
        <v>1</v>
      </c>
      <c r="E253" s="179">
        <v>4</v>
      </c>
      <c r="F253" s="179">
        <v>7</v>
      </c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</row>
    <row r="254" spans="1:47" ht="58" outlineLevel="1" x14ac:dyDescent="0.35">
      <c r="F254" s="176" t="s">
        <v>206</v>
      </c>
      <c r="H254" s="182" t="s">
        <v>235</v>
      </c>
      <c r="I254" s="182" t="s">
        <v>255</v>
      </c>
      <c r="J254" s="182" t="s">
        <v>236</v>
      </c>
      <c r="K254" s="182" t="s">
        <v>238</v>
      </c>
      <c r="L254" s="182" t="s">
        <v>256</v>
      </c>
      <c r="M254" s="182" t="s">
        <v>259</v>
      </c>
      <c r="N254" s="182" t="s">
        <v>260</v>
      </c>
      <c r="O254" s="182" t="s">
        <v>261</v>
      </c>
      <c r="P254" s="183" t="s">
        <v>239</v>
      </c>
      <c r="Q254" s="183" t="s">
        <v>240</v>
      </c>
      <c r="R254" s="1" t="s">
        <v>241</v>
      </c>
      <c r="U254" s="184">
        <f t="shared" ref="U254:AG254" ca="1" si="145">C$216</f>
        <v>2024</v>
      </c>
      <c r="V254" s="184">
        <f t="shared" ca="1" si="145"/>
        <v>2025</v>
      </c>
      <c r="W254" s="184">
        <f t="shared" ca="1" si="145"/>
        <v>2026</v>
      </c>
      <c r="X254" s="184">
        <f t="shared" ca="1" si="145"/>
        <v>2027</v>
      </c>
      <c r="Y254" s="184">
        <f t="shared" ca="1" si="145"/>
        <v>2028</v>
      </c>
      <c r="Z254" s="184">
        <f t="shared" ca="1" si="145"/>
        <v>2029</v>
      </c>
      <c r="AA254" s="184">
        <f t="shared" ca="1" si="145"/>
        <v>2030</v>
      </c>
      <c r="AB254" s="184">
        <f t="shared" ca="1" si="145"/>
        <v>2031</v>
      </c>
      <c r="AC254" s="184">
        <f t="shared" ca="1" si="145"/>
        <v>2032</v>
      </c>
      <c r="AD254" s="184">
        <f t="shared" ca="1" si="145"/>
        <v>2033</v>
      </c>
      <c r="AE254" s="184">
        <f t="shared" ca="1" si="145"/>
        <v>2034</v>
      </c>
      <c r="AF254" s="184">
        <f t="shared" ca="1" si="145"/>
        <v>2035</v>
      </c>
      <c r="AG254" s="184">
        <f t="shared" ca="1" si="145"/>
        <v>2036</v>
      </c>
      <c r="AI254" s="184">
        <f ca="1">U254</f>
        <v>2024</v>
      </c>
      <c r="AJ254" s="184">
        <f t="shared" ref="AJ254:AU254" ca="1" si="146">V254</f>
        <v>2025</v>
      </c>
      <c r="AK254" s="184">
        <f t="shared" ca="1" si="146"/>
        <v>2026</v>
      </c>
      <c r="AL254" s="184">
        <f t="shared" ca="1" si="146"/>
        <v>2027</v>
      </c>
      <c r="AM254" s="184">
        <f t="shared" ca="1" si="146"/>
        <v>2028</v>
      </c>
      <c r="AN254" s="184">
        <f t="shared" ca="1" si="146"/>
        <v>2029</v>
      </c>
      <c r="AO254" s="184">
        <f t="shared" ca="1" si="146"/>
        <v>2030</v>
      </c>
      <c r="AP254" s="184">
        <f t="shared" ca="1" si="146"/>
        <v>2031</v>
      </c>
      <c r="AQ254" s="184">
        <f t="shared" ca="1" si="146"/>
        <v>2032</v>
      </c>
      <c r="AR254" s="184">
        <f t="shared" ca="1" si="146"/>
        <v>2033</v>
      </c>
      <c r="AS254" s="184">
        <f t="shared" ca="1" si="146"/>
        <v>2034</v>
      </c>
      <c r="AT254" s="184">
        <f t="shared" ca="1" si="146"/>
        <v>2035</v>
      </c>
      <c r="AU254" s="184">
        <f t="shared" ca="1" si="146"/>
        <v>2036</v>
      </c>
    </row>
    <row r="255" spans="1:47" outlineLevel="1" x14ac:dyDescent="0.35">
      <c r="A255" s="179">
        <v>0</v>
      </c>
      <c r="B255" s="179">
        <v>1</v>
      </c>
      <c r="C255" s="1" t="str">
        <f ca="1">IF(ISTEXT(OFFSET(Projekt!$B$118,$A255,B$82)),OFFSET(Projekt!$B$118,$A255,B$82),"")</f>
        <v/>
      </c>
      <c r="D255" s="1" t="str">
        <f ca="1">IF(ISTEXT(OFFSET(Projekt!$B$118,$A255,C$82)),OFFSET(Projekt!$B$118,$A255,C$82),"")</f>
        <v/>
      </c>
      <c r="E255" s="1" t="str">
        <f ca="1">IF(ISTEXT(OFFSET(Projekt!$B$118,$A255,D$82)),OFFSET(Projekt!$B$118,$A255,D$82),"")</f>
        <v/>
      </c>
      <c r="F255" s="1">
        <f ca="1">IF(ISNUMBER(OFFSET(Projekt!$B$118,$B255,F$253)),OFFSET(Projekt!$B$118,$B255,F$253),"")</f>
        <v>0</v>
      </c>
      <c r="H255" s="173">
        <f t="shared" ref="H255:J284" si="147">H123</f>
        <v>0</v>
      </c>
      <c r="I255" s="173">
        <f t="shared" si="147"/>
        <v>59</v>
      </c>
      <c r="J255" s="174">
        <f t="shared" si="147"/>
        <v>0</v>
      </c>
      <c r="K255" s="1">
        <f ca="1">ROUND(J255*F255,0)</f>
        <v>0</v>
      </c>
      <c r="L255" s="1">
        <f>IFERROR(IF(J255=100%,1,ROUNDUP((1/J255)*12,0)),0)</f>
        <v>0</v>
      </c>
      <c r="M255" s="1">
        <f t="shared" ref="M255:M260" si="148">ROUNDUP(L255/12,0)</f>
        <v>0</v>
      </c>
      <c r="N255" s="1">
        <f>IF($J255=100%,1,12-MONTH($I255)+1)</f>
        <v>11</v>
      </c>
      <c r="O255" s="1">
        <f ca="1">IF($J255=100%,$K255,ROUNDUP((K255/12)*N255,0))</f>
        <v>0</v>
      </c>
      <c r="P255" s="185">
        <f t="shared" ref="P255:P284" ca="1" si="149">IFERROR(IF(ROUND(F255/L255,0)=0,ROUND(F255/L255,2),ROUND(F255/L255,0)),0)</f>
        <v>0</v>
      </c>
      <c r="Q255" s="185">
        <f t="shared" ref="Q255:Q284" ca="1" si="150">IFERROR(ROUND(F255-(P255*(L255-1)),0),0)</f>
        <v>0</v>
      </c>
      <c r="R255" s="1">
        <f t="shared" ref="R255:R284" si="151">YEAR(H255)</f>
        <v>1900</v>
      </c>
      <c r="S255" s="1" t="b">
        <f t="shared" ref="S255:S284" ca="1" si="152">T255=F255</f>
        <v>1</v>
      </c>
      <c r="T255" s="1">
        <f t="shared" ref="T255:T284" ca="1" si="153">SUM(U255:AG255)</f>
        <v>0</v>
      </c>
      <c r="U255" s="186">
        <f t="shared" ref="U255:U284" ca="1" si="154">IF($R255=U$254,$O255,0)</f>
        <v>0</v>
      </c>
      <c r="V255" s="187">
        <f ca="1">IF(AND(V$254=$R255,$J255=100%),$O255,IF(V$254=$R255,$O255,IF(AND(V$254&gt;$R255,SUM($U255:U255)+$K255&lt;=$F255),$K255,IF(AND(V$254&gt;$R255,SUM($U255:U255)+$K255&gt;$F255),$F255-SUM($U255:U255),0))))</f>
        <v>0</v>
      </c>
      <c r="W255" s="187">
        <f ca="1">IF(AND(W$254=$R255,$J255=100%),$O255,IF(W$254=$R255,$O255,IF(AND(W$254&gt;$R255,SUM($U255:V255)+$K255&lt;=$F255),$K255,IF(AND(W$254&gt;$R255,SUM($U255:V255)+$K255&gt;$F255),$F255-SUM($U255:V255),0))))</f>
        <v>0</v>
      </c>
      <c r="X255" s="187">
        <f ca="1">IF(AND(X$254=$R255,$J255=100%),$O255,IF(X$254=$R255,$O255,IF(AND(X$254&gt;$R255,SUM($U255:W255)+$K255&lt;=$F255),$K255,IF(AND(X$254&gt;$R255,SUM($U255:W255)+$K255&gt;$F255),$F255-SUM($U255:W255),0))))</f>
        <v>0</v>
      </c>
      <c r="Y255" s="187">
        <f ca="1">IF(AND(Y$254=$R255,$J255=100%),$O255,IF(Y$254=$R255,$O255,IF(AND(Y$254&gt;$R255,SUM($U255:X255)+$K255&lt;=$F255),$K255,IF(AND(Y$254&gt;$R255,SUM($U255:X255)+$K255&gt;$F255),$F255-SUM($U255:X255),0))))</f>
        <v>0</v>
      </c>
      <c r="Z255" s="187">
        <f ca="1">IF(AND(Z$254=$R255,$J255=100%),$O255,IF(Z$254=$R255,$O255,IF(AND(Z$254&gt;$R255,SUM($U255:Y255)+$K255&lt;=$F255),$K255,IF(AND(Z$254&gt;$R255,SUM($U255:Y255)+$K255&gt;$F255),$F255-SUM($U255:Y255),0))))</f>
        <v>0</v>
      </c>
      <c r="AA255" s="187">
        <f ca="1">IF(AND(AA$254=$R255,$J255=100%),$O255,IF(AA$254=$R255,$O255,IF(AND(AA$254&gt;$R255,SUM($U255:Z255)+$K255&lt;=$F255),$K255,IF(AND(AA$254&gt;$R255,SUM($U255:Z255)+$K255&gt;$F255),$F255-SUM($U255:Z255),0))))</f>
        <v>0</v>
      </c>
      <c r="AB255" s="187">
        <f ca="1">IF(AND(AB$254=$R255,$J255=100%),$O255,IF(AB$254=$R255,$O255,IF(AND(AB$254&gt;$R255,SUM($U255:AA255)+$K255&lt;=$F255),$K255,IF(AND(AB$254&gt;$R255,SUM($U255:AA255)+$K255&gt;$F255),$F255-SUM($U255:AA255),0))))</f>
        <v>0</v>
      </c>
      <c r="AC255" s="187">
        <f ca="1">IF(AND(AC$254=$R255,$J255=100%),$O255,IF(AC$254=$R255,$O255,IF(AND(AC$254&gt;$R255,SUM($U255:AB255)+$K255&lt;=$F255),$K255,IF(AND(AC$254&gt;$R255,SUM($U255:AB255)+$K255&gt;$F255),$F255-SUM($U255:AB255),0))))</f>
        <v>0</v>
      </c>
      <c r="AD255" s="187">
        <f ca="1">IF(AND(AD$254=$R255,$J255=100%),$O255,IF(AD$254=$R255,$O255,IF(AND(AD$254&gt;$R255,SUM($U255:AC255)+$K255&lt;=$F255),$K255,IF(AND(AD$254&gt;$R255,SUM($U255:AC255)+$K255&gt;$F255),$F255-SUM($U255:AC255),0))))</f>
        <v>0</v>
      </c>
      <c r="AE255" s="187">
        <f ca="1">IF(AND(AE$254=$R255,$J255=100%),$O255,IF(AE$254=$R255,$O255,IF(AND(AE$254&gt;$R255,SUM($U255:AD255)+$K255&lt;=$F255),$K255,IF(AND(AE$254&gt;$R255,SUM($U255:AD255)+$K255&gt;$F255),$F255-SUM($U255:AD255),0))))</f>
        <v>0</v>
      </c>
      <c r="AF255" s="187">
        <f ca="1">IF(AND(AF$254=$R255,$J255=100%),$O255,IF(AF$254=$R255,$O255,IF(AND(AF$254&gt;$R255,SUM($U255:AE255)+$K255&lt;=$F255),$K255,IF(AND(AF$254&gt;$R255,SUM($U255:AE255)+$K255&gt;$F255),$F255-SUM($U255:AE255),0))))</f>
        <v>0</v>
      </c>
      <c r="AG255" s="187">
        <f ca="1">IF(AND(AG$254=$R255,$J255=100%),$O255,IF(AG$254=$R255,$O255,IF(AND(AG$254&gt;$R255,SUM($U255:AF255)+$K255&lt;=$F255),$K255,IF(AND(AG$254&gt;$R255,SUM($U255:AF255)+$K255&gt;$F255),$F255-SUM($U255:AF255),0))))</f>
        <v>0</v>
      </c>
      <c r="AI255" s="1">
        <f t="shared" ref="AI255:AU264" ca="1" si="155">ROUND(SUMIF($U$254:$AG$254,AI$254,$U255:$AG255),1)</f>
        <v>0</v>
      </c>
      <c r="AJ255" s="1">
        <f t="shared" ca="1" si="155"/>
        <v>0</v>
      </c>
      <c r="AK255" s="1">
        <f t="shared" ca="1" si="155"/>
        <v>0</v>
      </c>
      <c r="AL255" s="1">
        <f t="shared" ca="1" si="155"/>
        <v>0</v>
      </c>
      <c r="AM255" s="1">
        <f t="shared" ca="1" si="155"/>
        <v>0</v>
      </c>
      <c r="AN255" s="1">
        <f t="shared" ca="1" si="155"/>
        <v>0</v>
      </c>
      <c r="AO255" s="1">
        <f t="shared" ca="1" si="155"/>
        <v>0</v>
      </c>
      <c r="AP255" s="1">
        <f t="shared" ca="1" si="155"/>
        <v>0</v>
      </c>
      <c r="AQ255" s="1">
        <f t="shared" ca="1" si="155"/>
        <v>0</v>
      </c>
      <c r="AR255" s="1">
        <f t="shared" ca="1" si="155"/>
        <v>0</v>
      </c>
      <c r="AS255" s="1">
        <f t="shared" ca="1" si="155"/>
        <v>0</v>
      </c>
      <c r="AT255" s="1">
        <f t="shared" ca="1" si="155"/>
        <v>0</v>
      </c>
      <c r="AU255" s="1">
        <f t="shared" ca="1" si="155"/>
        <v>0</v>
      </c>
    </row>
    <row r="256" spans="1:47" outlineLevel="1" x14ac:dyDescent="0.35">
      <c r="A256" s="1">
        <f>A255+2</f>
        <v>2</v>
      </c>
      <c r="B256" s="1">
        <f>B255+2</f>
        <v>3</v>
      </c>
      <c r="C256" s="1" t="str">
        <f ca="1">IF(ISTEXT(OFFSET(Projekt!$B$118,$A256,B$82)),OFFSET(Projekt!$B$118,$A256,B$82),"")</f>
        <v/>
      </c>
      <c r="D256" s="1" t="str">
        <f ca="1">IF(ISTEXT(OFFSET(Projekt!$B$118,$A256,C$82)),OFFSET(Projekt!$B$118,$A256,C$82),"")</f>
        <v/>
      </c>
      <c r="E256" s="1" t="str">
        <f ca="1">IF(ISTEXT(OFFSET(Projekt!$B$118,$A256,D$82)),OFFSET(Projekt!$B$118,$A256,D$82),"")</f>
        <v/>
      </c>
      <c r="F256" s="1">
        <f ca="1">IF(ISNUMBER(OFFSET(Projekt!$B$118,$B256,F$253)),OFFSET(Projekt!$B$118,$B256,F$253),"")</f>
        <v>0</v>
      </c>
      <c r="H256" s="173">
        <f t="shared" si="147"/>
        <v>0</v>
      </c>
      <c r="I256" s="173">
        <f t="shared" si="147"/>
        <v>59</v>
      </c>
      <c r="J256" s="174">
        <f t="shared" si="147"/>
        <v>0</v>
      </c>
      <c r="K256" s="1">
        <f ca="1">ROUND(J256*F256,0)</f>
        <v>0</v>
      </c>
      <c r="L256" s="1">
        <f>IFERROR(IF(J256=100%,1,ROUNDUP((1/J256)*12,0)),0)</f>
        <v>0</v>
      </c>
      <c r="M256" s="1">
        <f t="shared" si="148"/>
        <v>0</v>
      </c>
      <c r="N256" s="1">
        <f t="shared" ref="N256:N284" si="156">IF($J256=100%,1,12-MONTH($I256)+1)</f>
        <v>11</v>
      </c>
      <c r="O256" s="1">
        <f t="shared" ref="O256:O284" ca="1" si="157">IF($J256=100%,$K256,ROUNDUP((K256/12)*N256,0))</f>
        <v>0</v>
      </c>
      <c r="P256" s="185">
        <f t="shared" ca="1" si="149"/>
        <v>0</v>
      </c>
      <c r="Q256" s="185">
        <f t="shared" ca="1" si="150"/>
        <v>0</v>
      </c>
      <c r="R256" s="1">
        <f t="shared" si="151"/>
        <v>1900</v>
      </c>
      <c r="S256" s="1" t="b">
        <f t="shared" ca="1" si="152"/>
        <v>1</v>
      </c>
      <c r="T256" s="1">
        <f t="shared" ca="1" si="153"/>
        <v>0</v>
      </c>
      <c r="U256" s="186">
        <f t="shared" ca="1" si="154"/>
        <v>0</v>
      </c>
      <c r="V256" s="187">
        <f ca="1">IF(AND(V$254=$R256,$J256=100%),$O256,IF(V$254=$R256,$O256,IF(AND(V$254&gt;$R256,SUM($U256:U256)+$K256&lt;=$F256),$K256,IF(AND(V$254&gt;$R256,SUM($U256:U256)+$K256&gt;$F256),$F256-SUM($U256:U256),0))))</f>
        <v>0</v>
      </c>
      <c r="W256" s="187">
        <f ca="1">IF(AND(W$254=$R256,$J256=100%),$O256,IF(W$254=$R256,$O256,IF(AND(W$254&gt;$R256,SUM($U256:V256)+$K256&lt;=$F256),$K256,IF(AND(W$254&gt;$R256,SUM($U256:V256)+$K256&gt;$F256),$F256-SUM($U256:V256),0))))</f>
        <v>0</v>
      </c>
      <c r="X256" s="187">
        <f ca="1">IF(AND(X$254=$R256,$J256=100%),$O256,IF(X$254=$R256,$O256,IF(AND(X$254&gt;$R256,SUM($U256:W256)+$K256&lt;=$F256),$K256,IF(AND(X$254&gt;$R256,SUM($U256:W256)+$K256&gt;$F256),$F256-SUM($U256:W256),0))))</f>
        <v>0</v>
      </c>
      <c r="Y256" s="187">
        <f ca="1">IF(AND(Y$254=$R256,$J256=100%),$O256,IF(Y$254=$R256,$O256,IF(AND(Y$254&gt;$R256,SUM($U256:X256)+$K256&lt;=$F256),$K256,IF(AND(Y$254&gt;$R256,SUM($U256:X256)+$K256&gt;$F256),$F256-SUM($U256:X256),0))))</f>
        <v>0</v>
      </c>
      <c r="Z256" s="187">
        <f ca="1">IF(AND(Z$254=$R256,$J256=100%),$O256,IF(Z$254=$R256,$O256,IF(AND(Z$254&gt;$R256,SUM($U256:Y256)+$K256&lt;=$F256),$K256,IF(AND(Z$254&gt;$R256,SUM($U256:Y256)+$K256&gt;$F256),$F256-SUM($U256:Y256),0))))</f>
        <v>0</v>
      </c>
      <c r="AA256" s="187">
        <f ca="1">IF(AND(AA$254=$R256,$J256=100%),$O256,IF(AA$254=$R256,$O256,IF(AND(AA$254&gt;$R256,SUM($U256:Z256)+$K256&lt;=$F256),$K256,IF(AND(AA$254&gt;$R256,SUM($U256:Z256)+$K256&gt;$F256),$F256-SUM($U256:Z256),0))))</f>
        <v>0</v>
      </c>
      <c r="AB256" s="187">
        <f ca="1">IF(AND(AB$254=$R256,$J256=100%),$O256,IF(AB$254=$R256,$O256,IF(AND(AB$254&gt;$R256,SUM($U256:AA256)+$K256&lt;=$F256),$K256,IF(AND(AB$254&gt;$R256,SUM($U256:AA256)+$K256&gt;$F256),$F256-SUM($U256:AA256),0))))</f>
        <v>0</v>
      </c>
      <c r="AC256" s="187">
        <f ca="1">IF(AND(AC$254=$R256,$J256=100%),$O256,IF(AC$254=$R256,$O256,IF(AND(AC$254&gt;$R256,SUM($U256:AB256)+$K256&lt;=$F256),$K256,IF(AND(AC$254&gt;$R256,SUM($U256:AB256)+$K256&gt;$F256),$F256-SUM($U256:AB256),0))))</f>
        <v>0</v>
      </c>
      <c r="AD256" s="187">
        <f ca="1">IF(AND(AD$254=$R256,$J256=100%),$O256,IF(AD$254=$R256,$O256,IF(AND(AD$254&gt;$R256,SUM($U256:AC256)+$K256&lt;=$F256),$K256,IF(AND(AD$254&gt;$R256,SUM($U256:AC256)+$K256&gt;$F256),$F256-SUM($U256:AC256),0))))</f>
        <v>0</v>
      </c>
      <c r="AE256" s="187">
        <f ca="1">IF(AND(AE$254=$R256,$J256=100%),$O256,IF(AE$254=$R256,$O256,IF(AND(AE$254&gt;$R256,SUM($U256:AD256)+$K256&lt;=$F256),$K256,IF(AND(AE$254&gt;$R256,SUM($U256:AD256)+$K256&gt;$F256),$F256-SUM($U256:AD256),0))))</f>
        <v>0</v>
      </c>
      <c r="AF256" s="187">
        <f ca="1">IF(AND(AF$254=$R256,$J256=100%),$O256,IF(AF$254=$R256,$O256,IF(AND(AF$254&gt;$R256,SUM($U256:AE256)+$K256&lt;=$F256),$K256,IF(AND(AF$254&gt;$R256,SUM($U256:AE256)+$K256&gt;$F256),$F256-SUM($U256:AE256),0))))</f>
        <v>0</v>
      </c>
      <c r="AG256" s="187">
        <f ca="1">IF(AND(AG$254=$R256,$J256=100%),$O256,IF(AG$254=$R256,$O256,IF(AND(AG$254&gt;$R256,SUM($U256:AF256)+$K256&lt;=$F256),$K256,IF(AND(AG$254&gt;$R256,SUM($U256:AF256)+$K256&gt;$F256),$F256-SUM($U256:AF256),0))))</f>
        <v>0</v>
      </c>
      <c r="AI256" s="1">
        <f t="shared" ca="1" si="155"/>
        <v>0</v>
      </c>
      <c r="AJ256" s="1">
        <f t="shared" ca="1" si="155"/>
        <v>0</v>
      </c>
      <c r="AK256" s="1">
        <f t="shared" ca="1" si="155"/>
        <v>0</v>
      </c>
      <c r="AL256" s="1">
        <f t="shared" ca="1" si="155"/>
        <v>0</v>
      </c>
      <c r="AM256" s="1">
        <f t="shared" ca="1" si="155"/>
        <v>0</v>
      </c>
      <c r="AN256" s="1">
        <f t="shared" ca="1" si="155"/>
        <v>0</v>
      </c>
      <c r="AO256" s="1">
        <f t="shared" ca="1" si="155"/>
        <v>0</v>
      </c>
      <c r="AP256" s="1">
        <f t="shared" ca="1" si="155"/>
        <v>0</v>
      </c>
      <c r="AQ256" s="1">
        <f t="shared" ca="1" si="155"/>
        <v>0</v>
      </c>
      <c r="AR256" s="1">
        <f t="shared" ca="1" si="155"/>
        <v>0</v>
      </c>
      <c r="AS256" s="1">
        <f t="shared" ca="1" si="155"/>
        <v>0</v>
      </c>
      <c r="AT256" s="1">
        <f t="shared" ca="1" si="155"/>
        <v>0</v>
      </c>
      <c r="AU256" s="1">
        <f t="shared" ca="1" si="155"/>
        <v>0</v>
      </c>
    </row>
    <row r="257" spans="1:47" outlineLevel="1" x14ac:dyDescent="0.35">
      <c r="A257" s="1">
        <f t="shared" ref="A257:B284" si="158">A256+2</f>
        <v>4</v>
      </c>
      <c r="B257" s="1">
        <f t="shared" si="158"/>
        <v>5</v>
      </c>
      <c r="C257" s="1" t="str">
        <f ca="1">IF(ISTEXT(OFFSET(Projekt!$B$118,$A257,B$82)),OFFSET(Projekt!$B$118,$A257,B$82),"")</f>
        <v/>
      </c>
      <c r="D257" s="1" t="str">
        <f ca="1">IF(ISTEXT(OFFSET(Projekt!$B$118,$A257,C$82)),OFFSET(Projekt!$B$118,$A257,C$82),"")</f>
        <v/>
      </c>
      <c r="E257" s="1" t="str">
        <f ca="1">IF(ISTEXT(OFFSET(Projekt!$B$118,$A257,D$82)),OFFSET(Projekt!$B$118,$A257,D$82),"")</f>
        <v/>
      </c>
      <c r="F257" s="1">
        <f ca="1">IF(ISNUMBER(OFFSET(Projekt!$B$118,$B257,F$253)),OFFSET(Projekt!$B$118,$B257,F$253),"")</f>
        <v>0</v>
      </c>
      <c r="H257" s="173">
        <f t="shared" si="147"/>
        <v>0</v>
      </c>
      <c r="I257" s="173">
        <f t="shared" si="147"/>
        <v>59</v>
      </c>
      <c r="J257" s="174">
        <f t="shared" si="147"/>
        <v>0</v>
      </c>
      <c r="K257" s="1">
        <f t="shared" ref="K257:K259" ca="1" si="159">ROUND(J257*F257,0)</f>
        <v>0</v>
      </c>
      <c r="L257" s="1">
        <f t="shared" ref="L257:L259" si="160">IFERROR(IF(J257=100%,1,ROUNDUP((1/J257)*12,0)),0)</f>
        <v>0</v>
      </c>
      <c r="M257" s="1">
        <f t="shared" si="148"/>
        <v>0</v>
      </c>
      <c r="N257" s="1">
        <f t="shared" si="156"/>
        <v>11</v>
      </c>
      <c r="O257" s="1">
        <f t="shared" ca="1" si="157"/>
        <v>0</v>
      </c>
      <c r="P257" s="185">
        <f t="shared" ca="1" si="149"/>
        <v>0</v>
      </c>
      <c r="Q257" s="185">
        <f t="shared" ca="1" si="150"/>
        <v>0</v>
      </c>
      <c r="R257" s="1">
        <f t="shared" si="151"/>
        <v>1900</v>
      </c>
      <c r="S257" s="1" t="b">
        <f t="shared" ca="1" si="152"/>
        <v>1</v>
      </c>
      <c r="T257" s="1">
        <f t="shared" ca="1" si="153"/>
        <v>0</v>
      </c>
      <c r="U257" s="186">
        <f t="shared" ca="1" si="154"/>
        <v>0</v>
      </c>
      <c r="V257" s="187">
        <f ca="1">IF(AND(V$254=$R257,$J257=100%),$O257,IF(V$254=$R257,$O257,IF(AND(V$254&gt;$R257,SUM($U257:U257)+$K257&lt;=$F257),$K257,IF(AND(V$254&gt;$R257,SUM($U257:U257)+$K257&gt;$F257),$F257-SUM($U257:U257),0))))</f>
        <v>0</v>
      </c>
      <c r="W257" s="187">
        <f ca="1">IF(AND(W$254=$R257,$J257=100%),$O257,IF(W$254=$R257,$O257,IF(AND(W$254&gt;$R257,SUM($U257:V257)+$K257&lt;=$F257),$K257,IF(AND(W$254&gt;$R257,SUM($U257:V257)+$K257&gt;$F257),$F257-SUM($U257:V257),0))))</f>
        <v>0</v>
      </c>
      <c r="X257" s="187">
        <f ca="1">IF(AND(X$254=$R257,$J257=100%),$O257,IF(X$254=$R257,$O257,IF(AND(X$254&gt;$R257,SUM($U257:W257)+$K257&lt;=$F257),$K257,IF(AND(X$254&gt;$R257,SUM($U257:W257)+$K257&gt;$F257),$F257-SUM($U257:W257),0))))</f>
        <v>0</v>
      </c>
      <c r="Y257" s="187">
        <f ca="1">IF(AND(Y$254=$R257,$J257=100%),$O257,IF(Y$254=$R257,$O257,IF(AND(Y$254&gt;$R257,SUM($U257:X257)+$K257&lt;=$F257),$K257,IF(AND(Y$254&gt;$R257,SUM($U257:X257)+$K257&gt;$F257),$F257-SUM($U257:X257),0))))</f>
        <v>0</v>
      </c>
      <c r="Z257" s="187">
        <f ca="1">IF(AND(Z$254=$R257,$J257=100%),$O257,IF(Z$254=$R257,$O257,IF(AND(Z$254&gt;$R257,SUM($U257:Y257)+$K257&lt;=$F257),$K257,IF(AND(Z$254&gt;$R257,SUM($U257:Y257)+$K257&gt;$F257),$F257-SUM($U257:Y257),0))))</f>
        <v>0</v>
      </c>
      <c r="AA257" s="187">
        <f ca="1">IF(AND(AA$254=$R257,$J257=100%),$O257,IF(AA$254=$R257,$O257,IF(AND(AA$254&gt;$R257,SUM($U257:Z257)+$K257&lt;=$F257),$K257,IF(AND(AA$254&gt;$R257,SUM($U257:Z257)+$K257&gt;$F257),$F257-SUM($U257:Z257),0))))</f>
        <v>0</v>
      </c>
      <c r="AB257" s="187">
        <f ca="1">IF(AND(AB$254=$R257,$J257=100%),$O257,IF(AB$254=$R257,$O257,IF(AND(AB$254&gt;$R257,SUM($U257:AA257)+$K257&lt;=$F257),$K257,IF(AND(AB$254&gt;$R257,SUM($U257:AA257)+$K257&gt;$F257),$F257-SUM($U257:AA257),0))))</f>
        <v>0</v>
      </c>
      <c r="AC257" s="187">
        <f ca="1">IF(AND(AC$254=$R257,$J257=100%),$O257,IF(AC$254=$R257,$O257,IF(AND(AC$254&gt;$R257,SUM($U257:AB257)+$K257&lt;=$F257),$K257,IF(AND(AC$254&gt;$R257,SUM($U257:AB257)+$K257&gt;$F257),$F257-SUM($U257:AB257),0))))</f>
        <v>0</v>
      </c>
      <c r="AD257" s="187">
        <f ca="1">IF(AND(AD$254=$R257,$J257=100%),$O257,IF(AD$254=$R257,$O257,IF(AND(AD$254&gt;$R257,SUM($U257:AC257)+$K257&lt;=$F257),$K257,IF(AND(AD$254&gt;$R257,SUM($U257:AC257)+$K257&gt;$F257),$F257-SUM($U257:AC257),0))))</f>
        <v>0</v>
      </c>
      <c r="AE257" s="187">
        <f ca="1">IF(AND(AE$254=$R257,$J257=100%),$O257,IF(AE$254=$R257,$O257,IF(AND(AE$254&gt;$R257,SUM($U257:AD257)+$K257&lt;=$F257),$K257,IF(AND(AE$254&gt;$R257,SUM($U257:AD257)+$K257&gt;$F257),$F257-SUM($U257:AD257),0))))</f>
        <v>0</v>
      </c>
      <c r="AF257" s="187">
        <f ca="1">IF(AND(AF$254=$R257,$J257=100%),$O257,IF(AF$254=$R257,$O257,IF(AND(AF$254&gt;$R257,SUM($U257:AE257)+$K257&lt;=$F257),$K257,IF(AND(AF$254&gt;$R257,SUM($U257:AE257)+$K257&gt;$F257),$F257-SUM($U257:AE257),0))))</f>
        <v>0</v>
      </c>
      <c r="AG257" s="187">
        <f ca="1">IF(AND(AG$254=$R257,$J257=100%),$O257,IF(AG$254=$R257,$O257,IF(AND(AG$254&gt;$R257,SUM($U257:AF257)+$K257&lt;=$F257),$K257,IF(AND(AG$254&gt;$R257,SUM($U257:AF257)+$K257&gt;$F257),$F257-SUM($U257:AF257),0))))</f>
        <v>0</v>
      </c>
      <c r="AI257" s="1">
        <f t="shared" ca="1" si="155"/>
        <v>0</v>
      </c>
      <c r="AJ257" s="1">
        <f t="shared" ca="1" si="155"/>
        <v>0</v>
      </c>
      <c r="AK257" s="1">
        <f t="shared" ca="1" si="155"/>
        <v>0</v>
      </c>
      <c r="AL257" s="1">
        <f t="shared" ca="1" si="155"/>
        <v>0</v>
      </c>
      <c r="AM257" s="1">
        <f t="shared" ca="1" si="155"/>
        <v>0</v>
      </c>
      <c r="AN257" s="1">
        <f t="shared" ca="1" si="155"/>
        <v>0</v>
      </c>
      <c r="AO257" s="1">
        <f t="shared" ca="1" si="155"/>
        <v>0</v>
      </c>
      <c r="AP257" s="1">
        <f t="shared" ca="1" si="155"/>
        <v>0</v>
      </c>
      <c r="AQ257" s="1">
        <f t="shared" ca="1" si="155"/>
        <v>0</v>
      </c>
      <c r="AR257" s="1">
        <f t="shared" ca="1" si="155"/>
        <v>0</v>
      </c>
      <c r="AS257" s="1">
        <f t="shared" ca="1" si="155"/>
        <v>0</v>
      </c>
      <c r="AT257" s="1">
        <f t="shared" ca="1" si="155"/>
        <v>0</v>
      </c>
      <c r="AU257" s="1">
        <f t="shared" ca="1" si="155"/>
        <v>0</v>
      </c>
    </row>
    <row r="258" spans="1:47" outlineLevel="1" x14ac:dyDescent="0.35">
      <c r="A258" s="1">
        <f t="shared" si="158"/>
        <v>6</v>
      </c>
      <c r="B258" s="1">
        <f t="shared" si="158"/>
        <v>7</v>
      </c>
      <c r="C258" s="1" t="str">
        <f ca="1">IF(ISTEXT(OFFSET(Projekt!$B$118,$A258,B$82)),OFFSET(Projekt!$B$118,$A258,B$82),"")</f>
        <v/>
      </c>
      <c r="D258" s="1" t="str">
        <f ca="1">IF(ISTEXT(OFFSET(Projekt!$B$118,$A258,C$82)),OFFSET(Projekt!$B$118,$A258,C$82),"")</f>
        <v/>
      </c>
      <c r="E258" s="1" t="str">
        <f ca="1">IF(ISTEXT(OFFSET(Projekt!$B$118,$A258,D$82)),OFFSET(Projekt!$B$118,$A258,D$82),"")</f>
        <v/>
      </c>
      <c r="F258" s="1">
        <f ca="1">IF(ISNUMBER(OFFSET(Projekt!$B$118,$B258,F$253)),OFFSET(Projekt!$B$118,$B258,F$253),"")</f>
        <v>0</v>
      </c>
      <c r="H258" s="173">
        <f t="shared" si="147"/>
        <v>0</v>
      </c>
      <c r="I258" s="173">
        <f t="shared" si="147"/>
        <v>59</v>
      </c>
      <c r="J258" s="174">
        <f t="shared" si="147"/>
        <v>0</v>
      </c>
      <c r="K258" s="1">
        <f t="shared" ca="1" si="159"/>
        <v>0</v>
      </c>
      <c r="L258" s="1">
        <f t="shared" si="160"/>
        <v>0</v>
      </c>
      <c r="M258" s="1">
        <f t="shared" si="148"/>
        <v>0</v>
      </c>
      <c r="N258" s="1">
        <f t="shared" si="156"/>
        <v>11</v>
      </c>
      <c r="O258" s="1">
        <f t="shared" ca="1" si="157"/>
        <v>0</v>
      </c>
      <c r="P258" s="185">
        <f t="shared" ca="1" si="149"/>
        <v>0</v>
      </c>
      <c r="Q258" s="185">
        <f t="shared" ca="1" si="150"/>
        <v>0</v>
      </c>
      <c r="R258" s="1">
        <f t="shared" si="151"/>
        <v>1900</v>
      </c>
      <c r="S258" s="1" t="b">
        <f t="shared" ca="1" si="152"/>
        <v>1</v>
      </c>
      <c r="T258" s="1">
        <f t="shared" ca="1" si="153"/>
        <v>0</v>
      </c>
      <c r="U258" s="186">
        <f t="shared" ca="1" si="154"/>
        <v>0</v>
      </c>
      <c r="V258" s="187">
        <f ca="1">IF(AND(V$254=$R258,$J258=100%),$O258,IF(V$254=$R258,$O258,IF(AND(V$254&gt;$R258,SUM($U258:U258)+$K258&lt;=$F258),$K258,IF(AND(V$254&gt;$R258,SUM($U258:U258)+$K258&gt;$F258),$F258-SUM($U258:U258),0))))</f>
        <v>0</v>
      </c>
      <c r="W258" s="187">
        <f ca="1">IF(AND(W$254=$R258,$J258=100%),$O258,IF(W$254=$R258,$O258,IF(AND(W$254&gt;$R258,SUM($U258:V258)+$K258&lt;=$F258),$K258,IF(AND(W$254&gt;$R258,SUM($U258:V258)+$K258&gt;$F258),$F258-SUM($U258:V258),0))))</f>
        <v>0</v>
      </c>
      <c r="X258" s="187">
        <f ca="1">IF(AND(X$254=$R258,$J258=100%),$O258,IF(X$254=$R258,$O258,IF(AND(X$254&gt;$R258,SUM($U258:W258)+$K258&lt;=$F258),$K258,IF(AND(X$254&gt;$R258,SUM($U258:W258)+$K258&gt;$F258),$F258-SUM($U258:W258),0))))</f>
        <v>0</v>
      </c>
      <c r="Y258" s="187">
        <f ca="1">IF(AND(Y$254=$R258,$J258=100%),$O258,IF(Y$254=$R258,$O258,IF(AND(Y$254&gt;$R258,SUM($U258:X258)+$K258&lt;=$F258),$K258,IF(AND(Y$254&gt;$R258,SUM($U258:X258)+$K258&gt;$F258),$F258-SUM($U258:X258),0))))</f>
        <v>0</v>
      </c>
      <c r="Z258" s="187">
        <f ca="1">IF(AND(Z$254=$R258,$J258=100%),$O258,IF(Z$254=$R258,$O258,IF(AND(Z$254&gt;$R258,SUM($U258:Y258)+$K258&lt;=$F258),$K258,IF(AND(Z$254&gt;$R258,SUM($U258:Y258)+$K258&gt;$F258),$F258-SUM($U258:Y258),0))))</f>
        <v>0</v>
      </c>
      <c r="AA258" s="187">
        <f ca="1">IF(AND(AA$254=$R258,$J258=100%),$O258,IF(AA$254=$R258,$O258,IF(AND(AA$254&gt;$R258,SUM($U258:Z258)+$K258&lt;=$F258),$K258,IF(AND(AA$254&gt;$R258,SUM($U258:Z258)+$K258&gt;$F258),$F258-SUM($U258:Z258),0))))</f>
        <v>0</v>
      </c>
      <c r="AB258" s="187">
        <f ca="1">IF(AND(AB$254=$R258,$J258=100%),$O258,IF(AB$254=$R258,$O258,IF(AND(AB$254&gt;$R258,SUM($U258:AA258)+$K258&lt;=$F258),$K258,IF(AND(AB$254&gt;$R258,SUM($U258:AA258)+$K258&gt;$F258),$F258-SUM($U258:AA258),0))))</f>
        <v>0</v>
      </c>
      <c r="AC258" s="187">
        <f ca="1">IF(AND(AC$254=$R258,$J258=100%),$O258,IF(AC$254=$R258,$O258,IF(AND(AC$254&gt;$R258,SUM($U258:AB258)+$K258&lt;=$F258),$K258,IF(AND(AC$254&gt;$R258,SUM($U258:AB258)+$K258&gt;$F258),$F258-SUM($U258:AB258),0))))</f>
        <v>0</v>
      </c>
      <c r="AD258" s="187">
        <f ca="1">IF(AND(AD$254=$R258,$J258=100%),$O258,IF(AD$254=$R258,$O258,IF(AND(AD$254&gt;$R258,SUM($U258:AC258)+$K258&lt;=$F258),$K258,IF(AND(AD$254&gt;$R258,SUM($U258:AC258)+$K258&gt;$F258),$F258-SUM($U258:AC258),0))))</f>
        <v>0</v>
      </c>
      <c r="AE258" s="187">
        <f ca="1">IF(AND(AE$254=$R258,$J258=100%),$O258,IF(AE$254=$R258,$O258,IF(AND(AE$254&gt;$R258,SUM($U258:AD258)+$K258&lt;=$F258),$K258,IF(AND(AE$254&gt;$R258,SUM($U258:AD258)+$K258&gt;$F258),$F258-SUM($U258:AD258),0))))</f>
        <v>0</v>
      </c>
      <c r="AF258" s="187">
        <f ca="1">IF(AND(AF$254=$R258,$J258=100%),$O258,IF(AF$254=$R258,$O258,IF(AND(AF$254&gt;$R258,SUM($U258:AE258)+$K258&lt;=$F258),$K258,IF(AND(AF$254&gt;$R258,SUM($U258:AE258)+$K258&gt;$F258),$F258-SUM($U258:AE258),0))))</f>
        <v>0</v>
      </c>
      <c r="AG258" s="187">
        <f ca="1">IF(AND(AG$254=$R258,$J258=100%),$O258,IF(AG$254=$R258,$O258,IF(AND(AG$254&gt;$R258,SUM($U258:AF258)+$K258&lt;=$F258),$K258,IF(AND(AG$254&gt;$R258,SUM($U258:AF258)+$K258&gt;$F258),$F258-SUM($U258:AF258),0))))</f>
        <v>0</v>
      </c>
      <c r="AI258" s="1">
        <f t="shared" ca="1" si="155"/>
        <v>0</v>
      </c>
      <c r="AJ258" s="1">
        <f t="shared" ca="1" si="155"/>
        <v>0</v>
      </c>
      <c r="AK258" s="1">
        <f t="shared" ca="1" si="155"/>
        <v>0</v>
      </c>
      <c r="AL258" s="1">
        <f t="shared" ca="1" si="155"/>
        <v>0</v>
      </c>
      <c r="AM258" s="1">
        <f t="shared" ca="1" si="155"/>
        <v>0</v>
      </c>
      <c r="AN258" s="1">
        <f t="shared" ca="1" si="155"/>
        <v>0</v>
      </c>
      <c r="AO258" s="1">
        <f t="shared" ca="1" si="155"/>
        <v>0</v>
      </c>
      <c r="AP258" s="1">
        <f t="shared" ca="1" si="155"/>
        <v>0</v>
      </c>
      <c r="AQ258" s="1">
        <f t="shared" ca="1" si="155"/>
        <v>0</v>
      </c>
      <c r="AR258" s="1">
        <f t="shared" ca="1" si="155"/>
        <v>0</v>
      </c>
      <c r="AS258" s="1">
        <f t="shared" ca="1" si="155"/>
        <v>0</v>
      </c>
      <c r="AT258" s="1">
        <f t="shared" ca="1" si="155"/>
        <v>0</v>
      </c>
      <c r="AU258" s="1">
        <f t="shared" ca="1" si="155"/>
        <v>0</v>
      </c>
    </row>
    <row r="259" spans="1:47" outlineLevel="1" x14ac:dyDescent="0.35">
      <c r="A259" s="1">
        <f t="shared" si="158"/>
        <v>8</v>
      </c>
      <c r="B259" s="1">
        <f t="shared" si="158"/>
        <v>9</v>
      </c>
      <c r="C259" s="1" t="str">
        <f ca="1">IF(ISTEXT(OFFSET(Projekt!$B$118,$A259,B$82)),OFFSET(Projekt!$B$118,$A259,B$82),"")</f>
        <v/>
      </c>
      <c r="D259" s="1" t="str">
        <f ca="1">IF(ISTEXT(OFFSET(Projekt!$B$118,$A259,C$82)),OFFSET(Projekt!$B$118,$A259,C$82),"")</f>
        <v/>
      </c>
      <c r="E259" s="1" t="str">
        <f ca="1">IF(ISTEXT(OFFSET(Projekt!$B$118,$A259,D$82)),OFFSET(Projekt!$B$118,$A259,D$82),"")</f>
        <v/>
      </c>
      <c r="F259" s="1">
        <f ca="1">IF(ISNUMBER(OFFSET(Projekt!$B$118,$B259,F$253)),OFFSET(Projekt!$B$118,$B259,F$253),"")</f>
        <v>0</v>
      </c>
      <c r="H259" s="173">
        <f t="shared" si="147"/>
        <v>0</v>
      </c>
      <c r="I259" s="173">
        <f t="shared" si="147"/>
        <v>59</v>
      </c>
      <c r="J259" s="174">
        <f t="shared" si="147"/>
        <v>0</v>
      </c>
      <c r="K259" s="1">
        <f t="shared" ca="1" si="159"/>
        <v>0</v>
      </c>
      <c r="L259" s="1">
        <f t="shared" si="160"/>
        <v>0</v>
      </c>
      <c r="M259" s="1">
        <f t="shared" si="148"/>
        <v>0</v>
      </c>
      <c r="N259" s="1">
        <f t="shared" si="156"/>
        <v>11</v>
      </c>
      <c r="O259" s="1">
        <f t="shared" ca="1" si="157"/>
        <v>0</v>
      </c>
      <c r="P259" s="185">
        <f t="shared" ca="1" si="149"/>
        <v>0</v>
      </c>
      <c r="Q259" s="185">
        <f t="shared" ca="1" si="150"/>
        <v>0</v>
      </c>
      <c r="R259" s="1">
        <f t="shared" si="151"/>
        <v>1900</v>
      </c>
      <c r="S259" s="1" t="b">
        <f t="shared" ca="1" si="152"/>
        <v>1</v>
      </c>
      <c r="T259" s="1">
        <f t="shared" ca="1" si="153"/>
        <v>0</v>
      </c>
      <c r="U259" s="186">
        <f t="shared" ca="1" si="154"/>
        <v>0</v>
      </c>
      <c r="V259" s="187">
        <f ca="1">IF(AND(V$254=$R259,$J259=100%),$O259,IF(V$254=$R259,$O259,IF(AND(V$254&gt;$R259,SUM($U259:U259)+$K259&lt;=$F259),$K259,IF(AND(V$254&gt;$R259,SUM($U259:U259)+$K259&gt;$F259),$F259-SUM($U259:U259),0))))</f>
        <v>0</v>
      </c>
      <c r="W259" s="187">
        <f ca="1">IF(AND(W$254=$R259,$J259=100%),$O259,IF(W$254=$R259,$O259,IF(AND(W$254&gt;$R259,SUM($U259:V259)+$K259&lt;=$F259),$K259,IF(AND(W$254&gt;$R259,SUM($U259:V259)+$K259&gt;$F259),$F259-SUM($U259:V259),0))))</f>
        <v>0</v>
      </c>
      <c r="X259" s="187">
        <f ca="1">IF(AND(X$254=$R259,$J259=100%),$O259,IF(X$254=$R259,$O259,IF(AND(X$254&gt;$R259,SUM($U259:W259)+$K259&lt;=$F259),$K259,IF(AND(X$254&gt;$R259,SUM($U259:W259)+$K259&gt;$F259),$F259-SUM($U259:W259),0))))</f>
        <v>0</v>
      </c>
      <c r="Y259" s="187">
        <f ca="1">IF(AND(Y$254=$R259,$J259=100%),$O259,IF(Y$254=$R259,$O259,IF(AND(Y$254&gt;$R259,SUM($U259:X259)+$K259&lt;=$F259),$K259,IF(AND(Y$254&gt;$R259,SUM($U259:X259)+$K259&gt;$F259),$F259-SUM($U259:X259),0))))</f>
        <v>0</v>
      </c>
      <c r="Z259" s="187">
        <f ca="1">IF(AND(Z$254=$R259,$J259=100%),$O259,IF(Z$254=$R259,$O259,IF(AND(Z$254&gt;$R259,SUM($U259:Y259)+$K259&lt;=$F259),$K259,IF(AND(Z$254&gt;$R259,SUM($U259:Y259)+$K259&gt;$F259),$F259-SUM($U259:Y259),0))))</f>
        <v>0</v>
      </c>
      <c r="AA259" s="187">
        <f ca="1">IF(AND(AA$254=$R259,$J259=100%),$O259,IF(AA$254=$R259,$O259,IF(AND(AA$254&gt;$R259,SUM($U259:Z259)+$K259&lt;=$F259),$K259,IF(AND(AA$254&gt;$R259,SUM($U259:Z259)+$K259&gt;$F259),$F259-SUM($U259:Z259),0))))</f>
        <v>0</v>
      </c>
      <c r="AB259" s="187">
        <f ca="1">IF(AND(AB$254=$R259,$J259=100%),$O259,IF(AB$254=$R259,$O259,IF(AND(AB$254&gt;$R259,SUM($U259:AA259)+$K259&lt;=$F259),$K259,IF(AND(AB$254&gt;$R259,SUM($U259:AA259)+$K259&gt;$F259),$F259-SUM($U259:AA259),0))))</f>
        <v>0</v>
      </c>
      <c r="AC259" s="187">
        <f ca="1">IF(AND(AC$254=$R259,$J259=100%),$O259,IF(AC$254=$R259,$O259,IF(AND(AC$254&gt;$R259,SUM($U259:AB259)+$K259&lt;=$F259),$K259,IF(AND(AC$254&gt;$R259,SUM($U259:AB259)+$K259&gt;$F259),$F259-SUM($U259:AB259),0))))</f>
        <v>0</v>
      </c>
      <c r="AD259" s="187">
        <f ca="1">IF(AND(AD$254=$R259,$J259=100%),$O259,IF(AD$254=$R259,$O259,IF(AND(AD$254&gt;$R259,SUM($U259:AC259)+$K259&lt;=$F259),$K259,IF(AND(AD$254&gt;$R259,SUM($U259:AC259)+$K259&gt;$F259),$F259-SUM($U259:AC259),0))))</f>
        <v>0</v>
      </c>
      <c r="AE259" s="187">
        <f ca="1">IF(AND(AE$254=$R259,$J259=100%),$O259,IF(AE$254=$R259,$O259,IF(AND(AE$254&gt;$R259,SUM($U259:AD259)+$K259&lt;=$F259),$K259,IF(AND(AE$254&gt;$R259,SUM($U259:AD259)+$K259&gt;$F259),$F259-SUM($U259:AD259),0))))</f>
        <v>0</v>
      </c>
      <c r="AF259" s="187">
        <f ca="1">IF(AND(AF$254=$R259,$J259=100%),$O259,IF(AF$254=$R259,$O259,IF(AND(AF$254&gt;$R259,SUM($U259:AE259)+$K259&lt;=$F259),$K259,IF(AND(AF$254&gt;$R259,SUM($U259:AE259)+$K259&gt;$F259),$F259-SUM($U259:AE259),0))))</f>
        <v>0</v>
      </c>
      <c r="AG259" s="187">
        <f ca="1">IF(AND(AG$254=$R259,$J259=100%),$O259,IF(AG$254=$R259,$O259,IF(AND(AG$254&gt;$R259,SUM($U259:AF259)+$K259&lt;=$F259),$K259,IF(AND(AG$254&gt;$R259,SUM($U259:AF259)+$K259&gt;$F259),$F259-SUM($U259:AF259),0))))</f>
        <v>0</v>
      </c>
      <c r="AI259" s="1">
        <f t="shared" ca="1" si="155"/>
        <v>0</v>
      </c>
      <c r="AJ259" s="1">
        <f t="shared" ca="1" si="155"/>
        <v>0</v>
      </c>
      <c r="AK259" s="1">
        <f t="shared" ca="1" si="155"/>
        <v>0</v>
      </c>
      <c r="AL259" s="1">
        <f t="shared" ca="1" si="155"/>
        <v>0</v>
      </c>
      <c r="AM259" s="1">
        <f t="shared" ca="1" si="155"/>
        <v>0</v>
      </c>
      <c r="AN259" s="1">
        <f t="shared" ca="1" si="155"/>
        <v>0</v>
      </c>
      <c r="AO259" s="1">
        <f t="shared" ca="1" si="155"/>
        <v>0</v>
      </c>
      <c r="AP259" s="1">
        <f t="shared" ca="1" si="155"/>
        <v>0</v>
      </c>
      <c r="AQ259" s="1">
        <f t="shared" ca="1" si="155"/>
        <v>0</v>
      </c>
      <c r="AR259" s="1">
        <f t="shared" ca="1" si="155"/>
        <v>0</v>
      </c>
      <c r="AS259" s="1">
        <f t="shared" ca="1" si="155"/>
        <v>0</v>
      </c>
      <c r="AT259" s="1">
        <f t="shared" ca="1" si="155"/>
        <v>0</v>
      </c>
      <c r="AU259" s="1">
        <f t="shared" ca="1" si="155"/>
        <v>0</v>
      </c>
    </row>
    <row r="260" spans="1:47" outlineLevel="1" x14ac:dyDescent="0.35">
      <c r="A260" s="1">
        <f t="shared" si="158"/>
        <v>10</v>
      </c>
      <c r="B260" s="1">
        <f t="shared" si="158"/>
        <v>11</v>
      </c>
      <c r="C260" s="1" t="str">
        <f ca="1">IF(ISTEXT(OFFSET(Projekt!$B$118,$A260,B$82)),OFFSET(Projekt!$B$118,$A260,B$82),"")</f>
        <v/>
      </c>
      <c r="D260" s="1" t="str">
        <f ca="1">IF(ISTEXT(OFFSET(Projekt!$B$118,$A260,C$82)),OFFSET(Projekt!$B$118,$A260,C$82),"")</f>
        <v/>
      </c>
      <c r="E260" s="1" t="str">
        <f ca="1">IF(ISTEXT(OFFSET(Projekt!$B$118,$A260,D$82)),OFFSET(Projekt!$B$118,$A260,D$82),"")</f>
        <v/>
      </c>
      <c r="F260" s="1">
        <f ca="1">IF(ISNUMBER(OFFSET(Projekt!$B$118,$B260,F$253)),OFFSET(Projekt!$B$118,$B260,F$253),"")</f>
        <v>0</v>
      </c>
      <c r="H260" s="173">
        <f t="shared" si="147"/>
        <v>0</v>
      </c>
      <c r="I260" s="173">
        <f t="shared" si="147"/>
        <v>59</v>
      </c>
      <c r="J260" s="174">
        <f t="shared" si="147"/>
        <v>0</v>
      </c>
      <c r="K260" s="1">
        <f t="shared" ref="K260:K284" ca="1" si="161">ROUND(J260*F260,0)</f>
        <v>0</v>
      </c>
      <c r="L260" s="1">
        <f t="shared" ref="L260:L284" si="162">IFERROR(IF(J260=100%,1,ROUNDUP((1/J260)*12,0)),0)</f>
        <v>0</v>
      </c>
      <c r="M260" s="1">
        <f t="shared" si="148"/>
        <v>0</v>
      </c>
      <c r="N260" s="1">
        <f t="shared" si="156"/>
        <v>11</v>
      </c>
      <c r="O260" s="1">
        <f t="shared" ca="1" si="157"/>
        <v>0</v>
      </c>
      <c r="P260" s="185">
        <f t="shared" ca="1" si="149"/>
        <v>0</v>
      </c>
      <c r="Q260" s="185">
        <f t="shared" ca="1" si="150"/>
        <v>0</v>
      </c>
      <c r="R260" s="1">
        <f t="shared" si="151"/>
        <v>1900</v>
      </c>
      <c r="S260" s="1" t="b">
        <f t="shared" ca="1" si="152"/>
        <v>1</v>
      </c>
      <c r="T260" s="1">
        <f t="shared" ca="1" si="153"/>
        <v>0</v>
      </c>
      <c r="U260" s="186">
        <f t="shared" ca="1" si="154"/>
        <v>0</v>
      </c>
      <c r="V260" s="187">
        <f ca="1">IF(AND(V$254=$R260,$J260=100%),$O260,IF(V$254=$R260,$O260,IF(AND(V$254&gt;$R260,SUM($U260:U260)+$K260&lt;=$F260),$K260,IF(AND(V$254&gt;$R260,SUM($U260:U260)+$K260&gt;$F260),$F260-SUM($U260:U260),0))))</f>
        <v>0</v>
      </c>
      <c r="W260" s="187">
        <f ca="1">IF(AND(W$254=$R260,$J260=100%),$O260,IF(W$254=$R260,$O260,IF(AND(W$254&gt;$R260,SUM($U260:V260)+$K260&lt;=$F260),$K260,IF(AND(W$254&gt;$R260,SUM($U260:V260)+$K260&gt;$F260),$F260-SUM($U260:V260),0))))</f>
        <v>0</v>
      </c>
      <c r="X260" s="187">
        <f ca="1">IF(AND(X$254=$R260,$J260=100%),$O260,IF(X$254=$R260,$O260,IF(AND(X$254&gt;$R260,SUM($U260:W260)+$K260&lt;=$F260),$K260,IF(AND(X$254&gt;$R260,SUM($U260:W260)+$K260&gt;$F260),$F260-SUM($U260:W260),0))))</f>
        <v>0</v>
      </c>
      <c r="Y260" s="187">
        <f ca="1">IF(AND(Y$254=$R260,$J260=100%),$O260,IF(Y$254=$R260,$O260,IF(AND(Y$254&gt;$R260,SUM($U260:X260)+$K260&lt;=$F260),$K260,IF(AND(Y$254&gt;$R260,SUM($U260:X260)+$K260&gt;$F260),$F260-SUM($U260:X260),0))))</f>
        <v>0</v>
      </c>
      <c r="Z260" s="187">
        <f ca="1">IF(AND(Z$254=$R260,$J260=100%),$O260,IF(Z$254=$R260,$O260,IF(AND(Z$254&gt;$R260,SUM($U260:Y260)+$K260&lt;=$F260),$K260,IF(AND(Z$254&gt;$R260,SUM($U260:Y260)+$K260&gt;$F260),$F260-SUM($U260:Y260),0))))</f>
        <v>0</v>
      </c>
      <c r="AA260" s="187">
        <f ca="1">IF(AND(AA$254=$R260,$J260=100%),$O260,IF(AA$254=$R260,$O260,IF(AND(AA$254&gt;$R260,SUM($U260:Z260)+$K260&lt;=$F260),$K260,IF(AND(AA$254&gt;$R260,SUM($U260:Z260)+$K260&gt;$F260),$F260-SUM($U260:Z260),0))))</f>
        <v>0</v>
      </c>
      <c r="AB260" s="187">
        <f ca="1">IF(AND(AB$254=$R260,$J260=100%),$O260,IF(AB$254=$R260,$O260,IF(AND(AB$254&gt;$R260,SUM($U260:AA260)+$K260&lt;=$F260),$K260,IF(AND(AB$254&gt;$R260,SUM($U260:AA260)+$K260&gt;$F260),$F260-SUM($U260:AA260),0))))</f>
        <v>0</v>
      </c>
      <c r="AC260" s="187">
        <f ca="1">IF(AND(AC$254=$R260,$J260=100%),$O260,IF(AC$254=$R260,$O260,IF(AND(AC$254&gt;$R260,SUM($U260:AB260)+$K260&lt;=$F260),$K260,IF(AND(AC$254&gt;$R260,SUM($U260:AB260)+$K260&gt;$F260),$F260-SUM($U260:AB260),0))))</f>
        <v>0</v>
      </c>
      <c r="AD260" s="187">
        <f ca="1">IF(AND(AD$254=$R260,$J260=100%),$O260,IF(AD$254=$R260,$O260,IF(AND(AD$254&gt;$R260,SUM($U260:AC260)+$K260&lt;=$F260),$K260,IF(AND(AD$254&gt;$R260,SUM($U260:AC260)+$K260&gt;$F260),$F260-SUM($U260:AC260),0))))</f>
        <v>0</v>
      </c>
      <c r="AE260" s="187">
        <f ca="1">IF(AND(AE$254=$R260,$J260=100%),$O260,IF(AE$254=$R260,$O260,IF(AND(AE$254&gt;$R260,SUM($U260:AD260)+$K260&lt;=$F260),$K260,IF(AND(AE$254&gt;$R260,SUM($U260:AD260)+$K260&gt;$F260),$F260-SUM($U260:AD260),0))))</f>
        <v>0</v>
      </c>
      <c r="AF260" s="187">
        <f ca="1">IF(AND(AF$254=$R260,$J260=100%),$O260,IF(AF$254=$R260,$O260,IF(AND(AF$254&gt;$R260,SUM($U260:AE260)+$K260&lt;=$F260),$K260,IF(AND(AF$254&gt;$R260,SUM($U260:AE260)+$K260&gt;$F260),$F260-SUM($U260:AE260),0))))</f>
        <v>0</v>
      </c>
      <c r="AG260" s="187">
        <f ca="1">IF(AND(AG$254=$R260,$J260=100%),$O260,IF(AG$254=$R260,$O260,IF(AND(AG$254&gt;$R260,SUM($U260:AF260)+$K260&lt;=$F260),$K260,IF(AND(AG$254&gt;$R260,SUM($U260:AF260)+$K260&gt;$F260),$F260-SUM($U260:AF260),0))))</f>
        <v>0</v>
      </c>
      <c r="AI260" s="1">
        <f t="shared" ca="1" si="155"/>
        <v>0</v>
      </c>
      <c r="AJ260" s="1">
        <f t="shared" ca="1" si="155"/>
        <v>0</v>
      </c>
      <c r="AK260" s="1">
        <f t="shared" ca="1" si="155"/>
        <v>0</v>
      </c>
      <c r="AL260" s="1">
        <f t="shared" ca="1" si="155"/>
        <v>0</v>
      </c>
      <c r="AM260" s="1">
        <f t="shared" ca="1" si="155"/>
        <v>0</v>
      </c>
      <c r="AN260" s="1">
        <f t="shared" ca="1" si="155"/>
        <v>0</v>
      </c>
      <c r="AO260" s="1">
        <f t="shared" ca="1" si="155"/>
        <v>0</v>
      </c>
      <c r="AP260" s="1">
        <f t="shared" ca="1" si="155"/>
        <v>0</v>
      </c>
      <c r="AQ260" s="1">
        <f t="shared" ca="1" si="155"/>
        <v>0</v>
      </c>
      <c r="AR260" s="1">
        <f t="shared" ca="1" si="155"/>
        <v>0</v>
      </c>
      <c r="AS260" s="1">
        <f t="shared" ca="1" si="155"/>
        <v>0</v>
      </c>
      <c r="AT260" s="1">
        <f t="shared" ca="1" si="155"/>
        <v>0</v>
      </c>
      <c r="AU260" s="1">
        <f t="shared" ca="1" si="155"/>
        <v>0</v>
      </c>
    </row>
    <row r="261" spans="1:47" outlineLevel="1" x14ac:dyDescent="0.35">
      <c r="A261" s="1">
        <f t="shared" si="158"/>
        <v>12</v>
      </c>
      <c r="B261" s="1">
        <f t="shared" si="158"/>
        <v>13</v>
      </c>
      <c r="C261" s="1" t="str">
        <f ca="1">IF(ISTEXT(OFFSET(Projekt!$B$118,$A261,B$82)),OFFSET(Projekt!$B$118,$A261,B$82),"")</f>
        <v/>
      </c>
      <c r="D261" s="1" t="str">
        <f ca="1">IF(ISTEXT(OFFSET(Projekt!$B$118,$A261,C$82)),OFFSET(Projekt!$B$118,$A261,C$82),"")</f>
        <v/>
      </c>
      <c r="E261" s="1" t="str">
        <f ca="1">IF(ISTEXT(OFFSET(Projekt!$B$118,$A261,D$82)),OFFSET(Projekt!$B$118,$A261,D$82),"")</f>
        <v/>
      </c>
      <c r="F261" s="1">
        <f ca="1">IF(ISNUMBER(OFFSET(Projekt!$B$118,$B261,F$253)),OFFSET(Projekt!$B$118,$B261,F$253),"")</f>
        <v>0</v>
      </c>
      <c r="H261" s="173">
        <f t="shared" si="147"/>
        <v>0</v>
      </c>
      <c r="I261" s="173">
        <f t="shared" si="147"/>
        <v>59</v>
      </c>
      <c r="J261" s="174">
        <f t="shared" si="147"/>
        <v>0</v>
      </c>
      <c r="K261" s="1">
        <f t="shared" ca="1" si="161"/>
        <v>0</v>
      </c>
      <c r="L261" s="1">
        <f t="shared" si="162"/>
        <v>0</v>
      </c>
      <c r="M261" s="1">
        <f t="shared" ref="M261:M284" si="163">ROUNDUP(L261/12,0)</f>
        <v>0</v>
      </c>
      <c r="N261" s="1">
        <f t="shared" si="156"/>
        <v>11</v>
      </c>
      <c r="O261" s="1">
        <f t="shared" ca="1" si="157"/>
        <v>0</v>
      </c>
      <c r="P261" s="185">
        <f t="shared" ca="1" si="149"/>
        <v>0</v>
      </c>
      <c r="Q261" s="185">
        <f t="shared" ca="1" si="150"/>
        <v>0</v>
      </c>
      <c r="R261" s="1">
        <f t="shared" si="151"/>
        <v>1900</v>
      </c>
      <c r="S261" s="1" t="b">
        <f t="shared" ca="1" si="152"/>
        <v>1</v>
      </c>
      <c r="T261" s="1">
        <f t="shared" ca="1" si="153"/>
        <v>0</v>
      </c>
      <c r="U261" s="186">
        <f t="shared" ca="1" si="154"/>
        <v>0</v>
      </c>
      <c r="V261" s="187">
        <f ca="1">IF(AND(V$254=$R261,$J261=100%),$O261,IF(V$254=$R261,$O261,IF(AND(V$254&gt;$R261,SUM($U261:U261)+$K261&lt;=$F261),$K261,IF(AND(V$254&gt;$R261,SUM($U261:U261)+$K261&gt;$F261),$F261-SUM($U261:U261),0))))</f>
        <v>0</v>
      </c>
      <c r="W261" s="187">
        <f ca="1">IF(AND(W$254=$R261,$J261=100%),$O261,IF(W$254=$R261,$O261,IF(AND(W$254&gt;$R261,SUM($U261:V261)+$K261&lt;=$F261),$K261,IF(AND(W$254&gt;$R261,SUM($U261:V261)+$K261&gt;$F261),$F261-SUM($U261:V261),0))))</f>
        <v>0</v>
      </c>
      <c r="X261" s="187">
        <f ca="1">IF(AND(X$254=$R261,$J261=100%),$O261,IF(X$254=$R261,$O261,IF(AND(X$254&gt;$R261,SUM($U261:W261)+$K261&lt;=$F261),$K261,IF(AND(X$254&gt;$R261,SUM($U261:W261)+$K261&gt;$F261),$F261-SUM($U261:W261),0))))</f>
        <v>0</v>
      </c>
      <c r="Y261" s="187">
        <f ca="1">IF(AND(Y$254=$R261,$J261=100%),$O261,IF(Y$254=$R261,$O261,IF(AND(Y$254&gt;$R261,SUM($U261:X261)+$K261&lt;=$F261),$K261,IF(AND(Y$254&gt;$R261,SUM($U261:X261)+$K261&gt;$F261),$F261-SUM($U261:X261),0))))</f>
        <v>0</v>
      </c>
      <c r="Z261" s="187">
        <f ca="1">IF(AND(Z$254=$R261,$J261=100%),$O261,IF(Z$254=$R261,$O261,IF(AND(Z$254&gt;$R261,SUM($U261:Y261)+$K261&lt;=$F261),$K261,IF(AND(Z$254&gt;$R261,SUM($U261:Y261)+$K261&gt;$F261),$F261-SUM($U261:Y261),0))))</f>
        <v>0</v>
      </c>
      <c r="AA261" s="187">
        <f ca="1">IF(AND(AA$254=$R261,$J261=100%),$O261,IF(AA$254=$R261,$O261,IF(AND(AA$254&gt;$R261,SUM($U261:Z261)+$K261&lt;=$F261),$K261,IF(AND(AA$254&gt;$R261,SUM($U261:Z261)+$K261&gt;$F261),$F261-SUM($U261:Z261),0))))</f>
        <v>0</v>
      </c>
      <c r="AB261" s="187">
        <f ca="1">IF(AND(AB$254=$R261,$J261=100%),$O261,IF(AB$254=$R261,$O261,IF(AND(AB$254&gt;$R261,SUM($U261:AA261)+$K261&lt;=$F261),$K261,IF(AND(AB$254&gt;$R261,SUM($U261:AA261)+$K261&gt;$F261),$F261-SUM($U261:AA261),0))))</f>
        <v>0</v>
      </c>
      <c r="AC261" s="187">
        <f ca="1">IF(AND(AC$254=$R261,$J261=100%),$O261,IF(AC$254=$R261,$O261,IF(AND(AC$254&gt;$R261,SUM($U261:AB261)+$K261&lt;=$F261),$K261,IF(AND(AC$254&gt;$R261,SUM($U261:AB261)+$K261&gt;$F261),$F261-SUM($U261:AB261),0))))</f>
        <v>0</v>
      </c>
      <c r="AD261" s="187">
        <f ca="1">IF(AND(AD$254=$R261,$J261=100%),$O261,IF(AD$254=$R261,$O261,IF(AND(AD$254&gt;$R261,SUM($U261:AC261)+$K261&lt;=$F261),$K261,IF(AND(AD$254&gt;$R261,SUM($U261:AC261)+$K261&gt;$F261),$F261-SUM($U261:AC261),0))))</f>
        <v>0</v>
      </c>
      <c r="AE261" s="187">
        <f ca="1">IF(AND(AE$254=$R261,$J261=100%),$O261,IF(AE$254=$R261,$O261,IF(AND(AE$254&gt;$R261,SUM($U261:AD261)+$K261&lt;=$F261),$K261,IF(AND(AE$254&gt;$R261,SUM($U261:AD261)+$K261&gt;$F261),$F261-SUM($U261:AD261),0))))</f>
        <v>0</v>
      </c>
      <c r="AF261" s="187">
        <f ca="1">IF(AND(AF$254=$R261,$J261=100%),$O261,IF(AF$254=$R261,$O261,IF(AND(AF$254&gt;$R261,SUM($U261:AE261)+$K261&lt;=$F261),$K261,IF(AND(AF$254&gt;$R261,SUM($U261:AE261)+$K261&gt;$F261),$F261-SUM($U261:AE261),0))))</f>
        <v>0</v>
      </c>
      <c r="AG261" s="187">
        <f ca="1">IF(AND(AG$254=$R261,$J261=100%),$O261,IF(AG$254=$R261,$O261,IF(AND(AG$254&gt;$R261,SUM($U261:AF261)+$K261&lt;=$F261),$K261,IF(AND(AG$254&gt;$R261,SUM($U261:AF261)+$K261&gt;$F261),$F261-SUM($U261:AF261),0))))</f>
        <v>0</v>
      </c>
      <c r="AI261" s="1">
        <f t="shared" ca="1" si="155"/>
        <v>0</v>
      </c>
      <c r="AJ261" s="1">
        <f t="shared" ca="1" si="155"/>
        <v>0</v>
      </c>
      <c r="AK261" s="1">
        <f t="shared" ca="1" si="155"/>
        <v>0</v>
      </c>
      <c r="AL261" s="1">
        <f t="shared" ca="1" si="155"/>
        <v>0</v>
      </c>
      <c r="AM261" s="1">
        <f t="shared" ca="1" si="155"/>
        <v>0</v>
      </c>
      <c r="AN261" s="1">
        <f t="shared" ca="1" si="155"/>
        <v>0</v>
      </c>
      <c r="AO261" s="1">
        <f t="shared" ca="1" si="155"/>
        <v>0</v>
      </c>
      <c r="AP261" s="1">
        <f t="shared" ca="1" si="155"/>
        <v>0</v>
      </c>
      <c r="AQ261" s="1">
        <f t="shared" ca="1" si="155"/>
        <v>0</v>
      </c>
      <c r="AR261" s="1">
        <f t="shared" ca="1" si="155"/>
        <v>0</v>
      </c>
      <c r="AS261" s="1">
        <f t="shared" ca="1" si="155"/>
        <v>0</v>
      </c>
      <c r="AT261" s="1">
        <f t="shared" ca="1" si="155"/>
        <v>0</v>
      </c>
      <c r="AU261" s="1">
        <f t="shared" ca="1" si="155"/>
        <v>0</v>
      </c>
    </row>
    <row r="262" spans="1:47" outlineLevel="1" x14ac:dyDescent="0.35">
      <c r="A262" s="1">
        <f t="shared" si="158"/>
        <v>14</v>
      </c>
      <c r="B262" s="1">
        <f t="shared" si="158"/>
        <v>15</v>
      </c>
      <c r="C262" s="1" t="str">
        <f ca="1">IF(ISTEXT(OFFSET(Projekt!$B$118,$A262,B$82)),OFFSET(Projekt!$B$118,$A262,B$82),"")</f>
        <v/>
      </c>
      <c r="D262" s="1" t="str">
        <f ca="1">IF(ISTEXT(OFFSET(Projekt!$B$118,$A262,C$82)),OFFSET(Projekt!$B$118,$A262,C$82),"")</f>
        <v/>
      </c>
      <c r="E262" s="1" t="str">
        <f ca="1">IF(ISTEXT(OFFSET(Projekt!$B$118,$A262,D$82)),OFFSET(Projekt!$B$118,$A262,D$82),"")</f>
        <v/>
      </c>
      <c r="F262" s="1">
        <f ca="1">IF(ISNUMBER(OFFSET(Projekt!$B$118,$B262,F$253)),OFFSET(Projekt!$B$118,$B262,F$253),"")</f>
        <v>0</v>
      </c>
      <c r="H262" s="173">
        <f t="shared" si="147"/>
        <v>0</v>
      </c>
      <c r="I262" s="173">
        <f t="shared" si="147"/>
        <v>59</v>
      </c>
      <c r="J262" s="174">
        <f t="shared" si="147"/>
        <v>0</v>
      </c>
      <c r="K262" s="1">
        <f t="shared" ca="1" si="161"/>
        <v>0</v>
      </c>
      <c r="L262" s="1">
        <f t="shared" si="162"/>
        <v>0</v>
      </c>
      <c r="M262" s="1">
        <f t="shared" si="163"/>
        <v>0</v>
      </c>
      <c r="N262" s="1">
        <f t="shared" si="156"/>
        <v>11</v>
      </c>
      <c r="O262" s="1">
        <f t="shared" ca="1" si="157"/>
        <v>0</v>
      </c>
      <c r="P262" s="185">
        <f t="shared" ca="1" si="149"/>
        <v>0</v>
      </c>
      <c r="Q262" s="185">
        <f t="shared" ca="1" si="150"/>
        <v>0</v>
      </c>
      <c r="R262" s="1">
        <f t="shared" si="151"/>
        <v>1900</v>
      </c>
      <c r="S262" s="1" t="b">
        <f t="shared" ca="1" si="152"/>
        <v>1</v>
      </c>
      <c r="T262" s="1">
        <f t="shared" ca="1" si="153"/>
        <v>0</v>
      </c>
      <c r="U262" s="186">
        <f t="shared" ca="1" si="154"/>
        <v>0</v>
      </c>
      <c r="V262" s="187">
        <f ca="1">IF(AND(V$254=$R262,$J262=100%),$O262,IF(V$254=$R262,$O262,IF(AND(V$254&gt;$R262,SUM($U262:U262)+$K262&lt;=$F262),$K262,IF(AND(V$254&gt;$R262,SUM($U262:U262)+$K262&gt;$F262),$F262-SUM($U262:U262),0))))</f>
        <v>0</v>
      </c>
      <c r="W262" s="187">
        <f ca="1">IF(AND(W$254=$R262,$J262=100%),$O262,IF(W$254=$R262,$O262,IF(AND(W$254&gt;$R262,SUM($U262:V262)+$K262&lt;=$F262),$K262,IF(AND(W$254&gt;$R262,SUM($U262:V262)+$K262&gt;$F262),$F262-SUM($U262:V262),0))))</f>
        <v>0</v>
      </c>
      <c r="X262" s="187">
        <f ca="1">IF(AND(X$254=$R262,$J262=100%),$O262,IF(X$254=$R262,$O262,IF(AND(X$254&gt;$R262,SUM($U262:W262)+$K262&lt;=$F262),$K262,IF(AND(X$254&gt;$R262,SUM($U262:W262)+$K262&gt;$F262),$F262-SUM($U262:W262),0))))</f>
        <v>0</v>
      </c>
      <c r="Y262" s="187">
        <f ca="1">IF(AND(Y$254=$R262,$J262=100%),$O262,IF(Y$254=$R262,$O262,IF(AND(Y$254&gt;$R262,SUM($U262:X262)+$K262&lt;=$F262),$K262,IF(AND(Y$254&gt;$R262,SUM($U262:X262)+$K262&gt;$F262),$F262-SUM($U262:X262),0))))</f>
        <v>0</v>
      </c>
      <c r="Z262" s="187">
        <f ca="1">IF(AND(Z$254=$R262,$J262=100%),$O262,IF(Z$254=$R262,$O262,IF(AND(Z$254&gt;$R262,SUM($U262:Y262)+$K262&lt;=$F262),$K262,IF(AND(Z$254&gt;$R262,SUM($U262:Y262)+$K262&gt;$F262),$F262-SUM($U262:Y262),0))))</f>
        <v>0</v>
      </c>
      <c r="AA262" s="187">
        <f ca="1">IF(AND(AA$254=$R262,$J262=100%),$O262,IF(AA$254=$R262,$O262,IF(AND(AA$254&gt;$R262,SUM($U262:Z262)+$K262&lt;=$F262),$K262,IF(AND(AA$254&gt;$R262,SUM($U262:Z262)+$K262&gt;$F262),$F262-SUM($U262:Z262),0))))</f>
        <v>0</v>
      </c>
      <c r="AB262" s="187">
        <f ca="1">IF(AND(AB$254=$R262,$J262=100%),$O262,IF(AB$254=$R262,$O262,IF(AND(AB$254&gt;$R262,SUM($U262:AA262)+$K262&lt;=$F262),$K262,IF(AND(AB$254&gt;$R262,SUM($U262:AA262)+$K262&gt;$F262),$F262-SUM($U262:AA262),0))))</f>
        <v>0</v>
      </c>
      <c r="AC262" s="187">
        <f ca="1">IF(AND(AC$254=$R262,$J262=100%),$O262,IF(AC$254=$R262,$O262,IF(AND(AC$254&gt;$R262,SUM($U262:AB262)+$K262&lt;=$F262),$K262,IF(AND(AC$254&gt;$R262,SUM($U262:AB262)+$K262&gt;$F262),$F262-SUM($U262:AB262),0))))</f>
        <v>0</v>
      </c>
      <c r="AD262" s="187">
        <f ca="1">IF(AND(AD$254=$R262,$J262=100%),$O262,IF(AD$254=$R262,$O262,IF(AND(AD$254&gt;$R262,SUM($U262:AC262)+$K262&lt;=$F262),$K262,IF(AND(AD$254&gt;$R262,SUM($U262:AC262)+$K262&gt;$F262),$F262-SUM($U262:AC262),0))))</f>
        <v>0</v>
      </c>
      <c r="AE262" s="187">
        <f ca="1">IF(AND(AE$254=$R262,$J262=100%),$O262,IF(AE$254=$R262,$O262,IF(AND(AE$254&gt;$R262,SUM($U262:AD262)+$K262&lt;=$F262),$K262,IF(AND(AE$254&gt;$R262,SUM($U262:AD262)+$K262&gt;$F262),$F262-SUM($U262:AD262),0))))</f>
        <v>0</v>
      </c>
      <c r="AF262" s="187">
        <f ca="1">IF(AND(AF$254=$R262,$J262=100%),$O262,IF(AF$254=$R262,$O262,IF(AND(AF$254&gt;$R262,SUM($U262:AE262)+$K262&lt;=$F262),$K262,IF(AND(AF$254&gt;$R262,SUM($U262:AE262)+$K262&gt;$F262),$F262-SUM($U262:AE262),0))))</f>
        <v>0</v>
      </c>
      <c r="AG262" s="187">
        <f ca="1">IF(AND(AG$254=$R262,$J262=100%),$O262,IF(AG$254=$R262,$O262,IF(AND(AG$254&gt;$R262,SUM($U262:AF262)+$K262&lt;=$F262),$K262,IF(AND(AG$254&gt;$R262,SUM($U262:AF262)+$K262&gt;$F262),$F262-SUM($U262:AF262),0))))</f>
        <v>0</v>
      </c>
      <c r="AI262" s="1">
        <f t="shared" ca="1" si="155"/>
        <v>0</v>
      </c>
      <c r="AJ262" s="1">
        <f t="shared" ca="1" si="155"/>
        <v>0</v>
      </c>
      <c r="AK262" s="1">
        <f t="shared" ca="1" si="155"/>
        <v>0</v>
      </c>
      <c r="AL262" s="1">
        <f t="shared" ca="1" si="155"/>
        <v>0</v>
      </c>
      <c r="AM262" s="1">
        <f t="shared" ca="1" si="155"/>
        <v>0</v>
      </c>
      <c r="AN262" s="1">
        <f t="shared" ca="1" si="155"/>
        <v>0</v>
      </c>
      <c r="AO262" s="1">
        <f t="shared" ca="1" si="155"/>
        <v>0</v>
      </c>
      <c r="AP262" s="1">
        <f t="shared" ca="1" si="155"/>
        <v>0</v>
      </c>
      <c r="AQ262" s="1">
        <f t="shared" ca="1" si="155"/>
        <v>0</v>
      </c>
      <c r="AR262" s="1">
        <f t="shared" ca="1" si="155"/>
        <v>0</v>
      </c>
      <c r="AS262" s="1">
        <f t="shared" ca="1" si="155"/>
        <v>0</v>
      </c>
      <c r="AT262" s="1">
        <f t="shared" ca="1" si="155"/>
        <v>0</v>
      </c>
      <c r="AU262" s="1">
        <f t="shared" ca="1" si="155"/>
        <v>0</v>
      </c>
    </row>
    <row r="263" spans="1:47" outlineLevel="1" x14ac:dyDescent="0.35">
      <c r="A263" s="1">
        <f t="shared" si="158"/>
        <v>16</v>
      </c>
      <c r="B263" s="1">
        <f t="shared" si="158"/>
        <v>17</v>
      </c>
      <c r="C263" s="1" t="str">
        <f ca="1">IF(ISTEXT(OFFSET(Projekt!$B$118,$A263,B$82)),OFFSET(Projekt!$B$118,$A263,B$82),"")</f>
        <v/>
      </c>
      <c r="D263" s="1" t="str">
        <f ca="1">IF(ISTEXT(OFFSET(Projekt!$B$118,$A263,C$82)),OFFSET(Projekt!$B$118,$A263,C$82),"")</f>
        <v/>
      </c>
      <c r="E263" s="1" t="str">
        <f ca="1">IF(ISTEXT(OFFSET(Projekt!$B$118,$A263,D$82)),OFFSET(Projekt!$B$118,$A263,D$82),"")</f>
        <v/>
      </c>
      <c r="F263" s="1">
        <f ca="1">IF(ISNUMBER(OFFSET(Projekt!$B$118,$B263,F$253)),OFFSET(Projekt!$B$118,$B263,F$253),"")</f>
        <v>0</v>
      </c>
      <c r="H263" s="173">
        <f t="shared" si="147"/>
        <v>0</v>
      </c>
      <c r="I263" s="173">
        <f t="shared" si="147"/>
        <v>59</v>
      </c>
      <c r="J263" s="174">
        <f t="shared" si="147"/>
        <v>0</v>
      </c>
      <c r="K263" s="1">
        <f t="shared" ca="1" si="161"/>
        <v>0</v>
      </c>
      <c r="L263" s="1">
        <f t="shared" si="162"/>
        <v>0</v>
      </c>
      <c r="M263" s="1">
        <f t="shared" si="163"/>
        <v>0</v>
      </c>
      <c r="N263" s="1">
        <f t="shared" si="156"/>
        <v>11</v>
      </c>
      <c r="O263" s="1">
        <f t="shared" ca="1" si="157"/>
        <v>0</v>
      </c>
      <c r="P263" s="185">
        <f t="shared" ca="1" si="149"/>
        <v>0</v>
      </c>
      <c r="Q263" s="185">
        <f t="shared" ca="1" si="150"/>
        <v>0</v>
      </c>
      <c r="R263" s="1">
        <f t="shared" si="151"/>
        <v>1900</v>
      </c>
      <c r="S263" s="1" t="b">
        <f t="shared" ca="1" si="152"/>
        <v>1</v>
      </c>
      <c r="T263" s="1">
        <f t="shared" ca="1" si="153"/>
        <v>0</v>
      </c>
      <c r="U263" s="186">
        <f t="shared" ca="1" si="154"/>
        <v>0</v>
      </c>
      <c r="V263" s="187">
        <f ca="1">IF(AND(V$254=$R263,$J263=100%),$O263,IF(V$254=$R263,$O263,IF(AND(V$254&gt;$R263,SUM($U263:U263)+$K263&lt;=$F263),$K263,IF(AND(V$254&gt;$R263,SUM($U263:U263)+$K263&gt;$F263),$F263-SUM($U263:U263),0))))</f>
        <v>0</v>
      </c>
      <c r="W263" s="187">
        <f ca="1">IF(AND(W$254=$R263,$J263=100%),$O263,IF(W$254=$R263,$O263,IF(AND(W$254&gt;$R263,SUM($U263:V263)+$K263&lt;=$F263),$K263,IF(AND(W$254&gt;$R263,SUM($U263:V263)+$K263&gt;$F263),$F263-SUM($U263:V263),0))))</f>
        <v>0</v>
      </c>
      <c r="X263" s="187">
        <f ca="1">IF(AND(X$254=$R263,$J263=100%),$O263,IF(X$254=$R263,$O263,IF(AND(X$254&gt;$R263,SUM($U263:W263)+$K263&lt;=$F263),$K263,IF(AND(X$254&gt;$R263,SUM($U263:W263)+$K263&gt;$F263),$F263-SUM($U263:W263),0))))</f>
        <v>0</v>
      </c>
      <c r="Y263" s="187">
        <f ca="1">IF(AND(Y$254=$R263,$J263=100%),$O263,IF(Y$254=$R263,$O263,IF(AND(Y$254&gt;$R263,SUM($U263:X263)+$K263&lt;=$F263),$K263,IF(AND(Y$254&gt;$R263,SUM($U263:X263)+$K263&gt;$F263),$F263-SUM($U263:X263),0))))</f>
        <v>0</v>
      </c>
      <c r="Z263" s="187">
        <f ca="1">IF(AND(Z$254=$R263,$J263=100%),$O263,IF(Z$254=$R263,$O263,IF(AND(Z$254&gt;$R263,SUM($U263:Y263)+$K263&lt;=$F263),$K263,IF(AND(Z$254&gt;$R263,SUM($U263:Y263)+$K263&gt;$F263),$F263-SUM($U263:Y263),0))))</f>
        <v>0</v>
      </c>
      <c r="AA263" s="187">
        <f ca="1">IF(AND(AA$254=$R263,$J263=100%),$O263,IF(AA$254=$R263,$O263,IF(AND(AA$254&gt;$R263,SUM($U263:Z263)+$K263&lt;=$F263),$K263,IF(AND(AA$254&gt;$R263,SUM($U263:Z263)+$K263&gt;$F263),$F263-SUM($U263:Z263),0))))</f>
        <v>0</v>
      </c>
      <c r="AB263" s="187">
        <f ca="1">IF(AND(AB$254=$R263,$J263=100%),$O263,IF(AB$254=$R263,$O263,IF(AND(AB$254&gt;$R263,SUM($U263:AA263)+$K263&lt;=$F263),$K263,IF(AND(AB$254&gt;$R263,SUM($U263:AA263)+$K263&gt;$F263),$F263-SUM($U263:AA263),0))))</f>
        <v>0</v>
      </c>
      <c r="AC263" s="187">
        <f ca="1">IF(AND(AC$254=$R263,$J263=100%),$O263,IF(AC$254=$R263,$O263,IF(AND(AC$254&gt;$R263,SUM($U263:AB263)+$K263&lt;=$F263),$K263,IF(AND(AC$254&gt;$R263,SUM($U263:AB263)+$K263&gt;$F263),$F263-SUM($U263:AB263),0))))</f>
        <v>0</v>
      </c>
      <c r="AD263" s="187">
        <f ca="1">IF(AND(AD$254=$R263,$J263=100%),$O263,IF(AD$254=$R263,$O263,IF(AND(AD$254&gt;$R263,SUM($U263:AC263)+$K263&lt;=$F263),$K263,IF(AND(AD$254&gt;$R263,SUM($U263:AC263)+$K263&gt;$F263),$F263-SUM($U263:AC263),0))))</f>
        <v>0</v>
      </c>
      <c r="AE263" s="187">
        <f ca="1">IF(AND(AE$254=$R263,$J263=100%),$O263,IF(AE$254=$R263,$O263,IF(AND(AE$254&gt;$R263,SUM($U263:AD263)+$K263&lt;=$F263),$K263,IF(AND(AE$254&gt;$R263,SUM($U263:AD263)+$K263&gt;$F263),$F263-SUM($U263:AD263),0))))</f>
        <v>0</v>
      </c>
      <c r="AF263" s="187">
        <f ca="1">IF(AND(AF$254=$R263,$J263=100%),$O263,IF(AF$254=$R263,$O263,IF(AND(AF$254&gt;$R263,SUM($U263:AE263)+$K263&lt;=$F263),$K263,IF(AND(AF$254&gt;$R263,SUM($U263:AE263)+$K263&gt;$F263),$F263-SUM($U263:AE263),0))))</f>
        <v>0</v>
      </c>
      <c r="AG263" s="187">
        <f ca="1">IF(AND(AG$254=$R263,$J263=100%),$O263,IF(AG$254=$R263,$O263,IF(AND(AG$254&gt;$R263,SUM($U263:AF263)+$K263&lt;=$F263),$K263,IF(AND(AG$254&gt;$R263,SUM($U263:AF263)+$K263&gt;$F263),$F263-SUM($U263:AF263),0))))</f>
        <v>0</v>
      </c>
      <c r="AI263" s="1">
        <f t="shared" ca="1" si="155"/>
        <v>0</v>
      </c>
      <c r="AJ263" s="1">
        <f t="shared" ca="1" si="155"/>
        <v>0</v>
      </c>
      <c r="AK263" s="1">
        <f t="shared" ca="1" si="155"/>
        <v>0</v>
      </c>
      <c r="AL263" s="1">
        <f t="shared" ca="1" si="155"/>
        <v>0</v>
      </c>
      <c r="AM263" s="1">
        <f t="shared" ca="1" si="155"/>
        <v>0</v>
      </c>
      <c r="AN263" s="1">
        <f t="shared" ca="1" si="155"/>
        <v>0</v>
      </c>
      <c r="AO263" s="1">
        <f t="shared" ca="1" si="155"/>
        <v>0</v>
      </c>
      <c r="AP263" s="1">
        <f t="shared" ca="1" si="155"/>
        <v>0</v>
      </c>
      <c r="AQ263" s="1">
        <f t="shared" ca="1" si="155"/>
        <v>0</v>
      </c>
      <c r="AR263" s="1">
        <f t="shared" ca="1" si="155"/>
        <v>0</v>
      </c>
      <c r="AS263" s="1">
        <f t="shared" ca="1" si="155"/>
        <v>0</v>
      </c>
      <c r="AT263" s="1">
        <f t="shared" ca="1" si="155"/>
        <v>0</v>
      </c>
      <c r="AU263" s="1">
        <f t="shared" ca="1" si="155"/>
        <v>0</v>
      </c>
    </row>
    <row r="264" spans="1:47" outlineLevel="1" x14ac:dyDescent="0.35">
      <c r="A264" s="1">
        <f t="shared" si="158"/>
        <v>18</v>
      </c>
      <c r="B264" s="1">
        <f t="shared" si="158"/>
        <v>19</v>
      </c>
      <c r="C264" s="1" t="str">
        <f ca="1">IF(ISTEXT(OFFSET(Projekt!$B$118,$A264,B$82)),OFFSET(Projekt!$B$118,$A264,B$82),"")</f>
        <v/>
      </c>
      <c r="D264" s="1" t="str">
        <f ca="1">IF(ISTEXT(OFFSET(Projekt!$B$118,$A264,C$82)),OFFSET(Projekt!$B$118,$A264,C$82),"")</f>
        <v/>
      </c>
      <c r="E264" s="1" t="str">
        <f ca="1">IF(ISTEXT(OFFSET(Projekt!$B$118,$A264,D$82)),OFFSET(Projekt!$B$118,$A264,D$82),"")</f>
        <v/>
      </c>
      <c r="F264" s="1">
        <f ca="1">IF(ISNUMBER(OFFSET(Projekt!$B$118,$B264,F$253)),OFFSET(Projekt!$B$118,$B264,F$253),"")</f>
        <v>0</v>
      </c>
      <c r="H264" s="173">
        <f t="shared" si="147"/>
        <v>0</v>
      </c>
      <c r="I264" s="173">
        <f t="shared" si="147"/>
        <v>59</v>
      </c>
      <c r="J264" s="174">
        <f t="shared" si="147"/>
        <v>0</v>
      </c>
      <c r="K264" s="1">
        <f t="shared" ca="1" si="161"/>
        <v>0</v>
      </c>
      <c r="L264" s="1">
        <f t="shared" si="162"/>
        <v>0</v>
      </c>
      <c r="M264" s="1">
        <f t="shared" si="163"/>
        <v>0</v>
      </c>
      <c r="N264" s="1">
        <f t="shared" si="156"/>
        <v>11</v>
      </c>
      <c r="O264" s="1">
        <f t="shared" ca="1" si="157"/>
        <v>0</v>
      </c>
      <c r="P264" s="185">
        <f t="shared" ca="1" si="149"/>
        <v>0</v>
      </c>
      <c r="Q264" s="185">
        <f t="shared" ca="1" si="150"/>
        <v>0</v>
      </c>
      <c r="R264" s="1">
        <f t="shared" si="151"/>
        <v>1900</v>
      </c>
      <c r="S264" s="1" t="b">
        <f t="shared" ca="1" si="152"/>
        <v>1</v>
      </c>
      <c r="T264" s="1">
        <f t="shared" ca="1" si="153"/>
        <v>0</v>
      </c>
      <c r="U264" s="186">
        <f t="shared" ca="1" si="154"/>
        <v>0</v>
      </c>
      <c r="V264" s="187">
        <f ca="1">IF(AND(V$254=$R264,$J264=100%),$O264,IF(V$254=$R264,$O264,IF(AND(V$254&gt;$R264,SUM($U264:U264)+$K264&lt;=$F264),$K264,IF(AND(V$254&gt;$R264,SUM($U264:U264)+$K264&gt;$F264),$F264-SUM($U264:U264),0))))</f>
        <v>0</v>
      </c>
      <c r="W264" s="187">
        <f ca="1">IF(AND(W$254=$R264,$J264=100%),$O264,IF(W$254=$R264,$O264,IF(AND(W$254&gt;$R264,SUM($U264:V264)+$K264&lt;=$F264),$K264,IF(AND(W$254&gt;$R264,SUM($U264:V264)+$K264&gt;$F264),$F264-SUM($U264:V264),0))))</f>
        <v>0</v>
      </c>
      <c r="X264" s="187">
        <f ca="1">IF(AND(X$254=$R264,$J264=100%),$O264,IF(X$254=$R264,$O264,IF(AND(X$254&gt;$R264,SUM($U264:W264)+$K264&lt;=$F264),$K264,IF(AND(X$254&gt;$R264,SUM($U264:W264)+$K264&gt;$F264),$F264-SUM($U264:W264),0))))</f>
        <v>0</v>
      </c>
      <c r="Y264" s="187">
        <f ca="1">IF(AND(Y$254=$R264,$J264=100%),$O264,IF(Y$254=$R264,$O264,IF(AND(Y$254&gt;$R264,SUM($U264:X264)+$K264&lt;=$F264),$K264,IF(AND(Y$254&gt;$R264,SUM($U264:X264)+$K264&gt;$F264),$F264-SUM($U264:X264),0))))</f>
        <v>0</v>
      </c>
      <c r="Z264" s="187">
        <f ca="1">IF(AND(Z$254=$R264,$J264=100%),$O264,IF(Z$254=$R264,$O264,IF(AND(Z$254&gt;$R264,SUM($U264:Y264)+$K264&lt;=$F264),$K264,IF(AND(Z$254&gt;$R264,SUM($U264:Y264)+$K264&gt;$F264),$F264-SUM($U264:Y264),0))))</f>
        <v>0</v>
      </c>
      <c r="AA264" s="187">
        <f ca="1">IF(AND(AA$254=$R264,$J264=100%),$O264,IF(AA$254=$R264,$O264,IF(AND(AA$254&gt;$R264,SUM($U264:Z264)+$K264&lt;=$F264),$K264,IF(AND(AA$254&gt;$R264,SUM($U264:Z264)+$K264&gt;$F264),$F264-SUM($U264:Z264),0))))</f>
        <v>0</v>
      </c>
      <c r="AB264" s="187">
        <f ca="1">IF(AND(AB$254=$R264,$J264=100%),$O264,IF(AB$254=$R264,$O264,IF(AND(AB$254&gt;$R264,SUM($U264:AA264)+$K264&lt;=$F264),$K264,IF(AND(AB$254&gt;$R264,SUM($U264:AA264)+$K264&gt;$F264),$F264-SUM($U264:AA264),0))))</f>
        <v>0</v>
      </c>
      <c r="AC264" s="187">
        <f ca="1">IF(AND(AC$254=$R264,$J264=100%),$O264,IF(AC$254=$R264,$O264,IF(AND(AC$254&gt;$R264,SUM($U264:AB264)+$K264&lt;=$F264),$K264,IF(AND(AC$254&gt;$R264,SUM($U264:AB264)+$K264&gt;$F264),$F264-SUM($U264:AB264),0))))</f>
        <v>0</v>
      </c>
      <c r="AD264" s="187">
        <f ca="1">IF(AND(AD$254=$R264,$J264=100%),$O264,IF(AD$254=$R264,$O264,IF(AND(AD$254&gt;$R264,SUM($U264:AC264)+$K264&lt;=$F264),$K264,IF(AND(AD$254&gt;$R264,SUM($U264:AC264)+$K264&gt;$F264),$F264-SUM($U264:AC264),0))))</f>
        <v>0</v>
      </c>
      <c r="AE264" s="187">
        <f ca="1">IF(AND(AE$254=$R264,$J264=100%),$O264,IF(AE$254=$R264,$O264,IF(AND(AE$254&gt;$R264,SUM($U264:AD264)+$K264&lt;=$F264),$K264,IF(AND(AE$254&gt;$R264,SUM($U264:AD264)+$K264&gt;$F264),$F264-SUM($U264:AD264),0))))</f>
        <v>0</v>
      </c>
      <c r="AF264" s="187">
        <f ca="1">IF(AND(AF$254=$R264,$J264=100%),$O264,IF(AF$254=$R264,$O264,IF(AND(AF$254&gt;$R264,SUM($U264:AE264)+$K264&lt;=$F264),$K264,IF(AND(AF$254&gt;$R264,SUM($U264:AE264)+$K264&gt;$F264),$F264-SUM($U264:AE264),0))))</f>
        <v>0</v>
      </c>
      <c r="AG264" s="187">
        <f ca="1">IF(AND(AG$254=$R264,$J264=100%),$O264,IF(AG$254=$R264,$O264,IF(AND(AG$254&gt;$R264,SUM($U264:AF264)+$K264&lt;=$F264),$K264,IF(AND(AG$254&gt;$R264,SUM($U264:AF264)+$K264&gt;$F264),$F264-SUM($U264:AF264),0))))</f>
        <v>0</v>
      </c>
      <c r="AI264" s="1">
        <f t="shared" ca="1" si="155"/>
        <v>0</v>
      </c>
      <c r="AJ264" s="1">
        <f t="shared" ca="1" si="155"/>
        <v>0</v>
      </c>
      <c r="AK264" s="1">
        <f t="shared" ca="1" si="155"/>
        <v>0</v>
      </c>
      <c r="AL264" s="1">
        <f t="shared" ca="1" si="155"/>
        <v>0</v>
      </c>
      <c r="AM264" s="1">
        <f t="shared" ca="1" si="155"/>
        <v>0</v>
      </c>
      <c r="AN264" s="1">
        <f t="shared" ca="1" si="155"/>
        <v>0</v>
      </c>
      <c r="AO264" s="1">
        <f t="shared" ca="1" si="155"/>
        <v>0</v>
      </c>
      <c r="AP264" s="1">
        <f t="shared" ca="1" si="155"/>
        <v>0</v>
      </c>
      <c r="AQ264" s="1">
        <f t="shared" ca="1" si="155"/>
        <v>0</v>
      </c>
      <c r="AR264" s="1">
        <f t="shared" ca="1" si="155"/>
        <v>0</v>
      </c>
      <c r="AS264" s="1">
        <f t="shared" ca="1" si="155"/>
        <v>0</v>
      </c>
      <c r="AT264" s="1">
        <f t="shared" ca="1" si="155"/>
        <v>0</v>
      </c>
      <c r="AU264" s="1">
        <f t="shared" ca="1" si="155"/>
        <v>0</v>
      </c>
    </row>
    <row r="265" spans="1:47" outlineLevel="1" x14ac:dyDescent="0.35">
      <c r="A265" s="1">
        <f t="shared" si="158"/>
        <v>20</v>
      </c>
      <c r="B265" s="1">
        <f t="shared" si="158"/>
        <v>21</v>
      </c>
      <c r="C265" s="1" t="str">
        <f ca="1">IF(ISTEXT(OFFSET(Projekt!$B$118,$A265,B$82)),OFFSET(Projekt!$B$118,$A265,B$82),"")</f>
        <v/>
      </c>
      <c r="D265" s="1" t="str">
        <f ca="1">IF(ISTEXT(OFFSET(Projekt!$B$118,$A265,C$82)),OFFSET(Projekt!$B$118,$A265,C$82),"")</f>
        <v/>
      </c>
      <c r="E265" s="1" t="str">
        <f ca="1">IF(ISTEXT(OFFSET(Projekt!$B$118,$A265,D$82)),OFFSET(Projekt!$B$118,$A265,D$82),"")</f>
        <v/>
      </c>
      <c r="F265" s="1">
        <f ca="1">IF(ISNUMBER(OFFSET(Projekt!$B$118,$B265,F$253)),OFFSET(Projekt!$B$118,$B265,F$253),"")</f>
        <v>0</v>
      </c>
      <c r="H265" s="173">
        <f t="shared" si="147"/>
        <v>0</v>
      </c>
      <c r="I265" s="173">
        <f t="shared" si="147"/>
        <v>59</v>
      </c>
      <c r="J265" s="174">
        <f t="shared" si="147"/>
        <v>0</v>
      </c>
      <c r="K265" s="1">
        <f t="shared" ca="1" si="161"/>
        <v>0</v>
      </c>
      <c r="L265" s="1">
        <f t="shared" si="162"/>
        <v>0</v>
      </c>
      <c r="M265" s="1">
        <f t="shared" si="163"/>
        <v>0</v>
      </c>
      <c r="N265" s="1">
        <f t="shared" si="156"/>
        <v>11</v>
      </c>
      <c r="O265" s="1">
        <f t="shared" ca="1" si="157"/>
        <v>0</v>
      </c>
      <c r="P265" s="185">
        <f t="shared" ca="1" si="149"/>
        <v>0</v>
      </c>
      <c r="Q265" s="185">
        <f t="shared" ca="1" si="150"/>
        <v>0</v>
      </c>
      <c r="R265" s="1">
        <f t="shared" si="151"/>
        <v>1900</v>
      </c>
      <c r="S265" s="1" t="b">
        <f t="shared" ca="1" si="152"/>
        <v>1</v>
      </c>
      <c r="T265" s="1">
        <f t="shared" ca="1" si="153"/>
        <v>0</v>
      </c>
      <c r="U265" s="186">
        <f t="shared" ca="1" si="154"/>
        <v>0</v>
      </c>
      <c r="V265" s="187">
        <f ca="1">IF(AND(V$254=$R265,$J265=100%),$O265,IF(V$254=$R265,$O265,IF(AND(V$254&gt;$R265,SUM($U265:U265)+$K265&lt;=$F265),$K265,IF(AND(V$254&gt;$R265,SUM($U265:U265)+$K265&gt;$F265),$F265-SUM($U265:U265),0))))</f>
        <v>0</v>
      </c>
      <c r="W265" s="187">
        <f ca="1">IF(AND(W$254=$R265,$J265=100%),$O265,IF(W$254=$R265,$O265,IF(AND(W$254&gt;$R265,SUM($U265:V265)+$K265&lt;=$F265),$K265,IF(AND(W$254&gt;$R265,SUM($U265:V265)+$K265&gt;$F265),$F265-SUM($U265:V265),0))))</f>
        <v>0</v>
      </c>
      <c r="X265" s="187">
        <f ca="1">IF(AND(X$254=$R265,$J265=100%),$O265,IF(X$254=$R265,$O265,IF(AND(X$254&gt;$R265,SUM($U265:W265)+$K265&lt;=$F265),$K265,IF(AND(X$254&gt;$R265,SUM($U265:W265)+$K265&gt;$F265),$F265-SUM($U265:W265),0))))</f>
        <v>0</v>
      </c>
      <c r="Y265" s="187">
        <f ca="1">IF(AND(Y$254=$R265,$J265=100%),$O265,IF(Y$254=$R265,$O265,IF(AND(Y$254&gt;$R265,SUM($U265:X265)+$K265&lt;=$F265),$K265,IF(AND(Y$254&gt;$R265,SUM($U265:X265)+$K265&gt;$F265),$F265-SUM($U265:X265),0))))</f>
        <v>0</v>
      </c>
      <c r="Z265" s="187">
        <f ca="1">IF(AND(Z$254=$R265,$J265=100%),$O265,IF(Z$254=$R265,$O265,IF(AND(Z$254&gt;$R265,SUM($U265:Y265)+$K265&lt;=$F265),$K265,IF(AND(Z$254&gt;$R265,SUM($U265:Y265)+$K265&gt;$F265),$F265-SUM($U265:Y265),0))))</f>
        <v>0</v>
      </c>
      <c r="AA265" s="187">
        <f ca="1">IF(AND(AA$254=$R265,$J265=100%),$O265,IF(AA$254=$R265,$O265,IF(AND(AA$254&gt;$R265,SUM($U265:Z265)+$K265&lt;=$F265),$K265,IF(AND(AA$254&gt;$R265,SUM($U265:Z265)+$K265&gt;$F265),$F265-SUM($U265:Z265),0))))</f>
        <v>0</v>
      </c>
      <c r="AB265" s="187">
        <f ca="1">IF(AND(AB$254=$R265,$J265=100%),$O265,IF(AB$254=$R265,$O265,IF(AND(AB$254&gt;$R265,SUM($U265:AA265)+$K265&lt;=$F265),$K265,IF(AND(AB$254&gt;$R265,SUM($U265:AA265)+$K265&gt;$F265),$F265-SUM($U265:AA265),0))))</f>
        <v>0</v>
      </c>
      <c r="AC265" s="187">
        <f ca="1">IF(AND(AC$254=$R265,$J265=100%),$O265,IF(AC$254=$R265,$O265,IF(AND(AC$254&gt;$R265,SUM($U265:AB265)+$K265&lt;=$F265),$K265,IF(AND(AC$254&gt;$R265,SUM($U265:AB265)+$K265&gt;$F265),$F265-SUM($U265:AB265),0))))</f>
        <v>0</v>
      </c>
      <c r="AD265" s="187">
        <f ca="1">IF(AND(AD$254=$R265,$J265=100%),$O265,IF(AD$254=$R265,$O265,IF(AND(AD$254&gt;$R265,SUM($U265:AC265)+$K265&lt;=$F265),$K265,IF(AND(AD$254&gt;$R265,SUM($U265:AC265)+$K265&gt;$F265),$F265-SUM($U265:AC265),0))))</f>
        <v>0</v>
      </c>
      <c r="AE265" s="187">
        <f ca="1">IF(AND(AE$254=$R265,$J265=100%),$O265,IF(AE$254=$R265,$O265,IF(AND(AE$254&gt;$R265,SUM($U265:AD265)+$K265&lt;=$F265),$K265,IF(AND(AE$254&gt;$R265,SUM($U265:AD265)+$K265&gt;$F265),$F265-SUM($U265:AD265),0))))</f>
        <v>0</v>
      </c>
      <c r="AF265" s="187">
        <f ca="1">IF(AND(AF$254=$R265,$J265=100%),$O265,IF(AF$254=$R265,$O265,IF(AND(AF$254&gt;$R265,SUM($U265:AE265)+$K265&lt;=$F265),$K265,IF(AND(AF$254&gt;$R265,SUM($U265:AE265)+$K265&gt;$F265),$F265-SUM($U265:AE265),0))))</f>
        <v>0</v>
      </c>
      <c r="AG265" s="187">
        <f ca="1">IF(AND(AG$254=$R265,$J265=100%),$O265,IF(AG$254=$R265,$O265,IF(AND(AG$254&gt;$R265,SUM($U265:AF265)+$K265&lt;=$F265),$K265,IF(AND(AG$254&gt;$R265,SUM($U265:AF265)+$K265&gt;$F265),$F265-SUM($U265:AF265),0))))</f>
        <v>0</v>
      </c>
      <c r="AI265" s="1">
        <f t="shared" ref="AI265:AU274" ca="1" si="164">ROUND(SUMIF($U$254:$AG$254,AI$254,$U265:$AG265),1)</f>
        <v>0</v>
      </c>
      <c r="AJ265" s="1">
        <f t="shared" ca="1" si="164"/>
        <v>0</v>
      </c>
      <c r="AK265" s="1">
        <f t="shared" ca="1" si="164"/>
        <v>0</v>
      </c>
      <c r="AL265" s="1">
        <f t="shared" ca="1" si="164"/>
        <v>0</v>
      </c>
      <c r="AM265" s="1">
        <f t="shared" ca="1" si="164"/>
        <v>0</v>
      </c>
      <c r="AN265" s="1">
        <f t="shared" ca="1" si="164"/>
        <v>0</v>
      </c>
      <c r="AO265" s="1">
        <f t="shared" ca="1" si="164"/>
        <v>0</v>
      </c>
      <c r="AP265" s="1">
        <f t="shared" ca="1" si="164"/>
        <v>0</v>
      </c>
      <c r="AQ265" s="1">
        <f t="shared" ca="1" si="164"/>
        <v>0</v>
      </c>
      <c r="AR265" s="1">
        <f t="shared" ca="1" si="164"/>
        <v>0</v>
      </c>
      <c r="AS265" s="1">
        <f t="shared" ca="1" si="164"/>
        <v>0</v>
      </c>
      <c r="AT265" s="1">
        <f t="shared" ca="1" si="164"/>
        <v>0</v>
      </c>
      <c r="AU265" s="1">
        <f t="shared" ca="1" si="164"/>
        <v>0</v>
      </c>
    </row>
    <row r="266" spans="1:47" outlineLevel="1" x14ac:dyDescent="0.35">
      <c r="A266" s="1">
        <f t="shared" si="158"/>
        <v>22</v>
      </c>
      <c r="B266" s="1">
        <f t="shared" si="158"/>
        <v>23</v>
      </c>
      <c r="C266" s="1" t="str">
        <f ca="1">IF(ISTEXT(OFFSET(Projekt!$B$118,$A266,B$82)),OFFSET(Projekt!$B$118,$A266,B$82),"")</f>
        <v/>
      </c>
      <c r="D266" s="1" t="str">
        <f ca="1">IF(ISTEXT(OFFSET(Projekt!$B$118,$A266,C$82)),OFFSET(Projekt!$B$118,$A266,C$82),"")</f>
        <v/>
      </c>
      <c r="E266" s="1" t="str">
        <f ca="1">IF(ISTEXT(OFFSET(Projekt!$B$118,$A266,D$82)),OFFSET(Projekt!$B$118,$A266,D$82),"")</f>
        <v/>
      </c>
      <c r="F266" s="1">
        <f ca="1">IF(ISNUMBER(OFFSET(Projekt!$B$118,$B266,F$253)),OFFSET(Projekt!$B$118,$B266,F$253),"")</f>
        <v>0</v>
      </c>
      <c r="H266" s="173">
        <f t="shared" si="147"/>
        <v>0</v>
      </c>
      <c r="I266" s="173">
        <f t="shared" si="147"/>
        <v>59</v>
      </c>
      <c r="J266" s="174">
        <f t="shared" si="147"/>
        <v>0</v>
      </c>
      <c r="K266" s="1">
        <f t="shared" ca="1" si="161"/>
        <v>0</v>
      </c>
      <c r="L266" s="1">
        <f t="shared" si="162"/>
        <v>0</v>
      </c>
      <c r="M266" s="1">
        <f t="shared" si="163"/>
        <v>0</v>
      </c>
      <c r="N266" s="1">
        <f t="shared" si="156"/>
        <v>11</v>
      </c>
      <c r="O266" s="1">
        <f t="shared" ca="1" si="157"/>
        <v>0</v>
      </c>
      <c r="P266" s="185">
        <f t="shared" ca="1" si="149"/>
        <v>0</v>
      </c>
      <c r="Q266" s="185">
        <f t="shared" ca="1" si="150"/>
        <v>0</v>
      </c>
      <c r="R266" s="1">
        <f t="shared" si="151"/>
        <v>1900</v>
      </c>
      <c r="S266" s="1" t="b">
        <f t="shared" ca="1" si="152"/>
        <v>1</v>
      </c>
      <c r="T266" s="1">
        <f t="shared" ca="1" si="153"/>
        <v>0</v>
      </c>
      <c r="U266" s="186">
        <f t="shared" ca="1" si="154"/>
        <v>0</v>
      </c>
      <c r="V266" s="187">
        <f ca="1">IF(AND(V$254=$R266,$J266=100%),$O266,IF(V$254=$R266,$O266,IF(AND(V$254&gt;$R266,SUM($U266:U266)+$K266&lt;=$F266),$K266,IF(AND(V$254&gt;$R266,SUM($U266:U266)+$K266&gt;$F266),$F266-SUM($U266:U266),0))))</f>
        <v>0</v>
      </c>
      <c r="W266" s="187">
        <f ca="1">IF(AND(W$254=$R266,$J266=100%),$O266,IF(W$254=$R266,$O266,IF(AND(W$254&gt;$R266,SUM($U266:V266)+$K266&lt;=$F266),$K266,IF(AND(W$254&gt;$R266,SUM($U266:V266)+$K266&gt;$F266),$F266-SUM($U266:V266),0))))</f>
        <v>0</v>
      </c>
      <c r="X266" s="187">
        <f ca="1">IF(AND(X$254=$R266,$J266=100%),$O266,IF(X$254=$R266,$O266,IF(AND(X$254&gt;$R266,SUM($U266:W266)+$K266&lt;=$F266),$K266,IF(AND(X$254&gt;$R266,SUM($U266:W266)+$K266&gt;$F266),$F266-SUM($U266:W266),0))))</f>
        <v>0</v>
      </c>
      <c r="Y266" s="187">
        <f ca="1">IF(AND(Y$254=$R266,$J266=100%),$O266,IF(Y$254=$R266,$O266,IF(AND(Y$254&gt;$R266,SUM($U266:X266)+$K266&lt;=$F266),$K266,IF(AND(Y$254&gt;$R266,SUM($U266:X266)+$K266&gt;$F266),$F266-SUM($U266:X266),0))))</f>
        <v>0</v>
      </c>
      <c r="Z266" s="187">
        <f ca="1">IF(AND(Z$254=$R266,$J266=100%),$O266,IF(Z$254=$R266,$O266,IF(AND(Z$254&gt;$R266,SUM($U266:Y266)+$K266&lt;=$F266),$K266,IF(AND(Z$254&gt;$R266,SUM($U266:Y266)+$K266&gt;$F266),$F266-SUM($U266:Y266),0))))</f>
        <v>0</v>
      </c>
      <c r="AA266" s="187">
        <f ca="1">IF(AND(AA$254=$R266,$J266=100%),$O266,IF(AA$254=$R266,$O266,IF(AND(AA$254&gt;$R266,SUM($U266:Z266)+$K266&lt;=$F266),$K266,IF(AND(AA$254&gt;$R266,SUM($U266:Z266)+$K266&gt;$F266),$F266-SUM($U266:Z266),0))))</f>
        <v>0</v>
      </c>
      <c r="AB266" s="187">
        <f ca="1">IF(AND(AB$254=$R266,$J266=100%),$O266,IF(AB$254=$R266,$O266,IF(AND(AB$254&gt;$R266,SUM($U266:AA266)+$K266&lt;=$F266),$K266,IF(AND(AB$254&gt;$R266,SUM($U266:AA266)+$K266&gt;$F266),$F266-SUM($U266:AA266),0))))</f>
        <v>0</v>
      </c>
      <c r="AC266" s="187">
        <f ca="1">IF(AND(AC$254=$R266,$J266=100%),$O266,IF(AC$254=$R266,$O266,IF(AND(AC$254&gt;$R266,SUM($U266:AB266)+$K266&lt;=$F266),$K266,IF(AND(AC$254&gt;$R266,SUM($U266:AB266)+$K266&gt;$F266),$F266-SUM($U266:AB266),0))))</f>
        <v>0</v>
      </c>
      <c r="AD266" s="187">
        <f ca="1">IF(AND(AD$254=$R266,$J266=100%),$O266,IF(AD$254=$R266,$O266,IF(AND(AD$254&gt;$R266,SUM($U266:AC266)+$K266&lt;=$F266),$K266,IF(AND(AD$254&gt;$R266,SUM($U266:AC266)+$K266&gt;$F266),$F266-SUM($U266:AC266),0))))</f>
        <v>0</v>
      </c>
      <c r="AE266" s="187">
        <f ca="1">IF(AND(AE$254=$R266,$J266=100%),$O266,IF(AE$254=$R266,$O266,IF(AND(AE$254&gt;$R266,SUM($U266:AD266)+$K266&lt;=$F266),$K266,IF(AND(AE$254&gt;$R266,SUM($U266:AD266)+$K266&gt;$F266),$F266-SUM($U266:AD266),0))))</f>
        <v>0</v>
      </c>
      <c r="AF266" s="187">
        <f ca="1">IF(AND(AF$254=$R266,$J266=100%),$O266,IF(AF$254=$R266,$O266,IF(AND(AF$254&gt;$R266,SUM($U266:AE266)+$K266&lt;=$F266),$K266,IF(AND(AF$254&gt;$R266,SUM($U266:AE266)+$K266&gt;$F266),$F266-SUM($U266:AE266),0))))</f>
        <v>0</v>
      </c>
      <c r="AG266" s="187">
        <f ca="1">IF(AND(AG$254=$R266,$J266=100%),$O266,IF(AG$254=$R266,$O266,IF(AND(AG$254&gt;$R266,SUM($U266:AF266)+$K266&lt;=$F266),$K266,IF(AND(AG$254&gt;$R266,SUM($U266:AF266)+$K266&gt;$F266),$F266-SUM($U266:AF266),0))))</f>
        <v>0</v>
      </c>
      <c r="AI266" s="1">
        <f t="shared" ca="1" si="164"/>
        <v>0</v>
      </c>
      <c r="AJ266" s="1">
        <f t="shared" ca="1" si="164"/>
        <v>0</v>
      </c>
      <c r="AK266" s="1">
        <f t="shared" ca="1" si="164"/>
        <v>0</v>
      </c>
      <c r="AL266" s="1">
        <f t="shared" ca="1" si="164"/>
        <v>0</v>
      </c>
      <c r="AM266" s="1">
        <f t="shared" ca="1" si="164"/>
        <v>0</v>
      </c>
      <c r="AN266" s="1">
        <f t="shared" ca="1" si="164"/>
        <v>0</v>
      </c>
      <c r="AO266" s="1">
        <f t="shared" ca="1" si="164"/>
        <v>0</v>
      </c>
      <c r="AP266" s="1">
        <f t="shared" ca="1" si="164"/>
        <v>0</v>
      </c>
      <c r="AQ266" s="1">
        <f t="shared" ca="1" si="164"/>
        <v>0</v>
      </c>
      <c r="AR266" s="1">
        <f t="shared" ca="1" si="164"/>
        <v>0</v>
      </c>
      <c r="AS266" s="1">
        <f t="shared" ca="1" si="164"/>
        <v>0</v>
      </c>
      <c r="AT266" s="1">
        <f t="shared" ca="1" si="164"/>
        <v>0</v>
      </c>
      <c r="AU266" s="1">
        <f t="shared" ca="1" si="164"/>
        <v>0</v>
      </c>
    </row>
    <row r="267" spans="1:47" outlineLevel="1" x14ac:dyDescent="0.35">
      <c r="A267" s="1">
        <f t="shared" si="158"/>
        <v>24</v>
      </c>
      <c r="B267" s="1">
        <f t="shared" si="158"/>
        <v>25</v>
      </c>
      <c r="C267" s="1" t="str">
        <f ca="1">IF(ISTEXT(OFFSET(Projekt!$B$118,$A267,B$82)),OFFSET(Projekt!$B$118,$A267,B$82),"")</f>
        <v/>
      </c>
      <c r="D267" s="1" t="str">
        <f ca="1">IF(ISTEXT(OFFSET(Projekt!$B$118,$A267,C$82)),OFFSET(Projekt!$B$118,$A267,C$82),"")</f>
        <v/>
      </c>
      <c r="E267" s="1" t="str">
        <f ca="1">IF(ISTEXT(OFFSET(Projekt!$B$118,$A267,D$82)),OFFSET(Projekt!$B$118,$A267,D$82),"")</f>
        <v/>
      </c>
      <c r="F267" s="1">
        <f ca="1">IF(ISNUMBER(OFFSET(Projekt!$B$118,$B267,F$253)),OFFSET(Projekt!$B$118,$B267,F$253),"")</f>
        <v>0</v>
      </c>
      <c r="H267" s="173">
        <f t="shared" si="147"/>
        <v>0</v>
      </c>
      <c r="I267" s="173">
        <f t="shared" si="147"/>
        <v>59</v>
      </c>
      <c r="J267" s="174">
        <f t="shared" si="147"/>
        <v>0</v>
      </c>
      <c r="K267" s="1">
        <f t="shared" ca="1" si="161"/>
        <v>0</v>
      </c>
      <c r="L267" s="1">
        <f t="shared" si="162"/>
        <v>0</v>
      </c>
      <c r="M267" s="1">
        <f t="shared" si="163"/>
        <v>0</v>
      </c>
      <c r="N267" s="1">
        <f t="shared" si="156"/>
        <v>11</v>
      </c>
      <c r="O267" s="1">
        <f t="shared" ca="1" si="157"/>
        <v>0</v>
      </c>
      <c r="P267" s="185">
        <f t="shared" ca="1" si="149"/>
        <v>0</v>
      </c>
      <c r="Q267" s="185">
        <f t="shared" ca="1" si="150"/>
        <v>0</v>
      </c>
      <c r="R267" s="1">
        <f t="shared" si="151"/>
        <v>1900</v>
      </c>
      <c r="S267" s="1" t="b">
        <f t="shared" ca="1" si="152"/>
        <v>1</v>
      </c>
      <c r="T267" s="1">
        <f t="shared" ca="1" si="153"/>
        <v>0</v>
      </c>
      <c r="U267" s="186">
        <f t="shared" ca="1" si="154"/>
        <v>0</v>
      </c>
      <c r="V267" s="187">
        <f ca="1">IF(AND(V$254=$R267,$J267=100%),$O267,IF(V$254=$R267,$O267,IF(AND(V$254&gt;$R267,SUM($U267:U267)+$K267&lt;=$F267),$K267,IF(AND(V$254&gt;$R267,SUM($U267:U267)+$K267&gt;$F267),$F267-SUM($U267:U267),0))))</f>
        <v>0</v>
      </c>
      <c r="W267" s="187">
        <f ca="1">IF(AND(W$254=$R267,$J267=100%),$O267,IF(W$254=$R267,$O267,IF(AND(W$254&gt;$R267,SUM($U267:V267)+$K267&lt;=$F267),$K267,IF(AND(W$254&gt;$R267,SUM($U267:V267)+$K267&gt;$F267),$F267-SUM($U267:V267),0))))</f>
        <v>0</v>
      </c>
      <c r="X267" s="187">
        <f ca="1">IF(AND(X$254=$R267,$J267=100%),$O267,IF(X$254=$R267,$O267,IF(AND(X$254&gt;$R267,SUM($U267:W267)+$K267&lt;=$F267),$K267,IF(AND(X$254&gt;$R267,SUM($U267:W267)+$K267&gt;$F267),$F267-SUM($U267:W267),0))))</f>
        <v>0</v>
      </c>
      <c r="Y267" s="187">
        <f ca="1">IF(AND(Y$254=$R267,$J267=100%),$O267,IF(Y$254=$R267,$O267,IF(AND(Y$254&gt;$R267,SUM($U267:X267)+$K267&lt;=$F267),$K267,IF(AND(Y$254&gt;$R267,SUM($U267:X267)+$K267&gt;$F267),$F267-SUM($U267:X267),0))))</f>
        <v>0</v>
      </c>
      <c r="Z267" s="187">
        <f ca="1">IF(AND(Z$254=$R267,$J267=100%),$O267,IF(Z$254=$R267,$O267,IF(AND(Z$254&gt;$R267,SUM($U267:Y267)+$K267&lt;=$F267),$K267,IF(AND(Z$254&gt;$R267,SUM($U267:Y267)+$K267&gt;$F267),$F267-SUM($U267:Y267),0))))</f>
        <v>0</v>
      </c>
      <c r="AA267" s="187">
        <f ca="1">IF(AND(AA$254=$R267,$J267=100%),$O267,IF(AA$254=$R267,$O267,IF(AND(AA$254&gt;$R267,SUM($U267:Z267)+$K267&lt;=$F267),$K267,IF(AND(AA$254&gt;$R267,SUM($U267:Z267)+$K267&gt;$F267),$F267-SUM($U267:Z267),0))))</f>
        <v>0</v>
      </c>
      <c r="AB267" s="187">
        <f ca="1">IF(AND(AB$254=$R267,$J267=100%),$O267,IF(AB$254=$R267,$O267,IF(AND(AB$254&gt;$R267,SUM($U267:AA267)+$K267&lt;=$F267),$K267,IF(AND(AB$254&gt;$R267,SUM($U267:AA267)+$K267&gt;$F267),$F267-SUM($U267:AA267),0))))</f>
        <v>0</v>
      </c>
      <c r="AC267" s="187">
        <f ca="1">IF(AND(AC$254=$R267,$J267=100%),$O267,IF(AC$254=$R267,$O267,IF(AND(AC$254&gt;$R267,SUM($U267:AB267)+$K267&lt;=$F267),$K267,IF(AND(AC$254&gt;$R267,SUM($U267:AB267)+$K267&gt;$F267),$F267-SUM($U267:AB267),0))))</f>
        <v>0</v>
      </c>
      <c r="AD267" s="187">
        <f ca="1">IF(AND(AD$254=$R267,$J267=100%),$O267,IF(AD$254=$R267,$O267,IF(AND(AD$254&gt;$R267,SUM($U267:AC267)+$K267&lt;=$F267),$K267,IF(AND(AD$254&gt;$R267,SUM($U267:AC267)+$K267&gt;$F267),$F267-SUM($U267:AC267),0))))</f>
        <v>0</v>
      </c>
      <c r="AE267" s="187">
        <f ca="1">IF(AND(AE$254=$R267,$J267=100%),$O267,IF(AE$254=$R267,$O267,IF(AND(AE$254&gt;$R267,SUM($U267:AD267)+$K267&lt;=$F267),$K267,IF(AND(AE$254&gt;$R267,SUM($U267:AD267)+$K267&gt;$F267),$F267-SUM($U267:AD267),0))))</f>
        <v>0</v>
      </c>
      <c r="AF267" s="187">
        <f ca="1">IF(AND(AF$254=$R267,$J267=100%),$O267,IF(AF$254=$R267,$O267,IF(AND(AF$254&gt;$R267,SUM($U267:AE267)+$K267&lt;=$F267),$K267,IF(AND(AF$254&gt;$R267,SUM($U267:AE267)+$K267&gt;$F267),$F267-SUM($U267:AE267),0))))</f>
        <v>0</v>
      </c>
      <c r="AG267" s="187">
        <f ca="1">IF(AND(AG$254=$R267,$J267=100%),$O267,IF(AG$254=$R267,$O267,IF(AND(AG$254&gt;$R267,SUM($U267:AF267)+$K267&lt;=$F267),$K267,IF(AND(AG$254&gt;$R267,SUM($U267:AF267)+$K267&gt;$F267),$F267-SUM($U267:AF267),0))))</f>
        <v>0</v>
      </c>
      <c r="AI267" s="1">
        <f t="shared" ca="1" si="164"/>
        <v>0</v>
      </c>
      <c r="AJ267" s="1">
        <f t="shared" ca="1" si="164"/>
        <v>0</v>
      </c>
      <c r="AK267" s="1">
        <f t="shared" ca="1" si="164"/>
        <v>0</v>
      </c>
      <c r="AL267" s="1">
        <f t="shared" ca="1" si="164"/>
        <v>0</v>
      </c>
      <c r="AM267" s="1">
        <f t="shared" ca="1" si="164"/>
        <v>0</v>
      </c>
      <c r="AN267" s="1">
        <f t="shared" ca="1" si="164"/>
        <v>0</v>
      </c>
      <c r="AO267" s="1">
        <f t="shared" ca="1" si="164"/>
        <v>0</v>
      </c>
      <c r="AP267" s="1">
        <f t="shared" ca="1" si="164"/>
        <v>0</v>
      </c>
      <c r="AQ267" s="1">
        <f t="shared" ca="1" si="164"/>
        <v>0</v>
      </c>
      <c r="AR267" s="1">
        <f t="shared" ca="1" si="164"/>
        <v>0</v>
      </c>
      <c r="AS267" s="1">
        <f t="shared" ca="1" si="164"/>
        <v>0</v>
      </c>
      <c r="AT267" s="1">
        <f t="shared" ca="1" si="164"/>
        <v>0</v>
      </c>
      <c r="AU267" s="1">
        <f t="shared" ca="1" si="164"/>
        <v>0</v>
      </c>
    </row>
    <row r="268" spans="1:47" outlineLevel="1" x14ac:dyDescent="0.35">
      <c r="A268" s="1">
        <f t="shared" si="158"/>
        <v>26</v>
      </c>
      <c r="B268" s="1">
        <f t="shared" si="158"/>
        <v>27</v>
      </c>
      <c r="C268" s="1" t="str">
        <f ca="1">IF(ISTEXT(OFFSET(Projekt!$B$118,$A268,B$82)),OFFSET(Projekt!$B$118,$A268,B$82),"")</f>
        <v/>
      </c>
      <c r="D268" s="1" t="str">
        <f ca="1">IF(ISTEXT(OFFSET(Projekt!$B$118,$A268,C$82)),OFFSET(Projekt!$B$118,$A268,C$82),"")</f>
        <v/>
      </c>
      <c r="E268" s="1" t="str">
        <f ca="1">IF(ISTEXT(OFFSET(Projekt!$B$118,$A268,D$82)),OFFSET(Projekt!$B$118,$A268,D$82),"")</f>
        <v/>
      </c>
      <c r="F268" s="1">
        <f ca="1">IF(ISNUMBER(OFFSET(Projekt!$B$118,$B268,F$253)),OFFSET(Projekt!$B$118,$B268,F$253),"")</f>
        <v>0</v>
      </c>
      <c r="H268" s="173">
        <f t="shared" si="147"/>
        <v>0</v>
      </c>
      <c r="I268" s="173">
        <f t="shared" si="147"/>
        <v>59</v>
      </c>
      <c r="J268" s="174">
        <f t="shared" si="147"/>
        <v>0</v>
      </c>
      <c r="K268" s="1">
        <f t="shared" ca="1" si="161"/>
        <v>0</v>
      </c>
      <c r="L268" s="1">
        <f t="shared" si="162"/>
        <v>0</v>
      </c>
      <c r="M268" s="1">
        <f t="shared" si="163"/>
        <v>0</v>
      </c>
      <c r="N268" s="1">
        <f t="shared" si="156"/>
        <v>11</v>
      </c>
      <c r="O268" s="1">
        <f t="shared" ca="1" si="157"/>
        <v>0</v>
      </c>
      <c r="P268" s="185">
        <f t="shared" ca="1" si="149"/>
        <v>0</v>
      </c>
      <c r="Q268" s="185">
        <f t="shared" ca="1" si="150"/>
        <v>0</v>
      </c>
      <c r="R268" s="1">
        <f t="shared" si="151"/>
        <v>1900</v>
      </c>
      <c r="S268" s="1" t="b">
        <f t="shared" ca="1" si="152"/>
        <v>1</v>
      </c>
      <c r="T268" s="1">
        <f t="shared" ca="1" si="153"/>
        <v>0</v>
      </c>
      <c r="U268" s="186">
        <f t="shared" ca="1" si="154"/>
        <v>0</v>
      </c>
      <c r="V268" s="187">
        <f ca="1">IF(AND(V$254=$R268,$J268=100%),$O268,IF(V$254=$R268,$O268,IF(AND(V$254&gt;$R268,SUM($U268:U268)+$K268&lt;=$F268),$K268,IF(AND(V$254&gt;$R268,SUM($U268:U268)+$K268&gt;$F268),$F268-SUM($U268:U268),0))))</f>
        <v>0</v>
      </c>
      <c r="W268" s="187">
        <f ca="1">IF(AND(W$254=$R268,$J268=100%),$O268,IF(W$254=$R268,$O268,IF(AND(W$254&gt;$R268,SUM($U268:V268)+$K268&lt;=$F268),$K268,IF(AND(W$254&gt;$R268,SUM($U268:V268)+$K268&gt;$F268),$F268-SUM($U268:V268),0))))</f>
        <v>0</v>
      </c>
      <c r="X268" s="187">
        <f ca="1">IF(AND(X$254=$R268,$J268=100%),$O268,IF(X$254=$R268,$O268,IF(AND(X$254&gt;$R268,SUM($U268:W268)+$K268&lt;=$F268),$K268,IF(AND(X$254&gt;$R268,SUM($U268:W268)+$K268&gt;$F268),$F268-SUM($U268:W268),0))))</f>
        <v>0</v>
      </c>
      <c r="Y268" s="187">
        <f ca="1">IF(AND(Y$254=$R268,$J268=100%),$O268,IF(Y$254=$R268,$O268,IF(AND(Y$254&gt;$R268,SUM($U268:X268)+$K268&lt;=$F268),$K268,IF(AND(Y$254&gt;$R268,SUM($U268:X268)+$K268&gt;$F268),$F268-SUM($U268:X268),0))))</f>
        <v>0</v>
      </c>
      <c r="Z268" s="187">
        <f ca="1">IF(AND(Z$254=$R268,$J268=100%),$O268,IF(Z$254=$R268,$O268,IF(AND(Z$254&gt;$R268,SUM($U268:Y268)+$K268&lt;=$F268),$K268,IF(AND(Z$254&gt;$R268,SUM($U268:Y268)+$K268&gt;$F268),$F268-SUM($U268:Y268),0))))</f>
        <v>0</v>
      </c>
      <c r="AA268" s="187">
        <f ca="1">IF(AND(AA$254=$R268,$J268=100%),$O268,IF(AA$254=$R268,$O268,IF(AND(AA$254&gt;$R268,SUM($U268:Z268)+$K268&lt;=$F268),$K268,IF(AND(AA$254&gt;$R268,SUM($U268:Z268)+$K268&gt;$F268),$F268-SUM($U268:Z268),0))))</f>
        <v>0</v>
      </c>
      <c r="AB268" s="187">
        <f ca="1">IF(AND(AB$254=$R268,$J268=100%),$O268,IF(AB$254=$R268,$O268,IF(AND(AB$254&gt;$R268,SUM($U268:AA268)+$K268&lt;=$F268),$K268,IF(AND(AB$254&gt;$R268,SUM($U268:AA268)+$K268&gt;$F268),$F268-SUM($U268:AA268),0))))</f>
        <v>0</v>
      </c>
      <c r="AC268" s="187">
        <f ca="1">IF(AND(AC$254=$R268,$J268=100%),$O268,IF(AC$254=$R268,$O268,IF(AND(AC$254&gt;$R268,SUM($U268:AB268)+$K268&lt;=$F268),$K268,IF(AND(AC$254&gt;$R268,SUM($U268:AB268)+$K268&gt;$F268),$F268-SUM($U268:AB268),0))))</f>
        <v>0</v>
      </c>
      <c r="AD268" s="187">
        <f ca="1">IF(AND(AD$254=$R268,$J268=100%),$O268,IF(AD$254=$R268,$O268,IF(AND(AD$254&gt;$R268,SUM($U268:AC268)+$K268&lt;=$F268),$K268,IF(AND(AD$254&gt;$R268,SUM($U268:AC268)+$K268&gt;$F268),$F268-SUM($U268:AC268),0))))</f>
        <v>0</v>
      </c>
      <c r="AE268" s="187">
        <f ca="1">IF(AND(AE$254=$R268,$J268=100%),$O268,IF(AE$254=$R268,$O268,IF(AND(AE$254&gt;$R268,SUM($U268:AD268)+$K268&lt;=$F268),$K268,IF(AND(AE$254&gt;$R268,SUM($U268:AD268)+$K268&gt;$F268),$F268-SUM($U268:AD268),0))))</f>
        <v>0</v>
      </c>
      <c r="AF268" s="187">
        <f ca="1">IF(AND(AF$254=$R268,$J268=100%),$O268,IF(AF$254=$R268,$O268,IF(AND(AF$254&gt;$R268,SUM($U268:AE268)+$K268&lt;=$F268),$K268,IF(AND(AF$254&gt;$R268,SUM($U268:AE268)+$K268&gt;$F268),$F268-SUM($U268:AE268),0))))</f>
        <v>0</v>
      </c>
      <c r="AG268" s="187">
        <f ca="1">IF(AND(AG$254=$R268,$J268=100%),$O268,IF(AG$254=$R268,$O268,IF(AND(AG$254&gt;$R268,SUM($U268:AF268)+$K268&lt;=$F268),$K268,IF(AND(AG$254&gt;$R268,SUM($U268:AF268)+$K268&gt;$F268),$F268-SUM($U268:AF268),0))))</f>
        <v>0</v>
      </c>
      <c r="AI268" s="1">
        <f t="shared" ca="1" si="164"/>
        <v>0</v>
      </c>
      <c r="AJ268" s="1">
        <f t="shared" ca="1" si="164"/>
        <v>0</v>
      </c>
      <c r="AK268" s="1">
        <f t="shared" ca="1" si="164"/>
        <v>0</v>
      </c>
      <c r="AL268" s="1">
        <f t="shared" ca="1" si="164"/>
        <v>0</v>
      </c>
      <c r="AM268" s="1">
        <f t="shared" ca="1" si="164"/>
        <v>0</v>
      </c>
      <c r="AN268" s="1">
        <f t="shared" ca="1" si="164"/>
        <v>0</v>
      </c>
      <c r="AO268" s="1">
        <f t="shared" ca="1" si="164"/>
        <v>0</v>
      </c>
      <c r="AP268" s="1">
        <f t="shared" ca="1" si="164"/>
        <v>0</v>
      </c>
      <c r="AQ268" s="1">
        <f t="shared" ca="1" si="164"/>
        <v>0</v>
      </c>
      <c r="AR268" s="1">
        <f t="shared" ca="1" si="164"/>
        <v>0</v>
      </c>
      <c r="AS268" s="1">
        <f t="shared" ca="1" si="164"/>
        <v>0</v>
      </c>
      <c r="AT268" s="1">
        <f t="shared" ca="1" si="164"/>
        <v>0</v>
      </c>
      <c r="AU268" s="1">
        <f t="shared" ca="1" si="164"/>
        <v>0</v>
      </c>
    </row>
    <row r="269" spans="1:47" outlineLevel="1" x14ac:dyDescent="0.35">
      <c r="A269" s="1">
        <f t="shared" si="158"/>
        <v>28</v>
      </c>
      <c r="B269" s="1">
        <f t="shared" si="158"/>
        <v>29</v>
      </c>
      <c r="C269" s="1" t="str">
        <f ca="1">IF(ISTEXT(OFFSET(Projekt!$B$118,$A269,B$82)),OFFSET(Projekt!$B$118,$A269,B$82),"")</f>
        <v/>
      </c>
      <c r="D269" s="1" t="str">
        <f ca="1">IF(ISTEXT(OFFSET(Projekt!$B$118,$A269,C$82)),OFFSET(Projekt!$B$118,$A269,C$82),"")</f>
        <v/>
      </c>
      <c r="E269" s="1" t="str">
        <f ca="1">IF(ISTEXT(OFFSET(Projekt!$B$118,$A269,D$82)),OFFSET(Projekt!$B$118,$A269,D$82),"")</f>
        <v/>
      </c>
      <c r="F269" s="1">
        <f ca="1">IF(ISNUMBER(OFFSET(Projekt!$B$118,$B269,F$253)),OFFSET(Projekt!$B$118,$B269,F$253),"")</f>
        <v>0</v>
      </c>
      <c r="H269" s="173">
        <f t="shared" si="147"/>
        <v>0</v>
      </c>
      <c r="I269" s="173">
        <f t="shared" si="147"/>
        <v>59</v>
      </c>
      <c r="J269" s="174">
        <f t="shared" si="147"/>
        <v>0</v>
      </c>
      <c r="K269" s="1">
        <f t="shared" ca="1" si="161"/>
        <v>0</v>
      </c>
      <c r="L269" s="1">
        <f t="shared" si="162"/>
        <v>0</v>
      </c>
      <c r="M269" s="1">
        <f t="shared" si="163"/>
        <v>0</v>
      </c>
      <c r="N269" s="1">
        <f t="shared" si="156"/>
        <v>11</v>
      </c>
      <c r="O269" s="1">
        <f t="shared" ca="1" si="157"/>
        <v>0</v>
      </c>
      <c r="P269" s="185">
        <f t="shared" ca="1" si="149"/>
        <v>0</v>
      </c>
      <c r="Q269" s="185">
        <f t="shared" ca="1" si="150"/>
        <v>0</v>
      </c>
      <c r="R269" s="1">
        <f t="shared" si="151"/>
        <v>1900</v>
      </c>
      <c r="S269" s="1" t="b">
        <f t="shared" ca="1" si="152"/>
        <v>1</v>
      </c>
      <c r="T269" s="1">
        <f t="shared" ca="1" si="153"/>
        <v>0</v>
      </c>
      <c r="U269" s="186">
        <f t="shared" ca="1" si="154"/>
        <v>0</v>
      </c>
      <c r="V269" s="187">
        <f ca="1">IF(AND(V$254=$R269,$J269=100%),$O269,IF(V$254=$R269,$O269,IF(AND(V$254&gt;$R269,SUM($U269:U269)+$K269&lt;=$F269),$K269,IF(AND(V$254&gt;$R269,SUM($U269:U269)+$K269&gt;$F269),$F269-SUM($U269:U269),0))))</f>
        <v>0</v>
      </c>
      <c r="W269" s="187">
        <f ca="1">IF(AND(W$254=$R269,$J269=100%),$O269,IF(W$254=$R269,$O269,IF(AND(W$254&gt;$R269,SUM($U269:V269)+$K269&lt;=$F269),$K269,IF(AND(W$254&gt;$R269,SUM($U269:V269)+$K269&gt;$F269),$F269-SUM($U269:V269),0))))</f>
        <v>0</v>
      </c>
      <c r="X269" s="187">
        <f ca="1">IF(AND(X$254=$R269,$J269=100%),$O269,IF(X$254=$R269,$O269,IF(AND(X$254&gt;$R269,SUM($U269:W269)+$K269&lt;=$F269),$K269,IF(AND(X$254&gt;$R269,SUM($U269:W269)+$K269&gt;$F269),$F269-SUM($U269:W269),0))))</f>
        <v>0</v>
      </c>
      <c r="Y269" s="187">
        <f ca="1">IF(AND(Y$254=$R269,$J269=100%),$O269,IF(Y$254=$R269,$O269,IF(AND(Y$254&gt;$R269,SUM($U269:X269)+$K269&lt;=$F269),$K269,IF(AND(Y$254&gt;$R269,SUM($U269:X269)+$K269&gt;$F269),$F269-SUM($U269:X269),0))))</f>
        <v>0</v>
      </c>
      <c r="Z269" s="187">
        <f ca="1">IF(AND(Z$254=$R269,$J269=100%),$O269,IF(Z$254=$R269,$O269,IF(AND(Z$254&gt;$R269,SUM($U269:Y269)+$K269&lt;=$F269),$K269,IF(AND(Z$254&gt;$R269,SUM($U269:Y269)+$K269&gt;$F269),$F269-SUM($U269:Y269),0))))</f>
        <v>0</v>
      </c>
      <c r="AA269" s="187">
        <f ca="1">IF(AND(AA$254=$R269,$J269=100%),$O269,IF(AA$254=$R269,$O269,IF(AND(AA$254&gt;$R269,SUM($U269:Z269)+$K269&lt;=$F269),$K269,IF(AND(AA$254&gt;$R269,SUM($U269:Z269)+$K269&gt;$F269),$F269-SUM($U269:Z269),0))))</f>
        <v>0</v>
      </c>
      <c r="AB269" s="187">
        <f ca="1">IF(AND(AB$254=$R269,$J269=100%),$O269,IF(AB$254=$R269,$O269,IF(AND(AB$254&gt;$R269,SUM($U269:AA269)+$K269&lt;=$F269),$K269,IF(AND(AB$254&gt;$R269,SUM($U269:AA269)+$K269&gt;$F269),$F269-SUM($U269:AA269),0))))</f>
        <v>0</v>
      </c>
      <c r="AC269" s="187">
        <f ca="1">IF(AND(AC$254=$R269,$J269=100%),$O269,IF(AC$254=$R269,$O269,IF(AND(AC$254&gt;$R269,SUM($U269:AB269)+$K269&lt;=$F269),$K269,IF(AND(AC$254&gt;$R269,SUM($U269:AB269)+$K269&gt;$F269),$F269-SUM($U269:AB269),0))))</f>
        <v>0</v>
      </c>
      <c r="AD269" s="187">
        <f ca="1">IF(AND(AD$254=$R269,$J269=100%),$O269,IF(AD$254=$R269,$O269,IF(AND(AD$254&gt;$R269,SUM($U269:AC269)+$K269&lt;=$F269),$K269,IF(AND(AD$254&gt;$R269,SUM($U269:AC269)+$K269&gt;$F269),$F269-SUM($U269:AC269),0))))</f>
        <v>0</v>
      </c>
      <c r="AE269" s="187">
        <f ca="1">IF(AND(AE$254=$R269,$J269=100%),$O269,IF(AE$254=$R269,$O269,IF(AND(AE$254&gt;$R269,SUM($U269:AD269)+$K269&lt;=$F269),$K269,IF(AND(AE$254&gt;$R269,SUM($U269:AD269)+$K269&gt;$F269),$F269-SUM($U269:AD269),0))))</f>
        <v>0</v>
      </c>
      <c r="AF269" s="187">
        <f ca="1">IF(AND(AF$254=$R269,$J269=100%),$O269,IF(AF$254=$R269,$O269,IF(AND(AF$254&gt;$R269,SUM($U269:AE269)+$K269&lt;=$F269),$K269,IF(AND(AF$254&gt;$R269,SUM($U269:AE269)+$K269&gt;$F269),$F269-SUM($U269:AE269),0))))</f>
        <v>0</v>
      </c>
      <c r="AG269" s="187">
        <f ca="1">IF(AND(AG$254=$R269,$J269=100%),$O269,IF(AG$254=$R269,$O269,IF(AND(AG$254&gt;$R269,SUM($U269:AF269)+$K269&lt;=$F269),$K269,IF(AND(AG$254&gt;$R269,SUM($U269:AF269)+$K269&gt;$F269),$F269-SUM($U269:AF269),0))))</f>
        <v>0</v>
      </c>
      <c r="AI269" s="1">
        <f t="shared" ca="1" si="164"/>
        <v>0</v>
      </c>
      <c r="AJ269" s="1">
        <f t="shared" ca="1" si="164"/>
        <v>0</v>
      </c>
      <c r="AK269" s="1">
        <f t="shared" ca="1" si="164"/>
        <v>0</v>
      </c>
      <c r="AL269" s="1">
        <f t="shared" ca="1" si="164"/>
        <v>0</v>
      </c>
      <c r="AM269" s="1">
        <f t="shared" ca="1" si="164"/>
        <v>0</v>
      </c>
      <c r="AN269" s="1">
        <f t="shared" ca="1" si="164"/>
        <v>0</v>
      </c>
      <c r="AO269" s="1">
        <f t="shared" ca="1" si="164"/>
        <v>0</v>
      </c>
      <c r="AP269" s="1">
        <f t="shared" ca="1" si="164"/>
        <v>0</v>
      </c>
      <c r="AQ269" s="1">
        <f t="shared" ca="1" si="164"/>
        <v>0</v>
      </c>
      <c r="AR269" s="1">
        <f t="shared" ca="1" si="164"/>
        <v>0</v>
      </c>
      <c r="AS269" s="1">
        <f t="shared" ca="1" si="164"/>
        <v>0</v>
      </c>
      <c r="AT269" s="1">
        <f t="shared" ca="1" si="164"/>
        <v>0</v>
      </c>
      <c r="AU269" s="1">
        <f t="shared" ca="1" si="164"/>
        <v>0</v>
      </c>
    </row>
    <row r="270" spans="1:47" outlineLevel="1" x14ac:dyDescent="0.35">
      <c r="A270" s="1">
        <f t="shared" si="158"/>
        <v>30</v>
      </c>
      <c r="B270" s="1">
        <f t="shared" si="158"/>
        <v>31</v>
      </c>
      <c r="C270" s="1" t="str">
        <f ca="1">IF(ISTEXT(OFFSET(Projekt!$B$118,$A270,B$82)),OFFSET(Projekt!$B$118,$A270,B$82),"")</f>
        <v/>
      </c>
      <c r="D270" s="1" t="str">
        <f ca="1">IF(ISTEXT(OFFSET(Projekt!$B$118,$A270,C$82)),OFFSET(Projekt!$B$118,$A270,C$82),"")</f>
        <v/>
      </c>
      <c r="E270" s="1" t="str">
        <f ca="1">IF(ISTEXT(OFFSET(Projekt!$B$118,$A270,D$82)),OFFSET(Projekt!$B$118,$A270,D$82),"")</f>
        <v/>
      </c>
      <c r="F270" s="1">
        <f ca="1">IF(ISNUMBER(OFFSET(Projekt!$B$118,$B270,F$253)),OFFSET(Projekt!$B$118,$B270,F$253),"")</f>
        <v>0</v>
      </c>
      <c r="H270" s="173">
        <f t="shared" si="147"/>
        <v>0</v>
      </c>
      <c r="I270" s="173">
        <f t="shared" si="147"/>
        <v>59</v>
      </c>
      <c r="J270" s="174">
        <f t="shared" si="147"/>
        <v>0</v>
      </c>
      <c r="K270" s="1">
        <f t="shared" ca="1" si="161"/>
        <v>0</v>
      </c>
      <c r="L270" s="1">
        <f t="shared" si="162"/>
        <v>0</v>
      </c>
      <c r="M270" s="1">
        <f t="shared" si="163"/>
        <v>0</v>
      </c>
      <c r="N270" s="1">
        <f t="shared" si="156"/>
        <v>11</v>
      </c>
      <c r="O270" s="1">
        <f t="shared" ca="1" si="157"/>
        <v>0</v>
      </c>
      <c r="P270" s="185">
        <f t="shared" ca="1" si="149"/>
        <v>0</v>
      </c>
      <c r="Q270" s="185">
        <f t="shared" ca="1" si="150"/>
        <v>0</v>
      </c>
      <c r="R270" s="1">
        <f t="shared" si="151"/>
        <v>1900</v>
      </c>
      <c r="S270" s="1" t="b">
        <f t="shared" ca="1" si="152"/>
        <v>1</v>
      </c>
      <c r="T270" s="1">
        <f t="shared" ca="1" si="153"/>
        <v>0</v>
      </c>
      <c r="U270" s="186">
        <f t="shared" ca="1" si="154"/>
        <v>0</v>
      </c>
      <c r="V270" s="187">
        <f ca="1">IF(AND(V$254=$R270,$J270=100%),$O270,IF(V$254=$R270,$O270,IF(AND(V$254&gt;$R270,SUM($U270:U270)+$K270&lt;=$F270),$K270,IF(AND(V$254&gt;$R270,SUM($U270:U270)+$K270&gt;$F270),$F270-SUM($U270:U270),0))))</f>
        <v>0</v>
      </c>
      <c r="W270" s="187">
        <f ca="1">IF(AND(W$254=$R270,$J270=100%),$O270,IF(W$254=$R270,$O270,IF(AND(W$254&gt;$R270,SUM($U270:V270)+$K270&lt;=$F270),$K270,IF(AND(W$254&gt;$R270,SUM($U270:V270)+$K270&gt;$F270),$F270-SUM($U270:V270),0))))</f>
        <v>0</v>
      </c>
      <c r="X270" s="187">
        <f ca="1">IF(AND(X$254=$R270,$J270=100%),$O270,IF(X$254=$R270,$O270,IF(AND(X$254&gt;$R270,SUM($U270:W270)+$K270&lt;=$F270),$K270,IF(AND(X$254&gt;$R270,SUM($U270:W270)+$K270&gt;$F270),$F270-SUM($U270:W270),0))))</f>
        <v>0</v>
      </c>
      <c r="Y270" s="187">
        <f ca="1">IF(AND(Y$254=$R270,$J270=100%),$O270,IF(Y$254=$R270,$O270,IF(AND(Y$254&gt;$R270,SUM($U270:X270)+$K270&lt;=$F270),$K270,IF(AND(Y$254&gt;$R270,SUM($U270:X270)+$K270&gt;$F270),$F270-SUM($U270:X270),0))))</f>
        <v>0</v>
      </c>
      <c r="Z270" s="187">
        <f ca="1">IF(AND(Z$254=$R270,$J270=100%),$O270,IF(Z$254=$R270,$O270,IF(AND(Z$254&gt;$R270,SUM($U270:Y270)+$K270&lt;=$F270),$K270,IF(AND(Z$254&gt;$R270,SUM($U270:Y270)+$K270&gt;$F270),$F270-SUM($U270:Y270),0))))</f>
        <v>0</v>
      </c>
      <c r="AA270" s="187">
        <f ca="1">IF(AND(AA$254=$R270,$J270=100%),$O270,IF(AA$254=$R270,$O270,IF(AND(AA$254&gt;$R270,SUM($U270:Z270)+$K270&lt;=$F270),$K270,IF(AND(AA$254&gt;$R270,SUM($U270:Z270)+$K270&gt;$F270),$F270-SUM($U270:Z270),0))))</f>
        <v>0</v>
      </c>
      <c r="AB270" s="187">
        <f ca="1">IF(AND(AB$254=$R270,$J270=100%),$O270,IF(AB$254=$R270,$O270,IF(AND(AB$254&gt;$R270,SUM($U270:AA270)+$K270&lt;=$F270),$K270,IF(AND(AB$254&gt;$R270,SUM($U270:AA270)+$K270&gt;$F270),$F270-SUM($U270:AA270),0))))</f>
        <v>0</v>
      </c>
      <c r="AC270" s="187">
        <f ca="1">IF(AND(AC$254=$R270,$J270=100%),$O270,IF(AC$254=$R270,$O270,IF(AND(AC$254&gt;$R270,SUM($U270:AB270)+$K270&lt;=$F270),$K270,IF(AND(AC$254&gt;$R270,SUM($U270:AB270)+$K270&gt;$F270),$F270-SUM($U270:AB270),0))))</f>
        <v>0</v>
      </c>
      <c r="AD270" s="187">
        <f ca="1">IF(AND(AD$254=$R270,$J270=100%),$O270,IF(AD$254=$R270,$O270,IF(AND(AD$254&gt;$R270,SUM($U270:AC270)+$K270&lt;=$F270),$K270,IF(AND(AD$254&gt;$R270,SUM($U270:AC270)+$K270&gt;$F270),$F270-SUM($U270:AC270),0))))</f>
        <v>0</v>
      </c>
      <c r="AE270" s="187">
        <f ca="1">IF(AND(AE$254=$R270,$J270=100%),$O270,IF(AE$254=$R270,$O270,IF(AND(AE$254&gt;$R270,SUM($U270:AD270)+$K270&lt;=$F270),$K270,IF(AND(AE$254&gt;$R270,SUM($U270:AD270)+$K270&gt;$F270),$F270-SUM($U270:AD270),0))))</f>
        <v>0</v>
      </c>
      <c r="AF270" s="187">
        <f ca="1">IF(AND(AF$254=$R270,$J270=100%),$O270,IF(AF$254=$R270,$O270,IF(AND(AF$254&gt;$R270,SUM($U270:AE270)+$K270&lt;=$F270),$K270,IF(AND(AF$254&gt;$R270,SUM($U270:AE270)+$K270&gt;$F270),$F270-SUM($U270:AE270),0))))</f>
        <v>0</v>
      </c>
      <c r="AG270" s="187">
        <f ca="1">IF(AND(AG$254=$R270,$J270=100%),$O270,IF(AG$254=$R270,$O270,IF(AND(AG$254&gt;$R270,SUM($U270:AF270)+$K270&lt;=$F270),$K270,IF(AND(AG$254&gt;$R270,SUM($U270:AF270)+$K270&gt;$F270),$F270-SUM($U270:AF270),0))))</f>
        <v>0</v>
      </c>
      <c r="AI270" s="1">
        <f t="shared" ca="1" si="164"/>
        <v>0</v>
      </c>
      <c r="AJ270" s="1">
        <f t="shared" ca="1" si="164"/>
        <v>0</v>
      </c>
      <c r="AK270" s="1">
        <f t="shared" ca="1" si="164"/>
        <v>0</v>
      </c>
      <c r="AL270" s="1">
        <f t="shared" ca="1" si="164"/>
        <v>0</v>
      </c>
      <c r="AM270" s="1">
        <f t="shared" ca="1" si="164"/>
        <v>0</v>
      </c>
      <c r="AN270" s="1">
        <f t="shared" ca="1" si="164"/>
        <v>0</v>
      </c>
      <c r="AO270" s="1">
        <f t="shared" ca="1" si="164"/>
        <v>0</v>
      </c>
      <c r="AP270" s="1">
        <f t="shared" ca="1" si="164"/>
        <v>0</v>
      </c>
      <c r="AQ270" s="1">
        <f t="shared" ca="1" si="164"/>
        <v>0</v>
      </c>
      <c r="AR270" s="1">
        <f t="shared" ca="1" si="164"/>
        <v>0</v>
      </c>
      <c r="AS270" s="1">
        <f t="shared" ca="1" si="164"/>
        <v>0</v>
      </c>
      <c r="AT270" s="1">
        <f t="shared" ca="1" si="164"/>
        <v>0</v>
      </c>
      <c r="AU270" s="1">
        <f t="shared" ca="1" si="164"/>
        <v>0</v>
      </c>
    </row>
    <row r="271" spans="1:47" outlineLevel="1" x14ac:dyDescent="0.35">
      <c r="A271" s="1">
        <f t="shared" si="158"/>
        <v>32</v>
      </c>
      <c r="B271" s="1">
        <f t="shared" si="158"/>
        <v>33</v>
      </c>
      <c r="C271" s="1" t="str">
        <f ca="1">IF(ISTEXT(OFFSET(Projekt!$B$118,$A271,B$82)),OFFSET(Projekt!$B$118,$A271,B$82),"")</f>
        <v/>
      </c>
      <c r="D271" s="1" t="str">
        <f ca="1">IF(ISTEXT(OFFSET(Projekt!$B$118,$A271,C$82)),OFFSET(Projekt!$B$118,$A271,C$82),"")</f>
        <v/>
      </c>
      <c r="E271" s="1" t="str">
        <f ca="1">IF(ISTEXT(OFFSET(Projekt!$B$118,$A271,D$82)),OFFSET(Projekt!$B$118,$A271,D$82),"")</f>
        <v/>
      </c>
      <c r="F271" s="1">
        <f ca="1">IF(ISNUMBER(OFFSET(Projekt!$B$118,$B271,F$253)),OFFSET(Projekt!$B$118,$B271,F$253),"")</f>
        <v>0</v>
      </c>
      <c r="H271" s="173">
        <f t="shared" si="147"/>
        <v>0</v>
      </c>
      <c r="I271" s="173">
        <f t="shared" si="147"/>
        <v>59</v>
      </c>
      <c r="J271" s="174">
        <f t="shared" si="147"/>
        <v>0</v>
      </c>
      <c r="K271" s="1">
        <f t="shared" ca="1" si="161"/>
        <v>0</v>
      </c>
      <c r="L271" s="1">
        <f t="shared" si="162"/>
        <v>0</v>
      </c>
      <c r="M271" s="1">
        <f t="shared" si="163"/>
        <v>0</v>
      </c>
      <c r="N271" s="1">
        <f t="shared" si="156"/>
        <v>11</v>
      </c>
      <c r="O271" s="1">
        <f t="shared" ca="1" si="157"/>
        <v>0</v>
      </c>
      <c r="P271" s="185">
        <f t="shared" ca="1" si="149"/>
        <v>0</v>
      </c>
      <c r="Q271" s="185">
        <f t="shared" ca="1" si="150"/>
        <v>0</v>
      </c>
      <c r="R271" s="1">
        <f t="shared" si="151"/>
        <v>1900</v>
      </c>
      <c r="S271" s="1" t="b">
        <f t="shared" ca="1" si="152"/>
        <v>1</v>
      </c>
      <c r="T271" s="1">
        <f t="shared" ca="1" si="153"/>
        <v>0</v>
      </c>
      <c r="U271" s="186">
        <f t="shared" ca="1" si="154"/>
        <v>0</v>
      </c>
      <c r="V271" s="187">
        <f ca="1">IF(AND(V$254=$R271,$J271=100%),$O271,IF(V$254=$R271,$O271,IF(AND(V$254&gt;$R271,SUM($U271:U271)+$K271&lt;=$F271),$K271,IF(AND(V$254&gt;$R271,SUM($U271:U271)+$K271&gt;$F271),$F271-SUM($U271:U271),0))))</f>
        <v>0</v>
      </c>
      <c r="W271" s="187">
        <f ca="1">IF(AND(W$254=$R271,$J271=100%),$O271,IF(W$254=$R271,$O271,IF(AND(W$254&gt;$R271,SUM($U271:V271)+$K271&lt;=$F271),$K271,IF(AND(W$254&gt;$R271,SUM($U271:V271)+$K271&gt;$F271),$F271-SUM($U271:V271),0))))</f>
        <v>0</v>
      </c>
      <c r="X271" s="187">
        <f ca="1">IF(AND(X$254=$R271,$J271=100%),$O271,IF(X$254=$R271,$O271,IF(AND(X$254&gt;$R271,SUM($U271:W271)+$K271&lt;=$F271),$K271,IF(AND(X$254&gt;$R271,SUM($U271:W271)+$K271&gt;$F271),$F271-SUM($U271:W271),0))))</f>
        <v>0</v>
      </c>
      <c r="Y271" s="187">
        <f ca="1">IF(AND(Y$254=$R271,$J271=100%),$O271,IF(Y$254=$R271,$O271,IF(AND(Y$254&gt;$R271,SUM($U271:X271)+$K271&lt;=$F271),$K271,IF(AND(Y$254&gt;$R271,SUM($U271:X271)+$K271&gt;$F271),$F271-SUM($U271:X271),0))))</f>
        <v>0</v>
      </c>
      <c r="Z271" s="187">
        <f ca="1">IF(AND(Z$254=$R271,$J271=100%),$O271,IF(Z$254=$R271,$O271,IF(AND(Z$254&gt;$R271,SUM($U271:Y271)+$K271&lt;=$F271),$K271,IF(AND(Z$254&gt;$R271,SUM($U271:Y271)+$K271&gt;$F271),$F271-SUM($U271:Y271),0))))</f>
        <v>0</v>
      </c>
      <c r="AA271" s="187">
        <f ca="1">IF(AND(AA$254=$R271,$J271=100%),$O271,IF(AA$254=$R271,$O271,IF(AND(AA$254&gt;$R271,SUM($U271:Z271)+$K271&lt;=$F271),$K271,IF(AND(AA$254&gt;$R271,SUM($U271:Z271)+$K271&gt;$F271),$F271-SUM($U271:Z271),0))))</f>
        <v>0</v>
      </c>
      <c r="AB271" s="187">
        <f ca="1">IF(AND(AB$254=$R271,$J271=100%),$O271,IF(AB$254=$R271,$O271,IF(AND(AB$254&gt;$R271,SUM($U271:AA271)+$K271&lt;=$F271),$K271,IF(AND(AB$254&gt;$R271,SUM($U271:AA271)+$K271&gt;$F271),$F271-SUM($U271:AA271),0))))</f>
        <v>0</v>
      </c>
      <c r="AC271" s="187">
        <f ca="1">IF(AND(AC$254=$R271,$J271=100%),$O271,IF(AC$254=$R271,$O271,IF(AND(AC$254&gt;$R271,SUM($U271:AB271)+$K271&lt;=$F271),$K271,IF(AND(AC$254&gt;$R271,SUM($U271:AB271)+$K271&gt;$F271),$F271-SUM($U271:AB271),0))))</f>
        <v>0</v>
      </c>
      <c r="AD271" s="187">
        <f ca="1">IF(AND(AD$254=$R271,$J271=100%),$O271,IF(AD$254=$R271,$O271,IF(AND(AD$254&gt;$R271,SUM($U271:AC271)+$K271&lt;=$F271),$K271,IF(AND(AD$254&gt;$R271,SUM($U271:AC271)+$K271&gt;$F271),$F271-SUM($U271:AC271),0))))</f>
        <v>0</v>
      </c>
      <c r="AE271" s="187">
        <f ca="1">IF(AND(AE$254=$R271,$J271=100%),$O271,IF(AE$254=$R271,$O271,IF(AND(AE$254&gt;$R271,SUM($U271:AD271)+$K271&lt;=$F271),$K271,IF(AND(AE$254&gt;$R271,SUM($U271:AD271)+$K271&gt;$F271),$F271-SUM($U271:AD271),0))))</f>
        <v>0</v>
      </c>
      <c r="AF271" s="187">
        <f ca="1">IF(AND(AF$254=$R271,$J271=100%),$O271,IF(AF$254=$R271,$O271,IF(AND(AF$254&gt;$R271,SUM($U271:AE271)+$K271&lt;=$F271),$K271,IF(AND(AF$254&gt;$R271,SUM($U271:AE271)+$K271&gt;$F271),$F271-SUM($U271:AE271),0))))</f>
        <v>0</v>
      </c>
      <c r="AG271" s="187">
        <f ca="1">IF(AND(AG$254=$R271,$J271=100%),$O271,IF(AG$254=$R271,$O271,IF(AND(AG$254&gt;$R271,SUM($U271:AF271)+$K271&lt;=$F271),$K271,IF(AND(AG$254&gt;$R271,SUM($U271:AF271)+$K271&gt;$F271),$F271-SUM($U271:AF271),0))))</f>
        <v>0</v>
      </c>
      <c r="AI271" s="1">
        <f t="shared" ca="1" si="164"/>
        <v>0</v>
      </c>
      <c r="AJ271" s="1">
        <f t="shared" ca="1" si="164"/>
        <v>0</v>
      </c>
      <c r="AK271" s="1">
        <f t="shared" ca="1" si="164"/>
        <v>0</v>
      </c>
      <c r="AL271" s="1">
        <f t="shared" ca="1" si="164"/>
        <v>0</v>
      </c>
      <c r="AM271" s="1">
        <f t="shared" ca="1" si="164"/>
        <v>0</v>
      </c>
      <c r="AN271" s="1">
        <f t="shared" ca="1" si="164"/>
        <v>0</v>
      </c>
      <c r="AO271" s="1">
        <f t="shared" ca="1" si="164"/>
        <v>0</v>
      </c>
      <c r="AP271" s="1">
        <f t="shared" ca="1" si="164"/>
        <v>0</v>
      </c>
      <c r="AQ271" s="1">
        <f t="shared" ca="1" si="164"/>
        <v>0</v>
      </c>
      <c r="AR271" s="1">
        <f t="shared" ca="1" si="164"/>
        <v>0</v>
      </c>
      <c r="AS271" s="1">
        <f t="shared" ca="1" si="164"/>
        <v>0</v>
      </c>
      <c r="AT271" s="1">
        <f t="shared" ca="1" si="164"/>
        <v>0</v>
      </c>
      <c r="AU271" s="1">
        <f t="shared" ca="1" si="164"/>
        <v>0</v>
      </c>
    </row>
    <row r="272" spans="1:47" outlineLevel="1" x14ac:dyDescent="0.35">
      <c r="A272" s="1">
        <f t="shared" si="158"/>
        <v>34</v>
      </c>
      <c r="B272" s="1">
        <f t="shared" si="158"/>
        <v>35</v>
      </c>
      <c r="C272" s="1" t="str">
        <f ca="1">IF(ISTEXT(OFFSET(Projekt!$B$118,$A272,B$82)),OFFSET(Projekt!$B$118,$A272,B$82),"")</f>
        <v/>
      </c>
      <c r="D272" s="1" t="str">
        <f ca="1">IF(ISTEXT(OFFSET(Projekt!$B$118,$A272,C$82)),OFFSET(Projekt!$B$118,$A272,C$82),"")</f>
        <v/>
      </c>
      <c r="E272" s="1" t="str">
        <f ca="1">IF(ISTEXT(OFFSET(Projekt!$B$118,$A272,D$82)),OFFSET(Projekt!$B$118,$A272,D$82),"")</f>
        <v/>
      </c>
      <c r="F272" s="1">
        <f ca="1">IF(ISNUMBER(OFFSET(Projekt!$B$118,$B272,F$253)),OFFSET(Projekt!$B$118,$B272,F$253),"")</f>
        <v>0</v>
      </c>
      <c r="H272" s="173">
        <f t="shared" si="147"/>
        <v>0</v>
      </c>
      <c r="I272" s="173">
        <f t="shared" si="147"/>
        <v>59</v>
      </c>
      <c r="J272" s="174">
        <f t="shared" si="147"/>
        <v>0</v>
      </c>
      <c r="K272" s="1">
        <f t="shared" ca="1" si="161"/>
        <v>0</v>
      </c>
      <c r="L272" s="1">
        <f t="shared" si="162"/>
        <v>0</v>
      </c>
      <c r="M272" s="1">
        <f t="shared" si="163"/>
        <v>0</v>
      </c>
      <c r="N272" s="1">
        <f t="shared" si="156"/>
        <v>11</v>
      </c>
      <c r="O272" s="1">
        <f t="shared" ca="1" si="157"/>
        <v>0</v>
      </c>
      <c r="P272" s="185">
        <f t="shared" ca="1" si="149"/>
        <v>0</v>
      </c>
      <c r="Q272" s="185">
        <f t="shared" ca="1" si="150"/>
        <v>0</v>
      </c>
      <c r="R272" s="1">
        <f t="shared" si="151"/>
        <v>1900</v>
      </c>
      <c r="S272" s="1" t="b">
        <f t="shared" ca="1" si="152"/>
        <v>1</v>
      </c>
      <c r="T272" s="1">
        <f t="shared" ca="1" si="153"/>
        <v>0</v>
      </c>
      <c r="U272" s="186">
        <f t="shared" ca="1" si="154"/>
        <v>0</v>
      </c>
      <c r="V272" s="187">
        <f ca="1">IF(AND(V$254=$R272,$J272=100%),$O272,IF(V$254=$R272,$O272,IF(AND(V$254&gt;$R272,SUM($U272:U272)+$K272&lt;=$F272),$K272,IF(AND(V$254&gt;$R272,SUM($U272:U272)+$K272&gt;$F272),$F272-SUM($U272:U272),0))))</f>
        <v>0</v>
      </c>
      <c r="W272" s="187">
        <f ca="1">IF(AND(W$254=$R272,$J272=100%),$O272,IF(W$254=$R272,$O272,IF(AND(W$254&gt;$R272,SUM($U272:V272)+$K272&lt;=$F272),$K272,IF(AND(W$254&gt;$R272,SUM($U272:V272)+$K272&gt;$F272),$F272-SUM($U272:V272),0))))</f>
        <v>0</v>
      </c>
      <c r="X272" s="187">
        <f ca="1">IF(AND(X$254=$R272,$J272=100%),$O272,IF(X$254=$R272,$O272,IF(AND(X$254&gt;$R272,SUM($U272:W272)+$K272&lt;=$F272),$K272,IF(AND(X$254&gt;$R272,SUM($U272:W272)+$K272&gt;$F272),$F272-SUM($U272:W272),0))))</f>
        <v>0</v>
      </c>
      <c r="Y272" s="187">
        <f ca="1">IF(AND(Y$254=$R272,$J272=100%),$O272,IF(Y$254=$R272,$O272,IF(AND(Y$254&gt;$R272,SUM($U272:X272)+$K272&lt;=$F272),$K272,IF(AND(Y$254&gt;$R272,SUM($U272:X272)+$K272&gt;$F272),$F272-SUM($U272:X272),0))))</f>
        <v>0</v>
      </c>
      <c r="Z272" s="187">
        <f ca="1">IF(AND(Z$254=$R272,$J272=100%),$O272,IF(Z$254=$R272,$O272,IF(AND(Z$254&gt;$R272,SUM($U272:Y272)+$K272&lt;=$F272),$K272,IF(AND(Z$254&gt;$R272,SUM($U272:Y272)+$K272&gt;$F272),$F272-SUM($U272:Y272),0))))</f>
        <v>0</v>
      </c>
      <c r="AA272" s="187">
        <f ca="1">IF(AND(AA$254=$R272,$J272=100%),$O272,IF(AA$254=$R272,$O272,IF(AND(AA$254&gt;$R272,SUM($U272:Z272)+$K272&lt;=$F272),$K272,IF(AND(AA$254&gt;$R272,SUM($U272:Z272)+$K272&gt;$F272),$F272-SUM($U272:Z272),0))))</f>
        <v>0</v>
      </c>
      <c r="AB272" s="187">
        <f ca="1">IF(AND(AB$254=$R272,$J272=100%),$O272,IF(AB$254=$R272,$O272,IF(AND(AB$254&gt;$R272,SUM($U272:AA272)+$K272&lt;=$F272),$K272,IF(AND(AB$254&gt;$R272,SUM($U272:AA272)+$K272&gt;$F272),$F272-SUM($U272:AA272),0))))</f>
        <v>0</v>
      </c>
      <c r="AC272" s="187">
        <f ca="1">IF(AND(AC$254=$R272,$J272=100%),$O272,IF(AC$254=$R272,$O272,IF(AND(AC$254&gt;$R272,SUM($U272:AB272)+$K272&lt;=$F272),$K272,IF(AND(AC$254&gt;$R272,SUM($U272:AB272)+$K272&gt;$F272),$F272-SUM($U272:AB272),0))))</f>
        <v>0</v>
      </c>
      <c r="AD272" s="187">
        <f ca="1">IF(AND(AD$254=$R272,$J272=100%),$O272,IF(AD$254=$R272,$O272,IF(AND(AD$254&gt;$R272,SUM($U272:AC272)+$K272&lt;=$F272),$K272,IF(AND(AD$254&gt;$R272,SUM($U272:AC272)+$K272&gt;$F272),$F272-SUM($U272:AC272),0))))</f>
        <v>0</v>
      </c>
      <c r="AE272" s="187">
        <f ca="1">IF(AND(AE$254=$R272,$J272=100%),$O272,IF(AE$254=$R272,$O272,IF(AND(AE$254&gt;$R272,SUM($U272:AD272)+$K272&lt;=$F272),$K272,IF(AND(AE$254&gt;$R272,SUM($U272:AD272)+$K272&gt;$F272),$F272-SUM($U272:AD272),0))))</f>
        <v>0</v>
      </c>
      <c r="AF272" s="187">
        <f ca="1">IF(AND(AF$254=$R272,$J272=100%),$O272,IF(AF$254=$R272,$O272,IF(AND(AF$254&gt;$R272,SUM($U272:AE272)+$K272&lt;=$F272),$K272,IF(AND(AF$254&gt;$R272,SUM($U272:AE272)+$K272&gt;$F272),$F272-SUM($U272:AE272),0))))</f>
        <v>0</v>
      </c>
      <c r="AG272" s="187">
        <f ca="1">IF(AND(AG$254=$R272,$J272=100%),$O272,IF(AG$254=$R272,$O272,IF(AND(AG$254&gt;$R272,SUM($U272:AF272)+$K272&lt;=$F272),$K272,IF(AND(AG$254&gt;$R272,SUM($U272:AF272)+$K272&gt;$F272),$F272-SUM($U272:AF272),0))))</f>
        <v>0</v>
      </c>
      <c r="AI272" s="1">
        <f t="shared" ca="1" si="164"/>
        <v>0</v>
      </c>
      <c r="AJ272" s="1">
        <f t="shared" ca="1" si="164"/>
        <v>0</v>
      </c>
      <c r="AK272" s="1">
        <f t="shared" ca="1" si="164"/>
        <v>0</v>
      </c>
      <c r="AL272" s="1">
        <f t="shared" ca="1" si="164"/>
        <v>0</v>
      </c>
      <c r="AM272" s="1">
        <f t="shared" ca="1" si="164"/>
        <v>0</v>
      </c>
      <c r="AN272" s="1">
        <f t="shared" ca="1" si="164"/>
        <v>0</v>
      </c>
      <c r="AO272" s="1">
        <f t="shared" ca="1" si="164"/>
        <v>0</v>
      </c>
      <c r="AP272" s="1">
        <f t="shared" ca="1" si="164"/>
        <v>0</v>
      </c>
      <c r="AQ272" s="1">
        <f t="shared" ca="1" si="164"/>
        <v>0</v>
      </c>
      <c r="AR272" s="1">
        <f t="shared" ca="1" si="164"/>
        <v>0</v>
      </c>
      <c r="AS272" s="1">
        <f t="shared" ca="1" si="164"/>
        <v>0</v>
      </c>
      <c r="AT272" s="1">
        <f t="shared" ca="1" si="164"/>
        <v>0</v>
      </c>
      <c r="AU272" s="1">
        <f t="shared" ca="1" si="164"/>
        <v>0</v>
      </c>
    </row>
    <row r="273" spans="1:47" outlineLevel="1" x14ac:dyDescent="0.35">
      <c r="A273" s="1">
        <f t="shared" si="158"/>
        <v>36</v>
      </c>
      <c r="B273" s="1">
        <f t="shared" si="158"/>
        <v>37</v>
      </c>
      <c r="C273" s="1" t="str">
        <f ca="1">IF(ISTEXT(OFFSET(Projekt!$B$118,$A273,B$82)),OFFSET(Projekt!$B$118,$A273,B$82),"")</f>
        <v/>
      </c>
      <c r="D273" s="1" t="str">
        <f ca="1">IF(ISTEXT(OFFSET(Projekt!$B$118,$A273,C$82)),OFFSET(Projekt!$B$118,$A273,C$82),"")</f>
        <v/>
      </c>
      <c r="E273" s="1" t="str">
        <f ca="1">IF(ISTEXT(OFFSET(Projekt!$B$118,$A273,D$82)),OFFSET(Projekt!$B$118,$A273,D$82),"")</f>
        <v/>
      </c>
      <c r="F273" s="1">
        <f ca="1">IF(ISNUMBER(OFFSET(Projekt!$B$118,$B273,F$253)),OFFSET(Projekt!$B$118,$B273,F$253),"")</f>
        <v>0</v>
      </c>
      <c r="H273" s="173">
        <f t="shared" si="147"/>
        <v>0</v>
      </c>
      <c r="I273" s="173">
        <f t="shared" si="147"/>
        <v>59</v>
      </c>
      <c r="J273" s="174">
        <f t="shared" si="147"/>
        <v>0</v>
      </c>
      <c r="K273" s="1">
        <f t="shared" ca="1" si="161"/>
        <v>0</v>
      </c>
      <c r="L273" s="1">
        <f t="shared" si="162"/>
        <v>0</v>
      </c>
      <c r="M273" s="1">
        <f t="shared" si="163"/>
        <v>0</v>
      </c>
      <c r="N273" s="1">
        <f t="shared" si="156"/>
        <v>11</v>
      </c>
      <c r="O273" s="1">
        <f t="shared" ca="1" si="157"/>
        <v>0</v>
      </c>
      <c r="P273" s="185">
        <f t="shared" ca="1" si="149"/>
        <v>0</v>
      </c>
      <c r="Q273" s="185">
        <f t="shared" ca="1" si="150"/>
        <v>0</v>
      </c>
      <c r="R273" s="1">
        <f t="shared" si="151"/>
        <v>1900</v>
      </c>
      <c r="S273" s="1" t="b">
        <f t="shared" ca="1" si="152"/>
        <v>1</v>
      </c>
      <c r="T273" s="1">
        <f t="shared" ca="1" si="153"/>
        <v>0</v>
      </c>
      <c r="U273" s="186">
        <f t="shared" ca="1" si="154"/>
        <v>0</v>
      </c>
      <c r="V273" s="187">
        <f ca="1">IF(AND(V$254=$R273,$J273=100%),$O273,IF(V$254=$R273,$O273,IF(AND(V$254&gt;$R273,SUM($U273:U273)+$K273&lt;=$F273),$K273,IF(AND(V$254&gt;$R273,SUM($U273:U273)+$K273&gt;$F273),$F273-SUM($U273:U273),0))))</f>
        <v>0</v>
      </c>
      <c r="W273" s="187">
        <f ca="1">IF(AND(W$254=$R273,$J273=100%),$O273,IF(W$254=$R273,$O273,IF(AND(W$254&gt;$R273,SUM($U273:V273)+$K273&lt;=$F273),$K273,IF(AND(W$254&gt;$R273,SUM($U273:V273)+$K273&gt;$F273),$F273-SUM($U273:V273),0))))</f>
        <v>0</v>
      </c>
      <c r="X273" s="187">
        <f ca="1">IF(AND(X$254=$R273,$J273=100%),$O273,IF(X$254=$R273,$O273,IF(AND(X$254&gt;$R273,SUM($U273:W273)+$K273&lt;=$F273),$K273,IF(AND(X$254&gt;$R273,SUM($U273:W273)+$K273&gt;$F273),$F273-SUM($U273:W273),0))))</f>
        <v>0</v>
      </c>
      <c r="Y273" s="187">
        <f ca="1">IF(AND(Y$254=$R273,$J273=100%),$O273,IF(Y$254=$R273,$O273,IF(AND(Y$254&gt;$R273,SUM($U273:X273)+$K273&lt;=$F273),$K273,IF(AND(Y$254&gt;$R273,SUM($U273:X273)+$K273&gt;$F273),$F273-SUM($U273:X273),0))))</f>
        <v>0</v>
      </c>
      <c r="Z273" s="187">
        <f ca="1">IF(AND(Z$254=$R273,$J273=100%),$O273,IF(Z$254=$R273,$O273,IF(AND(Z$254&gt;$R273,SUM($U273:Y273)+$K273&lt;=$F273),$K273,IF(AND(Z$254&gt;$R273,SUM($U273:Y273)+$K273&gt;$F273),$F273-SUM($U273:Y273),0))))</f>
        <v>0</v>
      </c>
      <c r="AA273" s="187">
        <f ca="1">IF(AND(AA$254=$R273,$J273=100%),$O273,IF(AA$254=$R273,$O273,IF(AND(AA$254&gt;$R273,SUM($U273:Z273)+$K273&lt;=$F273),$K273,IF(AND(AA$254&gt;$R273,SUM($U273:Z273)+$K273&gt;$F273),$F273-SUM($U273:Z273),0))))</f>
        <v>0</v>
      </c>
      <c r="AB273" s="187">
        <f ca="1">IF(AND(AB$254=$R273,$J273=100%),$O273,IF(AB$254=$R273,$O273,IF(AND(AB$254&gt;$R273,SUM($U273:AA273)+$K273&lt;=$F273),$K273,IF(AND(AB$254&gt;$R273,SUM($U273:AA273)+$K273&gt;$F273),$F273-SUM($U273:AA273),0))))</f>
        <v>0</v>
      </c>
      <c r="AC273" s="187">
        <f ca="1">IF(AND(AC$254=$R273,$J273=100%),$O273,IF(AC$254=$R273,$O273,IF(AND(AC$254&gt;$R273,SUM($U273:AB273)+$K273&lt;=$F273),$K273,IF(AND(AC$254&gt;$R273,SUM($U273:AB273)+$K273&gt;$F273),$F273-SUM($U273:AB273),0))))</f>
        <v>0</v>
      </c>
      <c r="AD273" s="187">
        <f ca="1">IF(AND(AD$254=$R273,$J273=100%),$O273,IF(AD$254=$R273,$O273,IF(AND(AD$254&gt;$R273,SUM($U273:AC273)+$K273&lt;=$F273),$K273,IF(AND(AD$254&gt;$R273,SUM($U273:AC273)+$K273&gt;$F273),$F273-SUM($U273:AC273),0))))</f>
        <v>0</v>
      </c>
      <c r="AE273" s="187">
        <f ca="1">IF(AND(AE$254=$R273,$J273=100%),$O273,IF(AE$254=$R273,$O273,IF(AND(AE$254&gt;$R273,SUM($U273:AD273)+$K273&lt;=$F273),$K273,IF(AND(AE$254&gt;$R273,SUM($U273:AD273)+$K273&gt;$F273),$F273-SUM($U273:AD273),0))))</f>
        <v>0</v>
      </c>
      <c r="AF273" s="187">
        <f ca="1">IF(AND(AF$254=$R273,$J273=100%),$O273,IF(AF$254=$R273,$O273,IF(AND(AF$254&gt;$R273,SUM($U273:AE273)+$K273&lt;=$F273),$K273,IF(AND(AF$254&gt;$R273,SUM($U273:AE273)+$K273&gt;$F273),$F273-SUM($U273:AE273),0))))</f>
        <v>0</v>
      </c>
      <c r="AG273" s="187">
        <f ca="1">IF(AND(AG$254=$R273,$J273=100%),$O273,IF(AG$254=$R273,$O273,IF(AND(AG$254&gt;$R273,SUM($U273:AF273)+$K273&lt;=$F273),$K273,IF(AND(AG$254&gt;$R273,SUM($U273:AF273)+$K273&gt;$F273),$F273-SUM($U273:AF273),0))))</f>
        <v>0</v>
      </c>
      <c r="AI273" s="1">
        <f t="shared" ca="1" si="164"/>
        <v>0</v>
      </c>
      <c r="AJ273" s="1">
        <f t="shared" ca="1" si="164"/>
        <v>0</v>
      </c>
      <c r="AK273" s="1">
        <f t="shared" ca="1" si="164"/>
        <v>0</v>
      </c>
      <c r="AL273" s="1">
        <f t="shared" ca="1" si="164"/>
        <v>0</v>
      </c>
      <c r="AM273" s="1">
        <f t="shared" ca="1" si="164"/>
        <v>0</v>
      </c>
      <c r="AN273" s="1">
        <f t="shared" ca="1" si="164"/>
        <v>0</v>
      </c>
      <c r="AO273" s="1">
        <f t="shared" ca="1" si="164"/>
        <v>0</v>
      </c>
      <c r="AP273" s="1">
        <f t="shared" ca="1" si="164"/>
        <v>0</v>
      </c>
      <c r="AQ273" s="1">
        <f t="shared" ca="1" si="164"/>
        <v>0</v>
      </c>
      <c r="AR273" s="1">
        <f t="shared" ca="1" si="164"/>
        <v>0</v>
      </c>
      <c r="AS273" s="1">
        <f t="shared" ca="1" si="164"/>
        <v>0</v>
      </c>
      <c r="AT273" s="1">
        <f t="shared" ca="1" si="164"/>
        <v>0</v>
      </c>
      <c r="AU273" s="1">
        <f t="shared" ca="1" si="164"/>
        <v>0</v>
      </c>
    </row>
    <row r="274" spans="1:47" outlineLevel="1" x14ac:dyDescent="0.35">
      <c r="A274" s="1">
        <f t="shared" si="158"/>
        <v>38</v>
      </c>
      <c r="B274" s="1">
        <f t="shared" si="158"/>
        <v>39</v>
      </c>
      <c r="C274" s="1" t="str">
        <f ca="1">IF(ISTEXT(OFFSET(Projekt!$B$118,$A274,B$82)),OFFSET(Projekt!$B$118,$A274,B$82),"")</f>
        <v/>
      </c>
      <c r="D274" s="1" t="str">
        <f ca="1">IF(ISTEXT(OFFSET(Projekt!$B$118,$A274,C$82)),OFFSET(Projekt!$B$118,$A274,C$82),"")</f>
        <v/>
      </c>
      <c r="E274" s="1" t="str">
        <f ca="1">IF(ISTEXT(OFFSET(Projekt!$B$118,$A274,D$82)),OFFSET(Projekt!$B$118,$A274,D$82),"")</f>
        <v/>
      </c>
      <c r="F274" s="1">
        <f ca="1">IF(ISNUMBER(OFFSET(Projekt!$B$118,$B274,F$253)),OFFSET(Projekt!$B$118,$B274,F$253),"")</f>
        <v>0</v>
      </c>
      <c r="H274" s="173">
        <f t="shared" si="147"/>
        <v>0</v>
      </c>
      <c r="I274" s="173">
        <f t="shared" si="147"/>
        <v>59</v>
      </c>
      <c r="J274" s="174">
        <f t="shared" si="147"/>
        <v>0</v>
      </c>
      <c r="K274" s="1">
        <f t="shared" ca="1" si="161"/>
        <v>0</v>
      </c>
      <c r="L274" s="1">
        <f t="shared" si="162"/>
        <v>0</v>
      </c>
      <c r="M274" s="1">
        <f t="shared" si="163"/>
        <v>0</v>
      </c>
      <c r="N274" s="1">
        <f t="shared" si="156"/>
        <v>11</v>
      </c>
      <c r="O274" s="1">
        <f t="shared" ca="1" si="157"/>
        <v>0</v>
      </c>
      <c r="P274" s="185">
        <f t="shared" ca="1" si="149"/>
        <v>0</v>
      </c>
      <c r="Q274" s="185">
        <f t="shared" ca="1" si="150"/>
        <v>0</v>
      </c>
      <c r="R274" s="1">
        <f t="shared" si="151"/>
        <v>1900</v>
      </c>
      <c r="S274" s="1" t="b">
        <f t="shared" ca="1" si="152"/>
        <v>1</v>
      </c>
      <c r="T274" s="1">
        <f t="shared" ca="1" si="153"/>
        <v>0</v>
      </c>
      <c r="U274" s="186">
        <f t="shared" ca="1" si="154"/>
        <v>0</v>
      </c>
      <c r="V274" s="187">
        <f ca="1">IF(AND(V$254=$R274,$J274=100%),$O274,IF(V$254=$R274,$O274,IF(AND(V$254&gt;$R274,SUM($U274:U274)+$K274&lt;=$F274),$K274,IF(AND(V$254&gt;$R274,SUM($U274:U274)+$K274&gt;$F274),$F274-SUM($U274:U274),0))))</f>
        <v>0</v>
      </c>
      <c r="W274" s="187">
        <f ca="1">IF(AND(W$254=$R274,$J274=100%),$O274,IF(W$254=$R274,$O274,IF(AND(W$254&gt;$R274,SUM($U274:V274)+$K274&lt;=$F274),$K274,IF(AND(W$254&gt;$R274,SUM($U274:V274)+$K274&gt;$F274),$F274-SUM($U274:V274),0))))</f>
        <v>0</v>
      </c>
      <c r="X274" s="187">
        <f ca="1">IF(AND(X$254=$R274,$J274=100%),$O274,IF(X$254=$R274,$O274,IF(AND(X$254&gt;$R274,SUM($U274:W274)+$K274&lt;=$F274),$K274,IF(AND(X$254&gt;$R274,SUM($U274:W274)+$K274&gt;$F274),$F274-SUM($U274:W274),0))))</f>
        <v>0</v>
      </c>
      <c r="Y274" s="187">
        <f ca="1">IF(AND(Y$254=$R274,$J274=100%),$O274,IF(Y$254=$R274,$O274,IF(AND(Y$254&gt;$R274,SUM($U274:X274)+$K274&lt;=$F274),$K274,IF(AND(Y$254&gt;$R274,SUM($U274:X274)+$K274&gt;$F274),$F274-SUM($U274:X274),0))))</f>
        <v>0</v>
      </c>
      <c r="Z274" s="187">
        <f ca="1">IF(AND(Z$254=$R274,$J274=100%),$O274,IF(Z$254=$R274,$O274,IF(AND(Z$254&gt;$R274,SUM($U274:Y274)+$K274&lt;=$F274),$K274,IF(AND(Z$254&gt;$R274,SUM($U274:Y274)+$K274&gt;$F274),$F274-SUM($U274:Y274),0))))</f>
        <v>0</v>
      </c>
      <c r="AA274" s="187">
        <f ca="1">IF(AND(AA$254=$R274,$J274=100%),$O274,IF(AA$254=$R274,$O274,IF(AND(AA$254&gt;$R274,SUM($U274:Z274)+$K274&lt;=$F274),$K274,IF(AND(AA$254&gt;$R274,SUM($U274:Z274)+$K274&gt;$F274),$F274-SUM($U274:Z274),0))))</f>
        <v>0</v>
      </c>
      <c r="AB274" s="187">
        <f ca="1">IF(AND(AB$254=$R274,$J274=100%),$O274,IF(AB$254=$R274,$O274,IF(AND(AB$254&gt;$R274,SUM($U274:AA274)+$K274&lt;=$F274),$K274,IF(AND(AB$254&gt;$R274,SUM($U274:AA274)+$K274&gt;$F274),$F274-SUM($U274:AA274),0))))</f>
        <v>0</v>
      </c>
      <c r="AC274" s="187">
        <f ca="1">IF(AND(AC$254=$R274,$J274=100%),$O274,IF(AC$254=$R274,$O274,IF(AND(AC$254&gt;$R274,SUM($U274:AB274)+$K274&lt;=$F274),$K274,IF(AND(AC$254&gt;$R274,SUM($U274:AB274)+$K274&gt;$F274),$F274-SUM($U274:AB274),0))))</f>
        <v>0</v>
      </c>
      <c r="AD274" s="187">
        <f ca="1">IF(AND(AD$254=$R274,$J274=100%),$O274,IF(AD$254=$R274,$O274,IF(AND(AD$254&gt;$R274,SUM($U274:AC274)+$K274&lt;=$F274),$K274,IF(AND(AD$254&gt;$R274,SUM($U274:AC274)+$K274&gt;$F274),$F274-SUM($U274:AC274),0))))</f>
        <v>0</v>
      </c>
      <c r="AE274" s="187">
        <f ca="1">IF(AND(AE$254=$R274,$J274=100%),$O274,IF(AE$254=$R274,$O274,IF(AND(AE$254&gt;$R274,SUM($U274:AD274)+$K274&lt;=$F274),$K274,IF(AND(AE$254&gt;$R274,SUM($U274:AD274)+$K274&gt;$F274),$F274-SUM($U274:AD274),0))))</f>
        <v>0</v>
      </c>
      <c r="AF274" s="187">
        <f ca="1">IF(AND(AF$254=$R274,$J274=100%),$O274,IF(AF$254=$R274,$O274,IF(AND(AF$254&gt;$R274,SUM($U274:AE274)+$K274&lt;=$F274),$K274,IF(AND(AF$254&gt;$R274,SUM($U274:AE274)+$K274&gt;$F274),$F274-SUM($U274:AE274),0))))</f>
        <v>0</v>
      </c>
      <c r="AG274" s="187">
        <f ca="1">IF(AND(AG$254=$R274,$J274=100%),$O274,IF(AG$254=$R274,$O274,IF(AND(AG$254&gt;$R274,SUM($U274:AF274)+$K274&lt;=$F274),$K274,IF(AND(AG$254&gt;$R274,SUM($U274:AF274)+$K274&gt;$F274),$F274-SUM($U274:AF274),0))))</f>
        <v>0</v>
      </c>
      <c r="AI274" s="1">
        <f t="shared" ca="1" si="164"/>
        <v>0</v>
      </c>
      <c r="AJ274" s="1">
        <f t="shared" ca="1" si="164"/>
        <v>0</v>
      </c>
      <c r="AK274" s="1">
        <f t="shared" ca="1" si="164"/>
        <v>0</v>
      </c>
      <c r="AL274" s="1">
        <f t="shared" ca="1" si="164"/>
        <v>0</v>
      </c>
      <c r="AM274" s="1">
        <f t="shared" ca="1" si="164"/>
        <v>0</v>
      </c>
      <c r="AN274" s="1">
        <f t="shared" ca="1" si="164"/>
        <v>0</v>
      </c>
      <c r="AO274" s="1">
        <f t="shared" ca="1" si="164"/>
        <v>0</v>
      </c>
      <c r="AP274" s="1">
        <f t="shared" ca="1" si="164"/>
        <v>0</v>
      </c>
      <c r="AQ274" s="1">
        <f t="shared" ca="1" si="164"/>
        <v>0</v>
      </c>
      <c r="AR274" s="1">
        <f t="shared" ca="1" si="164"/>
        <v>0</v>
      </c>
      <c r="AS274" s="1">
        <f t="shared" ca="1" si="164"/>
        <v>0</v>
      </c>
      <c r="AT274" s="1">
        <f t="shared" ca="1" si="164"/>
        <v>0</v>
      </c>
      <c r="AU274" s="1">
        <f t="shared" ca="1" si="164"/>
        <v>0</v>
      </c>
    </row>
    <row r="275" spans="1:47" outlineLevel="1" x14ac:dyDescent="0.35">
      <c r="A275" s="1">
        <f t="shared" si="158"/>
        <v>40</v>
      </c>
      <c r="B275" s="1">
        <f t="shared" si="158"/>
        <v>41</v>
      </c>
      <c r="C275" s="1" t="str">
        <f ca="1">IF(ISTEXT(OFFSET(Projekt!$B$118,$A275,B$82)),OFFSET(Projekt!$B$118,$A275,B$82),"")</f>
        <v/>
      </c>
      <c r="D275" s="1" t="str">
        <f ca="1">IF(ISTEXT(OFFSET(Projekt!$B$118,$A275,C$82)),OFFSET(Projekt!$B$118,$A275,C$82),"")</f>
        <v/>
      </c>
      <c r="E275" s="1" t="str">
        <f ca="1">IF(ISTEXT(OFFSET(Projekt!$B$118,$A275,D$82)),OFFSET(Projekt!$B$118,$A275,D$82),"")</f>
        <v/>
      </c>
      <c r="F275" s="1">
        <f ca="1">IF(ISNUMBER(OFFSET(Projekt!$B$118,$B275,F$253)),OFFSET(Projekt!$B$118,$B275,F$253),"")</f>
        <v>0</v>
      </c>
      <c r="H275" s="173">
        <f t="shared" si="147"/>
        <v>0</v>
      </c>
      <c r="I275" s="173">
        <f t="shared" si="147"/>
        <v>59</v>
      </c>
      <c r="J275" s="174">
        <f t="shared" si="147"/>
        <v>0</v>
      </c>
      <c r="K275" s="1">
        <f t="shared" ca="1" si="161"/>
        <v>0</v>
      </c>
      <c r="L275" s="1">
        <f t="shared" si="162"/>
        <v>0</v>
      </c>
      <c r="M275" s="1">
        <f t="shared" si="163"/>
        <v>0</v>
      </c>
      <c r="N275" s="1">
        <f t="shared" si="156"/>
        <v>11</v>
      </c>
      <c r="O275" s="1">
        <f t="shared" ca="1" si="157"/>
        <v>0</v>
      </c>
      <c r="P275" s="185">
        <f t="shared" ca="1" si="149"/>
        <v>0</v>
      </c>
      <c r="Q275" s="185">
        <f t="shared" ca="1" si="150"/>
        <v>0</v>
      </c>
      <c r="R275" s="1">
        <f t="shared" si="151"/>
        <v>1900</v>
      </c>
      <c r="S275" s="1" t="b">
        <f t="shared" ca="1" si="152"/>
        <v>1</v>
      </c>
      <c r="T275" s="1">
        <f t="shared" ca="1" si="153"/>
        <v>0</v>
      </c>
      <c r="U275" s="186">
        <f t="shared" ca="1" si="154"/>
        <v>0</v>
      </c>
      <c r="V275" s="187">
        <f ca="1">IF(AND(V$254=$R275,$J275=100%),$O275,IF(V$254=$R275,$O275,IF(AND(V$254&gt;$R275,SUM($U275:U275)+$K275&lt;=$F275),$K275,IF(AND(V$254&gt;$R275,SUM($U275:U275)+$K275&gt;$F275),$F275-SUM($U275:U275),0))))</f>
        <v>0</v>
      </c>
      <c r="W275" s="187">
        <f ca="1">IF(AND(W$254=$R275,$J275=100%),$O275,IF(W$254=$R275,$O275,IF(AND(W$254&gt;$R275,SUM($U275:V275)+$K275&lt;=$F275),$K275,IF(AND(W$254&gt;$R275,SUM($U275:V275)+$K275&gt;$F275),$F275-SUM($U275:V275),0))))</f>
        <v>0</v>
      </c>
      <c r="X275" s="187">
        <f ca="1">IF(AND(X$254=$R275,$J275=100%),$O275,IF(X$254=$R275,$O275,IF(AND(X$254&gt;$R275,SUM($U275:W275)+$K275&lt;=$F275),$K275,IF(AND(X$254&gt;$R275,SUM($U275:W275)+$K275&gt;$F275),$F275-SUM($U275:W275),0))))</f>
        <v>0</v>
      </c>
      <c r="Y275" s="187">
        <f ca="1">IF(AND(Y$254=$R275,$J275=100%),$O275,IF(Y$254=$R275,$O275,IF(AND(Y$254&gt;$R275,SUM($U275:X275)+$K275&lt;=$F275),$K275,IF(AND(Y$254&gt;$R275,SUM($U275:X275)+$K275&gt;$F275),$F275-SUM($U275:X275),0))))</f>
        <v>0</v>
      </c>
      <c r="Z275" s="187">
        <f ca="1">IF(AND(Z$254=$R275,$J275=100%),$O275,IF(Z$254=$R275,$O275,IF(AND(Z$254&gt;$R275,SUM($U275:Y275)+$K275&lt;=$F275),$K275,IF(AND(Z$254&gt;$R275,SUM($U275:Y275)+$K275&gt;$F275),$F275-SUM($U275:Y275),0))))</f>
        <v>0</v>
      </c>
      <c r="AA275" s="187">
        <f ca="1">IF(AND(AA$254=$R275,$J275=100%),$O275,IF(AA$254=$R275,$O275,IF(AND(AA$254&gt;$R275,SUM($U275:Z275)+$K275&lt;=$F275),$K275,IF(AND(AA$254&gt;$R275,SUM($U275:Z275)+$K275&gt;$F275),$F275-SUM($U275:Z275),0))))</f>
        <v>0</v>
      </c>
      <c r="AB275" s="187">
        <f ca="1">IF(AND(AB$254=$R275,$J275=100%),$O275,IF(AB$254=$R275,$O275,IF(AND(AB$254&gt;$R275,SUM($U275:AA275)+$K275&lt;=$F275),$K275,IF(AND(AB$254&gt;$R275,SUM($U275:AA275)+$K275&gt;$F275),$F275-SUM($U275:AA275),0))))</f>
        <v>0</v>
      </c>
      <c r="AC275" s="187">
        <f ca="1">IF(AND(AC$254=$R275,$J275=100%),$O275,IF(AC$254=$R275,$O275,IF(AND(AC$254&gt;$R275,SUM($U275:AB275)+$K275&lt;=$F275),$K275,IF(AND(AC$254&gt;$R275,SUM($U275:AB275)+$K275&gt;$F275),$F275-SUM($U275:AB275),0))))</f>
        <v>0</v>
      </c>
      <c r="AD275" s="187">
        <f ca="1">IF(AND(AD$254=$R275,$J275=100%),$O275,IF(AD$254=$R275,$O275,IF(AND(AD$254&gt;$R275,SUM($U275:AC275)+$K275&lt;=$F275),$K275,IF(AND(AD$254&gt;$R275,SUM($U275:AC275)+$K275&gt;$F275),$F275-SUM($U275:AC275),0))))</f>
        <v>0</v>
      </c>
      <c r="AE275" s="187">
        <f ca="1">IF(AND(AE$254=$R275,$J275=100%),$O275,IF(AE$254=$R275,$O275,IF(AND(AE$254&gt;$R275,SUM($U275:AD275)+$K275&lt;=$F275),$K275,IF(AND(AE$254&gt;$R275,SUM($U275:AD275)+$K275&gt;$F275),$F275-SUM($U275:AD275),0))))</f>
        <v>0</v>
      </c>
      <c r="AF275" s="187">
        <f ca="1">IF(AND(AF$254=$R275,$J275=100%),$O275,IF(AF$254=$R275,$O275,IF(AND(AF$254&gt;$R275,SUM($U275:AE275)+$K275&lt;=$F275),$K275,IF(AND(AF$254&gt;$R275,SUM($U275:AE275)+$K275&gt;$F275),$F275-SUM($U275:AE275),0))))</f>
        <v>0</v>
      </c>
      <c r="AG275" s="187">
        <f ca="1">IF(AND(AG$254=$R275,$J275=100%),$O275,IF(AG$254=$R275,$O275,IF(AND(AG$254&gt;$R275,SUM($U275:AF275)+$K275&lt;=$F275),$K275,IF(AND(AG$254&gt;$R275,SUM($U275:AF275)+$K275&gt;$F275),$F275-SUM($U275:AF275),0))))</f>
        <v>0</v>
      </c>
      <c r="AI275" s="1">
        <f t="shared" ref="AI275:AU284" ca="1" si="165">ROUND(SUMIF($U$254:$AG$254,AI$254,$U275:$AG275),1)</f>
        <v>0</v>
      </c>
      <c r="AJ275" s="1">
        <f t="shared" ca="1" si="165"/>
        <v>0</v>
      </c>
      <c r="AK275" s="1">
        <f t="shared" ca="1" si="165"/>
        <v>0</v>
      </c>
      <c r="AL275" s="1">
        <f t="shared" ca="1" si="165"/>
        <v>0</v>
      </c>
      <c r="AM275" s="1">
        <f t="shared" ca="1" si="165"/>
        <v>0</v>
      </c>
      <c r="AN275" s="1">
        <f t="shared" ca="1" si="165"/>
        <v>0</v>
      </c>
      <c r="AO275" s="1">
        <f t="shared" ca="1" si="165"/>
        <v>0</v>
      </c>
      <c r="AP275" s="1">
        <f t="shared" ca="1" si="165"/>
        <v>0</v>
      </c>
      <c r="AQ275" s="1">
        <f t="shared" ca="1" si="165"/>
        <v>0</v>
      </c>
      <c r="AR275" s="1">
        <f t="shared" ca="1" si="165"/>
        <v>0</v>
      </c>
      <c r="AS275" s="1">
        <f t="shared" ca="1" si="165"/>
        <v>0</v>
      </c>
      <c r="AT275" s="1">
        <f t="shared" ca="1" si="165"/>
        <v>0</v>
      </c>
      <c r="AU275" s="1">
        <f t="shared" ca="1" si="165"/>
        <v>0</v>
      </c>
    </row>
    <row r="276" spans="1:47" outlineLevel="1" x14ac:dyDescent="0.35">
      <c r="A276" s="1">
        <f t="shared" si="158"/>
        <v>42</v>
      </c>
      <c r="B276" s="1">
        <f t="shared" si="158"/>
        <v>43</v>
      </c>
      <c r="C276" s="1" t="str">
        <f ca="1">IF(ISTEXT(OFFSET(Projekt!$B$118,$A276,B$82)),OFFSET(Projekt!$B$118,$A276,B$82),"")</f>
        <v/>
      </c>
      <c r="D276" s="1" t="str">
        <f ca="1">IF(ISTEXT(OFFSET(Projekt!$B$118,$A276,C$82)),OFFSET(Projekt!$B$118,$A276,C$82),"")</f>
        <v/>
      </c>
      <c r="E276" s="1" t="str">
        <f ca="1">IF(ISTEXT(OFFSET(Projekt!$B$118,$A276,D$82)),OFFSET(Projekt!$B$118,$A276,D$82),"")</f>
        <v/>
      </c>
      <c r="F276" s="1">
        <f ca="1">IF(ISNUMBER(OFFSET(Projekt!$B$118,$B276,F$253)),OFFSET(Projekt!$B$118,$B276,F$253),"")</f>
        <v>0</v>
      </c>
      <c r="H276" s="173">
        <f t="shared" si="147"/>
        <v>0</v>
      </c>
      <c r="I276" s="173">
        <f t="shared" si="147"/>
        <v>59</v>
      </c>
      <c r="J276" s="174">
        <f t="shared" si="147"/>
        <v>0</v>
      </c>
      <c r="K276" s="1">
        <f t="shared" ca="1" si="161"/>
        <v>0</v>
      </c>
      <c r="L276" s="1">
        <f t="shared" si="162"/>
        <v>0</v>
      </c>
      <c r="M276" s="1">
        <f t="shared" si="163"/>
        <v>0</v>
      </c>
      <c r="N276" s="1">
        <f t="shared" si="156"/>
        <v>11</v>
      </c>
      <c r="O276" s="1">
        <f t="shared" ca="1" si="157"/>
        <v>0</v>
      </c>
      <c r="P276" s="185">
        <f t="shared" ca="1" si="149"/>
        <v>0</v>
      </c>
      <c r="Q276" s="185">
        <f t="shared" ca="1" si="150"/>
        <v>0</v>
      </c>
      <c r="R276" s="1">
        <f t="shared" si="151"/>
        <v>1900</v>
      </c>
      <c r="S276" s="1" t="b">
        <f t="shared" ca="1" si="152"/>
        <v>1</v>
      </c>
      <c r="T276" s="1">
        <f t="shared" ca="1" si="153"/>
        <v>0</v>
      </c>
      <c r="U276" s="186">
        <f t="shared" ca="1" si="154"/>
        <v>0</v>
      </c>
      <c r="V276" s="187">
        <f ca="1">IF(AND(V$254=$R276,$J276=100%),$O276,IF(V$254=$R276,$O276,IF(AND(V$254&gt;$R276,SUM($U276:U276)+$K276&lt;=$F276),$K276,IF(AND(V$254&gt;$R276,SUM($U276:U276)+$K276&gt;$F276),$F276-SUM($U276:U276),0))))</f>
        <v>0</v>
      </c>
      <c r="W276" s="187">
        <f ca="1">IF(AND(W$254=$R276,$J276=100%),$O276,IF(W$254=$R276,$O276,IF(AND(W$254&gt;$R276,SUM($U276:V276)+$K276&lt;=$F276),$K276,IF(AND(W$254&gt;$R276,SUM($U276:V276)+$K276&gt;$F276),$F276-SUM($U276:V276),0))))</f>
        <v>0</v>
      </c>
      <c r="X276" s="187">
        <f ca="1">IF(AND(X$254=$R276,$J276=100%),$O276,IF(X$254=$R276,$O276,IF(AND(X$254&gt;$R276,SUM($U276:W276)+$K276&lt;=$F276),$K276,IF(AND(X$254&gt;$R276,SUM($U276:W276)+$K276&gt;$F276),$F276-SUM($U276:W276),0))))</f>
        <v>0</v>
      </c>
      <c r="Y276" s="187">
        <f ca="1">IF(AND(Y$254=$R276,$J276=100%),$O276,IF(Y$254=$R276,$O276,IF(AND(Y$254&gt;$R276,SUM($U276:X276)+$K276&lt;=$F276),$K276,IF(AND(Y$254&gt;$R276,SUM($U276:X276)+$K276&gt;$F276),$F276-SUM($U276:X276),0))))</f>
        <v>0</v>
      </c>
      <c r="Z276" s="187">
        <f ca="1">IF(AND(Z$254=$R276,$J276=100%),$O276,IF(Z$254=$R276,$O276,IF(AND(Z$254&gt;$R276,SUM($U276:Y276)+$K276&lt;=$F276),$K276,IF(AND(Z$254&gt;$R276,SUM($U276:Y276)+$K276&gt;$F276),$F276-SUM($U276:Y276),0))))</f>
        <v>0</v>
      </c>
      <c r="AA276" s="187">
        <f ca="1">IF(AND(AA$254=$R276,$J276=100%),$O276,IF(AA$254=$R276,$O276,IF(AND(AA$254&gt;$R276,SUM($U276:Z276)+$K276&lt;=$F276),$K276,IF(AND(AA$254&gt;$R276,SUM($U276:Z276)+$K276&gt;$F276),$F276-SUM($U276:Z276),0))))</f>
        <v>0</v>
      </c>
      <c r="AB276" s="187">
        <f ca="1">IF(AND(AB$254=$R276,$J276=100%),$O276,IF(AB$254=$R276,$O276,IF(AND(AB$254&gt;$R276,SUM($U276:AA276)+$K276&lt;=$F276),$K276,IF(AND(AB$254&gt;$R276,SUM($U276:AA276)+$K276&gt;$F276),$F276-SUM($U276:AA276),0))))</f>
        <v>0</v>
      </c>
      <c r="AC276" s="187">
        <f ca="1">IF(AND(AC$254=$R276,$J276=100%),$O276,IF(AC$254=$R276,$O276,IF(AND(AC$254&gt;$R276,SUM($U276:AB276)+$K276&lt;=$F276),$K276,IF(AND(AC$254&gt;$R276,SUM($U276:AB276)+$K276&gt;$F276),$F276-SUM($U276:AB276),0))))</f>
        <v>0</v>
      </c>
      <c r="AD276" s="187">
        <f ca="1">IF(AND(AD$254=$R276,$J276=100%),$O276,IF(AD$254=$R276,$O276,IF(AND(AD$254&gt;$R276,SUM($U276:AC276)+$K276&lt;=$F276),$K276,IF(AND(AD$254&gt;$R276,SUM($U276:AC276)+$K276&gt;$F276),$F276-SUM($U276:AC276),0))))</f>
        <v>0</v>
      </c>
      <c r="AE276" s="187">
        <f ca="1">IF(AND(AE$254=$R276,$J276=100%),$O276,IF(AE$254=$R276,$O276,IF(AND(AE$254&gt;$R276,SUM($U276:AD276)+$K276&lt;=$F276),$K276,IF(AND(AE$254&gt;$R276,SUM($U276:AD276)+$K276&gt;$F276),$F276-SUM($U276:AD276),0))))</f>
        <v>0</v>
      </c>
      <c r="AF276" s="187">
        <f ca="1">IF(AND(AF$254=$R276,$J276=100%),$O276,IF(AF$254=$R276,$O276,IF(AND(AF$254&gt;$R276,SUM($U276:AE276)+$K276&lt;=$F276),$K276,IF(AND(AF$254&gt;$R276,SUM($U276:AE276)+$K276&gt;$F276),$F276-SUM($U276:AE276),0))))</f>
        <v>0</v>
      </c>
      <c r="AG276" s="187">
        <f ca="1">IF(AND(AG$254=$R276,$J276=100%),$O276,IF(AG$254=$R276,$O276,IF(AND(AG$254&gt;$R276,SUM($U276:AF276)+$K276&lt;=$F276),$K276,IF(AND(AG$254&gt;$R276,SUM($U276:AF276)+$K276&gt;$F276),$F276-SUM($U276:AF276),0))))</f>
        <v>0</v>
      </c>
      <c r="AI276" s="1">
        <f t="shared" ca="1" si="165"/>
        <v>0</v>
      </c>
      <c r="AJ276" s="1">
        <f t="shared" ca="1" si="165"/>
        <v>0</v>
      </c>
      <c r="AK276" s="1">
        <f t="shared" ca="1" si="165"/>
        <v>0</v>
      </c>
      <c r="AL276" s="1">
        <f t="shared" ca="1" si="165"/>
        <v>0</v>
      </c>
      <c r="AM276" s="1">
        <f t="shared" ca="1" si="165"/>
        <v>0</v>
      </c>
      <c r="AN276" s="1">
        <f t="shared" ca="1" si="165"/>
        <v>0</v>
      </c>
      <c r="AO276" s="1">
        <f t="shared" ca="1" si="165"/>
        <v>0</v>
      </c>
      <c r="AP276" s="1">
        <f t="shared" ca="1" si="165"/>
        <v>0</v>
      </c>
      <c r="AQ276" s="1">
        <f t="shared" ca="1" si="165"/>
        <v>0</v>
      </c>
      <c r="AR276" s="1">
        <f t="shared" ca="1" si="165"/>
        <v>0</v>
      </c>
      <c r="AS276" s="1">
        <f t="shared" ca="1" si="165"/>
        <v>0</v>
      </c>
      <c r="AT276" s="1">
        <f t="shared" ca="1" si="165"/>
        <v>0</v>
      </c>
      <c r="AU276" s="1">
        <f t="shared" ca="1" si="165"/>
        <v>0</v>
      </c>
    </row>
    <row r="277" spans="1:47" outlineLevel="1" x14ac:dyDescent="0.35">
      <c r="A277" s="1">
        <f t="shared" si="158"/>
        <v>44</v>
      </c>
      <c r="B277" s="1">
        <f t="shared" si="158"/>
        <v>45</v>
      </c>
      <c r="C277" s="1" t="str">
        <f ca="1">IF(ISTEXT(OFFSET(Projekt!$B$118,$A277,B$82)),OFFSET(Projekt!$B$118,$A277,B$82),"")</f>
        <v/>
      </c>
      <c r="D277" s="1" t="str">
        <f ca="1">IF(ISTEXT(OFFSET(Projekt!$B$118,$A277,C$82)),OFFSET(Projekt!$B$118,$A277,C$82),"")</f>
        <v/>
      </c>
      <c r="E277" s="1" t="str">
        <f ca="1">IF(ISTEXT(OFFSET(Projekt!$B$118,$A277,D$82)),OFFSET(Projekt!$B$118,$A277,D$82),"")</f>
        <v/>
      </c>
      <c r="F277" s="1">
        <f ca="1">IF(ISNUMBER(OFFSET(Projekt!$B$118,$B277,F$253)),OFFSET(Projekt!$B$118,$B277,F$253),"")</f>
        <v>0</v>
      </c>
      <c r="H277" s="173">
        <f t="shared" si="147"/>
        <v>0</v>
      </c>
      <c r="I277" s="173">
        <f t="shared" si="147"/>
        <v>59</v>
      </c>
      <c r="J277" s="174">
        <f t="shared" si="147"/>
        <v>0</v>
      </c>
      <c r="K277" s="1">
        <f t="shared" ca="1" si="161"/>
        <v>0</v>
      </c>
      <c r="L277" s="1">
        <f t="shared" si="162"/>
        <v>0</v>
      </c>
      <c r="M277" s="1">
        <f t="shared" si="163"/>
        <v>0</v>
      </c>
      <c r="N277" s="1">
        <f t="shared" si="156"/>
        <v>11</v>
      </c>
      <c r="O277" s="1">
        <f t="shared" ca="1" si="157"/>
        <v>0</v>
      </c>
      <c r="P277" s="185">
        <f t="shared" ca="1" si="149"/>
        <v>0</v>
      </c>
      <c r="Q277" s="185">
        <f t="shared" ca="1" si="150"/>
        <v>0</v>
      </c>
      <c r="R277" s="1">
        <f t="shared" si="151"/>
        <v>1900</v>
      </c>
      <c r="S277" s="1" t="b">
        <f t="shared" ca="1" si="152"/>
        <v>1</v>
      </c>
      <c r="T277" s="1">
        <f t="shared" ca="1" si="153"/>
        <v>0</v>
      </c>
      <c r="U277" s="186">
        <f t="shared" ca="1" si="154"/>
        <v>0</v>
      </c>
      <c r="V277" s="187">
        <f ca="1">IF(AND(V$254=$R277,$J277=100%),$O277,IF(V$254=$R277,$O277,IF(AND(V$254&gt;$R277,SUM($U277:U277)+$K277&lt;=$F277),$K277,IF(AND(V$254&gt;$R277,SUM($U277:U277)+$K277&gt;$F277),$F277-SUM($U277:U277),0))))</f>
        <v>0</v>
      </c>
      <c r="W277" s="187">
        <f ca="1">IF(AND(W$254=$R277,$J277=100%),$O277,IF(W$254=$R277,$O277,IF(AND(W$254&gt;$R277,SUM($U277:V277)+$K277&lt;=$F277),$K277,IF(AND(W$254&gt;$R277,SUM($U277:V277)+$K277&gt;$F277),$F277-SUM($U277:V277),0))))</f>
        <v>0</v>
      </c>
      <c r="X277" s="187">
        <f ca="1">IF(AND(X$254=$R277,$J277=100%),$O277,IF(X$254=$R277,$O277,IF(AND(X$254&gt;$R277,SUM($U277:W277)+$K277&lt;=$F277),$K277,IF(AND(X$254&gt;$R277,SUM($U277:W277)+$K277&gt;$F277),$F277-SUM($U277:W277),0))))</f>
        <v>0</v>
      </c>
      <c r="Y277" s="187">
        <f ca="1">IF(AND(Y$254=$R277,$J277=100%),$O277,IF(Y$254=$R277,$O277,IF(AND(Y$254&gt;$R277,SUM($U277:X277)+$K277&lt;=$F277),$K277,IF(AND(Y$254&gt;$R277,SUM($U277:X277)+$K277&gt;$F277),$F277-SUM($U277:X277),0))))</f>
        <v>0</v>
      </c>
      <c r="Z277" s="187">
        <f ca="1">IF(AND(Z$254=$R277,$J277=100%),$O277,IF(Z$254=$R277,$O277,IF(AND(Z$254&gt;$R277,SUM($U277:Y277)+$K277&lt;=$F277),$K277,IF(AND(Z$254&gt;$R277,SUM($U277:Y277)+$K277&gt;$F277),$F277-SUM($U277:Y277),0))))</f>
        <v>0</v>
      </c>
      <c r="AA277" s="187">
        <f ca="1">IF(AND(AA$254=$R277,$J277=100%),$O277,IF(AA$254=$R277,$O277,IF(AND(AA$254&gt;$R277,SUM($U277:Z277)+$K277&lt;=$F277),$K277,IF(AND(AA$254&gt;$R277,SUM($U277:Z277)+$K277&gt;$F277),$F277-SUM($U277:Z277),0))))</f>
        <v>0</v>
      </c>
      <c r="AB277" s="187">
        <f ca="1">IF(AND(AB$254=$R277,$J277=100%),$O277,IF(AB$254=$R277,$O277,IF(AND(AB$254&gt;$R277,SUM($U277:AA277)+$K277&lt;=$F277),$K277,IF(AND(AB$254&gt;$R277,SUM($U277:AA277)+$K277&gt;$F277),$F277-SUM($U277:AA277),0))))</f>
        <v>0</v>
      </c>
      <c r="AC277" s="187">
        <f ca="1">IF(AND(AC$254=$R277,$J277=100%),$O277,IF(AC$254=$R277,$O277,IF(AND(AC$254&gt;$R277,SUM($U277:AB277)+$K277&lt;=$F277),$K277,IF(AND(AC$254&gt;$R277,SUM($U277:AB277)+$K277&gt;$F277),$F277-SUM($U277:AB277),0))))</f>
        <v>0</v>
      </c>
      <c r="AD277" s="187">
        <f ca="1">IF(AND(AD$254=$R277,$J277=100%),$O277,IF(AD$254=$R277,$O277,IF(AND(AD$254&gt;$R277,SUM($U277:AC277)+$K277&lt;=$F277),$K277,IF(AND(AD$254&gt;$R277,SUM($U277:AC277)+$K277&gt;$F277),$F277-SUM($U277:AC277),0))))</f>
        <v>0</v>
      </c>
      <c r="AE277" s="187">
        <f ca="1">IF(AND(AE$254=$R277,$J277=100%),$O277,IF(AE$254=$R277,$O277,IF(AND(AE$254&gt;$R277,SUM($U277:AD277)+$K277&lt;=$F277),$K277,IF(AND(AE$254&gt;$R277,SUM($U277:AD277)+$K277&gt;$F277),$F277-SUM($U277:AD277),0))))</f>
        <v>0</v>
      </c>
      <c r="AF277" s="187">
        <f ca="1">IF(AND(AF$254=$R277,$J277=100%),$O277,IF(AF$254=$R277,$O277,IF(AND(AF$254&gt;$R277,SUM($U277:AE277)+$K277&lt;=$F277),$K277,IF(AND(AF$254&gt;$R277,SUM($U277:AE277)+$K277&gt;$F277),$F277-SUM($U277:AE277),0))))</f>
        <v>0</v>
      </c>
      <c r="AG277" s="187">
        <f ca="1">IF(AND(AG$254=$R277,$J277=100%),$O277,IF(AG$254=$R277,$O277,IF(AND(AG$254&gt;$R277,SUM($U277:AF277)+$K277&lt;=$F277),$K277,IF(AND(AG$254&gt;$R277,SUM($U277:AF277)+$K277&gt;$F277),$F277-SUM($U277:AF277),0))))</f>
        <v>0</v>
      </c>
      <c r="AI277" s="1">
        <f t="shared" ca="1" si="165"/>
        <v>0</v>
      </c>
      <c r="AJ277" s="1">
        <f t="shared" ca="1" si="165"/>
        <v>0</v>
      </c>
      <c r="AK277" s="1">
        <f t="shared" ca="1" si="165"/>
        <v>0</v>
      </c>
      <c r="AL277" s="1">
        <f t="shared" ca="1" si="165"/>
        <v>0</v>
      </c>
      <c r="AM277" s="1">
        <f t="shared" ca="1" si="165"/>
        <v>0</v>
      </c>
      <c r="AN277" s="1">
        <f t="shared" ca="1" si="165"/>
        <v>0</v>
      </c>
      <c r="AO277" s="1">
        <f t="shared" ca="1" si="165"/>
        <v>0</v>
      </c>
      <c r="AP277" s="1">
        <f t="shared" ca="1" si="165"/>
        <v>0</v>
      </c>
      <c r="AQ277" s="1">
        <f t="shared" ca="1" si="165"/>
        <v>0</v>
      </c>
      <c r="AR277" s="1">
        <f t="shared" ca="1" si="165"/>
        <v>0</v>
      </c>
      <c r="AS277" s="1">
        <f t="shared" ca="1" si="165"/>
        <v>0</v>
      </c>
      <c r="AT277" s="1">
        <f t="shared" ca="1" si="165"/>
        <v>0</v>
      </c>
      <c r="AU277" s="1">
        <f t="shared" ca="1" si="165"/>
        <v>0</v>
      </c>
    </row>
    <row r="278" spans="1:47" outlineLevel="1" x14ac:dyDescent="0.35">
      <c r="A278" s="1">
        <f t="shared" si="158"/>
        <v>46</v>
      </c>
      <c r="B278" s="1">
        <f t="shared" si="158"/>
        <v>47</v>
      </c>
      <c r="C278" s="1" t="str">
        <f ca="1">IF(ISTEXT(OFFSET(Projekt!$B$118,$A278,B$82)),OFFSET(Projekt!$B$118,$A278,B$82),"")</f>
        <v/>
      </c>
      <c r="D278" s="1" t="str">
        <f ca="1">IF(ISTEXT(OFFSET(Projekt!$B$118,$A278,C$82)),OFFSET(Projekt!$B$118,$A278,C$82),"")</f>
        <v/>
      </c>
      <c r="E278" s="1" t="str">
        <f ca="1">IF(ISTEXT(OFFSET(Projekt!$B$118,$A278,D$82)),OFFSET(Projekt!$B$118,$A278,D$82),"")</f>
        <v/>
      </c>
      <c r="F278" s="1">
        <f ca="1">IF(ISNUMBER(OFFSET(Projekt!$B$118,$B278,F$253)),OFFSET(Projekt!$B$118,$B278,F$253),"")</f>
        <v>0</v>
      </c>
      <c r="H278" s="173">
        <f t="shared" si="147"/>
        <v>0</v>
      </c>
      <c r="I278" s="173">
        <f t="shared" si="147"/>
        <v>59</v>
      </c>
      <c r="J278" s="174">
        <f t="shared" si="147"/>
        <v>0</v>
      </c>
      <c r="K278" s="1">
        <f t="shared" ca="1" si="161"/>
        <v>0</v>
      </c>
      <c r="L278" s="1">
        <f t="shared" si="162"/>
        <v>0</v>
      </c>
      <c r="M278" s="1">
        <f t="shared" si="163"/>
        <v>0</v>
      </c>
      <c r="N278" s="1">
        <f t="shared" si="156"/>
        <v>11</v>
      </c>
      <c r="O278" s="1">
        <f t="shared" ca="1" si="157"/>
        <v>0</v>
      </c>
      <c r="P278" s="185">
        <f t="shared" ca="1" si="149"/>
        <v>0</v>
      </c>
      <c r="Q278" s="185">
        <f t="shared" ca="1" si="150"/>
        <v>0</v>
      </c>
      <c r="R278" s="1">
        <f t="shared" si="151"/>
        <v>1900</v>
      </c>
      <c r="S278" s="1" t="b">
        <f t="shared" ca="1" si="152"/>
        <v>1</v>
      </c>
      <c r="T278" s="1">
        <f t="shared" ca="1" si="153"/>
        <v>0</v>
      </c>
      <c r="U278" s="186">
        <f t="shared" ca="1" si="154"/>
        <v>0</v>
      </c>
      <c r="V278" s="187">
        <f ca="1">IF(AND(V$254=$R278,$J278=100%),$O278,IF(V$254=$R278,$O278,IF(AND(V$254&gt;$R278,SUM($U278:U278)+$K278&lt;=$F278),$K278,IF(AND(V$254&gt;$R278,SUM($U278:U278)+$K278&gt;$F278),$F278-SUM($U278:U278),0))))</f>
        <v>0</v>
      </c>
      <c r="W278" s="187">
        <f ca="1">IF(AND(W$254=$R278,$J278=100%),$O278,IF(W$254=$R278,$O278,IF(AND(W$254&gt;$R278,SUM($U278:V278)+$K278&lt;=$F278),$K278,IF(AND(W$254&gt;$R278,SUM($U278:V278)+$K278&gt;$F278),$F278-SUM($U278:V278),0))))</f>
        <v>0</v>
      </c>
      <c r="X278" s="187">
        <f ca="1">IF(AND(X$254=$R278,$J278=100%),$O278,IF(X$254=$R278,$O278,IF(AND(X$254&gt;$R278,SUM($U278:W278)+$K278&lt;=$F278),$K278,IF(AND(X$254&gt;$R278,SUM($U278:W278)+$K278&gt;$F278),$F278-SUM($U278:W278),0))))</f>
        <v>0</v>
      </c>
      <c r="Y278" s="187">
        <f ca="1">IF(AND(Y$254=$R278,$J278=100%),$O278,IF(Y$254=$R278,$O278,IF(AND(Y$254&gt;$R278,SUM($U278:X278)+$K278&lt;=$F278),$K278,IF(AND(Y$254&gt;$R278,SUM($U278:X278)+$K278&gt;$F278),$F278-SUM($U278:X278),0))))</f>
        <v>0</v>
      </c>
      <c r="Z278" s="187">
        <f ca="1">IF(AND(Z$254=$R278,$J278=100%),$O278,IF(Z$254=$R278,$O278,IF(AND(Z$254&gt;$R278,SUM($U278:Y278)+$K278&lt;=$F278),$K278,IF(AND(Z$254&gt;$R278,SUM($U278:Y278)+$K278&gt;$F278),$F278-SUM($U278:Y278),0))))</f>
        <v>0</v>
      </c>
      <c r="AA278" s="187">
        <f ca="1">IF(AND(AA$254=$R278,$J278=100%),$O278,IF(AA$254=$R278,$O278,IF(AND(AA$254&gt;$R278,SUM($U278:Z278)+$K278&lt;=$F278),$K278,IF(AND(AA$254&gt;$R278,SUM($U278:Z278)+$K278&gt;$F278),$F278-SUM($U278:Z278),0))))</f>
        <v>0</v>
      </c>
      <c r="AB278" s="187">
        <f ca="1">IF(AND(AB$254=$R278,$J278=100%),$O278,IF(AB$254=$R278,$O278,IF(AND(AB$254&gt;$R278,SUM($U278:AA278)+$K278&lt;=$F278),$K278,IF(AND(AB$254&gt;$R278,SUM($U278:AA278)+$K278&gt;$F278),$F278-SUM($U278:AA278),0))))</f>
        <v>0</v>
      </c>
      <c r="AC278" s="187">
        <f ca="1">IF(AND(AC$254=$R278,$J278=100%),$O278,IF(AC$254=$R278,$O278,IF(AND(AC$254&gt;$R278,SUM($U278:AB278)+$K278&lt;=$F278),$K278,IF(AND(AC$254&gt;$R278,SUM($U278:AB278)+$K278&gt;$F278),$F278-SUM($U278:AB278),0))))</f>
        <v>0</v>
      </c>
      <c r="AD278" s="187">
        <f ca="1">IF(AND(AD$254=$R278,$J278=100%),$O278,IF(AD$254=$R278,$O278,IF(AND(AD$254&gt;$R278,SUM($U278:AC278)+$K278&lt;=$F278),$K278,IF(AND(AD$254&gt;$R278,SUM($U278:AC278)+$K278&gt;$F278),$F278-SUM($U278:AC278),0))))</f>
        <v>0</v>
      </c>
      <c r="AE278" s="187">
        <f ca="1">IF(AND(AE$254=$R278,$J278=100%),$O278,IF(AE$254=$R278,$O278,IF(AND(AE$254&gt;$R278,SUM($U278:AD278)+$K278&lt;=$F278),$K278,IF(AND(AE$254&gt;$R278,SUM($U278:AD278)+$K278&gt;$F278),$F278-SUM($U278:AD278),0))))</f>
        <v>0</v>
      </c>
      <c r="AF278" s="187">
        <f ca="1">IF(AND(AF$254=$R278,$J278=100%),$O278,IF(AF$254=$R278,$O278,IF(AND(AF$254&gt;$R278,SUM($U278:AE278)+$K278&lt;=$F278),$K278,IF(AND(AF$254&gt;$R278,SUM($U278:AE278)+$K278&gt;$F278),$F278-SUM($U278:AE278),0))))</f>
        <v>0</v>
      </c>
      <c r="AG278" s="187">
        <f ca="1">IF(AND(AG$254=$R278,$J278=100%),$O278,IF(AG$254=$R278,$O278,IF(AND(AG$254&gt;$R278,SUM($U278:AF278)+$K278&lt;=$F278),$K278,IF(AND(AG$254&gt;$R278,SUM($U278:AF278)+$K278&gt;$F278),$F278-SUM($U278:AF278),0))))</f>
        <v>0</v>
      </c>
      <c r="AI278" s="1">
        <f t="shared" ca="1" si="165"/>
        <v>0</v>
      </c>
      <c r="AJ278" s="1">
        <f t="shared" ca="1" si="165"/>
        <v>0</v>
      </c>
      <c r="AK278" s="1">
        <f t="shared" ca="1" si="165"/>
        <v>0</v>
      </c>
      <c r="AL278" s="1">
        <f t="shared" ca="1" si="165"/>
        <v>0</v>
      </c>
      <c r="AM278" s="1">
        <f t="shared" ca="1" si="165"/>
        <v>0</v>
      </c>
      <c r="AN278" s="1">
        <f t="shared" ca="1" si="165"/>
        <v>0</v>
      </c>
      <c r="AO278" s="1">
        <f t="shared" ca="1" si="165"/>
        <v>0</v>
      </c>
      <c r="AP278" s="1">
        <f t="shared" ca="1" si="165"/>
        <v>0</v>
      </c>
      <c r="AQ278" s="1">
        <f t="shared" ca="1" si="165"/>
        <v>0</v>
      </c>
      <c r="AR278" s="1">
        <f t="shared" ca="1" si="165"/>
        <v>0</v>
      </c>
      <c r="AS278" s="1">
        <f t="shared" ca="1" si="165"/>
        <v>0</v>
      </c>
      <c r="AT278" s="1">
        <f t="shared" ca="1" si="165"/>
        <v>0</v>
      </c>
      <c r="AU278" s="1">
        <f t="shared" ca="1" si="165"/>
        <v>0</v>
      </c>
    </row>
    <row r="279" spans="1:47" outlineLevel="1" x14ac:dyDescent="0.35">
      <c r="A279" s="1">
        <f t="shared" si="158"/>
        <v>48</v>
      </c>
      <c r="B279" s="1">
        <f t="shared" si="158"/>
        <v>49</v>
      </c>
      <c r="C279" s="1" t="str">
        <f ca="1">IF(ISTEXT(OFFSET(Projekt!$B$118,$A279,B$82)),OFFSET(Projekt!$B$118,$A279,B$82),"")</f>
        <v/>
      </c>
      <c r="D279" s="1" t="str">
        <f ca="1">IF(ISTEXT(OFFSET(Projekt!$B$118,$A279,C$82)),OFFSET(Projekt!$B$118,$A279,C$82),"")</f>
        <v/>
      </c>
      <c r="E279" s="1" t="str">
        <f ca="1">IF(ISTEXT(OFFSET(Projekt!$B$118,$A279,D$82)),OFFSET(Projekt!$B$118,$A279,D$82),"")</f>
        <v/>
      </c>
      <c r="F279" s="1">
        <f ca="1">IF(ISNUMBER(OFFSET(Projekt!$B$118,$B279,F$253)),OFFSET(Projekt!$B$118,$B279,F$253),"")</f>
        <v>0</v>
      </c>
      <c r="H279" s="173">
        <f t="shared" si="147"/>
        <v>0</v>
      </c>
      <c r="I279" s="173">
        <f t="shared" si="147"/>
        <v>59</v>
      </c>
      <c r="J279" s="174">
        <f t="shared" si="147"/>
        <v>0</v>
      </c>
      <c r="K279" s="1">
        <f t="shared" ca="1" si="161"/>
        <v>0</v>
      </c>
      <c r="L279" s="1">
        <f t="shared" si="162"/>
        <v>0</v>
      </c>
      <c r="M279" s="1">
        <f t="shared" si="163"/>
        <v>0</v>
      </c>
      <c r="N279" s="1">
        <f t="shared" si="156"/>
        <v>11</v>
      </c>
      <c r="O279" s="1">
        <f t="shared" ca="1" si="157"/>
        <v>0</v>
      </c>
      <c r="P279" s="185">
        <f t="shared" ca="1" si="149"/>
        <v>0</v>
      </c>
      <c r="Q279" s="185">
        <f t="shared" ca="1" si="150"/>
        <v>0</v>
      </c>
      <c r="R279" s="1">
        <f t="shared" si="151"/>
        <v>1900</v>
      </c>
      <c r="S279" s="1" t="b">
        <f t="shared" ca="1" si="152"/>
        <v>1</v>
      </c>
      <c r="T279" s="1">
        <f t="shared" ca="1" si="153"/>
        <v>0</v>
      </c>
      <c r="U279" s="186">
        <f t="shared" ca="1" si="154"/>
        <v>0</v>
      </c>
      <c r="V279" s="187">
        <f ca="1">IF(AND(V$254=$R279,$J279=100%),$O279,IF(V$254=$R279,$O279,IF(AND(V$254&gt;$R279,SUM($U279:U279)+$K279&lt;=$F279),$K279,IF(AND(V$254&gt;$R279,SUM($U279:U279)+$K279&gt;$F279),$F279-SUM($U279:U279),0))))</f>
        <v>0</v>
      </c>
      <c r="W279" s="187">
        <f ca="1">IF(AND(W$254=$R279,$J279=100%),$O279,IF(W$254=$R279,$O279,IF(AND(W$254&gt;$R279,SUM($U279:V279)+$K279&lt;=$F279),$K279,IF(AND(W$254&gt;$R279,SUM($U279:V279)+$K279&gt;$F279),$F279-SUM($U279:V279),0))))</f>
        <v>0</v>
      </c>
      <c r="X279" s="187">
        <f ca="1">IF(AND(X$254=$R279,$J279=100%),$O279,IF(X$254=$R279,$O279,IF(AND(X$254&gt;$R279,SUM($U279:W279)+$K279&lt;=$F279),$K279,IF(AND(X$254&gt;$R279,SUM($U279:W279)+$K279&gt;$F279),$F279-SUM($U279:W279),0))))</f>
        <v>0</v>
      </c>
      <c r="Y279" s="187">
        <f ca="1">IF(AND(Y$254=$R279,$J279=100%),$O279,IF(Y$254=$R279,$O279,IF(AND(Y$254&gt;$R279,SUM($U279:X279)+$K279&lt;=$F279),$K279,IF(AND(Y$254&gt;$R279,SUM($U279:X279)+$K279&gt;$F279),$F279-SUM($U279:X279),0))))</f>
        <v>0</v>
      </c>
      <c r="Z279" s="187">
        <f ca="1">IF(AND(Z$254=$R279,$J279=100%),$O279,IF(Z$254=$R279,$O279,IF(AND(Z$254&gt;$R279,SUM($U279:Y279)+$K279&lt;=$F279),$K279,IF(AND(Z$254&gt;$R279,SUM($U279:Y279)+$K279&gt;$F279),$F279-SUM($U279:Y279),0))))</f>
        <v>0</v>
      </c>
      <c r="AA279" s="187">
        <f ca="1">IF(AND(AA$254=$R279,$J279=100%),$O279,IF(AA$254=$R279,$O279,IF(AND(AA$254&gt;$R279,SUM($U279:Z279)+$K279&lt;=$F279),$K279,IF(AND(AA$254&gt;$R279,SUM($U279:Z279)+$K279&gt;$F279),$F279-SUM($U279:Z279),0))))</f>
        <v>0</v>
      </c>
      <c r="AB279" s="187">
        <f ca="1">IF(AND(AB$254=$R279,$J279=100%),$O279,IF(AB$254=$R279,$O279,IF(AND(AB$254&gt;$R279,SUM($U279:AA279)+$K279&lt;=$F279),$K279,IF(AND(AB$254&gt;$R279,SUM($U279:AA279)+$K279&gt;$F279),$F279-SUM($U279:AA279),0))))</f>
        <v>0</v>
      </c>
      <c r="AC279" s="187">
        <f ca="1">IF(AND(AC$254=$R279,$J279=100%),$O279,IF(AC$254=$R279,$O279,IF(AND(AC$254&gt;$R279,SUM($U279:AB279)+$K279&lt;=$F279),$K279,IF(AND(AC$254&gt;$R279,SUM($U279:AB279)+$K279&gt;$F279),$F279-SUM($U279:AB279),0))))</f>
        <v>0</v>
      </c>
      <c r="AD279" s="187">
        <f ca="1">IF(AND(AD$254=$R279,$J279=100%),$O279,IF(AD$254=$R279,$O279,IF(AND(AD$254&gt;$R279,SUM($U279:AC279)+$K279&lt;=$F279),$K279,IF(AND(AD$254&gt;$R279,SUM($U279:AC279)+$K279&gt;$F279),$F279-SUM($U279:AC279),0))))</f>
        <v>0</v>
      </c>
      <c r="AE279" s="187">
        <f ca="1">IF(AND(AE$254=$R279,$J279=100%),$O279,IF(AE$254=$R279,$O279,IF(AND(AE$254&gt;$R279,SUM($U279:AD279)+$K279&lt;=$F279),$K279,IF(AND(AE$254&gt;$R279,SUM($U279:AD279)+$K279&gt;$F279),$F279-SUM($U279:AD279),0))))</f>
        <v>0</v>
      </c>
      <c r="AF279" s="187">
        <f ca="1">IF(AND(AF$254=$R279,$J279=100%),$O279,IF(AF$254=$R279,$O279,IF(AND(AF$254&gt;$R279,SUM($U279:AE279)+$K279&lt;=$F279),$K279,IF(AND(AF$254&gt;$R279,SUM($U279:AE279)+$K279&gt;$F279),$F279-SUM($U279:AE279),0))))</f>
        <v>0</v>
      </c>
      <c r="AG279" s="187">
        <f ca="1">IF(AND(AG$254=$R279,$J279=100%),$O279,IF(AG$254=$R279,$O279,IF(AND(AG$254&gt;$R279,SUM($U279:AF279)+$K279&lt;=$F279),$K279,IF(AND(AG$254&gt;$R279,SUM($U279:AF279)+$K279&gt;$F279),$F279-SUM($U279:AF279),0))))</f>
        <v>0</v>
      </c>
      <c r="AI279" s="1">
        <f t="shared" ca="1" si="165"/>
        <v>0</v>
      </c>
      <c r="AJ279" s="1">
        <f t="shared" ca="1" si="165"/>
        <v>0</v>
      </c>
      <c r="AK279" s="1">
        <f t="shared" ca="1" si="165"/>
        <v>0</v>
      </c>
      <c r="AL279" s="1">
        <f t="shared" ca="1" si="165"/>
        <v>0</v>
      </c>
      <c r="AM279" s="1">
        <f t="shared" ca="1" si="165"/>
        <v>0</v>
      </c>
      <c r="AN279" s="1">
        <f t="shared" ca="1" si="165"/>
        <v>0</v>
      </c>
      <c r="AO279" s="1">
        <f t="shared" ca="1" si="165"/>
        <v>0</v>
      </c>
      <c r="AP279" s="1">
        <f t="shared" ca="1" si="165"/>
        <v>0</v>
      </c>
      <c r="AQ279" s="1">
        <f t="shared" ca="1" si="165"/>
        <v>0</v>
      </c>
      <c r="AR279" s="1">
        <f t="shared" ca="1" si="165"/>
        <v>0</v>
      </c>
      <c r="AS279" s="1">
        <f t="shared" ca="1" si="165"/>
        <v>0</v>
      </c>
      <c r="AT279" s="1">
        <f t="shared" ca="1" si="165"/>
        <v>0</v>
      </c>
      <c r="AU279" s="1">
        <f t="shared" ca="1" si="165"/>
        <v>0</v>
      </c>
    </row>
    <row r="280" spans="1:47" outlineLevel="1" x14ac:dyDescent="0.35">
      <c r="A280" s="1">
        <f t="shared" si="158"/>
        <v>50</v>
      </c>
      <c r="B280" s="1">
        <f t="shared" si="158"/>
        <v>51</v>
      </c>
      <c r="C280" s="1" t="str">
        <f ca="1">IF(ISTEXT(OFFSET(Projekt!$B$118,$A280,B$82)),OFFSET(Projekt!$B$118,$A280,B$82),"")</f>
        <v/>
      </c>
      <c r="D280" s="1" t="str">
        <f ca="1">IF(ISTEXT(OFFSET(Projekt!$B$118,$A280,C$82)),OFFSET(Projekt!$B$118,$A280,C$82),"")</f>
        <v/>
      </c>
      <c r="E280" s="1" t="str">
        <f ca="1">IF(ISTEXT(OFFSET(Projekt!$B$118,$A280,D$82)),OFFSET(Projekt!$B$118,$A280,D$82),"")</f>
        <v/>
      </c>
      <c r="F280" s="1">
        <f ca="1">IF(ISNUMBER(OFFSET(Projekt!$B$118,$B280,F$253)),OFFSET(Projekt!$B$118,$B280,F$253),"")</f>
        <v>0</v>
      </c>
      <c r="H280" s="173">
        <f t="shared" si="147"/>
        <v>0</v>
      </c>
      <c r="I280" s="173">
        <f t="shared" si="147"/>
        <v>59</v>
      </c>
      <c r="J280" s="174">
        <f t="shared" si="147"/>
        <v>0</v>
      </c>
      <c r="K280" s="1">
        <f t="shared" ca="1" si="161"/>
        <v>0</v>
      </c>
      <c r="L280" s="1">
        <f t="shared" si="162"/>
        <v>0</v>
      </c>
      <c r="M280" s="1">
        <f t="shared" si="163"/>
        <v>0</v>
      </c>
      <c r="N280" s="1">
        <f t="shared" si="156"/>
        <v>11</v>
      </c>
      <c r="O280" s="1">
        <f t="shared" ca="1" si="157"/>
        <v>0</v>
      </c>
      <c r="P280" s="185">
        <f t="shared" ca="1" si="149"/>
        <v>0</v>
      </c>
      <c r="Q280" s="185">
        <f t="shared" ca="1" si="150"/>
        <v>0</v>
      </c>
      <c r="R280" s="1">
        <f t="shared" si="151"/>
        <v>1900</v>
      </c>
      <c r="S280" s="1" t="b">
        <f t="shared" ca="1" si="152"/>
        <v>1</v>
      </c>
      <c r="T280" s="1">
        <f t="shared" ca="1" si="153"/>
        <v>0</v>
      </c>
      <c r="U280" s="186">
        <f t="shared" ca="1" si="154"/>
        <v>0</v>
      </c>
      <c r="V280" s="187">
        <f ca="1">IF(AND(V$254=$R280,$J280=100%),$O280,IF(V$254=$R280,$O280,IF(AND(V$254&gt;$R280,SUM($U280:U280)+$K280&lt;=$F280),$K280,IF(AND(V$254&gt;$R280,SUM($U280:U280)+$K280&gt;$F280),$F280-SUM($U280:U280),0))))</f>
        <v>0</v>
      </c>
      <c r="W280" s="187">
        <f ca="1">IF(AND(W$254=$R280,$J280=100%),$O280,IF(W$254=$R280,$O280,IF(AND(W$254&gt;$R280,SUM($U280:V280)+$K280&lt;=$F280),$K280,IF(AND(W$254&gt;$R280,SUM($U280:V280)+$K280&gt;$F280),$F280-SUM($U280:V280),0))))</f>
        <v>0</v>
      </c>
      <c r="X280" s="187">
        <f ca="1">IF(AND(X$254=$R280,$J280=100%),$O280,IF(X$254=$R280,$O280,IF(AND(X$254&gt;$R280,SUM($U280:W280)+$K280&lt;=$F280),$K280,IF(AND(X$254&gt;$R280,SUM($U280:W280)+$K280&gt;$F280),$F280-SUM($U280:W280),0))))</f>
        <v>0</v>
      </c>
      <c r="Y280" s="187">
        <f ca="1">IF(AND(Y$254=$R280,$J280=100%),$O280,IF(Y$254=$R280,$O280,IF(AND(Y$254&gt;$R280,SUM($U280:X280)+$K280&lt;=$F280),$K280,IF(AND(Y$254&gt;$R280,SUM($U280:X280)+$K280&gt;$F280),$F280-SUM($U280:X280),0))))</f>
        <v>0</v>
      </c>
      <c r="Z280" s="187">
        <f ca="1">IF(AND(Z$254=$R280,$J280=100%),$O280,IF(Z$254=$R280,$O280,IF(AND(Z$254&gt;$R280,SUM($U280:Y280)+$K280&lt;=$F280),$K280,IF(AND(Z$254&gt;$R280,SUM($U280:Y280)+$K280&gt;$F280),$F280-SUM($U280:Y280),0))))</f>
        <v>0</v>
      </c>
      <c r="AA280" s="187">
        <f ca="1">IF(AND(AA$254=$R280,$J280=100%),$O280,IF(AA$254=$R280,$O280,IF(AND(AA$254&gt;$R280,SUM($U280:Z280)+$K280&lt;=$F280),$K280,IF(AND(AA$254&gt;$R280,SUM($U280:Z280)+$K280&gt;$F280),$F280-SUM($U280:Z280),0))))</f>
        <v>0</v>
      </c>
      <c r="AB280" s="187">
        <f ca="1">IF(AND(AB$254=$R280,$J280=100%),$O280,IF(AB$254=$R280,$O280,IF(AND(AB$254&gt;$R280,SUM($U280:AA280)+$K280&lt;=$F280),$K280,IF(AND(AB$254&gt;$R280,SUM($U280:AA280)+$K280&gt;$F280),$F280-SUM($U280:AA280),0))))</f>
        <v>0</v>
      </c>
      <c r="AC280" s="187">
        <f ca="1">IF(AND(AC$254=$R280,$J280=100%),$O280,IF(AC$254=$R280,$O280,IF(AND(AC$254&gt;$R280,SUM($U280:AB280)+$K280&lt;=$F280),$K280,IF(AND(AC$254&gt;$R280,SUM($U280:AB280)+$K280&gt;$F280),$F280-SUM($U280:AB280),0))))</f>
        <v>0</v>
      </c>
      <c r="AD280" s="187">
        <f ca="1">IF(AND(AD$254=$R280,$J280=100%),$O280,IF(AD$254=$R280,$O280,IF(AND(AD$254&gt;$R280,SUM($U280:AC280)+$K280&lt;=$F280),$K280,IF(AND(AD$254&gt;$R280,SUM($U280:AC280)+$K280&gt;$F280),$F280-SUM($U280:AC280),0))))</f>
        <v>0</v>
      </c>
      <c r="AE280" s="187">
        <f ca="1">IF(AND(AE$254=$R280,$J280=100%),$O280,IF(AE$254=$R280,$O280,IF(AND(AE$254&gt;$R280,SUM($U280:AD280)+$K280&lt;=$F280),$K280,IF(AND(AE$254&gt;$R280,SUM($U280:AD280)+$K280&gt;$F280),$F280-SUM($U280:AD280),0))))</f>
        <v>0</v>
      </c>
      <c r="AF280" s="187">
        <f ca="1">IF(AND(AF$254=$R280,$J280=100%),$O280,IF(AF$254=$R280,$O280,IF(AND(AF$254&gt;$R280,SUM($U280:AE280)+$K280&lt;=$F280),$K280,IF(AND(AF$254&gt;$R280,SUM($U280:AE280)+$K280&gt;$F280),$F280-SUM($U280:AE280),0))))</f>
        <v>0</v>
      </c>
      <c r="AG280" s="187">
        <f ca="1">IF(AND(AG$254=$R280,$J280=100%),$O280,IF(AG$254=$R280,$O280,IF(AND(AG$254&gt;$R280,SUM($U280:AF280)+$K280&lt;=$F280),$K280,IF(AND(AG$254&gt;$R280,SUM($U280:AF280)+$K280&gt;$F280),$F280-SUM($U280:AF280),0))))</f>
        <v>0</v>
      </c>
      <c r="AI280" s="1">
        <f t="shared" ca="1" si="165"/>
        <v>0</v>
      </c>
      <c r="AJ280" s="1">
        <f t="shared" ca="1" si="165"/>
        <v>0</v>
      </c>
      <c r="AK280" s="1">
        <f t="shared" ca="1" si="165"/>
        <v>0</v>
      </c>
      <c r="AL280" s="1">
        <f t="shared" ca="1" si="165"/>
        <v>0</v>
      </c>
      <c r="AM280" s="1">
        <f t="shared" ca="1" si="165"/>
        <v>0</v>
      </c>
      <c r="AN280" s="1">
        <f t="shared" ca="1" si="165"/>
        <v>0</v>
      </c>
      <c r="AO280" s="1">
        <f t="shared" ca="1" si="165"/>
        <v>0</v>
      </c>
      <c r="AP280" s="1">
        <f t="shared" ca="1" si="165"/>
        <v>0</v>
      </c>
      <c r="AQ280" s="1">
        <f t="shared" ca="1" si="165"/>
        <v>0</v>
      </c>
      <c r="AR280" s="1">
        <f t="shared" ca="1" si="165"/>
        <v>0</v>
      </c>
      <c r="AS280" s="1">
        <f t="shared" ca="1" si="165"/>
        <v>0</v>
      </c>
      <c r="AT280" s="1">
        <f t="shared" ca="1" si="165"/>
        <v>0</v>
      </c>
      <c r="AU280" s="1">
        <f t="shared" ca="1" si="165"/>
        <v>0</v>
      </c>
    </row>
    <row r="281" spans="1:47" outlineLevel="1" x14ac:dyDescent="0.35">
      <c r="A281" s="1">
        <f t="shared" si="158"/>
        <v>52</v>
      </c>
      <c r="B281" s="1">
        <f t="shared" si="158"/>
        <v>53</v>
      </c>
      <c r="C281" s="1" t="str">
        <f ca="1">IF(ISTEXT(OFFSET(Projekt!$B$118,$A281,B$82)),OFFSET(Projekt!$B$118,$A281,B$82),"")</f>
        <v/>
      </c>
      <c r="D281" s="1" t="str">
        <f ca="1">IF(ISTEXT(OFFSET(Projekt!$B$118,$A281,C$82)),OFFSET(Projekt!$B$118,$A281,C$82),"")</f>
        <v/>
      </c>
      <c r="E281" s="1" t="str">
        <f ca="1">IF(ISTEXT(OFFSET(Projekt!$B$118,$A281,D$82)),OFFSET(Projekt!$B$118,$A281,D$82),"")</f>
        <v/>
      </c>
      <c r="F281" s="1">
        <f ca="1">IF(ISNUMBER(OFFSET(Projekt!$B$118,$B281,F$253)),OFFSET(Projekt!$B$118,$B281,F$253),"")</f>
        <v>0</v>
      </c>
      <c r="H281" s="173">
        <f t="shared" si="147"/>
        <v>0</v>
      </c>
      <c r="I281" s="173">
        <f t="shared" si="147"/>
        <v>59</v>
      </c>
      <c r="J281" s="174">
        <f t="shared" si="147"/>
        <v>0</v>
      </c>
      <c r="K281" s="1">
        <f t="shared" ca="1" si="161"/>
        <v>0</v>
      </c>
      <c r="L281" s="1">
        <f t="shared" si="162"/>
        <v>0</v>
      </c>
      <c r="M281" s="1">
        <f t="shared" si="163"/>
        <v>0</v>
      </c>
      <c r="N281" s="1">
        <f t="shared" si="156"/>
        <v>11</v>
      </c>
      <c r="O281" s="1">
        <f t="shared" ca="1" si="157"/>
        <v>0</v>
      </c>
      <c r="P281" s="185">
        <f t="shared" ca="1" si="149"/>
        <v>0</v>
      </c>
      <c r="Q281" s="185">
        <f t="shared" ca="1" si="150"/>
        <v>0</v>
      </c>
      <c r="R281" s="1">
        <f t="shared" si="151"/>
        <v>1900</v>
      </c>
      <c r="S281" s="1" t="b">
        <f t="shared" ca="1" si="152"/>
        <v>1</v>
      </c>
      <c r="T281" s="1">
        <f t="shared" ca="1" si="153"/>
        <v>0</v>
      </c>
      <c r="U281" s="186">
        <f t="shared" ca="1" si="154"/>
        <v>0</v>
      </c>
      <c r="V281" s="187">
        <f ca="1">IF(AND(V$254=$R281,$J281=100%),$O281,IF(V$254=$R281,$O281,IF(AND(V$254&gt;$R281,SUM($U281:U281)+$K281&lt;=$F281),$K281,IF(AND(V$254&gt;$R281,SUM($U281:U281)+$K281&gt;$F281),$F281-SUM($U281:U281),0))))</f>
        <v>0</v>
      </c>
      <c r="W281" s="187">
        <f ca="1">IF(AND(W$254=$R281,$J281=100%),$O281,IF(W$254=$R281,$O281,IF(AND(W$254&gt;$R281,SUM($U281:V281)+$K281&lt;=$F281),$K281,IF(AND(W$254&gt;$R281,SUM($U281:V281)+$K281&gt;$F281),$F281-SUM($U281:V281),0))))</f>
        <v>0</v>
      </c>
      <c r="X281" s="187">
        <f ca="1">IF(AND(X$254=$R281,$J281=100%),$O281,IF(X$254=$R281,$O281,IF(AND(X$254&gt;$R281,SUM($U281:W281)+$K281&lt;=$F281),$K281,IF(AND(X$254&gt;$R281,SUM($U281:W281)+$K281&gt;$F281),$F281-SUM($U281:W281),0))))</f>
        <v>0</v>
      </c>
      <c r="Y281" s="187">
        <f ca="1">IF(AND(Y$254=$R281,$J281=100%),$O281,IF(Y$254=$R281,$O281,IF(AND(Y$254&gt;$R281,SUM($U281:X281)+$K281&lt;=$F281),$K281,IF(AND(Y$254&gt;$R281,SUM($U281:X281)+$K281&gt;$F281),$F281-SUM($U281:X281),0))))</f>
        <v>0</v>
      </c>
      <c r="Z281" s="187">
        <f ca="1">IF(AND(Z$254=$R281,$J281=100%),$O281,IF(Z$254=$R281,$O281,IF(AND(Z$254&gt;$R281,SUM($U281:Y281)+$K281&lt;=$F281),$K281,IF(AND(Z$254&gt;$R281,SUM($U281:Y281)+$K281&gt;$F281),$F281-SUM($U281:Y281),0))))</f>
        <v>0</v>
      </c>
      <c r="AA281" s="187">
        <f ca="1">IF(AND(AA$254=$R281,$J281=100%),$O281,IF(AA$254=$R281,$O281,IF(AND(AA$254&gt;$R281,SUM($U281:Z281)+$K281&lt;=$F281),$K281,IF(AND(AA$254&gt;$R281,SUM($U281:Z281)+$K281&gt;$F281),$F281-SUM($U281:Z281),0))))</f>
        <v>0</v>
      </c>
      <c r="AB281" s="187">
        <f ca="1">IF(AND(AB$254=$R281,$J281=100%),$O281,IF(AB$254=$R281,$O281,IF(AND(AB$254&gt;$R281,SUM($U281:AA281)+$K281&lt;=$F281),$K281,IF(AND(AB$254&gt;$R281,SUM($U281:AA281)+$K281&gt;$F281),$F281-SUM($U281:AA281),0))))</f>
        <v>0</v>
      </c>
      <c r="AC281" s="187">
        <f ca="1">IF(AND(AC$254=$R281,$J281=100%),$O281,IF(AC$254=$R281,$O281,IF(AND(AC$254&gt;$R281,SUM($U281:AB281)+$K281&lt;=$F281),$K281,IF(AND(AC$254&gt;$R281,SUM($U281:AB281)+$K281&gt;$F281),$F281-SUM($U281:AB281),0))))</f>
        <v>0</v>
      </c>
      <c r="AD281" s="187">
        <f ca="1">IF(AND(AD$254=$R281,$J281=100%),$O281,IF(AD$254=$R281,$O281,IF(AND(AD$254&gt;$R281,SUM($U281:AC281)+$K281&lt;=$F281),$K281,IF(AND(AD$254&gt;$R281,SUM($U281:AC281)+$K281&gt;$F281),$F281-SUM($U281:AC281),0))))</f>
        <v>0</v>
      </c>
      <c r="AE281" s="187">
        <f ca="1">IF(AND(AE$254=$R281,$J281=100%),$O281,IF(AE$254=$R281,$O281,IF(AND(AE$254&gt;$R281,SUM($U281:AD281)+$K281&lt;=$F281),$K281,IF(AND(AE$254&gt;$R281,SUM($U281:AD281)+$K281&gt;$F281),$F281-SUM($U281:AD281),0))))</f>
        <v>0</v>
      </c>
      <c r="AF281" s="187">
        <f ca="1">IF(AND(AF$254=$R281,$J281=100%),$O281,IF(AF$254=$R281,$O281,IF(AND(AF$254&gt;$R281,SUM($U281:AE281)+$K281&lt;=$F281),$K281,IF(AND(AF$254&gt;$R281,SUM($U281:AE281)+$K281&gt;$F281),$F281-SUM($U281:AE281),0))))</f>
        <v>0</v>
      </c>
      <c r="AG281" s="187">
        <f ca="1">IF(AND(AG$254=$R281,$J281=100%),$O281,IF(AG$254=$R281,$O281,IF(AND(AG$254&gt;$R281,SUM($U281:AF281)+$K281&lt;=$F281),$K281,IF(AND(AG$254&gt;$R281,SUM($U281:AF281)+$K281&gt;$F281),$F281-SUM($U281:AF281),0))))</f>
        <v>0</v>
      </c>
      <c r="AI281" s="1">
        <f t="shared" ca="1" si="165"/>
        <v>0</v>
      </c>
      <c r="AJ281" s="1">
        <f t="shared" ca="1" si="165"/>
        <v>0</v>
      </c>
      <c r="AK281" s="1">
        <f t="shared" ca="1" si="165"/>
        <v>0</v>
      </c>
      <c r="AL281" s="1">
        <f t="shared" ca="1" si="165"/>
        <v>0</v>
      </c>
      <c r="AM281" s="1">
        <f t="shared" ca="1" si="165"/>
        <v>0</v>
      </c>
      <c r="AN281" s="1">
        <f t="shared" ca="1" si="165"/>
        <v>0</v>
      </c>
      <c r="AO281" s="1">
        <f t="shared" ca="1" si="165"/>
        <v>0</v>
      </c>
      <c r="AP281" s="1">
        <f t="shared" ca="1" si="165"/>
        <v>0</v>
      </c>
      <c r="AQ281" s="1">
        <f t="shared" ca="1" si="165"/>
        <v>0</v>
      </c>
      <c r="AR281" s="1">
        <f t="shared" ca="1" si="165"/>
        <v>0</v>
      </c>
      <c r="AS281" s="1">
        <f t="shared" ca="1" si="165"/>
        <v>0</v>
      </c>
      <c r="AT281" s="1">
        <f t="shared" ca="1" si="165"/>
        <v>0</v>
      </c>
      <c r="AU281" s="1">
        <f t="shared" ca="1" si="165"/>
        <v>0</v>
      </c>
    </row>
    <row r="282" spans="1:47" outlineLevel="1" x14ac:dyDescent="0.35">
      <c r="A282" s="1">
        <f t="shared" si="158"/>
        <v>54</v>
      </c>
      <c r="B282" s="1">
        <f t="shared" si="158"/>
        <v>55</v>
      </c>
      <c r="C282" s="1" t="str">
        <f ca="1">IF(ISTEXT(OFFSET(Projekt!$B$118,$A282,B$82)),OFFSET(Projekt!$B$118,$A282,B$82),"")</f>
        <v/>
      </c>
      <c r="D282" s="1" t="str">
        <f ca="1">IF(ISTEXT(OFFSET(Projekt!$B$118,$A282,C$82)),OFFSET(Projekt!$B$118,$A282,C$82),"")</f>
        <v/>
      </c>
      <c r="E282" s="1" t="str">
        <f ca="1">IF(ISTEXT(OFFSET(Projekt!$B$118,$A282,D$82)),OFFSET(Projekt!$B$118,$A282,D$82),"")</f>
        <v/>
      </c>
      <c r="F282" s="1">
        <f ca="1">IF(ISNUMBER(OFFSET(Projekt!$B$118,$B282,F$253)),OFFSET(Projekt!$B$118,$B282,F$253),"")</f>
        <v>0</v>
      </c>
      <c r="H282" s="173">
        <f t="shared" si="147"/>
        <v>0</v>
      </c>
      <c r="I282" s="173">
        <f t="shared" si="147"/>
        <v>59</v>
      </c>
      <c r="J282" s="174">
        <f t="shared" si="147"/>
        <v>0</v>
      </c>
      <c r="K282" s="1">
        <f t="shared" ca="1" si="161"/>
        <v>0</v>
      </c>
      <c r="L282" s="1">
        <f t="shared" si="162"/>
        <v>0</v>
      </c>
      <c r="M282" s="1">
        <f t="shared" si="163"/>
        <v>0</v>
      </c>
      <c r="N282" s="1">
        <f t="shared" si="156"/>
        <v>11</v>
      </c>
      <c r="O282" s="1">
        <f t="shared" ca="1" si="157"/>
        <v>0</v>
      </c>
      <c r="P282" s="185">
        <f t="shared" ca="1" si="149"/>
        <v>0</v>
      </c>
      <c r="Q282" s="185">
        <f t="shared" ca="1" si="150"/>
        <v>0</v>
      </c>
      <c r="R282" s="1">
        <f t="shared" si="151"/>
        <v>1900</v>
      </c>
      <c r="S282" s="1" t="b">
        <f t="shared" ca="1" si="152"/>
        <v>1</v>
      </c>
      <c r="T282" s="1">
        <f t="shared" ca="1" si="153"/>
        <v>0</v>
      </c>
      <c r="U282" s="186">
        <f t="shared" ca="1" si="154"/>
        <v>0</v>
      </c>
      <c r="V282" s="187">
        <f ca="1">IF(AND(V$254=$R282,$J282=100%),$O282,IF(V$254=$R282,$O282,IF(AND(V$254&gt;$R282,SUM($U282:U282)+$K282&lt;=$F282),$K282,IF(AND(V$254&gt;$R282,SUM($U282:U282)+$K282&gt;$F282),$F282-SUM($U282:U282),0))))</f>
        <v>0</v>
      </c>
      <c r="W282" s="187">
        <f ca="1">IF(AND(W$254=$R282,$J282=100%),$O282,IF(W$254=$R282,$O282,IF(AND(W$254&gt;$R282,SUM($U282:V282)+$K282&lt;=$F282),$K282,IF(AND(W$254&gt;$R282,SUM($U282:V282)+$K282&gt;$F282),$F282-SUM($U282:V282),0))))</f>
        <v>0</v>
      </c>
      <c r="X282" s="187">
        <f ca="1">IF(AND(X$254=$R282,$J282=100%),$O282,IF(X$254=$R282,$O282,IF(AND(X$254&gt;$R282,SUM($U282:W282)+$K282&lt;=$F282),$K282,IF(AND(X$254&gt;$R282,SUM($U282:W282)+$K282&gt;$F282),$F282-SUM($U282:W282),0))))</f>
        <v>0</v>
      </c>
      <c r="Y282" s="187">
        <f ca="1">IF(AND(Y$254=$R282,$J282=100%),$O282,IF(Y$254=$R282,$O282,IF(AND(Y$254&gt;$R282,SUM($U282:X282)+$K282&lt;=$F282),$K282,IF(AND(Y$254&gt;$R282,SUM($U282:X282)+$K282&gt;$F282),$F282-SUM($U282:X282),0))))</f>
        <v>0</v>
      </c>
      <c r="Z282" s="187">
        <f ca="1">IF(AND(Z$254=$R282,$J282=100%),$O282,IF(Z$254=$R282,$O282,IF(AND(Z$254&gt;$R282,SUM($U282:Y282)+$K282&lt;=$F282),$K282,IF(AND(Z$254&gt;$R282,SUM($U282:Y282)+$K282&gt;$F282),$F282-SUM($U282:Y282),0))))</f>
        <v>0</v>
      </c>
      <c r="AA282" s="187">
        <f ca="1">IF(AND(AA$254=$R282,$J282=100%),$O282,IF(AA$254=$R282,$O282,IF(AND(AA$254&gt;$R282,SUM($U282:Z282)+$K282&lt;=$F282),$K282,IF(AND(AA$254&gt;$R282,SUM($U282:Z282)+$K282&gt;$F282),$F282-SUM($U282:Z282),0))))</f>
        <v>0</v>
      </c>
      <c r="AB282" s="187">
        <f ca="1">IF(AND(AB$254=$R282,$J282=100%),$O282,IF(AB$254=$R282,$O282,IF(AND(AB$254&gt;$R282,SUM($U282:AA282)+$K282&lt;=$F282),$K282,IF(AND(AB$254&gt;$R282,SUM($U282:AA282)+$K282&gt;$F282),$F282-SUM($U282:AA282),0))))</f>
        <v>0</v>
      </c>
      <c r="AC282" s="187">
        <f ca="1">IF(AND(AC$254=$R282,$J282=100%),$O282,IF(AC$254=$R282,$O282,IF(AND(AC$254&gt;$R282,SUM($U282:AB282)+$K282&lt;=$F282),$K282,IF(AND(AC$254&gt;$R282,SUM($U282:AB282)+$K282&gt;$F282),$F282-SUM($U282:AB282),0))))</f>
        <v>0</v>
      </c>
      <c r="AD282" s="187">
        <f ca="1">IF(AND(AD$254=$R282,$J282=100%),$O282,IF(AD$254=$R282,$O282,IF(AND(AD$254&gt;$R282,SUM($U282:AC282)+$K282&lt;=$F282),$K282,IF(AND(AD$254&gt;$R282,SUM($U282:AC282)+$K282&gt;$F282),$F282-SUM($U282:AC282),0))))</f>
        <v>0</v>
      </c>
      <c r="AE282" s="187">
        <f ca="1">IF(AND(AE$254=$R282,$J282=100%),$O282,IF(AE$254=$R282,$O282,IF(AND(AE$254&gt;$R282,SUM($U282:AD282)+$K282&lt;=$F282),$K282,IF(AND(AE$254&gt;$R282,SUM($U282:AD282)+$K282&gt;$F282),$F282-SUM($U282:AD282),0))))</f>
        <v>0</v>
      </c>
      <c r="AF282" s="187">
        <f ca="1">IF(AND(AF$254=$R282,$J282=100%),$O282,IF(AF$254=$R282,$O282,IF(AND(AF$254&gt;$R282,SUM($U282:AE282)+$K282&lt;=$F282),$K282,IF(AND(AF$254&gt;$R282,SUM($U282:AE282)+$K282&gt;$F282),$F282-SUM($U282:AE282),0))))</f>
        <v>0</v>
      </c>
      <c r="AG282" s="187">
        <f ca="1">IF(AND(AG$254=$R282,$J282=100%),$O282,IF(AG$254=$R282,$O282,IF(AND(AG$254&gt;$R282,SUM($U282:AF282)+$K282&lt;=$F282),$K282,IF(AND(AG$254&gt;$R282,SUM($U282:AF282)+$K282&gt;$F282),$F282-SUM($U282:AF282),0))))</f>
        <v>0</v>
      </c>
      <c r="AI282" s="1">
        <f t="shared" ca="1" si="165"/>
        <v>0</v>
      </c>
      <c r="AJ282" s="1">
        <f t="shared" ca="1" si="165"/>
        <v>0</v>
      </c>
      <c r="AK282" s="1">
        <f t="shared" ca="1" si="165"/>
        <v>0</v>
      </c>
      <c r="AL282" s="1">
        <f t="shared" ca="1" si="165"/>
        <v>0</v>
      </c>
      <c r="AM282" s="1">
        <f t="shared" ca="1" si="165"/>
        <v>0</v>
      </c>
      <c r="AN282" s="1">
        <f t="shared" ca="1" si="165"/>
        <v>0</v>
      </c>
      <c r="AO282" s="1">
        <f t="shared" ca="1" si="165"/>
        <v>0</v>
      </c>
      <c r="AP282" s="1">
        <f t="shared" ca="1" si="165"/>
        <v>0</v>
      </c>
      <c r="AQ282" s="1">
        <f t="shared" ca="1" si="165"/>
        <v>0</v>
      </c>
      <c r="AR282" s="1">
        <f t="shared" ca="1" si="165"/>
        <v>0</v>
      </c>
      <c r="AS282" s="1">
        <f t="shared" ca="1" si="165"/>
        <v>0</v>
      </c>
      <c r="AT282" s="1">
        <f t="shared" ca="1" si="165"/>
        <v>0</v>
      </c>
      <c r="AU282" s="1">
        <f t="shared" ca="1" si="165"/>
        <v>0</v>
      </c>
    </row>
    <row r="283" spans="1:47" outlineLevel="1" x14ac:dyDescent="0.35">
      <c r="A283" s="1">
        <f t="shared" si="158"/>
        <v>56</v>
      </c>
      <c r="B283" s="1">
        <f t="shared" si="158"/>
        <v>57</v>
      </c>
      <c r="C283" s="1" t="str">
        <f ca="1">IF(ISTEXT(OFFSET(Projekt!$B$118,$A283,B$82)),OFFSET(Projekt!$B$118,$A283,B$82),"")</f>
        <v/>
      </c>
      <c r="D283" s="1" t="str">
        <f ca="1">IF(ISTEXT(OFFSET(Projekt!$B$118,$A283,C$82)),OFFSET(Projekt!$B$118,$A283,C$82),"")</f>
        <v/>
      </c>
      <c r="E283" s="1" t="str">
        <f ca="1">IF(ISTEXT(OFFSET(Projekt!$B$118,$A283,D$82)),OFFSET(Projekt!$B$118,$A283,D$82),"")</f>
        <v/>
      </c>
      <c r="F283" s="1">
        <f ca="1">IF(ISNUMBER(OFFSET(Projekt!$B$118,$B283,F$253)),OFFSET(Projekt!$B$118,$B283,F$253),"")</f>
        <v>0</v>
      </c>
      <c r="H283" s="173">
        <f t="shared" si="147"/>
        <v>0</v>
      </c>
      <c r="I283" s="173">
        <f t="shared" si="147"/>
        <v>59</v>
      </c>
      <c r="J283" s="174">
        <f t="shared" si="147"/>
        <v>0</v>
      </c>
      <c r="K283" s="1">
        <f t="shared" ca="1" si="161"/>
        <v>0</v>
      </c>
      <c r="L283" s="1">
        <f t="shared" si="162"/>
        <v>0</v>
      </c>
      <c r="M283" s="1">
        <f t="shared" si="163"/>
        <v>0</v>
      </c>
      <c r="N283" s="1">
        <f t="shared" si="156"/>
        <v>11</v>
      </c>
      <c r="O283" s="1">
        <f t="shared" ca="1" si="157"/>
        <v>0</v>
      </c>
      <c r="P283" s="185">
        <f t="shared" ca="1" si="149"/>
        <v>0</v>
      </c>
      <c r="Q283" s="185">
        <f t="shared" ca="1" si="150"/>
        <v>0</v>
      </c>
      <c r="R283" s="1">
        <f t="shared" si="151"/>
        <v>1900</v>
      </c>
      <c r="S283" s="1" t="b">
        <f t="shared" ca="1" si="152"/>
        <v>1</v>
      </c>
      <c r="T283" s="1">
        <f t="shared" ca="1" si="153"/>
        <v>0</v>
      </c>
      <c r="U283" s="186">
        <f t="shared" ca="1" si="154"/>
        <v>0</v>
      </c>
      <c r="V283" s="187">
        <f ca="1">IF(AND(V$254=$R283,$J283=100%),$O283,IF(V$254=$R283,$O283,IF(AND(V$254&gt;$R283,SUM($U283:U283)+$K283&lt;=$F283),$K283,IF(AND(V$254&gt;$R283,SUM($U283:U283)+$K283&gt;$F283),$F283-SUM($U283:U283),0))))</f>
        <v>0</v>
      </c>
      <c r="W283" s="187">
        <f ca="1">IF(AND(W$254=$R283,$J283=100%),$O283,IF(W$254=$R283,$O283,IF(AND(W$254&gt;$R283,SUM($U283:V283)+$K283&lt;=$F283),$K283,IF(AND(W$254&gt;$R283,SUM($U283:V283)+$K283&gt;$F283),$F283-SUM($U283:V283),0))))</f>
        <v>0</v>
      </c>
      <c r="X283" s="187">
        <f ca="1">IF(AND(X$254=$R283,$J283=100%),$O283,IF(X$254=$R283,$O283,IF(AND(X$254&gt;$R283,SUM($U283:W283)+$K283&lt;=$F283),$K283,IF(AND(X$254&gt;$R283,SUM($U283:W283)+$K283&gt;$F283),$F283-SUM($U283:W283),0))))</f>
        <v>0</v>
      </c>
      <c r="Y283" s="187">
        <f ca="1">IF(AND(Y$254=$R283,$J283=100%),$O283,IF(Y$254=$R283,$O283,IF(AND(Y$254&gt;$R283,SUM($U283:X283)+$K283&lt;=$F283),$K283,IF(AND(Y$254&gt;$R283,SUM($U283:X283)+$K283&gt;$F283),$F283-SUM($U283:X283),0))))</f>
        <v>0</v>
      </c>
      <c r="Z283" s="187">
        <f ca="1">IF(AND(Z$254=$R283,$J283=100%),$O283,IF(Z$254=$R283,$O283,IF(AND(Z$254&gt;$R283,SUM($U283:Y283)+$K283&lt;=$F283),$K283,IF(AND(Z$254&gt;$R283,SUM($U283:Y283)+$K283&gt;$F283),$F283-SUM($U283:Y283),0))))</f>
        <v>0</v>
      </c>
      <c r="AA283" s="187">
        <f ca="1">IF(AND(AA$254=$R283,$J283=100%),$O283,IF(AA$254=$R283,$O283,IF(AND(AA$254&gt;$R283,SUM($U283:Z283)+$K283&lt;=$F283),$K283,IF(AND(AA$254&gt;$R283,SUM($U283:Z283)+$K283&gt;$F283),$F283-SUM($U283:Z283),0))))</f>
        <v>0</v>
      </c>
      <c r="AB283" s="187">
        <f ca="1">IF(AND(AB$254=$R283,$J283=100%),$O283,IF(AB$254=$R283,$O283,IF(AND(AB$254&gt;$R283,SUM($U283:AA283)+$K283&lt;=$F283),$K283,IF(AND(AB$254&gt;$R283,SUM($U283:AA283)+$K283&gt;$F283),$F283-SUM($U283:AA283),0))))</f>
        <v>0</v>
      </c>
      <c r="AC283" s="187">
        <f ca="1">IF(AND(AC$254=$R283,$J283=100%),$O283,IF(AC$254=$R283,$O283,IF(AND(AC$254&gt;$R283,SUM($U283:AB283)+$K283&lt;=$F283),$K283,IF(AND(AC$254&gt;$R283,SUM($U283:AB283)+$K283&gt;$F283),$F283-SUM($U283:AB283),0))))</f>
        <v>0</v>
      </c>
      <c r="AD283" s="187">
        <f ca="1">IF(AND(AD$254=$R283,$J283=100%),$O283,IF(AD$254=$R283,$O283,IF(AND(AD$254&gt;$R283,SUM($U283:AC283)+$K283&lt;=$F283),$K283,IF(AND(AD$254&gt;$R283,SUM($U283:AC283)+$K283&gt;$F283),$F283-SUM($U283:AC283),0))))</f>
        <v>0</v>
      </c>
      <c r="AE283" s="187">
        <f ca="1">IF(AND(AE$254=$R283,$J283=100%),$O283,IF(AE$254=$R283,$O283,IF(AND(AE$254&gt;$R283,SUM($U283:AD283)+$K283&lt;=$F283),$K283,IF(AND(AE$254&gt;$R283,SUM($U283:AD283)+$K283&gt;$F283),$F283-SUM($U283:AD283),0))))</f>
        <v>0</v>
      </c>
      <c r="AF283" s="187">
        <f ca="1">IF(AND(AF$254=$R283,$J283=100%),$O283,IF(AF$254=$R283,$O283,IF(AND(AF$254&gt;$R283,SUM($U283:AE283)+$K283&lt;=$F283),$K283,IF(AND(AF$254&gt;$R283,SUM($U283:AE283)+$K283&gt;$F283),$F283-SUM($U283:AE283),0))))</f>
        <v>0</v>
      </c>
      <c r="AG283" s="187">
        <f ca="1">IF(AND(AG$254=$R283,$J283=100%),$O283,IF(AG$254=$R283,$O283,IF(AND(AG$254&gt;$R283,SUM($U283:AF283)+$K283&lt;=$F283),$K283,IF(AND(AG$254&gt;$R283,SUM($U283:AF283)+$K283&gt;$F283),$F283-SUM($U283:AF283),0))))</f>
        <v>0</v>
      </c>
      <c r="AI283" s="1">
        <f t="shared" ca="1" si="165"/>
        <v>0</v>
      </c>
      <c r="AJ283" s="1">
        <f t="shared" ca="1" si="165"/>
        <v>0</v>
      </c>
      <c r="AK283" s="1">
        <f t="shared" ca="1" si="165"/>
        <v>0</v>
      </c>
      <c r="AL283" s="1">
        <f t="shared" ca="1" si="165"/>
        <v>0</v>
      </c>
      <c r="AM283" s="1">
        <f t="shared" ca="1" si="165"/>
        <v>0</v>
      </c>
      <c r="AN283" s="1">
        <f t="shared" ca="1" si="165"/>
        <v>0</v>
      </c>
      <c r="AO283" s="1">
        <f t="shared" ca="1" si="165"/>
        <v>0</v>
      </c>
      <c r="AP283" s="1">
        <f t="shared" ca="1" si="165"/>
        <v>0</v>
      </c>
      <c r="AQ283" s="1">
        <f t="shared" ca="1" si="165"/>
        <v>0</v>
      </c>
      <c r="AR283" s="1">
        <f t="shared" ca="1" si="165"/>
        <v>0</v>
      </c>
      <c r="AS283" s="1">
        <f t="shared" ca="1" si="165"/>
        <v>0</v>
      </c>
      <c r="AT283" s="1">
        <f t="shared" ca="1" si="165"/>
        <v>0</v>
      </c>
      <c r="AU283" s="1">
        <f t="shared" ca="1" si="165"/>
        <v>0</v>
      </c>
    </row>
    <row r="284" spans="1:47" outlineLevel="1" x14ac:dyDescent="0.35">
      <c r="A284" s="1">
        <f t="shared" si="158"/>
        <v>58</v>
      </c>
      <c r="B284" s="1">
        <f t="shared" si="158"/>
        <v>59</v>
      </c>
      <c r="C284" s="1" t="str">
        <f ca="1">IF(ISTEXT(OFFSET(Projekt!$B$118,$A284,B$82)),OFFSET(Projekt!$B$118,$A284,B$82),"")</f>
        <v/>
      </c>
      <c r="D284" s="1" t="str">
        <f ca="1">IF(ISTEXT(OFFSET(Projekt!$B$118,$A284,C$82)),OFFSET(Projekt!$B$118,$A284,C$82),"")</f>
        <v/>
      </c>
      <c r="E284" s="1" t="str">
        <f ca="1">IF(ISTEXT(OFFSET(Projekt!$B$118,$A284,D$82)),OFFSET(Projekt!$B$118,$A284,D$82),"")</f>
        <v/>
      </c>
      <c r="F284" s="1">
        <f ca="1">IF(ISNUMBER(OFFSET(Projekt!$B$118,$B284,F$253)),OFFSET(Projekt!$B$118,$B284,F$253),"")</f>
        <v>0</v>
      </c>
      <c r="H284" s="173">
        <f t="shared" si="147"/>
        <v>0</v>
      </c>
      <c r="I284" s="173">
        <f t="shared" si="147"/>
        <v>59</v>
      </c>
      <c r="J284" s="174">
        <f t="shared" si="147"/>
        <v>0</v>
      </c>
      <c r="K284" s="1">
        <f t="shared" ca="1" si="161"/>
        <v>0</v>
      </c>
      <c r="L284" s="1">
        <f t="shared" si="162"/>
        <v>0</v>
      </c>
      <c r="M284" s="1">
        <f t="shared" si="163"/>
        <v>0</v>
      </c>
      <c r="N284" s="1">
        <f t="shared" si="156"/>
        <v>11</v>
      </c>
      <c r="O284" s="1">
        <f t="shared" ca="1" si="157"/>
        <v>0</v>
      </c>
      <c r="P284" s="185">
        <f t="shared" ca="1" si="149"/>
        <v>0</v>
      </c>
      <c r="Q284" s="185">
        <f t="shared" ca="1" si="150"/>
        <v>0</v>
      </c>
      <c r="R284" s="1">
        <f t="shared" si="151"/>
        <v>1900</v>
      </c>
      <c r="S284" s="1" t="b">
        <f t="shared" ca="1" si="152"/>
        <v>1</v>
      </c>
      <c r="T284" s="1">
        <f t="shared" ca="1" si="153"/>
        <v>0</v>
      </c>
      <c r="U284" s="186">
        <f t="shared" ca="1" si="154"/>
        <v>0</v>
      </c>
      <c r="V284" s="187">
        <f ca="1">IF(AND(V$254=$R284,$J284=100%),$O284,IF(V$254=$R284,$O284,IF(AND(V$254&gt;$R284,SUM($U284:U284)+$K284&lt;=$F284),$K284,IF(AND(V$254&gt;$R284,SUM($U284:U284)+$K284&gt;$F284),$F284-SUM($U284:U284),0))))</f>
        <v>0</v>
      </c>
      <c r="W284" s="187">
        <f ca="1">IF(AND(W$254=$R284,$J284=100%),$O284,IF(W$254=$R284,$O284,IF(AND(W$254&gt;$R284,SUM($U284:V284)+$K284&lt;=$F284),$K284,IF(AND(W$254&gt;$R284,SUM($U284:V284)+$K284&gt;$F284),$F284-SUM($U284:V284),0))))</f>
        <v>0</v>
      </c>
      <c r="X284" s="187">
        <f ca="1">IF(AND(X$254=$R284,$J284=100%),$O284,IF(X$254=$R284,$O284,IF(AND(X$254&gt;$R284,SUM($U284:W284)+$K284&lt;=$F284),$K284,IF(AND(X$254&gt;$R284,SUM($U284:W284)+$K284&gt;$F284),$F284-SUM($U284:W284),0))))</f>
        <v>0</v>
      </c>
      <c r="Y284" s="187">
        <f ca="1">IF(AND(Y$254=$R284,$J284=100%),$O284,IF(Y$254=$R284,$O284,IF(AND(Y$254&gt;$R284,SUM($U284:X284)+$K284&lt;=$F284),$K284,IF(AND(Y$254&gt;$R284,SUM($U284:X284)+$K284&gt;$F284),$F284-SUM($U284:X284),0))))</f>
        <v>0</v>
      </c>
      <c r="Z284" s="187">
        <f ca="1">IF(AND(Z$254=$R284,$J284=100%),$O284,IF(Z$254=$R284,$O284,IF(AND(Z$254&gt;$R284,SUM($U284:Y284)+$K284&lt;=$F284),$K284,IF(AND(Z$254&gt;$R284,SUM($U284:Y284)+$K284&gt;$F284),$F284-SUM($U284:Y284),0))))</f>
        <v>0</v>
      </c>
      <c r="AA284" s="187">
        <f ca="1">IF(AND(AA$254=$R284,$J284=100%),$O284,IF(AA$254=$R284,$O284,IF(AND(AA$254&gt;$R284,SUM($U284:Z284)+$K284&lt;=$F284),$K284,IF(AND(AA$254&gt;$R284,SUM($U284:Z284)+$K284&gt;$F284),$F284-SUM($U284:Z284),0))))</f>
        <v>0</v>
      </c>
      <c r="AB284" s="187">
        <f ca="1">IF(AND(AB$254=$R284,$J284=100%),$O284,IF(AB$254=$R284,$O284,IF(AND(AB$254&gt;$R284,SUM($U284:AA284)+$K284&lt;=$F284),$K284,IF(AND(AB$254&gt;$R284,SUM($U284:AA284)+$K284&gt;$F284),$F284-SUM($U284:AA284),0))))</f>
        <v>0</v>
      </c>
      <c r="AC284" s="187">
        <f ca="1">IF(AND(AC$254=$R284,$J284=100%),$O284,IF(AC$254=$R284,$O284,IF(AND(AC$254&gt;$R284,SUM($U284:AB284)+$K284&lt;=$F284),$K284,IF(AND(AC$254&gt;$R284,SUM($U284:AB284)+$K284&gt;$F284),$F284-SUM($U284:AB284),0))))</f>
        <v>0</v>
      </c>
      <c r="AD284" s="187">
        <f ca="1">IF(AND(AD$254=$R284,$J284=100%),$O284,IF(AD$254=$R284,$O284,IF(AND(AD$254&gt;$R284,SUM($U284:AC284)+$K284&lt;=$F284),$K284,IF(AND(AD$254&gt;$R284,SUM($U284:AC284)+$K284&gt;$F284),$F284-SUM($U284:AC284),0))))</f>
        <v>0</v>
      </c>
      <c r="AE284" s="187">
        <f ca="1">IF(AND(AE$254=$R284,$J284=100%),$O284,IF(AE$254=$R284,$O284,IF(AND(AE$254&gt;$R284,SUM($U284:AD284)+$K284&lt;=$F284),$K284,IF(AND(AE$254&gt;$R284,SUM($U284:AD284)+$K284&gt;$F284),$F284-SUM($U284:AD284),0))))</f>
        <v>0</v>
      </c>
      <c r="AF284" s="187">
        <f ca="1">IF(AND(AF$254=$R284,$J284=100%),$O284,IF(AF$254=$R284,$O284,IF(AND(AF$254&gt;$R284,SUM($U284:AE284)+$K284&lt;=$F284),$K284,IF(AND(AF$254&gt;$R284,SUM($U284:AE284)+$K284&gt;$F284),$F284-SUM($U284:AE284),0))))</f>
        <v>0</v>
      </c>
      <c r="AG284" s="187">
        <f ca="1">IF(AND(AG$254=$R284,$J284=100%),$O284,IF(AG$254=$R284,$O284,IF(AND(AG$254&gt;$R284,SUM($U284:AF284)+$K284&lt;=$F284),$K284,IF(AND(AG$254&gt;$R284,SUM($U284:AF284)+$K284&gt;$F284),$F284-SUM($U284:AF284),0))))</f>
        <v>0</v>
      </c>
      <c r="AI284" s="1">
        <f t="shared" ca="1" si="165"/>
        <v>0</v>
      </c>
      <c r="AJ284" s="1">
        <f t="shared" ca="1" si="165"/>
        <v>0</v>
      </c>
      <c r="AK284" s="1">
        <f t="shared" ca="1" si="165"/>
        <v>0</v>
      </c>
      <c r="AL284" s="1">
        <f t="shared" ca="1" si="165"/>
        <v>0</v>
      </c>
      <c r="AM284" s="1">
        <f t="shared" ca="1" si="165"/>
        <v>0</v>
      </c>
      <c r="AN284" s="1">
        <f t="shared" ca="1" si="165"/>
        <v>0</v>
      </c>
      <c r="AO284" s="1">
        <f t="shared" ca="1" si="165"/>
        <v>0</v>
      </c>
      <c r="AP284" s="1">
        <f t="shared" ca="1" si="165"/>
        <v>0</v>
      </c>
      <c r="AQ284" s="1">
        <f t="shared" ca="1" si="165"/>
        <v>0</v>
      </c>
      <c r="AR284" s="1">
        <f t="shared" ca="1" si="165"/>
        <v>0</v>
      </c>
      <c r="AS284" s="1">
        <f t="shared" ca="1" si="165"/>
        <v>0</v>
      </c>
      <c r="AT284" s="1">
        <f t="shared" ca="1" si="165"/>
        <v>0</v>
      </c>
      <c r="AU284" s="1">
        <f t="shared" ca="1" si="165"/>
        <v>0</v>
      </c>
    </row>
    <row r="285" spans="1:47" outlineLevel="1" x14ac:dyDescent="0.35">
      <c r="F285" s="180">
        <f ca="1">SUM(F255:F284)</f>
        <v>0</v>
      </c>
      <c r="H285" s="173"/>
      <c r="I285" s="173"/>
      <c r="J285" s="174"/>
      <c r="P285" s="185"/>
      <c r="Q285" s="185"/>
      <c r="T285" s="180">
        <f ca="1">SUM(T255:T284)</f>
        <v>0</v>
      </c>
      <c r="U285" s="191">
        <f ca="1">SUM(U255:U284)</f>
        <v>0</v>
      </c>
      <c r="V285" s="191">
        <f t="shared" ref="V285:AG285" ca="1" si="166">SUM(V255:V284)</f>
        <v>0</v>
      </c>
      <c r="W285" s="191">
        <f t="shared" ca="1" si="166"/>
        <v>0</v>
      </c>
      <c r="X285" s="191">
        <f t="shared" ca="1" si="166"/>
        <v>0</v>
      </c>
      <c r="Y285" s="191">
        <f t="shared" ca="1" si="166"/>
        <v>0</v>
      </c>
      <c r="Z285" s="191">
        <f t="shared" ca="1" si="166"/>
        <v>0</v>
      </c>
      <c r="AA285" s="191">
        <f t="shared" ca="1" si="166"/>
        <v>0</v>
      </c>
      <c r="AB285" s="191">
        <f t="shared" ca="1" si="166"/>
        <v>0</v>
      </c>
      <c r="AC285" s="191">
        <f t="shared" ca="1" si="166"/>
        <v>0</v>
      </c>
      <c r="AD285" s="191">
        <f t="shared" ca="1" si="166"/>
        <v>0</v>
      </c>
      <c r="AE285" s="191">
        <f t="shared" ca="1" si="166"/>
        <v>0</v>
      </c>
      <c r="AF285" s="191">
        <f t="shared" ca="1" si="166"/>
        <v>0</v>
      </c>
      <c r="AG285" s="191">
        <f t="shared" ca="1" si="166"/>
        <v>0</v>
      </c>
    </row>
    <row r="286" spans="1:47" outlineLevel="1" x14ac:dyDescent="0.35"/>
    <row r="287" spans="1:47" outlineLevel="1" x14ac:dyDescent="0.35">
      <c r="AI287" s="184">
        <f ca="1">AI$254</f>
        <v>2024</v>
      </c>
      <c r="AJ287" s="184">
        <f t="shared" ref="AJ287:AU287" ca="1" si="167">AJ$254</f>
        <v>2025</v>
      </c>
      <c r="AK287" s="184">
        <f t="shared" ca="1" si="167"/>
        <v>2026</v>
      </c>
      <c r="AL287" s="184">
        <f t="shared" ca="1" si="167"/>
        <v>2027</v>
      </c>
      <c r="AM287" s="184">
        <f t="shared" ca="1" si="167"/>
        <v>2028</v>
      </c>
      <c r="AN287" s="184">
        <f t="shared" ca="1" si="167"/>
        <v>2029</v>
      </c>
      <c r="AO287" s="184">
        <f t="shared" ca="1" si="167"/>
        <v>2030</v>
      </c>
      <c r="AP287" s="184">
        <f t="shared" ca="1" si="167"/>
        <v>2031</v>
      </c>
      <c r="AQ287" s="184">
        <f t="shared" ca="1" si="167"/>
        <v>2032</v>
      </c>
      <c r="AR287" s="184">
        <f t="shared" ca="1" si="167"/>
        <v>2033</v>
      </c>
      <c r="AS287" s="184">
        <f t="shared" ca="1" si="167"/>
        <v>2034</v>
      </c>
      <c r="AT287" s="184">
        <f t="shared" ca="1" si="167"/>
        <v>2035</v>
      </c>
      <c r="AU287" s="184">
        <f t="shared" ca="1" si="167"/>
        <v>2036</v>
      </c>
    </row>
    <row r="288" spans="1:47" outlineLevel="1" x14ac:dyDescent="0.35">
      <c r="C288" s="1" t="s">
        <v>99</v>
      </c>
      <c r="U288" s="1">
        <f ca="1">SUMIF($E$255:$E$284,$C288,U$255:U$284)</f>
        <v>0</v>
      </c>
      <c r="V288" s="1">
        <f t="shared" ref="V288:AG288" ca="1" si="168">SUMIF($E$255:$E$284,$C288,V$255:V$284)</f>
        <v>0</v>
      </c>
      <c r="W288" s="1">
        <f t="shared" ca="1" si="168"/>
        <v>0</v>
      </c>
      <c r="X288" s="1">
        <f t="shared" ca="1" si="168"/>
        <v>0</v>
      </c>
      <c r="Y288" s="1">
        <f t="shared" ca="1" si="168"/>
        <v>0</v>
      </c>
      <c r="Z288" s="1">
        <f t="shared" ca="1" si="168"/>
        <v>0</v>
      </c>
      <c r="AA288" s="1">
        <f t="shared" ca="1" si="168"/>
        <v>0</v>
      </c>
      <c r="AB288" s="1">
        <f t="shared" ca="1" si="168"/>
        <v>0</v>
      </c>
      <c r="AC288" s="1">
        <f t="shared" ca="1" si="168"/>
        <v>0</v>
      </c>
      <c r="AD288" s="1">
        <f t="shared" ca="1" si="168"/>
        <v>0</v>
      </c>
      <c r="AE288" s="1">
        <f t="shared" ca="1" si="168"/>
        <v>0</v>
      </c>
      <c r="AF288" s="1">
        <f t="shared" ca="1" si="168"/>
        <v>0</v>
      </c>
      <c r="AG288" s="1">
        <f t="shared" ca="1" si="168"/>
        <v>0</v>
      </c>
      <c r="AI288" s="1">
        <f t="shared" ref="AI288:AU294" ca="1" si="169">ROUND(SUMIF($U$254:$AG$254,AI$287,$U288:$AG288),0)</f>
        <v>0</v>
      </c>
      <c r="AJ288" s="1">
        <f t="shared" ca="1" si="169"/>
        <v>0</v>
      </c>
      <c r="AK288" s="1">
        <f t="shared" ca="1" si="169"/>
        <v>0</v>
      </c>
      <c r="AL288" s="1">
        <f t="shared" ca="1" si="169"/>
        <v>0</v>
      </c>
      <c r="AM288" s="1">
        <f t="shared" ca="1" si="169"/>
        <v>0</v>
      </c>
      <c r="AN288" s="1">
        <f t="shared" ca="1" si="169"/>
        <v>0</v>
      </c>
      <c r="AO288" s="1">
        <f t="shared" ca="1" si="169"/>
        <v>0</v>
      </c>
      <c r="AP288" s="1">
        <f t="shared" ca="1" si="169"/>
        <v>0</v>
      </c>
      <c r="AQ288" s="1">
        <f t="shared" ca="1" si="169"/>
        <v>0</v>
      </c>
      <c r="AR288" s="1">
        <f t="shared" ca="1" si="169"/>
        <v>0</v>
      </c>
      <c r="AS288" s="1">
        <f t="shared" ca="1" si="169"/>
        <v>0</v>
      </c>
      <c r="AT288" s="1">
        <f t="shared" ca="1" si="169"/>
        <v>0</v>
      </c>
      <c r="AU288" s="1">
        <f t="shared" ca="1" si="169"/>
        <v>0</v>
      </c>
    </row>
    <row r="289" spans="2:47" outlineLevel="1" x14ac:dyDescent="0.35">
      <c r="C289" s="1" t="s">
        <v>101</v>
      </c>
      <c r="U289" s="1">
        <f t="shared" ref="U289:AG294" ca="1" si="170">SUMIF($E$255:$E$284,$C289,U$255:U$284)</f>
        <v>0</v>
      </c>
      <c r="V289" s="1">
        <f t="shared" ca="1" si="170"/>
        <v>0</v>
      </c>
      <c r="W289" s="1">
        <f t="shared" ca="1" si="170"/>
        <v>0</v>
      </c>
      <c r="X289" s="1">
        <f t="shared" ca="1" si="170"/>
        <v>0</v>
      </c>
      <c r="Y289" s="1">
        <f t="shared" ca="1" si="170"/>
        <v>0</v>
      </c>
      <c r="Z289" s="1">
        <f t="shared" ca="1" si="170"/>
        <v>0</v>
      </c>
      <c r="AA289" s="1">
        <f t="shared" ca="1" si="170"/>
        <v>0</v>
      </c>
      <c r="AB289" s="1">
        <f t="shared" ca="1" si="170"/>
        <v>0</v>
      </c>
      <c r="AC289" s="1">
        <f t="shared" ca="1" si="170"/>
        <v>0</v>
      </c>
      <c r="AD289" s="1">
        <f t="shared" ca="1" si="170"/>
        <v>0</v>
      </c>
      <c r="AE289" s="1">
        <f t="shared" ca="1" si="170"/>
        <v>0</v>
      </c>
      <c r="AF289" s="1">
        <f t="shared" ca="1" si="170"/>
        <v>0</v>
      </c>
      <c r="AG289" s="1">
        <f t="shared" ca="1" si="170"/>
        <v>0</v>
      </c>
      <c r="AI289" s="1">
        <f t="shared" ca="1" si="169"/>
        <v>0</v>
      </c>
      <c r="AJ289" s="1">
        <f t="shared" ca="1" si="169"/>
        <v>0</v>
      </c>
      <c r="AK289" s="1">
        <f t="shared" ca="1" si="169"/>
        <v>0</v>
      </c>
      <c r="AL289" s="1">
        <f t="shared" ca="1" si="169"/>
        <v>0</v>
      </c>
      <c r="AM289" s="1">
        <f t="shared" ca="1" si="169"/>
        <v>0</v>
      </c>
      <c r="AN289" s="1">
        <f t="shared" ca="1" si="169"/>
        <v>0</v>
      </c>
      <c r="AO289" s="1">
        <f t="shared" ca="1" si="169"/>
        <v>0</v>
      </c>
      <c r="AP289" s="1">
        <f t="shared" ca="1" si="169"/>
        <v>0</v>
      </c>
      <c r="AQ289" s="1">
        <f t="shared" ca="1" si="169"/>
        <v>0</v>
      </c>
      <c r="AR289" s="1">
        <f t="shared" ca="1" si="169"/>
        <v>0</v>
      </c>
      <c r="AS289" s="1">
        <f t="shared" ca="1" si="169"/>
        <v>0</v>
      </c>
      <c r="AT289" s="1">
        <f t="shared" ca="1" si="169"/>
        <v>0</v>
      </c>
      <c r="AU289" s="1">
        <f t="shared" ca="1" si="169"/>
        <v>0</v>
      </c>
    </row>
    <row r="290" spans="2:47" outlineLevel="1" x14ac:dyDescent="0.35">
      <c r="C290" s="1" t="s">
        <v>119</v>
      </c>
      <c r="U290" s="1">
        <f t="shared" ca="1" si="170"/>
        <v>0</v>
      </c>
      <c r="V290" s="1">
        <f t="shared" ref="V290:AG293" ca="1" si="171">SUMIF($E$255:$E$284,$C290,V$255:V$284)</f>
        <v>0</v>
      </c>
      <c r="W290" s="1">
        <f t="shared" ca="1" si="171"/>
        <v>0</v>
      </c>
      <c r="X290" s="1">
        <f t="shared" ca="1" si="171"/>
        <v>0</v>
      </c>
      <c r="Y290" s="1">
        <f t="shared" ca="1" si="171"/>
        <v>0</v>
      </c>
      <c r="Z290" s="1">
        <f t="shared" ca="1" si="171"/>
        <v>0</v>
      </c>
      <c r="AA290" s="1">
        <f t="shared" ca="1" si="171"/>
        <v>0</v>
      </c>
      <c r="AB290" s="1">
        <f t="shared" ca="1" si="171"/>
        <v>0</v>
      </c>
      <c r="AC290" s="1">
        <f t="shared" ca="1" si="171"/>
        <v>0</v>
      </c>
      <c r="AD290" s="1">
        <f t="shared" ca="1" si="171"/>
        <v>0</v>
      </c>
      <c r="AE290" s="1">
        <f t="shared" ca="1" si="171"/>
        <v>0</v>
      </c>
      <c r="AF290" s="1">
        <f t="shared" ca="1" si="171"/>
        <v>0</v>
      </c>
      <c r="AG290" s="1">
        <f t="shared" ca="1" si="171"/>
        <v>0</v>
      </c>
      <c r="AI290" s="1">
        <f t="shared" ca="1" si="169"/>
        <v>0</v>
      </c>
      <c r="AJ290" s="1">
        <f t="shared" ca="1" si="169"/>
        <v>0</v>
      </c>
      <c r="AK290" s="1">
        <f t="shared" ca="1" si="169"/>
        <v>0</v>
      </c>
      <c r="AL290" s="1">
        <f t="shared" ca="1" si="169"/>
        <v>0</v>
      </c>
      <c r="AM290" s="1">
        <f t="shared" ca="1" si="169"/>
        <v>0</v>
      </c>
      <c r="AN290" s="1">
        <f t="shared" ca="1" si="169"/>
        <v>0</v>
      </c>
      <c r="AO290" s="1">
        <f t="shared" ca="1" si="169"/>
        <v>0</v>
      </c>
      <c r="AP290" s="1">
        <f t="shared" ca="1" si="169"/>
        <v>0</v>
      </c>
      <c r="AQ290" s="1">
        <f t="shared" ca="1" si="169"/>
        <v>0</v>
      </c>
      <c r="AR290" s="1">
        <f t="shared" ca="1" si="169"/>
        <v>0</v>
      </c>
      <c r="AS290" s="1">
        <f t="shared" ca="1" si="169"/>
        <v>0</v>
      </c>
      <c r="AT290" s="1">
        <f t="shared" ca="1" si="169"/>
        <v>0</v>
      </c>
      <c r="AU290" s="1">
        <f t="shared" ca="1" si="169"/>
        <v>0</v>
      </c>
    </row>
    <row r="291" spans="2:47" outlineLevel="1" x14ac:dyDescent="0.35">
      <c r="C291" s="1" t="s">
        <v>120</v>
      </c>
      <c r="U291" s="1">
        <f t="shared" ca="1" si="170"/>
        <v>0</v>
      </c>
      <c r="V291" s="1">
        <f t="shared" ca="1" si="171"/>
        <v>0</v>
      </c>
      <c r="W291" s="1">
        <f t="shared" ca="1" si="171"/>
        <v>0</v>
      </c>
      <c r="X291" s="1">
        <f t="shared" ca="1" si="171"/>
        <v>0</v>
      </c>
      <c r="Y291" s="1">
        <f t="shared" ca="1" si="171"/>
        <v>0</v>
      </c>
      <c r="Z291" s="1">
        <f t="shared" ca="1" si="171"/>
        <v>0</v>
      </c>
      <c r="AA291" s="1">
        <f t="shared" ca="1" si="171"/>
        <v>0</v>
      </c>
      <c r="AB291" s="1">
        <f t="shared" ca="1" si="171"/>
        <v>0</v>
      </c>
      <c r="AC291" s="1">
        <f t="shared" ca="1" si="171"/>
        <v>0</v>
      </c>
      <c r="AD291" s="1">
        <f t="shared" ca="1" si="171"/>
        <v>0</v>
      </c>
      <c r="AE291" s="1">
        <f t="shared" ca="1" si="171"/>
        <v>0</v>
      </c>
      <c r="AF291" s="1">
        <f t="shared" ca="1" si="171"/>
        <v>0</v>
      </c>
      <c r="AG291" s="1">
        <f t="shared" ca="1" si="171"/>
        <v>0</v>
      </c>
      <c r="AI291" s="1">
        <f t="shared" ca="1" si="169"/>
        <v>0</v>
      </c>
      <c r="AJ291" s="1">
        <f t="shared" ca="1" si="169"/>
        <v>0</v>
      </c>
      <c r="AK291" s="1">
        <f t="shared" ca="1" si="169"/>
        <v>0</v>
      </c>
      <c r="AL291" s="1">
        <f t="shared" ca="1" si="169"/>
        <v>0</v>
      </c>
      <c r="AM291" s="1">
        <f t="shared" ca="1" si="169"/>
        <v>0</v>
      </c>
      <c r="AN291" s="1">
        <f t="shared" ca="1" si="169"/>
        <v>0</v>
      </c>
      <c r="AO291" s="1">
        <f t="shared" ca="1" si="169"/>
        <v>0</v>
      </c>
      <c r="AP291" s="1">
        <f t="shared" ca="1" si="169"/>
        <v>0</v>
      </c>
      <c r="AQ291" s="1">
        <f t="shared" ca="1" si="169"/>
        <v>0</v>
      </c>
      <c r="AR291" s="1">
        <f t="shared" ca="1" si="169"/>
        <v>0</v>
      </c>
      <c r="AS291" s="1">
        <f t="shared" ca="1" si="169"/>
        <v>0</v>
      </c>
      <c r="AT291" s="1">
        <f t="shared" ca="1" si="169"/>
        <v>0</v>
      </c>
      <c r="AU291" s="1">
        <f t="shared" ca="1" si="169"/>
        <v>0</v>
      </c>
    </row>
    <row r="292" spans="2:47" outlineLevel="1" x14ac:dyDescent="0.35">
      <c r="C292" s="1" t="s">
        <v>121</v>
      </c>
      <c r="U292" s="1">
        <f t="shared" ca="1" si="170"/>
        <v>0</v>
      </c>
      <c r="V292" s="1">
        <f t="shared" ca="1" si="171"/>
        <v>0</v>
      </c>
      <c r="W292" s="1">
        <f t="shared" ca="1" si="171"/>
        <v>0</v>
      </c>
      <c r="X292" s="1">
        <f t="shared" ca="1" si="171"/>
        <v>0</v>
      </c>
      <c r="Y292" s="1">
        <f t="shared" ca="1" si="171"/>
        <v>0</v>
      </c>
      <c r="Z292" s="1">
        <f t="shared" ca="1" si="171"/>
        <v>0</v>
      </c>
      <c r="AA292" s="1">
        <f t="shared" ca="1" si="171"/>
        <v>0</v>
      </c>
      <c r="AB292" s="1">
        <f t="shared" ca="1" si="171"/>
        <v>0</v>
      </c>
      <c r="AC292" s="1">
        <f t="shared" ca="1" si="171"/>
        <v>0</v>
      </c>
      <c r="AD292" s="1">
        <f t="shared" ca="1" si="171"/>
        <v>0</v>
      </c>
      <c r="AE292" s="1">
        <f t="shared" ca="1" si="171"/>
        <v>0</v>
      </c>
      <c r="AF292" s="1">
        <f t="shared" ca="1" si="171"/>
        <v>0</v>
      </c>
      <c r="AG292" s="1">
        <f t="shared" ca="1" si="171"/>
        <v>0</v>
      </c>
      <c r="AI292" s="1">
        <f t="shared" ca="1" si="169"/>
        <v>0</v>
      </c>
      <c r="AJ292" s="1">
        <f t="shared" ca="1" si="169"/>
        <v>0</v>
      </c>
      <c r="AK292" s="1">
        <f t="shared" ca="1" si="169"/>
        <v>0</v>
      </c>
      <c r="AL292" s="1">
        <f t="shared" ca="1" si="169"/>
        <v>0</v>
      </c>
      <c r="AM292" s="1">
        <f t="shared" ca="1" si="169"/>
        <v>0</v>
      </c>
      <c r="AN292" s="1">
        <f t="shared" ca="1" si="169"/>
        <v>0</v>
      </c>
      <c r="AO292" s="1">
        <f t="shared" ca="1" si="169"/>
        <v>0</v>
      </c>
      <c r="AP292" s="1">
        <f t="shared" ca="1" si="169"/>
        <v>0</v>
      </c>
      <c r="AQ292" s="1">
        <f t="shared" ca="1" si="169"/>
        <v>0</v>
      </c>
      <c r="AR292" s="1">
        <f t="shared" ca="1" si="169"/>
        <v>0</v>
      </c>
      <c r="AS292" s="1">
        <f t="shared" ca="1" si="169"/>
        <v>0</v>
      </c>
      <c r="AT292" s="1">
        <f t="shared" ca="1" si="169"/>
        <v>0</v>
      </c>
      <c r="AU292" s="1">
        <f t="shared" ca="1" si="169"/>
        <v>0</v>
      </c>
    </row>
    <row r="293" spans="2:47" outlineLevel="1" x14ac:dyDescent="0.35">
      <c r="C293" s="1" t="s">
        <v>122</v>
      </c>
      <c r="U293" s="1">
        <f t="shared" ca="1" si="170"/>
        <v>0</v>
      </c>
      <c r="V293" s="1">
        <f t="shared" ca="1" si="171"/>
        <v>0</v>
      </c>
      <c r="W293" s="1">
        <f t="shared" ca="1" si="171"/>
        <v>0</v>
      </c>
      <c r="X293" s="1">
        <f t="shared" ca="1" si="171"/>
        <v>0</v>
      </c>
      <c r="Y293" s="1">
        <f t="shared" ca="1" si="171"/>
        <v>0</v>
      </c>
      <c r="Z293" s="1">
        <f t="shared" ca="1" si="171"/>
        <v>0</v>
      </c>
      <c r="AA293" s="1">
        <f t="shared" ca="1" si="171"/>
        <v>0</v>
      </c>
      <c r="AB293" s="1">
        <f t="shared" ca="1" si="171"/>
        <v>0</v>
      </c>
      <c r="AC293" s="1">
        <f t="shared" ca="1" si="171"/>
        <v>0</v>
      </c>
      <c r="AD293" s="1">
        <f t="shared" ca="1" si="171"/>
        <v>0</v>
      </c>
      <c r="AE293" s="1">
        <f t="shared" ca="1" si="171"/>
        <v>0</v>
      </c>
      <c r="AF293" s="1">
        <f t="shared" ca="1" si="171"/>
        <v>0</v>
      </c>
      <c r="AG293" s="1">
        <f t="shared" ca="1" si="171"/>
        <v>0</v>
      </c>
      <c r="AI293" s="1">
        <f t="shared" ca="1" si="169"/>
        <v>0</v>
      </c>
      <c r="AJ293" s="1">
        <f t="shared" ca="1" si="169"/>
        <v>0</v>
      </c>
      <c r="AK293" s="1">
        <f t="shared" ca="1" si="169"/>
        <v>0</v>
      </c>
      <c r="AL293" s="1">
        <f t="shared" ca="1" si="169"/>
        <v>0</v>
      </c>
      <c r="AM293" s="1">
        <f t="shared" ca="1" si="169"/>
        <v>0</v>
      </c>
      <c r="AN293" s="1">
        <f t="shared" ca="1" si="169"/>
        <v>0</v>
      </c>
      <c r="AO293" s="1">
        <f t="shared" ca="1" si="169"/>
        <v>0</v>
      </c>
      <c r="AP293" s="1">
        <f t="shared" ca="1" si="169"/>
        <v>0</v>
      </c>
      <c r="AQ293" s="1">
        <f t="shared" ca="1" si="169"/>
        <v>0</v>
      </c>
      <c r="AR293" s="1">
        <f t="shared" ca="1" si="169"/>
        <v>0</v>
      </c>
      <c r="AS293" s="1">
        <f t="shared" ca="1" si="169"/>
        <v>0</v>
      </c>
      <c r="AT293" s="1">
        <f t="shared" ca="1" si="169"/>
        <v>0</v>
      </c>
      <c r="AU293" s="1">
        <f t="shared" ca="1" si="169"/>
        <v>0</v>
      </c>
    </row>
    <row r="294" spans="2:47" outlineLevel="1" x14ac:dyDescent="0.35">
      <c r="U294" s="1">
        <f t="shared" ca="1" si="170"/>
        <v>0</v>
      </c>
      <c r="V294" s="1">
        <f t="shared" ref="V294:AG294" ca="1" si="172">SUMIF($E$255:$E$284,$C294,V$255:V$284)</f>
        <v>0</v>
      </c>
      <c r="W294" s="1">
        <f t="shared" ca="1" si="172"/>
        <v>0</v>
      </c>
      <c r="X294" s="1">
        <f t="shared" ca="1" si="172"/>
        <v>0</v>
      </c>
      <c r="Y294" s="1">
        <f t="shared" ca="1" si="172"/>
        <v>0</v>
      </c>
      <c r="Z294" s="1">
        <f t="shared" ca="1" si="172"/>
        <v>0</v>
      </c>
      <c r="AA294" s="1">
        <f t="shared" ca="1" si="172"/>
        <v>0</v>
      </c>
      <c r="AB294" s="1">
        <f t="shared" ca="1" si="172"/>
        <v>0</v>
      </c>
      <c r="AC294" s="1">
        <f t="shared" ca="1" si="172"/>
        <v>0</v>
      </c>
      <c r="AD294" s="1">
        <f t="shared" ca="1" si="172"/>
        <v>0</v>
      </c>
      <c r="AE294" s="1">
        <f t="shared" ca="1" si="172"/>
        <v>0</v>
      </c>
      <c r="AF294" s="1">
        <f t="shared" ca="1" si="172"/>
        <v>0</v>
      </c>
      <c r="AG294" s="1">
        <f t="shared" ca="1" si="172"/>
        <v>0</v>
      </c>
      <c r="AI294" s="1">
        <f t="shared" ca="1" si="169"/>
        <v>0</v>
      </c>
      <c r="AJ294" s="1">
        <f t="shared" ca="1" si="169"/>
        <v>0</v>
      </c>
      <c r="AK294" s="1">
        <f t="shared" ca="1" si="169"/>
        <v>0</v>
      </c>
      <c r="AL294" s="1">
        <f t="shared" ca="1" si="169"/>
        <v>0</v>
      </c>
      <c r="AM294" s="1">
        <f t="shared" ca="1" si="169"/>
        <v>0</v>
      </c>
      <c r="AN294" s="1">
        <f t="shared" ca="1" si="169"/>
        <v>0</v>
      </c>
      <c r="AO294" s="1">
        <f t="shared" ca="1" si="169"/>
        <v>0</v>
      </c>
      <c r="AP294" s="1">
        <f t="shared" ca="1" si="169"/>
        <v>0</v>
      </c>
      <c r="AQ294" s="1">
        <f t="shared" ca="1" si="169"/>
        <v>0</v>
      </c>
      <c r="AR294" s="1">
        <f t="shared" ca="1" si="169"/>
        <v>0</v>
      </c>
      <c r="AS294" s="1">
        <f t="shared" ca="1" si="169"/>
        <v>0</v>
      </c>
      <c r="AT294" s="1">
        <f t="shared" ca="1" si="169"/>
        <v>0</v>
      </c>
      <c r="AU294" s="1">
        <f t="shared" ca="1" si="169"/>
        <v>0</v>
      </c>
    </row>
    <row r="295" spans="2:47" outlineLevel="1" x14ac:dyDescent="0.35">
      <c r="T295" s="191" t="s">
        <v>266</v>
      </c>
      <c r="U295" s="191">
        <f ca="1">SUM(U288:U294)</f>
        <v>0</v>
      </c>
      <c r="V295" s="191">
        <f t="shared" ref="V295:AG295" ca="1" si="173">SUM(V288:V294)</f>
        <v>0</v>
      </c>
      <c r="W295" s="191">
        <f t="shared" ca="1" si="173"/>
        <v>0</v>
      </c>
      <c r="X295" s="191">
        <f t="shared" ca="1" si="173"/>
        <v>0</v>
      </c>
      <c r="Y295" s="191">
        <f t="shared" ca="1" si="173"/>
        <v>0</v>
      </c>
      <c r="Z295" s="191">
        <f t="shared" ca="1" si="173"/>
        <v>0</v>
      </c>
      <c r="AA295" s="191">
        <f t="shared" ca="1" si="173"/>
        <v>0</v>
      </c>
      <c r="AB295" s="191">
        <f t="shared" ca="1" si="173"/>
        <v>0</v>
      </c>
      <c r="AC295" s="191">
        <f t="shared" ca="1" si="173"/>
        <v>0</v>
      </c>
      <c r="AD295" s="191">
        <f t="shared" ca="1" si="173"/>
        <v>0</v>
      </c>
      <c r="AE295" s="191">
        <f t="shared" ca="1" si="173"/>
        <v>0</v>
      </c>
      <c r="AF295" s="191">
        <f t="shared" ca="1" si="173"/>
        <v>0</v>
      </c>
      <c r="AG295" s="191">
        <f t="shared" ca="1" si="173"/>
        <v>0</v>
      </c>
    </row>
    <row r="296" spans="2:47" outlineLevel="1" x14ac:dyDescent="0.35"/>
    <row r="297" spans="2:47" outlineLevel="1" x14ac:dyDescent="0.35">
      <c r="B297" s="254" t="s">
        <v>258</v>
      </c>
      <c r="C297" s="254"/>
      <c r="D297" s="254"/>
    </row>
    <row r="298" spans="2:47" outlineLevel="1" x14ac:dyDescent="0.35"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  <c r="AF298" s="181"/>
      <c r="AG298" s="181"/>
    </row>
    <row r="299" spans="2:47" outlineLevel="1" x14ac:dyDescent="0.35"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  <c r="AF299" s="181"/>
      <c r="AG299" s="181"/>
    </row>
    <row r="300" spans="2:47" outlineLevel="1" x14ac:dyDescent="0.35">
      <c r="Q300" s="1" t="s">
        <v>241</v>
      </c>
      <c r="U300" s="184">
        <f t="shared" ref="U300:AG300" ca="1" si="174">C$216</f>
        <v>2024</v>
      </c>
      <c r="V300" s="184">
        <f t="shared" ca="1" si="174"/>
        <v>2025</v>
      </c>
      <c r="W300" s="184">
        <f t="shared" ca="1" si="174"/>
        <v>2026</v>
      </c>
      <c r="X300" s="184">
        <f t="shared" ca="1" si="174"/>
        <v>2027</v>
      </c>
      <c r="Y300" s="184">
        <f t="shared" ca="1" si="174"/>
        <v>2028</v>
      </c>
      <c r="Z300" s="184">
        <f t="shared" ca="1" si="174"/>
        <v>2029</v>
      </c>
      <c r="AA300" s="184">
        <f t="shared" ca="1" si="174"/>
        <v>2030</v>
      </c>
      <c r="AB300" s="184">
        <f t="shared" ca="1" si="174"/>
        <v>2031</v>
      </c>
      <c r="AC300" s="184">
        <f t="shared" ca="1" si="174"/>
        <v>2032</v>
      </c>
      <c r="AD300" s="184">
        <f t="shared" ca="1" si="174"/>
        <v>2033</v>
      </c>
      <c r="AE300" s="184">
        <f t="shared" ca="1" si="174"/>
        <v>2034</v>
      </c>
      <c r="AF300" s="184">
        <f t="shared" ca="1" si="174"/>
        <v>2035</v>
      </c>
      <c r="AG300" s="184">
        <f t="shared" ca="1" si="174"/>
        <v>2036</v>
      </c>
      <c r="AI300" s="184">
        <f ca="1">AI287</f>
        <v>2024</v>
      </c>
      <c r="AJ300" s="184">
        <f t="shared" ref="AJ300:AU300" ca="1" si="175">AJ287</f>
        <v>2025</v>
      </c>
      <c r="AK300" s="184">
        <f t="shared" ca="1" si="175"/>
        <v>2026</v>
      </c>
      <c r="AL300" s="184">
        <f t="shared" ca="1" si="175"/>
        <v>2027</v>
      </c>
      <c r="AM300" s="184">
        <f t="shared" ca="1" si="175"/>
        <v>2028</v>
      </c>
      <c r="AN300" s="184">
        <f t="shared" ca="1" si="175"/>
        <v>2029</v>
      </c>
      <c r="AO300" s="184">
        <f t="shared" ca="1" si="175"/>
        <v>2030</v>
      </c>
      <c r="AP300" s="184">
        <f t="shared" ca="1" si="175"/>
        <v>2031</v>
      </c>
      <c r="AQ300" s="184">
        <f t="shared" ca="1" si="175"/>
        <v>2032</v>
      </c>
      <c r="AR300" s="184">
        <f t="shared" ca="1" si="175"/>
        <v>2033</v>
      </c>
      <c r="AS300" s="184">
        <f t="shared" ca="1" si="175"/>
        <v>2034</v>
      </c>
      <c r="AT300" s="184">
        <f t="shared" ca="1" si="175"/>
        <v>2035</v>
      </c>
      <c r="AU300" s="184">
        <f t="shared" ca="1" si="175"/>
        <v>2036</v>
      </c>
    </row>
    <row r="301" spans="2:47" outlineLevel="1" x14ac:dyDescent="0.35">
      <c r="B301" s="1" t="str">
        <f ca="1">C255</f>
        <v/>
      </c>
      <c r="C301" s="1" t="str">
        <f ca="1">E255</f>
        <v/>
      </c>
      <c r="D301" s="1">
        <f ca="1">F255</f>
        <v>0</v>
      </c>
      <c r="E301" s="173">
        <f>H255</f>
        <v>0</v>
      </c>
      <c r="Q301" s="1">
        <f t="shared" ref="Q301:Q330" si="176">YEAR(E301)</f>
        <v>1900</v>
      </c>
      <c r="S301" s="1" t="b">
        <f t="shared" ref="S301:S330" ca="1" si="177">T301=D301</f>
        <v>1</v>
      </c>
      <c r="T301" s="1">
        <f t="shared" ref="T301:T330" ca="1" si="178">SUM(U301:AG301)</f>
        <v>0</v>
      </c>
      <c r="U301" s="1">
        <f ca="1">IFERROR(IF(YEAR($E301)=U$300,$D301,0),0)</f>
        <v>0</v>
      </c>
      <c r="V301" s="1">
        <f t="shared" ref="V301:AG316" ca="1" si="179">IFERROR(IF(YEAR($E301)=V$300,$D301,0),0)</f>
        <v>0</v>
      </c>
      <c r="W301" s="1">
        <f t="shared" ca="1" si="179"/>
        <v>0</v>
      </c>
      <c r="X301" s="1">
        <f t="shared" ca="1" si="179"/>
        <v>0</v>
      </c>
      <c r="Y301" s="1">
        <f t="shared" ca="1" si="179"/>
        <v>0</v>
      </c>
      <c r="Z301" s="1">
        <f t="shared" ca="1" si="179"/>
        <v>0</v>
      </c>
      <c r="AA301" s="1">
        <f t="shared" ca="1" si="179"/>
        <v>0</v>
      </c>
      <c r="AB301" s="1">
        <f t="shared" ca="1" si="179"/>
        <v>0</v>
      </c>
      <c r="AC301" s="1">
        <f t="shared" ca="1" si="179"/>
        <v>0</v>
      </c>
      <c r="AD301" s="1">
        <f t="shared" ca="1" si="179"/>
        <v>0</v>
      </c>
      <c r="AE301" s="1">
        <f t="shared" ca="1" si="179"/>
        <v>0</v>
      </c>
      <c r="AF301" s="1">
        <f t="shared" ca="1" si="179"/>
        <v>0</v>
      </c>
      <c r="AG301" s="1">
        <f t="shared" ca="1" si="179"/>
        <v>0</v>
      </c>
      <c r="AI301" s="1">
        <f t="shared" ref="AI301:AI330" ca="1" si="180">ROUND(SUMIF($U$300:$AG$300,AI$300,$U301:$AG301)-AI255,0)</f>
        <v>0</v>
      </c>
      <c r="AJ301" s="1">
        <f t="shared" ref="AJ301:AU301" ca="1" si="181">ROUND(SUMIF($U$300:$AG$300,AJ$300,$U301:$AG301)-AJ255+AI301,0)</f>
        <v>0</v>
      </c>
      <c r="AK301" s="1">
        <f t="shared" ca="1" si="181"/>
        <v>0</v>
      </c>
      <c r="AL301" s="1">
        <f t="shared" ca="1" si="181"/>
        <v>0</v>
      </c>
      <c r="AM301" s="1">
        <f t="shared" ca="1" si="181"/>
        <v>0</v>
      </c>
      <c r="AN301" s="1">
        <f t="shared" ca="1" si="181"/>
        <v>0</v>
      </c>
      <c r="AO301" s="1">
        <f t="shared" ca="1" si="181"/>
        <v>0</v>
      </c>
      <c r="AP301" s="1">
        <f t="shared" ca="1" si="181"/>
        <v>0</v>
      </c>
      <c r="AQ301" s="1">
        <f t="shared" ca="1" si="181"/>
        <v>0</v>
      </c>
      <c r="AR301" s="1">
        <f t="shared" ca="1" si="181"/>
        <v>0</v>
      </c>
      <c r="AS301" s="1">
        <f t="shared" ca="1" si="181"/>
        <v>0</v>
      </c>
      <c r="AT301" s="1">
        <f t="shared" ca="1" si="181"/>
        <v>0</v>
      </c>
      <c r="AU301" s="1">
        <f t="shared" ca="1" si="181"/>
        <v>0</v>
      </c>
    </row>
    <row r="302" spans="2:47" outlineLevel="1" x14ac:dyDescent="0.35">
      <c r="B302" s="1" t="str">
        <f t="shared" ref="B302:B330" ca="1" si="182">C256</f>
        <v/>
      </c>
      <c r="C302" s="1" t="str">
        <f t="shared" ref="C302:D302" ca="1" si="183">E256</f>
        <v/>
      </c>
      <c r="D302" s="1">
        <f t="shared" ca="1" si="183"/>
        <v>0</v>
      </c>
      <c r="E302" s="173">
        <f t="shared" ref="E302:E326" si="184">H256</f>
        <v>0</v>
      </c>
      <c r="Q302" s="1">
        <f t="shared" si="176"/>
        <v>1900</v>
      </c>
      <c r="S302" s="1" t="b">
        <f t="shared" ca="1" si="177"/>
        <v>1</v>
      </c>
      <c r="T302" s="1">
        <f t="shared" ca="1" si="178"/>
        <v>0</v>
      </c>
      <c r="U302" s="1">
        <f t="shared" ref="U302:AG330" ca="1" si="185">IFERROR(IF(YEAR($E302)=U$300,$D302,0),0)</f>
        <v>0</v>
      </c>
      <c r="V302" s="1">
        <f t="shared" ca="1" si="179"/>
        <v>0</v>
      </c>
      <c r="W302" s="1">
        <f t="shared" ca="1" si="179"/>
        <v>0</v>
      </c>
      <c r="X302" s="1">
        <f t="shared" ca="1" si="179"/>
        <v>0</v>
      </c>
      <c r="Y302" s="1">
        <f t="shared" ca="1" si="179"/>
        <v>0</v>
      </c>
      <c r="Z302" s="1">
        <f t="shared" ca="1" si="179"/>
        <v>0</v>
      </c>
      <c r="AA302" s="1">
        <f t="shared" ca="1" si="179"/>
        <v>0</v>
      </c>
      <c r="AB302" s="1">
        <f t="shared" ca="1" si="179"/>
        <v>0</v>
      </c>
      <c r="AC302" s="1">
        <f t="shared" ca="1" si="179"/>
        <v>0</v>
      </c>
      <c r="AD302" s="1">
        <f t="shared" ca="1" si="179"/>
        <v>0</v>
      </c>
      <c r="AE302" s="1">
        <f t="shared" ca="1" si="179"/>
        <v>0</v>
      </c>
      <c r="AF302" s="1">
        <f t="shared" ca="1" si="179"/>
        <v>0</v>
      </c>
      <c r="AG302" s="1">
        <f t="shared" ca="1" si="179"/>
        <v>0</v>
      </c>
      <c r="AI302" s="1">
        <f t="shared" ca="1" si="180"/>
        <v>0</v>
      </c>
      <c r="AJ302" s="1">
        <f t="shared" ref="AJ302:AU302" ca="1" si="186">ROUND(SUMIF($U$300:$AG$300,AJ$300,$U302:$AG302)-AJ256+AI302,0)</f>
        <v>0</v>
      </c>
      <c r="AK302" s="1">
        <f t="shared" ca="1" si="186"/>
        <v>0</v>
      </c>
      <c r="AL302" s="1">
        <f t="shared" ca="1" si="186"/>
        <v>0</v>
      </c>
      <c r="AM302" s="1">
        <f t="shared" ca="1" si="186"/>
        <v>0</v>
      </c>
      <c r="AN302" s="1">
        <f t="shared" ca="1" si="186"/>
        <v>0</v>
      </c>
      <c r="AO302" s="1">
        <f t="shared" ca="1" si="186"/>
        <v>0</v>
      </c>
      <c r="AP302" s="1">
        <f t="shared" ca="1" si="186"/>
        <v>0</v>
      </c>
      <c r="AQ302" s="1">
        <f t="shared" ca="1" si="186"/>
        <v>0</v>
      </c>
      <c r="AR302" s="1">
        <f t="shared" ca="1" si="186"/>
        <v>0</v>
      </c>
      <c r="AS302" s="1">
        <f t="shared" ca="1" si="186"/>
        <v>0</v>
      </c>
      <c r="AT302" s="1">
        <f t="shared" ca="1" si="186"/>
        <v>0</v>
      </c>
      <c r="AU302" s="1">
        <f t="shared" ca="1" si="186"/>
        <v>0</v>
      </c>
    </row>
    <row r="303" spans="2:47" outlineLevel="1" x14ac:dyDescent="0.35">
      <c r="B303" s="1" t="str">
        <f t="shared" ca="1" si="182"/>
        <v/>
      </c>
      <c r="C303" s="1" t="str">
        <f t="shared" ref="C303:D303" ca="1" si="187">E257</f>
        <v/>
      </c>
      <c r="D303" s="1">
        <f t="shared" ca="1" si="187"/>
        <v>0</v>
      </c>
      <c r="E303" s="173">
        <f t="shared" si="184"/>
        <v>0</v>
      </c>
      <c r="Q303" s="1">
        <f t="shared" si="176"/>
        <v>1900</v>
      </c>
      <c r="S303" s="1" t="b">
        <f t="shared" ca="1" si="177"/>
        <v>1</v>
      </c>
      <c r="T303" s="1">
        <f t="shared" ca="1" si="178"/>
        <v>0</v>
      </c>
      <c r="U303" s="1">
        <f t="shared" ca="1" si="185"/>
        <v>0</v>
      </c>
      <c r="V303" s="1">
        <f t="shared" ca="1" si="179"/>
        <v>0</v>
      </c>
      <c r="W303" s="1">
        <f t="shared" ca="1" si="179"/>
        <v>0</v>
      </c>
      <c r="X303" s="1">
        <f t="shared" ca="1" si="179"/>
        <v>0</v>
      </c>
      <c r="Y303" s="1">
        <f t="shared" ca="1" si="179"/>
        <v>0</v>
      </c>
      <c r="Z303" s="1">
        <f t="shared" ca="1" si="179"/>
        <v>0</v>
      </c>
      <c r="AA303" s="1">
        <f t="shared" ca="1" si="179"/>
        <v>0</v>
      </c>
      <c r="AB303" s="1">
        <f t="shared" ca="1" si="179"/>
        <v>0</v>
      </c>
      <c r="AC303" s="1">
        <f t="shared" ca="1" si="179"/>
        <v>0</v>
      </c>
      <c r="AD303" s="1">
        <f t="shared" ca="1" si="179"/>
        <v>0</v>
      </c>
      <c r="AE303" s="1">
        <f t="shared" ca="1" si="179"/>
        <v>0</v>
      </c>
      <c r="AF303" s="1">
        <f t="shared" ca="1" si="179"/>
        <v>0</v>
      </c>
      <c r="AG303" s="1">
        <f t="shared" ca="1" si="179"/>
        <v>0</v>
      </c>
      <c r="AI303" s="1">
        <f t="shared" ca="1" si="180"/>
        <v>0</v>
      </c>
      <c r="AJ303" s="1">
        <f t="shared" ref="AJ303:AU303" ca="1" si="188">ROUND(SUMIF($U$300:$AG$300,AJ$300,$U303:$AG303)-AJ257+AI303,0)</f>
        <v>0</v>
      </c>
      <c r="AK303" s="1">
        <f t="shared" ca="1" si="188"/>
        <v>0</v>
      </c>
      <c r="AL303" s="1">
        <f t="shared" ca="1" si="188"/>
        <v>0</v>
      </c>
      <c r="AM303" s="1">
        <f t="shared" ca="1" si="188"/>
        <v>0</v>
      </c>
      <c r="AN303" s="1">
        <f t="shared" ca="1" si="188"/>
        <v>0</v>
      </c>
      <c r="AO303" s="1">
        <f t="shared" ca="1" si="188"/>
        <v>0</v>
      </c>
      <c r="AP303" s="1">
        <f t="shared" ca="1" si="188"/>
        <v>0</v>
      </c>
      <c r="AQ303" s="1">
        <f t="shared" ca="1" si="188"/>
        <v>0</v>
      </c>
      <c r="AR303" s="1">
        <f t="shared" ca="1" si="188"/>
        <v>0</v>
      </c>
      <c r="AS303" s="1">
        <f t="shared" ca="1" si="188"/>
        <v>0</v>
      </c>
      <c r="AT303" s="1">
        <f t="shared" ca="1" si="188"/>
        <v>0</v>
      </c>
      <c r="AU303" s="1">
        <f t="shared" ca="1" si="188"/>
        <v>0</v>
      </c>
    </row>
    <row r="304" spans="2:47" outlineLevel="1" x14ac:dyDescent="0.35">
      <c r="B304" s="1" t="str">
        <f t="shared" ca="1" si="182"/>
        <v/>
      </c>
      <c r="C304" s="1" t="str">
        <f t="shared" ref="C304:D304" ca="1" si="189">E258</f>
        <v/>
      </c>
      <c r="D304" s="1">
        <f t="shared" ca="1" si="189"/>
        <v>0</v>
      </c>
      <c r="E304" s="173">
        <f t="shared" si="184"/>
        <v>0</v>
      </c>
      <c r="Q304" s="1">
        <f t="shared" si="176"/>
        <v>1900</v>
      </c>
      <c r="S304" s="1" t="b">
        <f t="shared" ca="1" si="177"/>
        <v>1</v>
      </c>
      <c r="T304" s="1">
        <f t="shared" ca="1" si="178"/>
        <v>0</v>
      </c>
      <c r="U304" s="1">
        <f t="shared" ca="1" si="185"/>
        <v>0</v>
      </c>
      <c r="V304" s="1">
        <f t="shared" ca="1" si="179"/>
        <v>0</v>
      </c>
      <c r="W304" s="1">
        <f t="shared" ca="1" si="179"/>
        <v>0</v>
      </c>
      <c r="X304" s="1">
        <f t="shared" ca="1" si="179"/>
        <v>0</v>
      </c>
      <c r="Y304" s="1">
        <f t="shared" ca="1" si="179"/>
        <v>0</v>
      </c>
      <c r="Z304" s="1">
        <f t="shared" ca="1" si="179"/>
        <v>0</v>
      </c>
      <c r="AA304" s="1">
        <f t="shared" ca="1" si="179"/>
        <v>0</v>
      </c>
      <c r="AB304" s="1">
        <f t="shared" ca="1" si="179"/>
        <v>0</v>
      </c>
      <c r="AC304" s="1">
        <f t="shared" ca="1" si="179"/>
        <v>0</v>
      </c>
      <c r="AD304" s="1">
        <f t="shared" ca="1" si="179"/>
        <v>0</v>
      </c>
      <c r="AE304" s="1">
        <f t="shared" ca="1" si="179"/>
        <v>0</v>
      </c>
      <c r="AF304" s="1">
        <f t="shared" ca="1" si="179"/>
        <v>0</v>
      </c>
      <c r="AG304" s="1">
        <f t="shared" ca="1" si="179"/>
        <v>0</v>
      </c>
      <c r="AI304" s="1">
        <f t="shared" ca="1" si="180"/>
        <v>0</v>
      </c>
      <c r="AJ304" s="1">
        <f t="shared" ref="AJ304:AU304" ca="1" si="190">ROUND(SUMIF($U$300:$AG$300,AJ$300,$U304:$AG304)-AJ258+AI304,0)</f>
        <v>0</v>
      </c>
      <c r="AK304" s="1">
        <f t="shared" ca="1" si="190"/>
        <v>0</v>
      </c>
      <c r="AL304" s="1">
        <f t="shared" ca="1" si="190"/>
        <v>0</v>
      </c>
      <c r="AM304" s="1">
        <f t="shared" ca="1" si="190"/>
        <v>0</v>
      </c>
      <c r="AN304" s="1">
        <f t="shared" ca="1" si="190"/>
        <v>0</v>
      </c>
      <c r="AO304" s="1">
        <f t="shared" ca="1" si="190"/>
        <v>0</v>
      </c>
      <c r="AP304" s="1">
        <f t="shared" ca="1" si="190"/>
        <v>0</v>
      </c>
      <c r="AQ304" s="1">
        <f t="shared" ca="1" si="190"/>
        <v>0</v>
      </c>
      <c r="AR304" s="1">
        <f t="shared" ca="1" si="190"/>
        <v>0</v>
      </c>
      <c r="AS304" s="1">
        <f t="shared" ca="1" si="190"/>
        <v>0</v>
      </c>
      <c r="AT304" s="1">
        <f t="shared" ca="1" si="190"/>
        <v>0</v>
      </c>
      <c r="AU304" s="1">
        <f t="shared" ca="1" si="190"/>
        <v>0</v>
      </c>
    </row>
    <row r="305" spans="2:47" outlineLevel="1" x14ac:dyDescent="0.35">
      <c r="B305" s="1" t="str">
        <f t="shared" ca="1" si="182"/>
        <v/>
      </c>
      <c r="C305" s="1" t="str">
        <f t="shared" ref="C305:D305" ca="1" si="191">E259</f>
        <v/>
      </c>
      <c r="D305" s="1">
        <f t="shared" ca="1" si="191"/>
        <v>0</v>
      </c>
      <c r="E305" s="173">
        <f t="shared" si="184"/>
        <v>0</v>
      </c>
      <c r="Q305" s="1">
        <f t="shared" si="176"/>
        <v>1900</v>
      </c>
      <c r="S305" s="1" t="b">
        <f t="shared" ca="1" si="177"/>
        <v>1</v>
      </c>
      <c r="T305" s="1">
        <f t="shared" ca="1" si="178"/>
        <v>0</v>
      </c>
      <c r="U305" s="1">
        <f t="shared" ca="1" si="185"/>
        <v>0</v>
      </c>
      <c r="V305" s="1">
        <f t="shared" ca="1" si="179"/>
        <v>0</v>
      </c>
      <c r="W305" s="1">
        <f t="shared" ca="1" si="179"/>
        <v>0</v>
      </c>
      <c r="X305" s="1">
        <f t="shared" ca="1" si="179"/>
        <v>0</v>
      </c>
      <c r="Y305" s="1">
        <f t="shared" ca="1" si="179"/>
        <v>0</v>
      </c>
      <c r="Z305" s="1">
        <f t="shared" ca="1" si="179"/>
        <v>0</v>
      </c>
      <c r="AA305" s="1">
        <f t="shared" ca="1" si="179"/>
        <v>0</v>
      </c>
      <c r="AB305" s="1">
        <f t="shared" ca="1" si="179"/>
        <v>0</v>
      </c>
      <c r="AC305" s="1">
        <f t="shared" ca="1" si="179"/>
        <v>0</v>
      </c>
      <c r="AD305" s="1">
        <f t="shared" ca="1" si="179"/>
        <v>0</v>
      </c>
      <c r="AE305" s="1">
        <f t="shared" ca="1" si="179"/>
        <v>0</v>
      </c>
      <c r="AF305" s="1">
        <f t="shared" ca="1" si="179"/>
        <v>0</v>
      </c>
      <c r="AG305" s="1">
        <f t="shared" ca="1" si="179"/>
        <v>0</v>
      </c>
      <c r="AI305" s="1">
        <f t="shared" ca="1" si="180"/>
        <v>0</v>
      </c>
      <c r="AJ305" s="1">
        <f t="shared" ref="AJ305:AU305" ca="1" si="192">ROUND(SUMIF($U$300:$AG$300,AJ$300,$U305:$AG305)-AJ259+AI305,0)</f>
        <v>0</v>
      </c>
      <c r="AK305" s="1">
        <f t="shared" ca="1" si="192"/>
        <v>0</v>
      </c>
      <c r="AL305" s="1">
        <f t="shared" ca="1" si="192"/>
        <v>0</v>
      </c>
      <c r="AM305" s="1">
        <f t="shared" ca="1" si="192"/>
        <v>0</v>
      </c>
      <c r="AN305" s="1">
        <f t="shared" ca="1" si="192"/>
        <v>0</v>
      </c>
      <c r="AO305" s="1">
        <f t="shared" ca="1" si="192"/>
        <v>0</v>
      </c>
      <c r="AP305" s="1">
        <f t="shared" ca="1" si="192"/>
        <v>0</v>
      </c>
      <c r="AQ305" s="1">
        <f t="shared" ca="1" si="192"/>
        <v>0</v>
      </c>
      <c r="AR305" s="1">
        <f t="shared" ca="1" si="192"/>
        <v>0</v>
      </c>
      <c r="AS305" s="1">
        <f t="shared" ca="1" si="192"/>
        <v>0</v>
      </c>
      <c r="AT305" s="1">
        <f t="shared" ca="1" si="192"/>
        <v>0</v>
      </c>
      <c r="AU305" s="1">
        <f t="shared" ca="1" si="192"/>
        <v>0</v>
      </c>
    </row>
    <row r="306" spans="2:47" outlineLevel="1" x14ac:dyDescent="0.35">
      <c r="B306" s="1" t="str">
        <f t="shared" ca="1" si="182"/>
        <v/>
      </c>
      <c r="C306" s="1" t="str">
        <f t="shared" ref="C306:D306" ca="1" si="193">E260</f>
        <v/>
      </c>
      <c r="D306" s="1">
        <f t="shared" ca="1" si="193"/>
        <v>0</v>
      </c>
      <c r="E306" s="173">
        <f t="shared" si="184"/>
        <v>0</v>
      </c>
      <c r="Q306" s="1">
        <f t="shared" si="176"/>
        <v>1900</v>
      </c>
      <c r="S306" s="1" t="b">
        <f t="shared" ca="1" si="177"/>
        <v>1</v>
      </c>
      <c r="T306" s="1">
        <f t="shared" ca="1" si="178"/>
        <v>0</v>
      </c>
      <c r="U306" s="1">
        <f t="shared" ca="1" si="185"/>
        <v>0</v>
      </c>
      <c r="V306" s="1">
        <f t="shared" ca="1" si="179"/>
        <v>0</v>
      </c>
      <c r="W306" s="1">
        <f t="shared" ca="1" si="179"/>
        <v>0</v>
      </c>
      <c r="X306" s="1">
        <f t="shared" ca="1" si="179"/>
        <v>0</v>
      </c>
      <c r="Y306" s="1">
        <f t="shared" ca="1" si="179"/>
        <v>0</v>
      </c>
      <c r="Z306" s="1">
        <f t="shared" ca="1" si="179"/>
        <v>0</v>
      </c>
      <c r="AA306" s="1">
        <f t="shared" ca="1" si="179"/>
        <v>0</v>
      </c>
      <c r="AB306" s="1">
        <f t="shared" ca="1" si="179"/>
        <v>0</v>
      </c>
      <c r="AC306" s="1">
        <f t="shared" ca="1" si="179"/>
        <v>0</v>
      </c>
      <c r="AD306" s="1">
        <f t="shared" ca="1" si="179"/>
        <v>0</v>
      </c>
      <c r="AE306" s="1">
        <f t="shared" ca="1" si="179"/>
        <v>0</v>
      </c>
      <c r="AF306" s="1">
        <f t="shared" ca="1" si="179"/>
        <v>0</v>
      </c>
      <c r="AG306" s="1">
        <f t="shared" ca="1" si="179"/>
        <v>0</v>
      </c>
      <c r="AI306" s="1">
        <f t="shared" ca="1" si="180"/>
        <v>0</v>
      </c>
      <c r="AJ306" s="1">
        <f t="shared" ref="AJ306:AU306" ca="1" si="194">ROUND(SUMIF($U$300:$AG$300,AJ$300,$U306:$AG306)-AJ260+AI306,0)</f>
        <v>0</v>
      </c>
      <c r="AK306" s="1">
        <f t="shared" ca="1" si="194"/>
        <v>0</v>
      </c>
      <c r="AL306" s="1">
        <f t="shared" ca="1" si="194"/>
        <v>0</v>
      </c>
      <c r="AM306" s="1">
        <f t="shared" ca="1" si="194"/>
        <v>0</v>
      </c>
      <c r="AN306" s="1">
        <f t="shared" ca="1" si="194"/>
        <v>0</v>
      </c>
      <c r="AO306" s="1">
        <f t="shared" ca="1" si="194"/>
        <v>0</v>
      </c>
      <c r="AP306" s="1">
        <f t="shared" ca="1" si="194"/>
        <v>0</v>
      </c>
      <c r="AQ306" s="1">
        <f t="shared" ca="1" si="194"/>
        <v>0</v>
      </c>
      <c r="AR306" s="1">
        <f t="shared" ca="1" si="194"/>
        <v>0</v>
      </c>
      <c r="AS306" s="1">
        <f t="shared" ca="1" si="194"/>
        <v>0</v>
      </c>
      <c r="AT306" s="1">
        <f t="shared" ca="1" si="194"/>
        <v>0</v>
      </c>
      <c r="AU306" s="1">
        <f t="shared" ca="1" si="194"/>
        <v>0</v>
      </c>
    </row>
    <row r="307" spans="2:47" outlineLevel="1" x14ac:dyDescent="0.35">
      <c r="B307" s="1" t="str">
        <f t="shared" ca="1" si="182"/>
        <v/>
      </c>
      <c r="C307" s="1" t="str">
        <f t="shared" ref="C307:D307" ca="1" si="195">E261</f>
        <v/>
      </c>
      <c r="D307" s="1">
        <f t="shared" ca="1" si="195"/>
        <v>0</v>
      </c>
      <c r="E307" s="173">
        <f t="shared" si="184"/>
        <v>0</v>
      </c>
      <c r="Q307" s="1">
        <f t="shared" si="176"/>
        <v>1900</v>
      </c>
      <c r="S307" s="1" t="b">
        <f t="shared" ca="1" si="177"/>
        <v>1</v>
      </c>
      <c r="T307" s="1">
        <f t="shared" ca="1" si="178"/>
        <v>0</v>
      </c>
      <c r="U307" s="1">
        <f t="shared" ca="1" si="185"/>
        <v>0</v>
      </c>
      <c r="V307" s="1">
        <f t="shared" ca="1" si="179"/>
        <v>0</v>
      </c>
      <c r="W307" s="1">
        <f t="shared" ca="1" si="179"/>
        <v>0</v>
      </c>
      <c r="X307" s="1">
        <f t="shared" ca="1" si="179"/>
        <v>0</v>
      </c>
      <c r="Y307" s="1">
        <f t="shared" ca="1" si="179"/>
        <v>0</v>
      </c>
      <c r="Z307" s="1">
        <f t="shared" ca="1" si="179"/>
        <v>0</v>
      </c>
      <c r="AA307" s="1">
        <f t="shared" ca="1" si="179"/>
        <v>0</v>
      </c>
      <c r="AB307" s="1">
        <f t="shared" ca="1" si="179"/>
        <v>0</v>
      </c>
      <c r="AC307" s="1">
        <f t="shared" ca="1" si="179"/>
        <v>0</v>
      </c>
      <c r="AD307" s="1">
        <f t="shared" ca="1" si="179"/>
        <v>0</v>
      </c>
      <c r="AE307" s="1">
        <f t="shared" ca="1" si="179"/>
        <v>0</v>
      </c>
      <c r="AF307" s="1">
        <f t="shared" ca="1" si="179"/>
        <v>0</v>
      </c>
      <c r="AG307" s="1">
        <f t="shared" ca="1" si="179"/>
        <v>0</v>
      </c>
      <c r="AI307" s="1">
        <f t="shared" ca="1" si="180"/>
        <v>0</v>
      </c>
      <c r="AJ307" s="1">
        <f t="shared" ref="AJ307:AU307" ca="1" si="196">ROUND(SUMIF($U$300:$AG$300,AJ$300,$U307:$AG307)-AJ261+AI307,0)</f>
        <v>0</v>
      </c>
      <c r="AK307" s="1">
        <f t="shared" ca="1" si="196"/>
        <v>0</v>
      </c>
      <c r="AL307" s="1">
        <f t="shared" ca="1" si="196"/>
        <v>0</v>
      </c>
      <c r="AM307" s="1">
        <f t="shared" ca="1" si="196"/>
        <v>0</v>
      </c>
      <c r="AN307" s="1">
        <f t="shared" ca="1" si="196"/>
        <v>0</v>
      </c>
      <c r="AO307" s="1">
        <f t="shared" ca="1" si="196"/>
        <v>0</v>
      </c>
      <c r="AP307" s="1">
        <f t="shared" ca="1" si="196"/>
        <v>0</v>
      </c>
      <c r="AQ307" s="1">
        <f t="shared" ca="1" si="196"/>
        <v>0</v>
      </c>
      <c r="AR307" s="1">
        <f t="shared" ca="1" si="196"/>
        <v>0</v>
      </c>
      <c r="AS307" s="1">
        <f t="shared" ca="1" si="196"/>
        <v>0</v>
      </c>
      <c r="AT307" s="1">
        <f t="shared" ca="1" si="196"/>
        <v>0</v>
      </c>
      <c r="AU307" s="1">
        <f t="shared" ca="1" si="196"/>
        <v>0</v>
      </c>
    </row>
    <row r="308" spans="2:47" outlineLevel="1" x14ac:dyDescent="0.35">
      <c r="B308" s="1" t="str">
        <f t="shared" ca="1" si="182"/>
        <v/>
      </c>
      <c r="C308" s="1" t="str">
        <f t="shared" ref="C308:D308" ca="1" si="197">E262</f>
        <v/>
      </c>
      <c r="D308" s="1">
        <f t="shared" ca="1" si="197"/>
        <v>0</v>
      </c>
      <c r="E308" s="173">
        <f t="shared" si="184"/>
        <v>0</v>
      </c>
      <c r="Q308" s="1">
        <f t="shared" si="176"/>
        <v>1900</v>
      </c>
      <c r="S308" s="1" t="b">
        <f t="shared" ca="1" si="177"/>
        <v>1</v>
      </c>
      <c r="T308" s="1">
        <f t="shared" ca="1" si="178"/>
        <v>0</v>
      </c>
      <c r="U308" s="1">
        <f t="shared" ca="1" si="185"/>
        <v>0</v>
      </c>
      <c r="V308" s="1">
        <f t="shared" ca="1" si="179"/>
        <v>0</v>
      </c>
      <c r="W308" s="1">
        <f t="shared" ca="1" si="179"/>
        <v>0</v>
      </c>
      <c r="X308" s="1">
        <f t="shared" ca="1" si="179"/>
        <v>0</v>
      </c>
      <c r="Y308" s="1">
        <f t="shared" ca="1" si="179"/>
        <v>0</v>
      </c>
      <c r="Z308" s="1">
        <f t="shared" ca="1" si="179"/>
        <v>0</v>
      </c>
      <c r="AA308" s="1">
        <f t="shared" ca="1" si="179"/>
        <v>0</v>
      </c>
      <c r="AB308" s="1">
        <f t="shared" ca="1" si="179"/>
        <v>0</v>
      </c>
      <c r="AC308" s="1">
        <f t="shared" ca="1" si="179"/>
        <v>0</v>
      </c>
      <c r="AD308" s="1">
        <f t="shared" ca="1" si="179"/>
        <v>0</v>
      </c>
      <c r="AE308" s="1">
        <f t="shared" ca="1" si="179"/>
        <v>0</v>
      </c>
      <c r="AF308" s="1">
        <f t="shared" ca="1" si="179"/>
        <v>0</v>
      </c>
      <c r="AG308" s="1">
        <f t="shared" ca="1" si="179"/>
        <v>0</v>
      </c>
      <c r="AI308" s="1">
        <f t="shared" ca="1" si="180"/>
        <v>0</v>
      </c>
      <c r="AJ308" s="1">
        <f t="shared" ref="AJ308:AU308" ca="1" si="198">ROUND(SUMIF($U$300:$AG$300,AJ$300,$U308:$AG308)-AJ262+AI308,0)</f>
        <v>0</v>
      </c>
      <c r="AK308" s="1">
        <f t="shared" ca="1" si="198"/>
        <v>0</v>
      </c>
      <c r="AL308" s="1">
        <f t="shared" ca="1" si="198"/>
        <v>0</v>
      </c>
      <c r="AM308" s="1">
        <f t="shared" ca="1" si="198"/>
        <v>0</v>
      </c>
      <c r="AN308" s="1">
        <f t="shared" ca="1" si="198"/>
        <v>0</v>
      </c>
      <c r="AO308" s="1">
        <f t="shared" ca="1" si="198"/>
        <v>0</v>
      </c>
      <c r="AP308" s="1">
        <f t="shared" ca="1" si="198"/>
        <v>0</v>
      </c>
      <c r="AQ308" s="1">
        <f t="shared" ca="1" si="198"/>
        <v>0</v>
      </c>
      <c r="AR308" s="1">
        <f t="shared" ca="1" si="198"/>
        <v>0</v>
      </c>
      <c r="AS308" s="1">
        <f t="shared" ca="1" si="198"/>
        <v>0</v>
      </c>
      <c r="AT308" s="1">
        <f t="shared" ca="1" si="198"/>
        <v>0</v>
      </c>
      <c r="AU308" s="1">
        <f t="shared" ca="1" si="198"/>
        <v>0</v>
      </c>
    </row>
    <row r="309" spans="2:47" outlineLevel="1" x14ac:dyDescent="0.35">
      <c r="B309" s="1" t="str">
        <f t="shared" ca="1" si="182"/>
        <v/>
      </c>
      <c r="C309" s="1" t="str">
        <f t="shared" ref="C309:D309" ca="1" si="199">E263</f>
        <v/>
      </c>
      <c r="D309" s="1">
        <f t="shared" ca="1" si="199"/>
        <v>0</v>
      </c>
      <c r="E309" s="173">
        <f t="shared" si="184"/>
        <v>0</v>
      </c>
      <c r="Q309" s="1">
        <f t="shared" si="176"/>
        <v>1900</v>
      </c>
      <c r="S309" s="1" t="b">
        <f t="shared" ca="1" si="177"/>
        <v>1</v>
      </c>
      <c r="T309" s="1">
        <f t="shared" ca="1" si="178"/>
        <v>0</v>
      </c>
      <c r="U309" s="1">
        <f t="shared" ca="1" si="185"/>
        <v>0</v>
      </c>
      <c r="V309" s="1">
        <f t="shared" ca="1" si="179"/>
        <v>0</v>
      </c>
      <c r="W309" s="1">
        <f t="shared" ca="1" si="179"/>
        <v>0</v>
      </c>
      <c r="X309" s="1">
        <f t="shared" ca="1" si="179"/>
        <v>0</v>
      </c>
      <c r="Y309" s="1">
        <f t="shared" ca="1" si="179"/>
        <v>0</v>
      </c>
      <c r="Z309" s="1">
        <f t="shared" ca="1" si="179"/>
        <v>0</v>
      </c>
      <c r="AA309" s="1">
        <f t="shared" ca="1" si="179"/>
        <v>0</v>
      </c>
      <c r="AB309" s="1">
        <f t="shared" ca="1" si="179"/>
        <v>0</v>
      </c>
      <c r="AC309" s="1">
        <f t="shared" ca="1" si="179"/>
        <v>0</v>
      </c>
      <c r="AD309" s="1">
        <f t="shared" ca="1" si="179"/>
        <v>0</v>
      </c>
      <c r="AE309" s="1">
        <f t="shared" ca="1" si="179"/>
        <v>0</v>
      </c>
      <c r="AF309" s="1">
        <f t="shared" ca="1" si="179"/>
        <v>0</v>
      </c>
      <c r="AG309" s="1">
        <f t="shared" ca="1" si="179"/>
        <v>0</v>
      </c>
      <c r="AI309" s="1">
        <f t="shared" ca="1" si="180"/>
        <v>0</v>
      </c>
      <c r="AJ309" s="1">
        <f t="shared" ref="AJ309:AU309" ca="1" si="200">ROUND(SUMIF($U$300:$AG$300,AJ$300,$U309:$AG309)-AJ263+AI309,0)</f>
        <v>0</v>
      </c>
      <c r="AK309" s="1">
        <f t="shared" ca="1" si="200"/>
        <v>0</v>
      </c>
      <c r="AL309" s="1">
        <f t="shared" ca="1" si="200"/>
        <v>0</v>
      </c>
      <c r="AM309" s="1">
        <f t="shared" ca="1" si="200"/>
        <v>0</v>
      </c>
      <c r="AN309" s="1">
        <f t="shared" ca="1" si="200"/>
        <v>0</v>
      </c>
      <c r="AO309" s="1">
        <f t="shared" ca="1" si="200"/>
        <v>0</v>
      </c>
      <c r="AP309" s="1">
        <f t="shared" ca="1" si="200"/>
        <v>0</v>
      </c>
      <c r="AQ309" s="1">
        <f t="shared" ca="1" si="200"/>
        <v>0</v>
      </c>
      <c r="AR309" s="1">
        <f t="shared" ca="1" si="200"/>
        <v>0</v>
      </c>
      <c r="AS309" s="1">
        <f t="shared" ca="1" si="200"/>
        <v>0</v>
      </c>
      <c r="AT309" s="1">
        <f t="shared" ca="1" si="200"/>
        <v>0</v>
      </c>
      <c r="AU309" s="1">
        <f t="shared" ca="1" si="200"/>
        <v>0</v>
      </c>
    </row>
    <row r="310" spans="2:47" outlineLevel="1" x14ac:dyDescent="0.35">
      <c r="B310" s="1" t="str">
        <f t="shared" ca="1" si="182"/>
        <v/>
      </c>
      <c r="C310" s="1" t="str">
        <f t="shared" ref="C310:D310" ca="1" si="201">E264</f>
        <v/>
      </c>
      <c r="D310" s="1">
        <f t="shared" ca="1" si="201"/>
        <v>0</v>
      </c>
      <c r="E310" s="173">
        <f t="shared" si="184"/>
        <v>0</v>
      </c>
      <c r="Q310" s="1">
        <f t="shared" si="176"/>
        <v>1900</v>
      </c>
      <c r="S310" s="1" t="b">
        <f t="shared" ca="1" si="177"/>
        <v>1</v>
      </c>
      <c r="T310" s="1">
        <f t="shared" ca="1" si="178"/>
        <v>0</v>
      </c>
      <c r="U310" s="1">
        <f t="shared" ca="1" si="185"/>
        <v>0</v>
      </c>
      <c r="V310" s="1">
        <f t="shared" ca="1" si="179"/>
        <v>0</v>
      </c>
      <c r="W310" s="1">
        <f t="shared" ca="1" si="179"/>
        <v>0</v>
      </c>
      <c r="X310" s="1">
        <f t="shared" ca="1" si="179"/>
        <v>0</v>
      </c>
      <c r="Y310" s="1">
        <f t="shared" ca="1" si="179"/>
        <v>0</v>
      </c>
      <c r="Z310" s="1">
        <f t="shared" ca="1" si="179"/>
        <v>0</v>
      </c>
      <c r="AA310" s="1">
        <f t="shared" ca="1" si="179"/>
        <v>0</v>
      </c>
      <c r="AB310" s="1">
        <f t="shared" ca="1" si="179"/>
        <v>0</v>
      </c>
      <c r="AC310" s="1">
        <f t="shared" ca="1" si="179"/>
        <v>0</v>
      </c>
      <c r="AD310" s="1">
        <f t="shared" ca="1" si="179"/>
        <v>0</v>
      </c>
      <c r="AE310" s="1">
        <f t="shared" ca="1" si="179"/>
        <v>0</v>
      </c>
      <c r="AF310" s="1">
        <f t="shared" ca="1" si="179"/>
        <v>0</v>
      </c>
      <c r="AG310" s="1">
        <f t="shared" ca="1" si="179"/>
        <v>0</v>
      </c>
      <c r="AI310" s="1">
        <f t="shared" ca="1" si="180"/>
        <v>0</v>
      </c>
      <c r="AJ310" s="1">
        <f t="shared" ref="AJ310:AU310" ca="1" si="202">ROUND(SUMIF($U$300:$AG$300,AJ$300,$U310:$AG310)-AJ264+AI310,0)</f>
        <v>0</v>
      </c>
      <c r="AK310" s="1">
        <f t="shared" ca="1" si="202"/>
        <v>0</v>
      </c>
      <c r="AL310" s="1">
        <f t="shared" ca="1" si="202"/>
        <v>0</v>
      </c>
      <c r="AM310" s="1">
        <f t="shared" ca="1" si="202"/>
        <v>0</v>
      </c>
      <c r="AN310" s="1">
        <f t="shared" ca="1" si="202"/>
        <v>0</v>
      </c>
      <c r="AO310" s="1">
        <f t="shared" ca="1" si="202"/>
        <v>0</v>
      </c>
      <c r="AP310" s="1">
        <f t="shared" ca="1" si="202"/>
        <v>0</v>
      </c>
      <c r="AQ310" s="1">
        <f t="shared" ca="1" si="202"/>
        <v>0</v>
      </c>
      <c r="AR310" s="1">
        <f t="shared" ca="1" si="202"/>
        <v>0</v>
      </c>
      <c r="AS310" s="1">
        <f t="shared" ca="1" si="202"/>
        <v>0</v>
      </c>
      <c r="AT310" s="1">
        <f t="shared" ca="1" si="202"/>
        <v>0</v>
      </c>
      <c r="AU310" s="1">
        <f t="shared" ca="1" si="202"/>
        <v>0</v>
      </c>
    </row>
    <row r="311" spans="2:47" outlineLevel="1" x14ac:dyDescent="0.35">
      <c r="B311" s="1" t="str">
        <f t="shared" ca="1" si="182"/>
        <v/>
      </c>
      <c r="C311" s="1" t="str">
        <f t="shared" ref="C311:D311" ca="1" si="203">E265</f>
        <v/>
      </c>
      <c r="D311" s="1">
        <f t="shared" ca="1" si="203"/>
        <v>0</v>
      </c>
      <c r="E311" s="173">
        <f t="shared" si="184"/>
        <v>0</v>
      </c>
      <c r="Q311" s="1">
        <f t="shared" si="176"/>
        <v>1900</v>
      </c>
      <c r="S311" s="1" t="b">
        <f t="shared" ca="1" si="177"/>
        <v>1</v>
      </c>
      <c r="T311" s="1">
        <f t="shared" ca="1" si="178"/>
        <v>0</v>
      </c>
      <c r="U311" s="1">
        <f t="shared" ca="1" si="185"/>
        <v>0</v>
      </c>
      <c r="V311" s="1">
        <f t="shared" ca="1" si="179"/>
        <v>0</v>
      </c>
      <c r="W311" s="1">
        <f t="shared" ca="1" si="179"/>
        <v>0</v>
      </c>
      <c r="X311" s="1">
        <f t="shared" ca="1" si="179"/>
        <v>0</v>
      </c>
      <c r="Y311" s="1">
        <f t="shared" ca="1" si="179"/>
        <v>0</v>
      </c>
      <c r="Z311" s="1">
        <f t="shared" ca="1" si="179"/>
        <v>0</v>
      </c>
      <c r="AA311" s="1">
        <f t="shared" ca="1" si="179"/>
        <v>0</v>
      </c>
      <c r="AB311" s="1">
        <f t="shared" ca="1" si="179"/>
        <v>0</v>
      </c>
      <c r="AC311" s="1">
        <f t="shared" ca="1" si="179"/>
        <v>0</v>
      </c>
      <c r="AD311" s="1">
        <f t="shared" ca="1" si="179"/>
        <v>0</v>
      </c>
      <c r="AE311" s="1">
        <f t="shared" ca="1" si="179"/>
        <v>0</v>
      </c>
      <c r="AF311" s="1">
        <f t="shared" ca="1" si="179"/>
        <v>0</v>
      </c>
      <c r="AG311" s="1">
        <f t="shared" ca="1" si="179"/>
        <v>0</v>
      </c>
      <c r="AI311" s="1">
        <f t="shared" ca="1" si="180"/>
        <v>0</v>
      </c>
      <c r="AJ311" s="1">
        <f t="shared" ref="AJ311:AU311" ca="1" si="204">ROUND(SUMIF($U$300:$AG$300,AJ$300,$U311:$AG311)-AJ265+AI311,0)</f>
        <v>0</v>
      </c>
      <c r="AK311" s="1">
        <f t="shared" ca="1" si="204"/>
        <v>0</v>
      </c>
      <c r="AL311" s="1">
        <f t="shared" ca="1" si="204"/>
        <v>0</v>
      </c>
      <c r="AM311" s="1">
        <f t="shared" ca="1" si="204"/>
        <v>0</v>
      </c>
      <c r="AN311" s="1">
        <f t="shared" ca="1" si="204"/>
        <v>0</v>
      </c>
      <c r="AO311" s="1">
        <f t="shared" ca="1" si="204"/>
        <v>0</v>
      </c>
      <c r="AP311" s="1">
        <f t="shared" ca="1" si="204"/>
        <v>0</v>
      </c>
      <c r="AQ311" s="1">
        <f t="shared" ca="1" si="204"/>
        <v>0</v>
      </c>
      <c r="AR311" s="1">
        <f t="shared" ca="1" si="204"/>
        <v>0</v>
      </c>
      <c r="AS311" s="1">
        <f t="shared" ca="1" si="204"/>
        <v>0</v>
      </c>
      <c r="AT311" s="1">
        <f t="shared" ca="1" si="204"/>
        <v>0</v>
      </c>
      <c r="AU311" s="1">
        <f t="shared" ca="1" si="204"/>
        <v>0</v>
      </c>
    </row>
    <row r="312" spans="2:47" outlineLevel="1" x14ac:dyDescent="0.35">
      <c r="B312" s="1" t="str">
        <f t="shared" ca="1" si="182"/>
        <v/>
      </c>
      <c r="C312" s="1" t="str">
        <f t="shared" ref="C312:D312" ca="1" si="205">E266</f>
        <v/>
      </c>
      <c r="D312" s="1">
        <f t="shared" ca="1" si="205"/>
        <v>0</v>
      </c>
      <c r="E312" s="173">
        <f t="shared" si="184"/>
        <v>0</v>
      </c>
      <c r="Q312" s="1">
        <f t="shared" si="176"/>
        <v>1900</v>
      </c>
      <c r="S312" s="1" t="b">
        <f t="shared" ca="1" si="177"/>
        <v>1</v>
      </c>
      <c r="T312" s="1">
        <f t="shared" ca="1" si="178"/>
        <v>0</v>
      </c>
      <c r="U312" s="1">
        <f t="shared" ca="1" si="185"/>
        <v>0</v>
      </c>
      <c r="V312" s="1">
        <f t="shared" ca="1" si="179"/>
        <v>0</v>
      </c>
      <c r="W312" s="1">
        <f t="shared" ca="1" si="179"/>
        <v>0</v>
      </c>
      <c r="X312" s="1">
        <f t="shared" ca="1" si="179"/>
        <v>0</v>
      </c>
      <c r="Y312" s="1">
        <f t="shared" ca="1" si="179"/>
        <v>0</v>
      </c>
      <c r="Z312" s="1">
        <f t="shared" ca="1" si="179"/>
        <v>0</v>
      </c>
      <c r="AA312" s="1">
        <f t="shared" ca="1" si="179"/>
        <v>0</v>
      </c>
      <c r="AB312" s="1">
        <f t="shared" ca="1" si="179"/>
        <v>0</v>
      </c>
      <c r="AC312" s="1">
        <f t="shared" ca="1" si="179"/>
        <v>0</v>
      </c>
      <c r="AD312" s="1">
        <f t="shared" ca="1" si="179"/>
        <v>0</v>
      </c>
      <c r="AE312" s="1">
        <f t="shared" ca="1" si="179"/>
        <v>0</v>
      </c>
      <c r="AF312" s="1">
        <f t="shared" ca="1" si="179"/>
        <v>0</v>
      </c>
      <c r="AG312" s="1">
        <f t="shared" ca="1" si="179"/>
        <v>0</v>
      </c>
      <c r="AI312" s="1">
        <f t="shared" ca="1" si="180"/>
        <v>0</v>
      </c>
      <c r="AJ312" s="1">
        <f t="shared" ref="AJ312:AU312" ca="1" si="206">ROUND(SUMIF($U$300:$AG$300,AJ$300,$U312:$AG312)-AJ266+AI312,0)</f>
        <v>0</v>
      </c>
      <c r="AK312" s="1">
        <f t="shared" ca="1" si="206"/>
        <v>0</v>
      </c>
      <c r="AL312" s="1">
        <f t="shared" ca="1" si="206"/>
        <v>0</v>
      </c>
      <c r="AM312" s="1">
        <f t="shared" ca="1" si="206"/>
        <v>0</v>
      </c>
      <c r="AN312" s="1">
        <f t="shared" ca="1" si="206"/>
        <v>0</v>
      </c>
      <c r="AO312" s="1">
        <f t="shared" ca="1" si="206"/>
        <v>0</v>
      </c>
      <c r="AP312" s="1">
        <f t="shared" ca="1" si="206"/>
        <v>0</v>
      </c>
      <c r="AQ312" s="1">
        <f t="shared" ca="1" si="206"/>
        <v>0</v>
      </c>
      <c r="AR312" s="1">
        <f t="shared" ca="1" si="206"/>
        <v>0</v>
      </c>
      <c r="AS312" s="1">
        <f t="shared" ca="1" si="206"/>
        <v>0</v>
      </c>
      <c r="AT312" s="1">
        <f t="shared" ca="1" si="206"/>
        <v>0</v>
      </c>
      <c r="AU312" s="1">
        <f t="shared" ca="1" si="206"/>
        <v>0</v>
      </c>
    </row>
    <row r="313" spans="2:47" outlineLevel="1" x14ac:dyDescent="0.35">
      <c r="B313" s="1" t="str">
        <f t="shared" ca="1" si="182"/>
        <v/>
      </c>
      <c r="C313" s="1" t="str">
        <f t="shared" ref="C313:D313" ca="1" si="207">E267</f>
        <v/>
      </c>
      <c r="D313" s="1">
        <f t="shared" ca="1" si="207"/>
        <v>0</v>
      </c>
      <c r="E313" s="173">
        <f t="shared" si="184"/>
        <v>0</v>
      </c>
      <c r="Q313" s="1">
        <f t="shared" si="176"/>
        <v>1900</v>
      </c>
      <c r="S313" s="1" t="b">
        <f t="shared" ca="1" si="177"/>
        <v>1</v>
      </c>
      <c r="T313" s="1">
        <f t="shared" ca="1" si="178"/>
        <v>0</v>
      </c>
      <c r="U313" s="1">
        <f t="shared" ca="1" si="185"/>
        <v>0</v>
      </c>
      <c r="V313" s="1">
        <f t="shared" ca="1" si="179"/>
        <v>0</v>
      </c>
      <c r="W313" s="1">
        <f t="shared" ca="1" si="179"/>
        <v>0</v>
      </c>
      <c r="X313" s="1">
        <f t="shared" ca="1" si="179"/>
        <v>0</v>
      </c>
      <c r="Y313" s="1">
        <f t="shared" ca="1" si="179"/>
        <v>0</v>
      </c>
      <c r="Z313" s="1">
        <f t="shared" ca="1" si="179"/>
        <v>0</v>
      </c>
      <c r="AA313" s="1">
        <f t="shared" ca="1" si="179"/>
        <v>0</v>
      </c>
      <c r="AB313" s="1">
        <f t="shared" ca="1" si="179"/>
        <v>0</v>
      </c>
      <c r="AC313" s="1">
        <f t="shared" ca="1" si="179"/>
        <v>0</v>
      </c>
      <c r="AD313" s="1">
        <f t="shared" ca="1" si="179"/>
        <v>0</v>
      </c>
      <c r="AE313" s="1">
        <f t="shared" ca="1" si="179"/>
        <v>0</v>
      </c>
      <c r="AF313" s="1">
        <f t="shared" ca="1" si="179"/>
        <v>0</v>
      </c>
      <c r="AG313" s="1">
        <f t="shared" ca="1" si="179"/>
        <v>0</v>
      </c>
      <c r="AI313" s="1">
        <f t="shared" ca="1" si="180"/>
        <v>0</v>
      </c>
      <c r="AJ313" s="1">
        <f t="shared" ref="AJ313:AU313" ca="1" si="208">ROUND(SUMIF($U$300:$AG$300,AJ$300,$U313:$AG313)-AJ267+AI313,0)</f>
        <v>0</v>
      </c>
      <c r="AK313" s="1">
        <f t="shared" ca="1" si="208"/>
        <v>0</v>
      </c>
      <c r="AL313" s="1">
        <f t="shared" ca="1" si="208"/>
        <v>0</v>
      </c>
      <c r="AM313" s="1">
        <f t="shared" ca="1" si="208"/>
        <v>0</v>
      </c>
      <c r="AN313" s="1">
        <f t="shared" ca="1" si="208"/>
        <v>0</v>
      </c>
      <c r="AO313" s="1">
        <f t="shared" ca="1" si="208"/>
        <v>0</v>
      </c>
      <c r="AP313" s="1">
        <f t="shared" ca="1" si="208"/>
        <v>0</v>
      </c>
      <c r="AQ313" s="1">
        <f t="shared" ca="1" si="208"/>
        <v>0</v>
      </c>
      <c r="AR313" s="1">
        <f t="shared" ca="1" si="208"/>
        <v>0</v>
      </c>
      <c r="AS313" s="1">
        <f t="shared" ca="1" si="208"/>
        <v>0</v>
      </c>
      <c r="AT313" s="1">
        <f t="shared" ca="1" si="208"/>
        <v>0</v>
      </c>
      <c r="AU313" s="1">
        <f t="shared" ca="1" si="208"/>
        <v>0</v>
      </c>
    </row>
    <row r="314" spans="2:47" outlineLevel="1" x14ac:dyDescent="0.35">
      <c r="B314" s="1" t="str">
        <f t="shared" ca="1" si="182"/>
        <v/>
      </c>
      <c r="C314" s="1" t="str">
        <f t="shared" ref="C314:D314" ca="1" si="209">E268</f>
        <v/>
      </c>
      <c r="D314" s="1">
        <f t="shared" ca="1" si="209"/>
        <v>0</v>
      </c>
      <c r="E314" s="173">
        <f t="shared" si="184"/>
        <v>0</v>
      </c>
      <c r="Q314" s="1">
        <f t="shared" si="176"/>
        <v>1900</v>
      </c>
      <c r="S314" s="1" t="b">
        <f t="shared" ca="1" si="177"/>
        <v>1</v>
      </c>
      <c r="T314" s="1">
        <f t="shared" ca="1" si="178"/>
        <v>0</v>
      </c>
      <c r="U314" s="1">
        <f t="shared" ca="1" si="185"/>
        <v>0</v>
      </c>
      <c r="V314" s="1">
        <f t="shared" ca="1" si="179"/>
        <v>0</v>
      </c>
      <c r="W314" s="1">
        <f t="shared" ca="1" si="179"/>
        <v>0</v>
      </c>
      <c r="X314" s="1">
        <f t="shared" ca="1" si="179"/>
        <v>0</v>
      </c>
      <c r="Y314" s="1">
        <f t="shared" ca="1" si="179"/>
        <v>0</v>
      </c>
      <c r="Z314" s="1">
        <f t="shared" ca="1" si="179"/>
        <v>0</v>
      </c>
      <c r="AA314" s="1">
        <f t="shared" ca="1" si="179"/>
        <v>0</v>
      </c>
      <c r="AB314" s="1">
        <f t="shared" ca="1" si="179"/>
        <v>0</v>
      </c>
      <c r="AC314" s="1">
        <f t="shared" ca="1" si="179"/>
        <v>0</v>
      </c>
      <c r="AD314" s="1">
        <f t="shared" ca="1" si="179"/>
        <v>0</v>
      </c>
      <c r="AE314" s="1">
        <f t="shared" ca="1" si="179"/>
        <v>0</v>
      </c>
      <c r="AF314" s="1">
        <f t="shared" ca="1" si="179"/>
        <v>0</v>
      </c>
      <c r="AG314" s="1">
        <f t="shared" ca="1" si="179"/>
        <v>0</v>
      </c>
      <c r="AI314" s="1">
        <f t="shared" ca="1" si="180"/>
        <v>0</v>
      </c>
      <c r="AJ314" s="1">
        <f t="shared" ref="AJ314:AU314" ca="1" si="210">ROUND(SUMIF($U$300:$AG$300,AJ$300,$U314:$AG314)-AJ268+AI314,0)</f>
        <v>0</v>
      </c>
      <c r="AK314" s="1">
        <f t="shared" ca="1" si="210"/>
        <v>0</v>
      </c>
      <c r="AL314" s="1">
        <f t="shared" ca="1" si="210"/>
        <v>0</v>
      </c>
      <c r="AM314" s="1">
        <f t="shared" ca="1" si="210"/>
        <v>0</v>
      </c>
      <c r="AN314" s="1">
        <f t="shared" ca="1" si="210"/>
        <v>0</v>
      </c>
      <c r="AO314" s="1">
        <f t="shared" ca="1" si="210"/>
        <v>0</v>
      </c>
      <c r="AP314" s="1">
        <f t="shared" ca="1" si="210"/>
        <v>0</v>
      </c>
      <c r="AQ314" s="1">
        <f t="shared" ca="1" si="210"/>
        <v>0</v>
      </c>
      <c r="AR314" s="1">
        <f t="shared" ca="1" si="210"/>
        <v>0</v>
      </c>
      <c r="AS314" s="1">
        <f t="shared" ca="1" si="210"/>
        <v>0</v>
      </c>
      <c r="AT314" s="1">
        <f t="shared" ca="1" si="210"/>
        <v>0</v>
      </c>
      <c r="AU314" s="1">
        <f t="shared" ca="1" si="210"/>
        <v>0</v>
      </c>
    </row>
    <row r="315" spans="2:47" outlineLevel="1" x14ac:dyDescent="0.35">
      <c r="B315" s="1" t="str">
        <f t="shared" ca="1" si="182"/>
        <v/>
      </c>
      <c r="C315" s="1" t="str">
        <f t="shared" ref="C315:D315" ca="1" si="211">E269</f>
        <v/>
      </c>
      <c r="D315" s="1">
        <f t="shared" ca="1" si="211"/>
        <v>0</v>
      </c>
      <c r="E315" s="173">
        <f t="shared" si="184"/>
        <v>0</v>
      </c>
      <c r="Q315" s="1">
        <f t="shared" si="176"/>
        <v>1900</v>
      </c>
      <c r="S315" s="1" t="b">
        <f t="shared" ca="1" si="177"/>
        <v>1</v>
      </c>
      <c r="T315" s="1">
        <f t="shared" ca="1" si="178"/>
        <v>0</v>
      </c>
      <c r="U315" s="1">
        <f t="shared" ca="1" si="185"/>
        <v>0</v>
      </c>
      <c r="V315" s="1">
        <f t="shared" ca="1" si="179"/>
        <v>0</v>
      </c>
      <c r="W315" s="1">
        <f t="shared" ca="1" si="179"/>
        <v>0</v>
      </c>
      <c r="X315" s="1">
        <f t="shared" ca="1" si="179"/>
        <v>0</v>
      </c>
      <c r="Y315" s="1">
        <f t="shared" ca="1" si="179"/>
        <v>0</v>
      </c>
      <c r="Z315" s="1">
        <f t="shared" ca="1" si="179"/>
        <v>0</v>
      </c>
      <c r="AA315" s="1">
        <f t="shared" ca="1" si="179"/>
        <v>0</v>
      </c>
      <c r="AB315" s="1">
        <f t="shared" ca="1" si="179"/>
        <v>0</v>
      </c>
      <c r="AC315" s="1">
        <f t="shared" ca="1" si="179"/>
        <v>0</v>
      </c>
      <c r="AD315" s="1">
        <f t="shared" ca="1" si="179"/>
        <v>0</v>
      </c>
      <c r="AE315" s="1">
        <f t="shared" ca="1" si="179"/>
        <v>0</v>
      </c>
      <c r="AF315" s="1">
        <f t="shared" ca="1" si="179"/>
        <v>0</v>
      </c>
      <c r="AG315" s="1">
        <f t="shared" ca="1" si="179"/>
        <v>0</v>
      </c>
      <c r="AI315" s="1">
        <f t="shared" ca="1" si="180"/>
        <v>0</v>
      </c>
      <c r="AJ315" s="1">
        <f t="shared" ref="AJ315:AU315" ca="1" si="212">ROUND(SUMIF($U$300:$AG$300,AJ$300,$U315:$AG315)-AJ269+AI315,0)</f>
        <v>0</v>
      </c>
      <c r="AK315" s="1">
        <f t="shared" ca="1" si="212"/>
        <v>0</v>
      </c>
      <c r="AL315" s="1">
        <f t="shared" ca="1" si="212"/>
        <v>0</v>
      </c>
      <c r="AM315" s="1">
        <f t="shared" ca="1" si="212"/>
        <v>0</v>
      </c>
      <c r="AN315" s="1">
        <f t="shared" ca="1" si="212"/>
        <v>0</v>
      </c>
      <c r="AO315" s="1">
        <f t="shared" ca="1" si="212"/>
        <v>0</v>
      </c>
      <c r="AP315" s="1">
        <f t="shared" ca="1" si="212"/>
        <v>0</v>
      </c>
      <c r="AQ315" s="1">
        <f t="shared" ca="1" si="212"/>
        <v>0</v>
      </c>
      <c r="AR315" s="1">
        <f t="shared" ca="1" si="212"/>
        <v>0</v>
      </c>
      <c r="AS315" s="1">
        <f t="shared" ca="1" si="212"/>
        <v>0</v>
      </c>
      <c r="AT315" s="1">
        <f t="shared" ca="1" si="212"/>
        <v>0</v>
      </c>
      <c r="AU315" s="1">
        <f t="shared" ca="1" si="212"/>
        <v>0</v>
      </c>
    </row>
    <row r="316" spans="2:47" outlineLevel="1" x14ac:dyDescent="0.35">
      <c r="B316" s="1" t="str">
        <f t="shared" ca="1" si="182"/>
        <v/>
      </c>
      <c r="C316" s="1" t="str">
        <f t="shared" ref="C316:D316" ca="1" si="213">E270</f>
        <v/>
      </c>
      <c r="D316" s="1">
        <f t="shared" ca="1" si="213"/>
        <v>0</v>
      </c>
      <c r="E316" s="173">
        <f t="shared" si="184"/>
        <v>0</v>
      </c>
      <c r="Q316" s="1">
        <f t="shared" si="176"/>
        <v>1900</v>
      </c>
      <c r="S316" s="1" t="b">
        <f t="shared" ca="1" si="177"/>
        <v>1</v>
      </c>
      <c r="T316" s="1">
        <f t="shared" ca="1" si="178"/>
        <v>0</v>
      </c>
      <c r="U316" s="1">
        <f t="shared" ca="1" si="185"/>
        <v>0</v>
      </c>
      <c r="V316" s="1">
        <f t="shared" ca="1" si="179"/>
        <v>0</v>
      </c>
      <c r="W316" s="1">
        <f t="shared" ca="1" si="179"/>
        <v>0</v>
      </c>
      <c r="X316" s="1">
        <f t="shared" ca="1" si="179"/>
        <v>0</v>
      </c>
      <c r="Y316" s="1">
        <f t="shared" ca="1" si="179"/>
        <v>0</v>
      </c>
      <c r="Z316" s="1">
        <f t="shared" ca="1" si="179"/>
        <v>0</v>
      </c>
      <c r="AA316" s="1">
        <f t="shared" ca="1" si="179"/>
        <v>0</v>
      </c>
      <c r="AB316" s="1">
        <f t="shared" ca="1" si="179"/>
        <v>0</v>
      </c>
      <c r="AC316" s="1">
        <f t="shared" ca="1" si="179"/>
        <v>0</v>
      </c>
      <c r="AD316" s="1">
        <f t="shared" ca="1" si="179"/>
        <v>0</v>
      </c>
      <c r="AE316" s="1">
        <f t="shared" ca="1" si="179"/>
        <v>0</v>
      </c>
      <c r="AF316" s="1">
        <f t="shared" ca="1" si="179"/>
        <v>0</v>
      </c>
      <c r="AG316" s="1">
        <f t="shared" ca="1" si="179"/>
        <v>0</v>
      </c>
      <c r="AI316" s="1">
        <f t="shared" ca="1" si="180"/>
        <v>0</v>
      </c>
      <c r="AJ316" s="1">
        <f t="shared" ref="AJ316:AU316" ca="1" si="214">ROUND(SUMIF($U$300:$AG$300,AJ$300,$U316:$AG316)-AJ270+AI316,0)</f>
        <v>0</v>
      </c>
      <c r="AK316" s="1">
        <f t="shared" ca="1" si="214"/>
        <v>0</v>
      </c>
      <c r="AL316" s="1">
        <f t="shared" ca="1" si="214"/>
        <v>0</v>
      </c>
      <c r="AM316" s="1">
        <f t="shared" ca="1" si="214"/>
        <v>0</v>
      </c>
      <c r="AN316" s="1">
        <f t="shared" ca="1" si="214"/>
        <v>0</v>
      </c>
      <c r="AO316" s="1">
        <f t="shared" ca="1" si="214"/>
        <v>0</v>
      </c>
      <c r="AP316" s="1">
        <f t="shared" ca="1" si="214"/>
        <v>0</v>
      </c>
      <c r="AQ316" s="1">
        <f t="shared" ca="1" si="214"/>
        <v>0</v>
      </c>
      <c r="AR316" s="1">
        <f t="shared" ca="1" si="214"/>
        <v>0</v>
      </c>
      <c r="AS316" s="1">
        <f t="shared" ca="1" si="214"/>
        <v>0</v>
      </c>
      <c r="AT316" s="1">
        <f t="shared" ca="1" si="214"/>
        <v>0</v>
      </c>
      <c r="AU316" s="1">
        <f t="shared" ca="1" si="214"/>
        <v>0</v>
      </c>
    </row>
    <row r="317" spans="2:47" outlineLevel="1" x14ac:dyDescent="0.35">
      <c r="B317" s="1" t="str">
        <f t="shared" ca="1" si="182"/>
        <v/>
      </c>
      <c r="C317" s="1" t="str">
        <f t="shared" ref="C317:D317" ca="1" si="215">E271</f>
        <v/>
      </c>
      <c r="D317" s="1">
        <f t="shared" ca="1" si="215"/>
        <v>0</v>
      </c>
      <c r="E317" s="173">
        <f t="shared" si="184"/>
        <v>0</v>
      </c>
      <c r="Q317" s="1">
        <f t="shared" si="176"/>
        <v>1900</v>
      </c>
      <c r="S317" s="1" t="b">
        <f t="shared" ca="1" si="177"/>
        <v>1</v>
      </c>
      <c r="T317" s="1">
        <f t="shared" ca="1" si="178"/>
        <v>0</v>
      </c>
      <c r="U317" s="1">
        <f t="shared" ca="1" si="185"/>
        <v>0</v>
      </c>
      <c r="V317" s="1">
        <f t="shared" ca="1" si="185"/>
        <v>0</v>
      </c>
      <c r="W317" s="1">
        <f t="shared" ca="1" si="185"/>
        <v>0</v>
      </c>
      <c r="X317" s="1">
        <f t="shared" ca="1" si="185"/>
        <v>0</v>
      </c>
      <c r="Y317" s="1">
        <f t="shared" ca="1" si="185"/>
        <v>0</v>
      </c>
      <c r="Z317" s="1">
        <f t="shared" ca="1" si="185"/>
        <v>0</v>
      </c>
      <c r="AA317" s="1">
        <f t="shared" ca="1" si="185"/>
        <v>0</v>
      </c>
      <c r="AB317" s="1">
        <f t="shared" ca="1" si="185"/>
        <v>0</v>
      </c>
      <c r="AC317" s="1">
        <f t="shared" ca="1" si="185"/>
        <v>0</v>
      </c>
      <c r="AD317" s="1">
        <f t="shared" ca="1" si="185"/>
        <v>0</v>
      </c>
      <c r="AE317" s="1">
        <f t="shared" ca="1" si="185"/>
        <v>0</v>
      </c>
      <c r="AF317" s="1">
        <f t="shared" ca="1" si="185"/>
        <v>0</v>
      </c>
      <c r="AG317" s="1">
        <f t="shared" ca="1" si="185"/>
        <v>0</v>
      </c>
      <c r="AI317" s="1">
        <f t="shared" ca="1" si="180"/>
        <v>0</v>
      </c>
      <c r="AJ317" s="1">
        <f t="shared" ref="AJ317:AU317" ca="1" si="216">ROUND(SUMIF($U$300:$AG$300,AJ$300,$U317:$AG317)-AJ271+AI317,0)</f>
        <v>0</v>
      </c>
      <c r="AK317" s="1">
        <f t="shared" ca="1" si="216"/>
        <v>0</v>
      </c>
      <c r="AL317" s="1">
        <f t="shared" ca="1" si="216"/>
        <v>0</v>
      </c>
      <c r="AM317" s="1">
        <f t="shared" ca="1" si="216"/>
        <v>0</v>
      </c>
      <c r="AN317" s="1">
        <f t="shared" ca="1" si="216"/>
        <v>0</v>
      </c>
      <c r="AO317" s="1">
        <f t="shared" ca="1" si="216"/>
        <v>0</v>
      </c>
      <c r="AP317" s="1">
        <f t="shared" ca="1" si="216"/>
        <v>0</v>
      </c>
      <c r="AQ317" s="1">
        <f t="shared" ca="1" si="216"/>
        <v>0</v>
      </c>
      <c r="AR317" s="1">
        <f t="shared" ca="1" si="216"/>
        <v>0</v>
      </c>
      <c r="AS317" s="1">
        <f t="shared" ca="1" si="216"/>
        <v>0</v>
      </c>
      <c r="AT317" s="1">
        <f t="shared" ca="1" si="216"/>
        <v>0</v>
      </c>
      <c r="AU317" s="1">
        <f t="shared" ca="1" si="216"/>
        <v>0</v>
      </c>
    </row>
    <row r="318" spans="2:47" outlineLevel="1" x14ac:dyDescent="0.35">
      <c r="B318" s="1" t="str">
        <f t="shared" ca="1" si="182"/>
        <v/>
      </c>
      <c r="C318" s="1" t="str">
        <f t="shared" ref="C318:D318" ca="1" si="217">E272</f>
        <v/>
      </c>
      <c r="D318" s="1">
        <f t="shared" ca="1" si="217"/>
        <v>0</v>
      </c>
      <c r="E318" s="173">
        <f t="shared" si="184"/>
        <v>0</v>
      </c>
      <c r="Q318" s="1">
        <f t="shared" si="176"/>
        <v>1900</v>
      </c>
      <c r="S318" s="1" t="b">
        <f t="shared" ca="1" si="177"/>
        <v>1</v>
      </c>
      <c r="T318" s="1">
        <f t="shared" ca="1" si="178"/>
        <v>0</v>
      </c>
      <c r="U318" s="1">
        <f t="shared" ca="1" si="185"/>
        <v>0</v>
      </c>
      <c r="V318" s="1">
        <f t="shared" ca="1" si="185"/>
        <v>0</v>
      </c>
      <c r="W318" s="1">
        <f t="shared" ca="1" si="185"/>
        <v>0</v>
      </c>
      <c r="X318" s="1">
        <f t="shared" ca="1" si="185"/>
        <v>0</v>
      </c>
      <c r="Y318" s="1">
        <f t="shared" ca="1" si="185"/>
        <v>0</v>
      </c>
      <c r="Z318" s="1">
        <f t="shared" ca="1" si="185"/>
        <v>0</v>
      </c>
      <c r="AA318" s="1">
        <f t="shared" ca="1" si="185"/>
        <v>0</v>
      </c>
      <c r="AB318" s="1">
        <f t="shared" ca="1" si="185"/>
        <v>0</v>
      </c>
      <c r="AC318" s="1">
        <f t="shared" ca="1" si="185"/>
        <v>0</v>
      </c>
      <c r="AD318" s="1">
        <f t="shared" ca="1" si="185"/>
        <v>0</v>
      </c>
      <c r="AE318" s="1">
        <f t="shared" ca="1" si="185"/>
        <v>0</v>
      </c>
      <c r="AF318" s="1">
        <f t="shared" ca="1" si="185"/>
        <v>0</v>
      </c>
      <c r="AG318" s="1">
        <f t="shared" ca="1" si="185"/>
        <v>0</v>
      </c>
      <c r="AI318" s="1">
        <f t="shared" ca="1" si="180"/>
        <v>0</v>
      </c>
      <c r="AJ318" s="1">
        <f t="shared" ref="AJ318:AU318" ca="1" si="218">ROUND(SUMIF($U$300:$AG$300,AJ$300,$U318:$AG318)-AJ272+AI318,0)</f>
        <v>0</v>
      </c>
      <c r="AK318" s="1">
        <f t="shared" ca="1" si="218"/>
        <v>0</v>
      </c>
      <c r="AL318" s="1">
        <f t="shared" ca="1" si="218"/>
        <v>0</v>
      </c>
      <c r="AM318" s="1">
        <f t="shared" ca="1" si="218"/>
        <v>0</v>
      </c>
      <c r="AN318" s="1">
        <f t="shared" ca="1" si="218"/>
        <v>0</v>
      </c>
      <c r="AO318" s="1">
        <f t="shared" ca="1" si="218"/>
        <v>0</v>
      </c>
      <c r="AP318" s="1">
        <f t="shared" ca="1" si="218"/>
        <v>0</v>
      </c>
      <c r="AQ318" s="1">
        <f t="shared" ca="1" si="218"/>
        <v>0</v>
      </c>
      <c r="AR318" s="1">
        <f t="shared" ca="1" si="218"/>
        <v>0</v>
      </c>
      <c r="AS318" s="1">
        <f t="shared" ca="1" si="218"/>
        <v>0</v>
      </c>
      <c r="AT318" s="1">
        <f t="shared" ca="1" si="218"/>
        <v>0</v>
      </c>
      <c r="AU318" s="1">
        <f t="shared" ca="1" si="218"/>
        <v>0</v>
      </c>
    </row>
    <row r="319" spans="2:47" outlineLevel="1" x14ac:dyDescent="0.35">
      <c r="B319" s="1" t="str">
        <f t="shared" ca="1" si="182"/>
        <v/>
      </c>
      <c r="C319" s="1" t="str">
        <f t="shared" ref="C319:D319" ca="1" si="219">E273</f>
        <v/>
      </c>
      <c r="D319" s="1">
        <f t="shared" ca="1" si="219"/>
        <v>0</v>
      </c>
      <c r="E319" s="173">
        <f t="shared" si="184"/>
        <v>0</v>
      </c>
      <c r="Q319" s="1">
        <f t="shared" si="176"/>
        <v>1900</v>
      </c>
      <c r="S319" s="1" t="b">
        <f t="shared" ca="1" si="177"/>
        <v>1</v>
      </c>
      <c r="T319" s="1">
        <f t="shared" ca="1" si="178"/>
        <v>0</v>
      </c>
      <c r="U319" s="1">
        <f t="shared" ca="1" si="185"/>
        <v>0</v>
      </c>
      <c r="V319" s="1">
        <f t="shared" ca="1" si="185"/>
        <v>0</v>
      </c>
      <c r="W319" s="1">
        <f t="shared" ca="1" si="185"/>
        <v>0</v>
      </c>
      <c r="X319" s="1">
        <f t="shared" ca="1" si="185"/>
        <v>0</v>
      </c>
      <c r="Y319" s="1">
        <f t="shared" ca="1" si="185"/>
        <v>0</v>
      </c>
      <c r="Z319" s="1">
        <f t="shared" ca="1" si="185"/>
        <v>0</v>
      </c>
      <c r="AA319" s="1">
        <f t="shared" ca="1" si="185"/>
        <v>0</v>
      </c>
      <c r="AB319" s="1">
        <f t="shared" ca="1" si="185"/>
        <v>0</v>
      </c>
      <c r="AC319" s="1">
        <f t="shared" ca="1" si="185"/>
        <v>0</v>
      </c>
      <c r="AD319" s="1">
        <f t="shared" ca="1" si="185"/>
        <v>0</v>
      </c>
      <c r="AE319" s="1">
        <f t="shared" ca="1" si="185"/>
        <v>0</v>
      </c>
      <c r="AF319" s="1">
        <f t="shared" ca="1" si="185"/>
        <v>0</v>
      </c>
      <c r="AG319" s="1">
        <f t="shared" ca="1" si="185"/>
        <v>0</v>
      </c>
      <c r="AI319" s="1">
        <f t="shared" ca="1" si="180"/>
        <v>0</v>
      </c>
      <c r="AJ319" s="1">
        <f t="shared" ref="AJ319:AU319" ca="1" si="220">ROUND(SUMIF($U$300:$AG$300,AJ$300,$U319:$AG319)-AJ273+AI319,0)</f>
        <v>0</v>
      </c>
      <c r="AK319" s="1">
        <f t="shared" ca="1" si="220"/>
        <v>0</v>
      </c>
      <c r="AL319" s="1">
        <f t="shared" ca="1" si="220"/>
        <v>0</v>
      </c>
      <c r="AM319" s="1">
        <f t="shared" ca="1" si="220"/>
        <v>0</v>
      </c>
      <c r="AN319" s="1">
        <f t="shared" ca="1" si="220"/>
        <v>0</v>
      </c>
      <c r="AO319" s="1">
        <f t="shared" ca="1" si="220"/>
        <v>0</v>
      </c>
      <c r="AP319" s="1">
        <f t="shared" ca="1" si="220"/>
        <v>0</v>
      </c>
      <c r="AQ319" s="1">
        <f t="shared" ca="1" si="220"/>
        <v>0</v>
      </c>
      <c r="AR319" s="1">
        <f t="shared" ca="1" si="220"/>
        <v>0</v>
      </c>
      <c r="AS319" s="1">
        <f t="shared" ca="1" si="220"/>
        <v>0</v>
      </c>
      <c r="AT319" s="1">
        <f t="shared" ca="1" si="220"/>
        <v>0</v>
      </c>
      <c r="AU319" s="1">
        <f t="shared" ca="1" si="220"/>
        <v>0</v>
      </c>
    </row>
    <row r="320" spans="2:47" outlineLevel="1" x14ac:dyDescent="0.35">
      <c r="B320" s="1" t="str">
        <f t="shared" ca="1" si="182"/>
        <v/>
      </c>
      <c r="C320" s="1" t="str">
        <f t="shared" ref="C320:D320" ca="1" si="221">E274</f>
        <v/>
      </c>
      <c r="D320" s="1">
        <f t="shared" ca="1" si="221"/>
        <v>0</v>
      </c>
      <c r="E320" s="173">
        <f t="shared" si="184"/>
        <v>0</v>
      </c>
      <c r="Q320" s="1">
        <f t="shared" si="176"/>
        <v>1900</v>
      </c>
      <c r="S320" s="1" t="b">
        <f t="shared" ca="1" si="177"/>
        <v>1</v>
      </c>
      <c r="T320" s="1">
        <f t="shared" ca="1" si="178"/>
        <v>0</v>
      </c>
      <c r="U320" s="1">
        <f t="shared" ca="1" si="185"/>
        <v>0</v>
      </c>
      <c r="V320" s="1">
        <f t="shared" ca="1" si="185"/>
        <v>0</v>
      </c>
      <c r="W320" s="1">
        <f t="shared" ca="1" si="185"/>
        <v>0</v>
      </c>
      <c r="X320" s="1">
        <f t="shared" ca="1" si="185"/>
        <v>0</v>
      </c>
      <c r="Y320" s="1">
        <f t="shared" ca="1" si="185"/>
        <v>0</v>
      </c>
      <c r="Z320" s="1">
        <f t="shared" ca="1" si="185"/>
        <v>0</v>
      </c>
      <c r="AA320" s="1">
        <f t="shared" ca="1" si="185"/>
        <v>0</v>
      </c>
      <c r="AB320" s="1">
        <f t="shared" ca="1" si="185"/>
        <v>0</v>
      </c>
      <c r="AC320" s="1">
        <f t="shared" ca="1" si="185"/>
        <v>0</v>
      </c>
      <c r="AD320" s="1">
        <f t="shared" ca="1" si="185"/>
        <v>0</v>
      </c>
      <c r="AE320" s="1">
        <f t="shared" ca="1" si="185"/>
        <v>0</v>
      </c>
      <c r="AF320" s="1">
        <f t="shared" ca="1" si="185"/>
        <v>0</v>
      </c>
      <c r="AG320" s="1">
        <f t="shared" ca="1" si="185"/>
        <v>0</v>
      </c>
      <c r="AI320" s="1">
        <f t="shared" ca="1" si="180"/>
        <v>0</v>
      </c>
      <c r="AJ320" s="1">
        <f t="shared" ref="AJ320:AU320" ca="1" si="222">ROUND(SUMIF($U$300:$AG$300,AJ$300,$U320:$AG320)-AJ274+AI320,0)</f>
        <v>0</v>
      </c>
      <c r="AK320" s="1">
        <f t="shared" ca="1" si="222"/>
        <v>0</v>
      </c>
      <c r="AL320" s="1">
        <f t="shared" ca="1" si="222"/>
        <v>0</v>
      </c>
      <c r="AM320" s="1">
        <f t="shared" ca="1" si="222"/>
        <v>0</v>
      </c>
      <c r="AN320" s="1">
        <f t="shared" ca="1" si="222"/>
        <v>0</v>
      </c>
      <c r="AO320" s="1">
        <f t="shared" ca="1" si="222"/>
        <v>0</v>
      </c>
      <c r="AP320" s="1">
        <f t="shared" ca="1" si="222"/>
        <v>0</v>
      </c>
      <c r="AQ320" s="1">
        <f t="shared" ca="1" si="222"/>
        <v>0</v>
      </c>
      <c r="AR320" s="1">
        <f t="shared" ca="1" si="222"/>
        <v>0</v>
      </c>
      <c r="AS320" s="1">
        <f t="shared" ca="1" si="222"/>
        <v>0</v>
      </c>
      <c r="AT320" s="1">
        <f t="shared" ca="1" si="222"/>
        <v>0</v>
      </c>
      <c r="AU320" s="1">
        <f t="shared" ca="1" si="222"/>
        <v>0</v>
      </c>
    </row>
    <row r="321" spans="2:47" outlineLevel="1" x14ac:dyDescent="0.35">
      <c r="B321" s="1" t="str">
        <f t="shared" ca="1" si="182"/>
        <v/>
      </c>
      <c r="C321" s="1" t="str">
        <f t="shared" ref="C321:D321" ca="1" si="223">E275</f>
        <v/>
      </c>
      <c r="D321" s="1">
        <f t="shared" ca="1" si="223"/>
        <v>0</v>
      </c>
      <c r="E321" s="173">
        <f t="shared" si="184"/>
        <v>0</v>
      </c>
      <c r="Q321" s="1">
        <f t="shared" si="176"/>
        <v>1900</v>
      </c>
      <c r="S321" s="1" t="b">
        <f t="shared" ca="1" si="177"/>
        <v>1</v>
      </c>
      <c r="T321" s="1">
        <f t="shared" ca="1" si="178"/>
        <v>0</v>
      </c>
      <c r="U321" s="1">
        <f t="shared" ca="1" si="185"/>
        <v>0</v>
      </c>
      <c r="V321" s="1">
        <f t="shared" ca="1" si="185"/>
        <v>0</v>
      </c>
      <c r="W321" s="1">
        <f t="shared" ca="1" si="185"/>
        <v>0</v>
      </c>
      <c r="X321" s="1">
        <f t="shared" ca="1" si="185"/>
        <v>0</v>
      </c>
      <c r="Y321" s="1">
        <f t="shared" ca="1" si="185"/>
        <v>0</v>
      </c>
      <c r="Z321" s="1">
        <f t="shared" ca="1" si="185"/>
        <v>0</v>
      </c>
      <c r="AA321" s="1">
        <f t="shared" ca="1" si="185"/>
        <v>0</v>
      </c>
      <c r="AB321" s="1">
        <f t="shared" ca="1" si="185"/>
        <v>0</v>
      </c>
      <c r="AC321" s="1">
        <f t="shared" ca="1" si="185"/>
        <v>0</v>
      </c>
      <c r="AD321" s="1">
        <f t="shared" ca="1" si="185"/>
        <v>0</v>
      </c>
      <c r="AE321" s="1">
        <f t="shared" ca="1" si="185"/>
        <v>0</v>
      </c>
      <c r="AF321" s="1">
        <f t="shared" ca="1" si="185"/>
        <v>0</v>
      </c>
      <c r="AG321" s="1">
        <f t="shared" ca="1" si="185"/>
        <v>0</v>
      </c>
      <c r="AI321" s="1">
        <f t="shared" ca="1" si="180"/>
        <v>0</v>
      </c>
      <c r="AJ321" s="1">
        <f t="shared" ref="AJ321:AU321" ca="1" si="224">ROUND(SUMIF($U$300:$AG$300,AJ$300,$U321:$AG321)-AJ275+AI321,0)</f>
        <v>0</v>
      </c>
      <c r="AK321" s="1">
        <f t="shared" ca="1" si="224"/>
        <v>0</v>
      </c>
      <c r="AL321" s="1">
        <f t="shared" ca="1" si="224"/>
        <v>0</v>
      </c>
      <c r="AM321" s="1">
        <f t="shared" ca="1" si="224"/>
        <v>0</v>
      </c>
      <c r="AN321" s="1">
        <f t="shared" ca="1" si="224"/>
        <v>0</v>
      </c>
      <c r="AO321" s="1">
        <f t="shared" ca="1" si="224"/>
        <v>0</v>
      </c>
      <c r="AP321" s="1">
        <f t="shared" ca="1" si="224"/>
        <v>0</v>
      </c>
      <c r="AQ321" s="1">
        <f t="shared" ca="1" si="224"/>
        <v>0</v>
      </c>
      <c r="AR321" s="1">
        <f t="shared" ca="1" si="224"/>
        <v>0</v>
      </c>
      <c r="AS321" s="1">
        <f t="shared" ca="1" si="224"/>
        <v>0</v>
      </c>
      <c r="AT321" s="1">
        <f t="shared" ca="1" si="224"/>
        <v>0</v>
      </c>
      <c r="AU321" s="1">
        <f t="shared" ca="1" si="224"/>
        <v>0</v>
      </c>
    </row>
    <row r="322" spans="2:47" outlineLevel="1" x14ac:dyDescent="0.35">
      <c r="B322" s="1" t="str">
        <f t="shared" ca="1" si="182"/>
        <v/>
      </c>
      <c r="C322" s="1" t="str">
        <f t="shared" ref="C322:D322" ca="1" si="225">E276</f>
        <v/>
      </c>
      <c r="D322" s="1">
        <f t="shared" ca="1" si="225"/>
        <v>0</v>
      </c>
      <c r="E322" s="173">
        <f t="shared" si="184"/>
        <v>0</v>
      </c>
      <c r="Q322" s="1">
        <f t="shared" si="176"/>
        <v>1900</v>
      </c>
      <c r="S322" s="1" t="b">
        <f t="shared" ca="1" si="177"/>
        <v>1</v>
      </c>
      <c r="T322" s="1">
        <f t="shared" ca="1" si="178"/>
        <v>0</v>
      </c>
      <c r="U322" s="1">
        <f t="shared" ca="1" si="185"/>
        <v>0</v>
      </c>
      <c r="V322" s="1">
        <f t="shared" ca="1" si="185"/>
        <v>0</v>
      </c>
      <c r="W322" s="1">
        <f t="shared" ca="1" si="185"/>
        <v>0</v>
      </c>
      <c r="X322" s="1">
        <f t="shared" ca="1" si="185"/>
        <v>0</v>
      </c>
      <c r="Y322" s="1">
        <f t="shared" ca="1" si="185"/>
        <v>0</v>
      </c>
      <c r="Z322" s="1">
        <f t="shared" ca="1" si="185"/>
        <v>0</v>
      </c>
      <c r="AA322" s="1">
        <f t="shared" ca="1" si="185"/>
        <v>0</v>
      </c>
      <c r="AB322" s="1">
        <f t="shared" ca="1" si="185"/>
        <v>0</v>
      </c>
      <c r="AC322" s="1">
        <f t="shared" ca="1" si="185"/>
        <v>0</v>
      </c>
      <c r="AD322" s="1">
        <f t="shared" ca="1" si="185"/>
        <v>0</v>
      </c>
      <c r="AE322" s="1">
        <f t="shared" ca="1" si="185"/>
        <v>0</v>
      </c>
      <c r="AF322" s="1">
        <f t="shared" ca="1" si="185"/>
        <v>0</v>
      </c>
      <c r="AG322" s="1">
        <f t="shared" ca="1" si="185"/>
        <v>0</v>
      </c>
      <c r="AI322" s="1">
        <f t="shared" ca="1" si="180"/>
        <v>0</v>
      </c>
      <c r="AJ322" s="1">
        <f t="shared" ref="AJ322:AU322" ca="1" si="226">ROUND(SUMIF($U$300:$AG$300,AJ$300,$U322:$AG322)-AJ276+AI322,0)</f>
        <v>0</v>
      </c>
      <c r="AK322" s="1">
        <f t="shared" ca="1" si="226"/>
        <v>0</v>
      </c>
      <c r="AL322" s="1">
        <f t="shared" ca="1" si="226"/>
        <v>0</v>
      </c>
      <c r="AM322" s="1">
        <f t="shared" ca="1" si="226"/>
        <v>0</v>
      </c>
      <c r="AN322" s="1">
        <f t="shared" ca="1" si="226"/>
        <v>0</v>
      </c>
      <c r="AO322" s="1">
        <f t="shared" ca="1" si="226"/>
        <v>0</v>
      </c>
      <c r="AP322" s="1">
        <f t="shared" ca="1" si="226"/>
        <v>0</v>
      </c>
      <c r="AQ322" s="1">
        <f t="shared" ca="1" si="226"/>
        <v>0</v>
      </c>
      <c r="AR322" s="1">
        <f t="shared" ca="1" si="226"/>
        <v>0</v>
      </c>
      <c r="AS322" s="1">
        <f t="shared" ca="1" si="226"/>
        <v>0</v>
      </c>
      <c r="AT322" s="1">
        <f t="shared" ca="1" si="226"/>
        <v>0</v>
      </c>
      <c r="AU322" s="1">
        <f t="shared" ca="1" si="226"/>
        <v>0</v>
      </c>
    </row>
    <row r="323" spans="2:47" outlineLevel="1" x14ac:dyDescent="0.35">
      <c r="B323" s="1" t="str">
        <f t="shared" ca="1" si="182"/>
        <v/>
      </c>
      <c r="C323" s="1" t="str">
        <f t="shared" ref="C323:D323" ca="1" si="227">E277</f>
        <v/>
      </c>
      <c r="D323" s="1">
        <f t="shared" ca="1" si="227"/>
        <v>0</v>
      </c>
      <c r="E323" s="173">
        <f t="shared" si="184"/>
        <v>0</v>
      </c>
      <c r="Q323" s="1">
        <f t="shared" si="176"/>
        <v>1900</v>
      </c>
      <c r="S323" s="1" t="b">
        <f t="shared" ca="1" si="177"/>
        <v>1</v>
      </c>
      <c r="T323" s="1">
        <f t="shared" ca="1" si="178"/>
        <v>0</v>
      </c>
      <c r="U323" s="1">
        <f t="shared" ca="1" si="185"/>
        <v>0</v>
      </c>
      <c r="V323" s="1">
        <f t="shared" ca="1" si="185"/>
        <v>0</v>
      </c>
      <c r="W323" s="1">
        <f t="shared" ca="1" si="185"/>
        <v>0</v>
      </c>
      <c r="X323" s="1">
        <f t="shared" ca="1" si="185"/>
        <v>0</v>
      </c>
      <c r="Y323" s="1">
        <f t="shared" ca="1" si="185"/>
        <v>0</v>
      </c>
      <c r="Z323" s="1">
        <f t="shared" ca="1" si="185"/>
        <v>0</v>
      </c>
      <c r="AA323" s="1">
        <f t="shared" ca="1" si="185"/>
        <v>0</v>
      </c>
      <c r="AB323" s="1">
        <f t="shared" ca="1" si="185"/>
        <v>0</v>
      </c>
      <c r="AC323" s="1">
        <f t="shared" ca="1" si="185"/>
        <v>0</v>
      </c>
      <c r="AD323" s="1">
        <f t="shared" ca="1" si="185"/>
        <v>0</v>
      </c>
      <c r="AE323" s="1">
        <f t="shared" ca="1" si="185"/>
        <v>0</v>
      </c>
      <c r="AF323" s="1">
        <f t="shared" ca="1" si="185"/>
        <v>0</v>
      </c>
      <c r="AG323" s="1">
        <f t="shared" ca="1" si="185"/>
        <v>0</v>
      </c>
      <c r="AI323" s="1">
        <f t="shared" ca="1" si="180"/>
        <v>0</v>
      </c>
      <c r="AJ323" s="1">
        <f t="shared" ref="AJ323:AU323" ca="1" si="228">ROUND(SUMIF($U$300:$AG$300,AJ$300,$U323:$AG323)-AJ277+AI323,0)</f>
        <v>0</v>
      </c>
      <c r="AK323" s="1">
        <f t="shared" ca="1" si="228"/>
        <v>0</v>
      </c>
      <c r="AL323" s="1">
        <f t="shared" ca="1" si="228"/>
        <v>0</v>
      </c>
      <c r="AM323" s="1">
        <f t="shared" ca="1" si="228"/>
        <v>0</v>
      </c>
      <c r="AN323" s="1">
        <f t="shared" ca="1" si="228"/>
        <v>0</v>
      </c>
      <c r="AO323" s="1">
        <f t="shared" ca="1" si="228"/>
        <v>0</v>
      </c>
      <c r="AP323" s="1">
        <f t="shared" ca="1" si="228"/>
        <v>0</v>
      </c>
      <c r="AQ323" s="1">
        <f t="shared" ca="1" si="228"/>
        <v>0</v>
      </c>
      <c r="AR323" s="1">
        <f t="shared" ca="1" si="228"/>
        <v>0</v>
      </c>
      <c r="AS323" s="1">
        <f t="shared" ca="1" si="228"/>
        <v>0</v>
      </c>
      <c r="AT323" s="1">
        <f t="shared" ca="1" si="228"/>
        <v>0</v>
      </c>
      <c r="AU323" s="1">
        <f t="shared" ca="1" si="228"/>
        <v>0</v>
      </c>
    </row>
    <row r="324" spans="2:47" outlineLevel="1" x14ac:dyDescent="0.35">
      <c r="B324" s="1" t="str">
        <f t="shared" ca="1" si="182"/>
        <v/>
      </c>
      <c r="C324" s="1" t="str">
        <f t="shared" ref="C324:D324" ca="1" si="229">E278</f>
        <v/>
      </c>
      <c r="D324" s="1">
        <f t="shared" ca="1" si="229"/>
        <v>0</v>
      </c>
      <c r="E324" s="173">
        <f t="shared" si="184"/>
        <v>0</v>
      </c>
      <c r="Q324" s="1">
        <f t="shared" si="176"/>
        <v>1900</v>
      </c>
      <c r="S324" s="1" t="b">
        <f t="shared" ca="1" si="177"/>
        <v>1</v>
      </c>
      <c r="T324" s="1">
        <f t="shared" ca="1" si="178"/>
        <v>0</v>
      </c>
      <c r="U324" s="1">
        <f t="shared" ca="1" si="185"/>
        <v>0</v>
      </c>
      <c r="V324" s="1">
        <f t="shared" ca="1" si="185"/>
        <v>0</v>
      </c>
      <c r="W324" s="1">
        <f t="shared" ca="1" si="185"/>
        <v>0</v>
      </c>
      <c r="X324" s="1">
        <f t="shared" ca="1" si="185"/>
        <v>0</v>
      </c>
      <c r="Y324" s="1">
        <f t="shared" ca="1" si="185"/>
        <v>0</v>
      </c>
      <c r="Z324" s="1">
        <f t="shared" ca="1" si="185"/>
        <v>0</v>
      </c>
      <c r="AA324" s="1">
        <f t="shared" ca="1" si="185"/>
        <v>0</v>
      </c>
      <c r="AB324" s="1">
        <f t="shared" ca="1" si="185"/>
        <v>0</v>
      </c>
      <c r="AC324" s="1">
        <f t="shared" ca="1" si="185"/>
        <v>0</v>
      </c>
      <c r="AD324" s="1">
        <f t="shared" ca="1" si="185"/>
        <v>0</v>
      </c>
      <c r="AE324" s="1">
        <f t="shared" ca="1" si="185"/>
        <v>0</v>
      </c>
      <c r="AF324" s="1">
        <f t="shared" ca="1" si="185"/>
        <v>0</v>
      </c>
      <c r="AG324" s="1">
        <f t="shared" ca="1" si="185"/>
        <v>0</v>
      </c>
      <c r="AI324" s="1">
        <f t="shared" ca="1" si="180"/>
        <v>0</v>
      </c>
      <c r="AJ324" s="1">
        <f t="shared" ref="AJ324:AU324" ca="1" si="230">ROUND(SUMIF($U$300:$AG$300,AJ$300,$U324:$AG324)-AJ278+AI324,0)</f>
        <v>0</v>
      </c>
      <c r="AK324" s="1">
        <f t="shared" ca="1" si="230"/>
        <v>0</v>
      </c>
      <c r="AL324" s="1">
        <f t="shared" ca="1" si="230"/>
        <v>0</v>
      </c>
      <c r="AM324" s="1">
        <f t="shared" ca="1" si="230"/>
        <v>0</v>
      </c>
      <c r="AN324" s="1">
        <f t="shared" ca="1" si="230"/>
        <v>0</v>
      </c>
      <c r="AO324" s="1">
        <f t="shared" ca="1" si="230"/>
        <v>0</v>
      </c>
      <c r="AP324" s="1">
        <f t="shared" ca="1" si="230"/>
        <v>0</v>
      </c>
      <c r="AQ324" s="1">
        <f t="shared" ca="1" si="230"/>
        <v>0</v>
      </c>
      <c r="AR324" s="1">
        <f t="shared" ca="1" si="230"/>
        <v>0</v>
      </c>
      <c r="AS324" s="1">
        <f t="shared" ca="1" si="230"/>
        <v>0</v>
      </c>
      <c r="AT324" s="1">
        <f t="shared" ca="1" si="230"/>
        <v>0</v>
      </c>
      <c r="AU324" s="1">
        <f t="shared" ca="1" si="230"/>
        <v>0</v>
      </c>
    </row>
    <row r="325" spans="2:47" outlineLevel="1" x14ac:dyDescent="0.35">
      <c r="B325" s="1" t="str">
        <f t="shared" ca="1" si="182"/>
        <v/>
      </c>
      <c r="C325" s="1" t="str">
        <f t="shared" ref="C325:D325" ca="1" si="231">E279</f>
        <v/>
      </c>
      <c r="D325" s="1">
        <f t="shared" ca="1" si="231"/>
        <v>0</v>
      </c>
      <c r="E325" s="173">
        <f t="shared" si="184"/>
        <v>0</v>
      </c>
      <c r="Q325" s="1">
        <f t="shared" si="176"/>
        <v>1900</v>
      </c>
      <c r="S325" s="1" t="b">
        <f t="shared" ca="1" si="177"/>
        <v>1</v>
      </c>
      <c r="T325" s="1">
        <f t="shared" ca="1" si="178"/>
        <v>0</v>
      </c>
      <c r="U325" s="1">
        <f t="shared" ca="1" si="185"/>
        <v>0</v>
      </c>
      <c r="V325" s="1">
        <f t="shared" ca="1" si="185"/>
        <v>0</v>
      </c>
      <c r="W325" s="1">
        <f t="shared" ca="1" si="185"/>
        <v>0</v>
      </c>
      <c r="X325" s="1">
        <f t="shared" ca="1" si="185"/>
        <v>0</v>
      </c>
      <c r="Y325" s="1">
        <f t="shared" ca="1" si="185"/>
        <v>0</v>
      </c>
      <c r="Z325" s="1">
        <f t="shared" ca="1" si="185"/>
        <v>0</v>
      </c>
      <c r="AA325" s="1">
        <f t="shared" ca="1" si="185"/>
        <v>0</v>
      </c>
      <c r="AB325" s="1">
        <f t="shared" ca="1" si="185"/>
        <v>0</v>
      </c>
      <c r="AC325" s="1">
        <f t="shared" ca="1" si="185"/>
        <v>0</v>
      </c>
      <c r="AD325" s="1">
        <f t="shared" ca="1" si="185"/>
        <v>0</v>
      </c>
      <c r="AE325" s="1">
        <f t="shared" ca="1" si="185"/>
        <v>0</v>
      </c>
      <c r="AF325" s="1">
        <f t="shared" ca="1" si="185"/>
        <v>0</v>
      </c>
      <c r="AG325" s="1">
        <f t="shared" ca="1" si="185"/>
        <v>0</v>
      </c>
      <c r="AI325" s="1">
        <f t="shared" ca="1" si="180"/>
        <v>0</v>
      </c>
      <c r="AJ325" s="1">
        <f t="shared" ref="AJ325:AU325" ca="1" si="232">ROUND(SUMIF($U$300:$AG$300,AJ$300,$U325:$AG325)-AJ279+AI325,0)</f>
        <v>0</v>
      </c>
      <c r="AK325" s="1">
        <f t="shared" ca="1" si="232"/>
        <v>0</v>
      </c>
      <c r="AL325" s="1">
        <f t="shared" ca="1" si="232"/>
        <v>0</v>
      </c>
      <c r="AM325" s="1">
        <f t="shared" ca="1" si="232"/>
        <v>0</v>
      </c>
      <c r="AN325" s="1">
        <f t="shared" ca="1" si="232"/>
        <v>0</v>
      </c>
      <c r="AO325" s="1">
        <f t="shared" ca="1" si="232"/>
        <v>0</v>
      </c>
      <c r="AP325" s="1">
        <f t="shared" ca="1" si="232"/>
        <v>0</v>
      </c>
      <c r="AQ325" s="1">
        <f t="shared" ca="1" si="232"/>
        <v>0</v>
      </c>
      <c r="AR325" s="1">
        <f t="shared" ca="1" si="232"/>
        <v>0</v>
      </c>
      <c r="AS325" s="1">
        <f t="shared" ca="1" si="232"/>
        <v>0</v>
      </c>
      <c r="AT325" s="1">
        <f t="shared" ca="1" si="232"/>
        <v>0</v>
      </c>
      <c r="AU325" s="1">
        <f t="shared" ca="1" si="232"/>
        <v>0</v>
      </c>
    </row>
    <row r="326" spans="2:47" outlineLevel="1" x14ac:dyDescent="0.35">
      <c r="B326" s="1" t="str">
        <f t="shared" ca="1" si="182"/>
        <v/>
      </c>
      <c r="C326" s="1" t="str">
        <f t="shared" ref="C326:D326" ca="1" si="233">E280</f>
        <v/>
      </c>
      <c r="D326" s="1">
        <f t="shared" ca="1" si="233"/>
        <v>0</v>
      </c>
      <c r="E326" s="173">
        <f t="shared" si="184"/>
        <v>0</v>
      </c>
      <c r="Q326" s="1">
        <f t="shared" si="176"/>
        <v>1900</v>
      </c>
      <c r="S326" s="1" t="b">
        <f t="shared" ca="1" si="177"/>
        <v>1</v>
      </c>
      <c r="T326" s="1">
        <f t="shared" ca="1" si="178"/>
        <v>0</v>
      </c>
      <c r="U326" s="1">
        <f t="shared" ca="1" si="185"/>
        <v>0</v>
      </c>
      <c r="V326" s="1">
        <f t="shared" ca="1" si="185"/>
        <v>0</v>
      </c>
      <c r="W326" s="1">
        <f t="shared" ca="1" si="185"/>
        <v>0</v>
      </c>
      <c r="X326" s="1">
        <f t="shared" ca="1" si="185"/>
        <v>0</v>
      </c>
      <c r="Y326" s="1">
        <f t="shared" ca="1" si="185"/>
        <v>0</v>
      </c>
      <c r="Z326" s="1">
        <f t="shared" ca="1" si="185"/>
        <v>0</v>
      </c>
      <c r="AA326" s="1">
        <f t="shared" ca="1" si="185"/>
        <v>0</v>
      </c>
      <c r="AB326" s="1">
        <f t="shared" ca="1" si="185"/>
        <v>0</v>
      </c>
      <c r="AC326" s="1">
        <f t="shared" ca="1" si="185"/>
        <v>0</v>
      </c>
      <c r="AD326" s="1">
        <f t="shared" ca="1" si="185"/>
        <v>0</v>
      </c>
      <c r="AE326" s="1">
        <f t="shared" ca="1" si="185"/>
        <v>0</v>
      </c>
      <c r="AF326" s="1">
        <f t="shared" ca="1" si="185"/>
        <v>0</v>
      </c>
      <c r="AG326" s="1">
        <f t="shared" ca="1" si="185"/>
        <v>0</v>
      </c>
      <c r="AI326" s="1">
        <f t="shared" ca="1" si="180"/>
        <v>0</v>
      </c>
      <c r="AJ326" s="1">
        <f t="shared" ref="AJ326:AU326" ca="1" si="234">ROUND(SUMIF($U$300:$AG$300,AJ$300,$U326:$AG326)-AJ280+AI326,0)</f>
        <v>0</v>
      </c>
      <c r="AK326" s="1">
        <f t="shared" ca="1" si="234"/>
        <v>0</v>
      </c>
      <c r="AL326" s="1">
        <f t="shared" ca="1" si="234"/>
        <v>0</v>
      </c>
      <c r="AM326" s="1">
        <f t="shared" ca="1" si="234"/>
        <v>0</v>
      </c>
      <c r="AN326" s="1">
        <f t="shared" ca="1" si="234"/>
        <v>0</v>
      </c>
      <c r="AO326" s="1">
        <f t="shared" ca="1" si="234"/>
        <v>0</v>
      </c>
      <c r="AP326" s="1">
        <f t="shared" ca="1" si="234"/>
        <v>0</v>
      </c>
      <c r="AQ326" s="1">
        <f t="shared" ca="1" si="234"/>
        <v>0</v>
      </c>
      <c r="AR326" s="1">
        <f t="shared" ca="1" si="234"/>
        <v>0</v>
      </c>
      <c r="AS326" s="1">
        <f t="shared" ca="1" si="234"/>
        <v>0</v>
      </c>
      <c r="AT326" s="1">
        <f t="shared" ca="1" si="234"/>
        <v>0</v>
      </c>
      <c r="AU326" s="1">
        <f t="shared" ca="1" si="234"/>
        <v>0</v>
      </c>
    </row>
    <row r="327" spans="2:47" outlineLevel="1" x14ac:dyDescent="0.35">
      <c r="B327" s="1" t="str">
        <f ca="1">C281</f>
        <v/>
      </c>
      <c r="C327" s="1" t="str">
        <f ca="1">E281</f>
        <v/>
      </c>
      <c r="D327" s="1">
        <f ca="1">F281</f>
        <v>0</v>
      </c>
      <c r="E327" s="173">
        <f>H281</f>
        <v>0</v>
      </c>
      <c r="Q327" s="1">
        <f t="shared" si="176"/>
        <v>1900</v>
      </c>
      <c r="S327" s="1" t="b">
        <f t="shared" ca="1" si="177"/>
        <v>1</v>
      </c>
      <c r="T327" s="1">
        <f t="shared" ca="1" si="178"/>
        <v>0</v>
      </c>
      <c r="U327" s="1">
        <f t="shared" ca="1" si="185"/>
        <v>0</v>
      </c>
      <c r="V327" s="1">
        <f t="shared" ca="1" si="185"/>
        <v>0</v>
      </c>
      <c r="W327" s="1">
        <f t="shared" ca="1" si="185"/>
        <v>0</v>
      </c>
      <c r="X327" s="1">
        <f t="shared" ca="1" si="185"/>
        <v>0</v>
      </c>
      <c r="Y327" s="1">
        <f t="shared" ca="1" si="185"/>
        <v>0</v>
      </c>
      <c r="Z327" s="1">
        <f t="shared" ca="1" si="185"/>
        <v>0</v>
      </c>
      <c r="AA327" s="1">
        <f t="shared" ca="1" si="185"/>
        <v>0</v>
      </c>
      <c r="AB327" s="1">
        <f t="shared" ca="1" si="185"/>
        <v>0</v>
      </c>
      <c r="AC327" s="1">
        <f t="shared" ca="1" si="185"/>
        <v>0</v>
      </c>
      <c r="AD327" s="1">
        <f t="shared" ca="1" si="185"/>
        <v>0</v>
      </c>
      <c r="AE327" s="1">
        <f t="shared" ca="1" si="185"/>
        <v>0</v>
      </c>
      <c r="AF327" s="1">
        <f t="shared" ca="1" si="185"/>
        <v>0</v>
      </c>
      <c r="AG327" s="1">
        <f t="shared" ca="1" si="185"/>
        <v>0</v>
      </c>
      <c r="AI327" s="1">
        <f t="shared" ca="1" si="180"/>
        <v>0</v>
      </c>
      <c r="AJ327" s="1">
        <f t="shared" ref="AJ327:AU327" ca="1" si="235">ROUND(SUMIF($U$300:$AG$300,AJ$300,$U327:$AG327)-AJ281+AI327,0)</f>
        <v>0</v>
      </c>
      <c r="AK327" s="1">
        <f t="shared" ca="1" si="235"/>
        <v>0</v>
      </c>
      <c r="AL327" s="1">
        <f t="shared" ca="1" si="235"/>
        <v>0</v>
      </c>
      <c r="AM327" s="1">
        <f t="shared" ca="1" si="235"/>
        <v>0</v>
      </c>
      <c r="AN327" s="1">
        <f t="shared" ca="1" si="235"/>
        <v>0</v>
      </c>
      <c r="AO327" s="1">
        <f t="shared" ca="1" si="235"/>
        <v>0</v>
      </c>
      <c r="AP327" s="1">
        <f t="shared" ca="1" si="235"/>
        <v>0</v>
      </c>
      <c r="AQ327" s="1">
        <f t="shared" ca="1" si="235"/>
        <v>0</v>
      </c>
      <c r="AR327" s="1">
        <f t="shared" ca="1" si="235"/>
        <v>0</v>
      </c>
      <c r="AS327" s="1">
        <f t="shared" ca="1" si="235"/>
        <v>0</v>
      </c>
      <c r="AT327" s="1">
        <f t="shared" ca="1" si="235"/>
        <v>0</v>
      </c>
      <c r="AU327" s="1">
        <f t="shared" ca="1" si="235"/>
        <v>0</v>
      </c>
    </row>
    <row r="328" spans="2:47" outlineLevel="1" x14ac:dyDescent="0.35">
      <c r="B328" s="1" t="str">
        <f t="shared" ca="1" si="182"/>
        <v/>
      </c>
      <c r="C328" s="1" t="str">
        <f t="shared" ref="C328:C330" ca="1" si="236">E282</f>
        <v/>
      </c>
      <c r="D328" s="1">
        <f t="shared" ref="D328:D330" ca="1" si="237">F282</f>
        <v>0</v>
      </c>
      <c r="E328" s="173">
        <f t="shared" ref="E328:E330" si="238">H282</f>
        <v>0</v>
      </c>
      <c r="Q328" s="1">
        <f t="shared" si="176"/>
        <v>1900</v>
      </c>
      <c r="S328" s="1" t="b">
        <f t="shared" ca="1" si="177"/>
        <v>1</v>
      </c>
      <c r="T328" s="1">
        <f t="shared" ca="1" si="178"/>
        <v>0</v>
      </c>
      <c r="U328" s="1">
        <f t="shared" ca="1" si="185"/>
        <v>0</v>
      </c>
      <c r="V328" s="1">
        <f t="shared" ca="1" si="185"/>
        <v>0</v>
      </c>
      <c r="W328" s="1">
        <f t="shared" ca="1" si="185"/>
        <v>0</v>
      </c>
      <c r="X328" s="1">
        <f t="shared" ca="1" si="185"/>
        <v>0</v>
      </c>
      <c r="Y328" s="1">
        <f t="shared" ca="1" si="185"/>
        <v>0</v>
      </c>
      <c r="Z328" s="1">
        <f t="shared" ca="1" si="185"/>
        <v>0</v>
      </c>
      <c r="AA328" s="1">
        <f t="shared" ca="1" si="185"/>
        <v>0</v>
      </c>
      <c r="AB328" s="1">
        <f t="shared" ca="1" si="185"/>
        <v>0</v>
      </c>
      <c r="AC328" s="1">
        <f t="shared" ca="1" si="185"/>
        <v>0</v>
      </c>
      <c r="AD328" s="1">
        <f t="shared" ca="1" si="185"/>
        <v>0</v>
      </c>
      <c r="AE328" s="1">
        <f t="shared" ca="1" si="185"/>
        <v>0</v>
      </c>
      <c r="AF328" s="1">
        <f t="shared" ca="1" si="185"/>
        <v>0</v>
      </c>
      <c r="AG328" s="1">
        <f t="shared" ca="1" si="185"/>
        <v>0</v>
      </c>
      <c r="AI328" s="1">
        <f t="shared" ca="1" si="180"/>
        <v>0</v>
      </c>
      <c r="AJ328" s="1">
        <f t="shared" ref="AJ328:AU328" ca="1" si="239">ROUND(SUMIF($U$300:$AG$300,AJ$300,$U328:$AG328)-AJ282+AI328,0)</f>
        <v>0</v>
      </c>
      <c r="AK328" s="1">
        <f t="shared" ca="1" si="239"/>
        <v>0</v>
      </c>
      <c r="AL328" s="1">
        <f t="shared" ca="1" si="239"/>
        <v>0</v>
      </c>
      <c r="AM328" s="1">
        <f t="shared" ca="1" si="239"/>
        <v>0</v>
      </c>
      <c r="AN328" s="1">
        <f t="shared" ca="1" si="239"/>
        <v>0</v>
      </c>
      <c r="AO328" s="1">
        <f t="shared" ca="1" si="239"/>
        <v>0</v>
      </c>
      <c r="AP328" s="1">
        <f t="shared" ca="1" si="239"/>
        <v>0</v>
      </c>
      <c r="AQ328" s="1">
        <f t="shared" ca="1" si="239"/>
        <v>0</v>
      </c>
      <c r="AR328" s="1">
        <f t="shared" ca="1" si="239"/>
        <v>0</v>
      </c>
      <c r="AS328" s="1">
        <f t="shared" ca="1" si="239"/>
        <v>0</v>
      </c>
      <c r="AT328" s="1">
        <f t="shared" ca="1" si="239"/>
        <v>0</v>
      </c>
      <c r="AU328" s="1">
        <f t="shared" ca="1" si="239"/>
        <v>0</v>
      </c>
    </row>
    <row r="329" spans="2:47" outlineLevel="1" x14ac:dyDescent="0.35">
      <c r="B329" s="1" t="str">
        <f t="shared" ca="1" si="182"/>
        <v/>
      </c>
      <c r="C329" s="1" t="str">
        <f t="shared" ca="1" si="236"/>
        <v/>
      </c>
      <c r="D329" s="1">
        <f t="shared" ca="1" si="237"/>
        <v>0</v>
      </c>
      <c r="E329" s="173">
        <f t="shared" si="238"/>
        <v>0</v>
      </c>
      <c r="Q329" s="1">
        <f t="shared" si="176"/>
        <v>1900</v>
      </c>
      <c r="S329" s="1" t="b">
        <f t="shared" ca="1" si="177"/>
        <v>1</v>
      </c>
      <c r="T329" s="1">
        <f t="shared" ca="1" si="178"/>
        <v>0</v>
      </c>
      <c r="U329" s="1">
        <f t="shared" ca="1" si="185"/>
        <v>0</v>
      </c>
      <c r="V329" s="1">
        <f t="shared" ca="1" si="185"/>
        <v>0</v>
      </c>
      <c r="W329" s="1">
        <f t="shared" ca="1" si="185"/>
        <v>0</v>
      </c>
      <c r="X329" s="1">
        <f t="shared" ca="1" si="185"/>
        <v>0</v>
      </c>
      <c r="Y329" s="1">
        <f t="shared" ca="1" si="185"/>
        <v>0</v>
      </c>
      <c r="Z329" s="1">
        <f t="shared" ca="1" si="185"/>
        <v>0</v>
      </c>
      <c r="AA329" s="1">
        <f t="shared" ca="1" si="185"/>
        <v>0</v>
      </c>
      <c r="AB329" s="1">
        <f t="shared" ca="1" si="185"/>
        <v>0</v>
      </c>
      <c r="AC329" s="1">
        <f t="shared" ca="1" si="185"/>
        <v>0</v>
      </c>
      <c r="AD329" s="1">
        <f t="shared" ca="1" si="185"/>
        <v>0</v>
      </c>
      <c r="AE329" s="1">
        <f t="shared" ca="1" si="185"/>
        <v>0</v>
      </c>
      <c r="AF329" s="1">
        <f t="shared" ca="1" si="185"/>
        <v>0</v>
      </c>
      <c r="AG329" s="1">
        <f t="shared" ca="1" si="185"/>
        <v>0</v>
      </c>
      <c r="AI329" s="1">
        <f t="shared" ca="1" si="180"/>
        <v>0</v>
      </c>
      <c r="AJ329" s="1">
        <f t="shared" ref="AJ329:AU329" ca="1" si="240">ROUND(SUMIF($U$300:$AG$300,AJ$300,$U329:$AG329)-AJ283+AI329,0)</f>
        <v>0</v>
      </c>
      <c r="AK329" s="1">
        <f t="shared" ca="1" si="240"/>
        <v>0</v>
      </c>
      <c r="AL329" s="1">
        <f t="shared" ca="1" si="240"/>
        <v>0</v>
      </c>
      <c r="AM329" s="1">
        <f t="shared" ca="1" si="240"/>
        <v>0</v>
      </c>
      <c r="AN329" s="1">
        <f t="shared" ca="1" si="240"/>
        <v>0</v>
      </c>
      <c r="AO329" s="1">
        <f t="shared" ca="1" si="240"/>
        <v>0</v>
      </c>
      <c r="AP329" s="1">
        <f t="shared" ca="1" si="240"/>
        <v>0</v>
      </c>
      <c r="AQ329" s="1">
        <f t="shared" ca="1" si="240"/>
        <v>0</v>
      </c>
      <c r="AR329" s="1">
        <f t="shared" ca="1" si="240"/>
        <v>0</v>
      </c>
      <c r="AS329" s="1">
        <f t="shared" ca="1" si="240"/>
        <v>0</v>
      </c>
      <c r="AT329" s="1">
        <f t="shared" ca="1" si="240"/>
        <v>0</v>
      </c>
      <c r="AU329" s="1">
        <f t="shared" ca="1" si="240"/>
        <v>0</v>
      </c>
    </row>
    <row r="330" spans="2:47" outlineLevel="1" x14ac:dyDescent="0.35">
      <c r="B330" s="1" t="str">
        <f t="shared" ca="1" si="182"/>
        <v/>
      </c>
      <c r="C330" s="1" t="str">
        <f t="shared" ca="1" si="236"/>
        <v/>
      </c>
      <c r="D330" s="1">
        <f t="shared" ca="1" si="237"/>
        <v>0</v>
      </c>
      <c r="E330" s="173">
        <f t="shared" si="238"/>
        <v>0</v>
      </c>
      <c r="Q330" s="1">
        <f t="shared" si="176"/>
        <v>1900</v>
      </c>
      <c r="S330" s="1" t="b">
        <f t="shared" ca="1" si="177"/>
        <v>1</v>
      </c>
      <c r="T330" s="1">
        <f t="shared" ca="1" si="178"/>
        <v>0</v>
      </c>
      <c r="U330" s="1">
        <f t="shared" ca="1" si="185"/>
        <v>0</v>
      </c>
      <c r="V330" s="1">
        <f t="shared" ca="1" si="185"/>
        <v>0</v>
      </c>
      <c r="W330" s="1">
        <f t="shared" ca="1" si="185"/>
        <v>0</v>
      </c>
      <c r="X330" s="1">
        <f t="shared" ca="1" si="185"/>
        <v>0</v>
      </c>
      <c r="Y330" s="1">
        <f t="shared" ca="1" si="185"/>
        <v>0</v>
      </c>
      <c r="Z330" s="1">
        <f t="shared" ca="1" si="185"/>
        <v>0</v>
      </c>
      <c r="AA330" s="1">
        <f t="shared" ca="1" si="185"/>
        <v>0</v>
      </c>
      <c r="AB330" s="1">
        <f t="shared" ca="1" si="185"/>
        <v>0</v>
      </c>
      <c r="AC330" s="1">
        <f t="shared" ca="1" si="185"/>
        <v>0</v>
      </c>
      <c r="AD330" s="1">
        <f t="shared" ca="1" si="185"/>
        <v>0</v>
      </c>
      <c r="AE330" s="1">
        <f t="shared" ca="1" si="185"/>
        <v>0</v>
      </c>
      <c r="AF330" s="1">
        <f t="shared" ca="1" si="185"/>
        <v>0</v>
      </c>
      <c r="AG330" s="1">
        <f t="shared" ca="1" si="185"/>
        <v>0</v>
      </c>
      <c r="AI330" s="1">
        <f t="shared" ca="1" si="180"/>
        <v>0</v>
      </c>
      <c r="AJ330" s="1">
        <f t="shared" ref="AJ330:AU330" ca="1" si="241">ROUND(SUMIF($U$300:$AG$300,AJ$300,$U330:$AG330)-AJ284+AI330,0)</f>
        <v>0</v>
      </c>
      <c r="AK330" s="1">
        <f t="shared" ca="1" si="241"/>
        <v>0</v>
      </c>
      <c r="AL330" s="1">
        <f t="shared" ca="1" si="241"/>
        <v>0</v>
      </c>
      <c r="AM330" s="1">
        <f t="shared" ca="1" si="241"/>
        <v>0</v>
      </c>
      <c r="AN330" s="1">
        <f t="shared" ca="1" si="241"/>
        <v>0</v>
      </c>
      <c r="AO330" s="1">
        <f t="shared" ca="1" si="241"/>
        <v>0</v>
      </c>
      <c r="AP330" s="1">
        <f t="shared" ca="1" si="241"/>
        <v>0</v>
      </c>
      <c r="AQ330" s="1">
        <f t="shared" ca="1" si="241"/>
        <v>0</v>
      </c>
      <c r="AR330" s="1">
        <f t="shared" ca="1" si="241"/>
        <v>0</v>
      </c>
      <c r="AS330" s="1">
        <f t="shared" ca="1" si="241"/>
        <v>0</v>
      </c>
      <c r="AT330" s="1">
        <f t="shared" ca="1" si="241"/>
        <v>0</v>
      </c>
      <c r="AU330" s="1">
        <f t="shared" ca="1" si="241"/>
        <v>0</v>
      </c>
    </row>
    <row r="331" spans="2:47" outlineLevel="1" x14ac:dyDescent="0.35">
      <c r="D331" s="180">
        <f ca="1">SUM(D301:D330)</f>
        <v>0</v>
      </c>
      <c r="E331" s="173"/>
      <c r="AI331" s="191">
        <f ca="1">SUM(AI301:AI330)</f>
        <v>0</v>
      </c>
      <c r="AJ331" s="191">
        <f t="shared" ref="AJ331" ca="1" si="242">SUM(AJ301:AJ330)</f>
        <v>0</v>
      </c>
      <c r="AK331" s="191">
        <f t="shared" ref="AK331" ca="1" si="243">SUM(AK301:AK330)</f>
        <v>0</v>
      </c>
      <c r="AL331" s="191">
        <f t="shared" ref="AL331" ca="1" si="244">SUM(AL301:AL330)</f>
        <v>0</v>
      </c>
      <c r="AM331" s="191">
        <f t="shared" ref="AM331" ca="1" si="245">SUM(AM301:AM330)</f>
        <v>0</v>
      </c>
      <c r="AN331" s="191">
        <f t="shared" ref="AN331" ca="1" si="246">SUM(AN301:AN330)</f>
        <v>0</v>
      </c>
      <c r="AO331" s="191">
        <f t="shared" ref="AO331" ca="1" si="247">SUM(AO301:AO330)</f>
        <v>0</v>
      </c>
      <c r="AP331" s="191">
        <f t="shared" ref="AP331" ca="1" si="248">SUM(AP301:AP330)</f>
        <v>0</v>
      </c>
      <c r="AQ331" s="191">
        <f t="shared" ref="AQ331" ca="1" si="249">SUM(AQ301:AQ330)</f>
        <v>0</v>
      </c>
      <c r="AR331" s="191">
        <f t="shared" ref="AR331" ca="1" si="250">SUM(AR301:AR330)</f>
        <v>0</v>
      </c>
      <c r="AS331" s="191">
        <f t="shared" ref="AS331" ca="1" si="251">SUM(AS301:AS330)</f>
        <v>0</v>
      </c>
      <c r="AT331" s="191">
        <f t="shared" ref="AT331" ca="1" si="252">SUM(AT301:AT330)</f>
        <v>0</v>
      </c>
      <c r="AU331" s="191">
        <f t="shared" ref="AU331" ca="1" si="253">SUM(AU301:AU330)</f>
        <v>0</v>
      </c>
    </row>
    <row r="332" spans="2:47" outlineLevel="1" x14ac:dyDescent="0.35">
      <c r="E332" s="173"/>
    </row>
    <row r="333" spans="2:47" outlineLevel="1" x14ac:dyDescent="0.35"/>
    <row r="334" spans="2:47" outlineLevel="1" x14ac:dyDescent="0.35">
      <c r="C334" s="1" t="s">
        <v>99</v>
      </c>
      <c r="U334" s="1">
        <f ca="1">SUMIF($C$301:$C$330,$C334,U$301:U$330)</f>
        <v>0</v>
      </c>
      <c r="V334" s="1">
        <f t="shared" ref="V334:AG334" ca="1" si="254">SUMIF($C$301:$C$330,$C334,V$301:V$330)</f>
        <v>0</v>
      </c>
      <c r="W334" s="1">
        <f t="shared" ca="1" si="254"/>
        <v>0</v>
      </c>
      <c r="X334" s="1">
        <f t="shared" ca="1" si="254"/>
        <v>0</v>
      </c>
      <c r="Y334" s="1">
        <f t="shared" ca="1" si="254"/>
        <v>0</v>
      </c>
      <c r="Z334" s="1">
        <f t="shared" ca="1" si="254"/>
        <v>0</v>
      </c>
      <c r="AA334" s="1">
        <f t="shared" ca="1" si="254"/>
        <v>0</v>
      </c>
      <c r="AB334" s="1">
        <f t="shared" ca="1" si="254"/>
        <v>0</v>
      </c>
      <c r="AC334" s="1">
        <f t="shared" ca="1" si="254"/>
        <v>0</v>
      </c>
      <c r="AD334" s="1">
        <f t="shared" ca="1" si="254"/>
        <v>0</v>
      </c>
      <c r="AE334" s="1">
        <f t="shared" ca="1" si="254"/>
        <v>0</v>
      </c>
      <c r="AF334" s="1">
        <f t="shared" ca="1" si="254"/>
        <v>0</v>
      </c>
      <c r="AG334" s="1">
        <f t="shared" ca="1" si="254"/>
        <v>0</v>
      </c>
      <c r="AI334" s="1">
        <f ca="1">SUMIF($C$301:$C$330,$C334,AI$301:AI$330)</f>
        <v>0</v>
      </c>
      <c r="AJ334" s="1">
        <f t="shared" ref="AI334:AU339" ca="1" si="255">SUMIF($C$301:$C$330,$C334,AJ$301:AJ$330)</f>
        <v>0</v>
      </c>
      <c r="AK334" s="1">
        <f t="shared" ca="1" si="255"/>
        <v>0</v>
      </c>
      <c r="AL334" s="1">
        <f t="shared" ca="1" si="255"/>
        <v>0</v>
      </c>
      <c r="AM334" s="1">
        <f t="shared" ca="1" si="255"/>
        <v>0</v>
      </c>
      <c r="AN334" s="1">
        <f t="shared" ca="1" si="255"/>
        <v>0</v>
      </c>
      <c r="AO334" s="1">
        <f t="shared" ca="1" si="255"/>
        <v>0</v>
      </c>
      <c r="AP334" s="1">
        <f t="shared" ca="1" si="255"/>
        <v>0</v>
      </c>
      <c r="AQ334" s="1">
        <f t="shared" ca="1" si="255"/>
        <v>0</v>
      </c>
      <c r="AR334" s="1">
        <f t="shared" ca="1" si="255"/>
        <v>0</v>
      </c>
      <c r="AS334" s="1">
        <f t="shared" ca="1" si="255"/>
        <v>0</v>
      </c>
      <c r="AT334" s="1">
        <f t="shared" ca="1" si="255"/>
        <v>0</v>
      </c>
      <c r="AU334" s="1">
        <f t="shared" ca="1" si="255"/>
        <v>0</v>
      </c>
    </row>
    <row r="335" spans="2:47" outlineLevel="1" x14ac:dyDescent="0.35">
      <c r="C335" s="1" t="s">
        <v>101</v>
      </c>
      <c r="U335" s="1">
        <f t="shared" ref="U335:AJ339" ca="1" si="256">SUMIF($C$301:$C$330,$C335,U$301:U$330)</f>
        <v>0</v>
      </c>
      <c r="V335" s="1">
        <f t="shared" ca="1" si="256"/>
        <v>0</v>
      </c>
      <c r="W335" s="1">
        <f t="shared" ca="1" si="256"/>
        <v>0</v>
      </c>
      <c r="X335" s="1">
        <f t="shared" ca="1" si="256"/>
        <v>0</v>
      </c>
      <c r="Y335" s="1">
        <f t="shared" ca="1" si="256"/>
        <v>0</v>
      </c>
      <c r="Z335" s="1">
        <f t="shared" ca="1" si="256"/>
        <v>0</v>
      </c>
      <c r="AA335" s="1">
        <f t="shared" ca="1" si="256"/>
        <v>0</v>
      </c>
      <c r="AB335" s="1">
        <f t="shared" ca="1" si="256"/>
        <v>0</v>
      </c>
      <c r="AC335" s="1">
        <f t="shared" ca="1" si="256"/>
        <v>0</v>
      </c>
      <c r="AD335" s="1">
        <f t="shared" ca="1" si="256"/>
        <v>0</v>
      </c>
      <c r="AE335" s="1">
        <f t="shared" ca="1" si="256"/>
        <v>0</v>
      </c>
      <c r="AF335" s="1">
        <f t="shared" ca="1" si="256"/>
        <v>0</v>
      </c>
      <c r="AG335" s="1">
        <f t="shared" ca="1" si="256"/>
        <v>0</v>
      </c>
      <c r="AI335" s="1">
        <f t="shared" ca="1" si="256"/>
        <v>0</v>
      </c>
      <c r="AJ335" s="1">
        <f t="shared" ca="1" si="256"/>
        <v>0</v>
      </c>
      <c r="AK335" s="1">
        <f t="shared" ca="1" si="255"/>
        <v>0</v>
      </c>
      <c r="AL335" s="1">
        <f t="shared" ca="1" si="255"/>
        <v>0</v>
      </c>
      <c r="AM335" s="1">
        <f t="shared" ca="1" si="255"/>
        <v>0</v>
      </c>
      <c r="AN335" s="1">
        <f t="shared" ca="1" si="255"/>
        <v>0</v>
      </c>
      <c r="AO335" s="1">
        <f t="shared" ca="1" si="255"/>
        <v>0</v>
      </c>
      <c r="AP335" s="1">
        <f t="shared" ca="1" si="255"/>
        <v>0</v>
      </c>
      <c r="AQ335" s="1">
        <f t="shared" ca="1" si="255"/>
        <v>0</v>
      </c>
      <c r="AR335" s="1">
        <f t="shared" ca="1" si="255"/>
        <v>0</v>
      </c>
      <c r="AS335" s="1">
        <f t="shared" ca="1" si="255"/>
        <v>0</v>
      </c>
      <c r="AT335" s="1">
        <f t="shared" ca="1" si="255"/>
        <v>0</v>
      </c>
      <c r="AU335" s="1">
        <f t="shared" ca="1" si="255"/>
        <v>0</v>
      </c>
    </row>
    <row r="336" spans="2:47" outlineLevel="1" x14ac:dyDescent="0.35">
      <c r="C336" s="1" t="s">
        <v>119</v>
      </c>
      <c r="U336" s="1">
        <f t="shared" ca="1" si="256"/>
        <v>0</v>
      </c>
      <c r="V336" s="1">
        <f t="shared" ca="1" si="256"/>
        <v>0</v>
      </c>
      <c r="W336" s="1">
        <f t="shared" ca="1" si="256"/>
        <v>0</v>
      </c>
      <c r="X336" s="1">
        <f t="shared" ca="1" si="256"/>
        <v>0</v>
      </c>
      <c r="Y336" s="1">
        <f t="shared" ca="1" si="256"/>
        <v>0</v>
      </c>
      <c r="Z336" s="1">
        <f t="shared" ca="1" si="256"/>
        <v>0</v>
      </c>
      <c r="AA336" s="1">
        <f t="shared" ca="1" si="256"/>
        <v>0</v>
      </c>
      <c r="AB336" s="1">
        <f t="shared" ca="1" si="256"/>
        <v>0</v>
      </c>
      <c r="AC336" s="1">
        <f t="shared" ca="1" si="256"/>
        <v>0</v>
      </c>
      <c r="AD336" s="1">
        <f t="shared" ca="1" si="256"/>
        <v>0</v>
      </c>
      <c r="AE336" s="1">
        <f t="shared" ca="1" si="256"/>
        <v>0</v>
      </c>
      <c r="AF336" s="1">
        <f t="shared" ca="1" si="256"/>
        <v>0</v>
      </c>
      <c r="AG336" s="1">
        <f t="shared" ca="1" si="256"/>
        <v>0</v>
      </c>
      <c r="AI336" s="1">
        <f t="shared" ca="1" si="255"/>
        <v>0</v>
      </c>
      <c r="AJ336" s="1">
        <f t="shared" ca="1" si="255"/>
        <v>0</v>
      </c>
      <c r="AK336" s="1">
        <f t="shared" ca="1" si="255"/>
        <v>0</v>
      </c>
      <c r="AL336" s="1">
        <f t="shared" ca="1" si="255"/>
        <v>0</v>
      </c>
      <c r="AM336" s="1">
        <f t="shared" ca="1" si="255"/>
        <v>0</v>
      </c>
      <c r="AN336" s="1">
        <f t="shared" ca="1" si="255"/>
        <v>0</v>
      </c>
      <c r="AO336" s="1">
        <f t="shared" ca="1" si="255"/>
        <v>0</v>
      </c>
      <c r="AP336" s="1">
        <f t="shared" ca="1" si="255"/>
        <v>0</v>
      </c>
      <c r="AQ336" s="1">
        <f t="shared" ca="1" si="255"/>
        <v>0</v>
      </c>
      <c r="AR336" s="1">
        <f t="shared" ca="1" si="255"/>
        <v>0</v>
      </c>
      <c r="AS336" s="1">
        <f t="shared" ca="1" si="255"/>
        <v>0</v>
      </c>
      <c r="AT336" s="1">
        <f t="shared" ca="1" si="255"/>
        <v>0</v>
      </c>
      <c r="AU336" s="1">
        <f t="shared" ca="1" si="255"/>
        <v>0</v>
      </c>
    </row>
    <row r="337" spans="2:47" outlineLevel="1" x14ac:dyDescent="0.35">
      <c r="C337" s="1" t="s">
        <v>120</v>
      </c>
      <c r="U337" s="1">
        <f t="shared" ca="1" si="256"/>
        <v>0</v>
      </c>
      <c r="V337" s="1">
        <f t="shared" ca="1" si="256"/>
        <v>0</v>
      </c>
      <c r="W337" s="1">
        <f t="shared" ca="1" si="256"/>
        <v>0</v>
      </c>
      <c r="X337" s="1">
        <f t="shared" ca="1" si="256"/>
        <v>0</v>
      </c>
      <c r="Y337" s="1">
        <f t="shared" ca="1" si="256"/>
        <v>0</v>
      </c>
      <c r="Z337" s="1">
        <f t="shared" ca="1" si="256"/>
        <v>0</v>
      </c>
      <c r="AA337" s="1">
        <f t="shared" ca="1" si="256"/>
        <v>0</v>
      </c>
      <c r="AB337" s="1">
        <f t="shared" ca="1" si="256"/>
        <v>0</v>
      </c>
      <c r="AC337" s="1">
        <f t="shared" ca="1" si="256"/>
        <v>0</v>
      </c>
      <c r="AD337" s="1">
        <f t="shared" ca="1" si="256"/>
        <v>0</v>
      </c>
      <c r="AE337" s="1">
        <f t="shared" ca="1" si="256"/>
        <v>0</v>
      </c>
      <c r="AF337" s="1">
        <f t="shared" ca="1" si="256"/>
        <v>0</v>
      </c>
      <c r="AG337" s="1">
        <f t="shared" ca="1" si="256"/>
        <v>0</v>
      </c>
      <c r="AI337" s="1">
        <f t="shared" ca="1" si="255"/>
        <v>0</v>
      </c>
      <c r="AJ337" s="1">
        <f t="shared" ca="1" si="255"/>
        <v>0</v>
      </c>
      <c r="AK337" s="1">
        <f t="shared" ca="1" si="255"/>
        <v>0</v>
      </c>
      <c r="AL337" s="1">
        <f t="shared" ca="1" si="255"/>
        <v>0</v>
      </c>
      <c r="AM337" s="1">
        <f t="shared" ca="1" si="255"/>
        <v>0</v>
      </c>
      <c r="AN337" s="1">
        <f t="shared" ca="1" si="255"/>
        <v>0</v>
      </c>
      <c r="AO337" s="1">
        <f t="shared" ca="1" si="255"/>
        <v>0</v>
      </c>
      <c r="AP337" s="1">
        <f t="shared" ca="1" si="255"/>
        <v>0</v>
      </c>
      <c r="AQ337" s="1">
        <f t="shared" ca="1" si="255"/>
        <v>0</v>
      </c>
      <c r="AR337" s="1">
        <f t="shared" ca="1" si="255"/>
        <v>0</v>
      </c>
      <c r="AS337" s="1">
        <f t="shared" ca="1" si="255"/>
        <v>0</v>
      </c>
      <c r="AT337" s="1">
        <f t="shared" ca="1" si="255"/>
        <v>0</v>
      </c>
      <c r="AU337" s="1">
        <f t="shared" ca="1" si="255"/>
        <v>0</v>
      </c>
    </row>
    <row r="338" spans="2:47" outlineLevel="1" x14ac:dyDescent="0.35">
      <c r="C338" s="1" t="s">
        <v>121</v>
      </c>
      <c r="U338" s="1">
        <f t="shared" ca="1" si="256"/>
        <v>0</v>
      </c>
      <c r="V338" s="1">
        <f t="shared" ca="1" si="256"/>
        <v>0</v>
      </c>
      <c r="W338" s="1">
        <f t="shared" ca="1" si="256"/>
        <v>0</v>
      </c>
      <c r="X338" s="1">
        <f t="shared" ca="1" si="256"/>
        <v>0</v>
      </c>
      <c r="Y338" s="1">
        <f t="shared" ca="1" si="256"/>
        <v>0</v>
      </c>
      <c r="Z338" s="1">
        <f t="shared" ca="1" si="256"/>
        <v>0</v>
      </c>
      <c r="AA338" s="1">
        <f t="shared" ca="1" si="256"/>
        <v>0</v>
      </c>
      <c r="AB338" s="1">
        <f t="shared" ca="1" si="256"/>
        <v>0</v>
      </c>
      <c r="AC338" s="1">
        <f t="shared" ca="1" si="256"/>
        <v>0</v>
      </c>
      <c r="AD338" s="1">
        <f t="shared" ca="1" si="256"/>
        <v>0</v>
      </c>
      <c r="AE338" s="1">
        <f t="shared" ca="1" si="256"/>
        <v>0</v>
      </c>
      <c r="AF338" s="1">
        <f t="shared" ca="1" si="256"/>
        <v>0</v>
      </c>
      <c r="AG338" s="1">
        <f t="shared" ca="1" si="256"/>
        <v>0</v>
      </c>
      <c r="AI338" s="1">
        <f t="shared" ca="1" si="255"/>
        <v>0</v>
      </c>
      <c r="AJ338" s="1">
        <f t="shared" ca="1" si="255"/>
        <v>0</v>
      </c>
      <c r="AK338" s="1">
        <f t="shared" ca="1" si="255"/>
        <v>0</v>
      </c>
      <c r="AL338" s="1">
        <f t="shared" ca="1" si="255"/>
        <v>0</v>
      </c>
      <c r="AM338" s="1">
        <f t="shared" ca="1" si="255"/>
        <v>0</v>
      </c>
      <c r="AN338" s="1">
        <f t="shared" ca="1" si="255"/>
        <v>0</v>
      </c>
      <c r="AO338" s="1">
        <f t="shared" ca="1" si="255"/>
        <v>0</v>
      </c>
      <c r="AP338" s="1">
        <f t="shared" ca="1" si="255"/>
        <v>0</v>
      </c>
      <c r="AQ338" s="1">
        <f t="shared" ca="1" si="255"/>
        <v>0</v>
      </c>
      <c r="AR338" s="1">
        <f t="shared" ca="1" si="255"/>
        <v>0</v>
      </c>
      <c r="AS338" s="1">
        <f t="shared" ca="1" si="255"/>
        <v>0</v>
      </c>
      <c r="AT338" s="1">
        <f t="shared" ca="1" si="255"/>
        <v>0</v>
      </c>
      <c r="AU338" s="1">
        <f t="shared" ca="1" si="255"/>
        <v>0</v>
      </c>
    </row>
    <row r="339" spans="2:47" outlineLevel="1" x14ac:dyDescent="0.35">
      <c r="C339" s="1" t="s">
        <v>122</v>
      </c>
      <c r="U339" s="1">
        <f t="shared" ca="1" si="256"/>
        <v>0</v>
      </c>
      <c r="V339" s="1">
        <f t="shared" ca="1" si="256"/>
        <v>0</v>
      </c>
      <c r="W339" s="1">
        <f t="shared" ca="1" si="256"/>
        <v>0</v>
      </c>
      <c r="X339" s="1">
        <f t="shared" ca="1" si="256"/>
        <v>0</v>
      </c>
      <c r="Y339" s="1">
        <f t="shared" ca="1" si="256"/>
        <v>0</v>
      </c>
      <c r="Z339" s="1">
        <f t="shared" ca="1" si="256"/>
        <v>0</v>
      </c>
      <c r="AA339" s="1">
        <f t="shared" ca="1" si="256"/>
        <v>0</v>
      </c>
      <c r="AB339" s="1">
        <f t="shared" ca="1" si="256"/>
        <v>0</v>
      </c>
      <c r="AC339" s="1">
        <f t="shared" ca="1" si="256"/>
        <v>0</v>
      </c>
      <c r="AD339" s="1">
        <f t="shared" ca="1" si="256"/>
        <v>0</v>
      </c>
      <c r="AE339" s="1">
        <f t="shared" ca="1" si="256"/>
        <v>0</v>
      </c>
      <c r="AF339" s="1">
        <f t="shared" ca="1" si="256"/>
        <v>0</v>
      </c>
      <c r="AG339" s="1">
        <f t="shared" ca="1" si="256"/>
        <v>0</v>
      </c>
      <c r="AI339" s="1">
        <f t="shared" ca="1" si="255"/>
        <v>0</v>
      </c>
      <c r="AJ339" s="1">
        <f t="shared" ca="1" si="255"/>
        <v>0</v>
      </c>
      <c r="AK339" s="1">
        <f t="shared" ca="1" si="255"/>
        <v>0</v>
      </c>
      <c r="AL339" s="1">
        <f t="shared" ca="1" si="255"/>
        <v>0</v>
      </c>
      <c r="AM339" s="1">
        <f t="shared" ca="1" si="255"/>
        <v>0</v>
      </c>
      <c r="AN339" s="1">
        <f t="shared" ca="1" si="255"/>
        <v>0</v>
      </c>
      <c r="AO339" s="1">
        <f t="shared" ca="1" si="255"/>
        <v>0</v>
      </c>
      <c r="AP339" s="1">
        <f t="shared" ca="1" si="255"/>
        <v>0</v>
      </c>
      <c r="AQ339" s="1">
        <f t="shared" ca="1" si="255"/>
        <v>0</v>
      </c>
      <c r="AR339" s="1">
        <f t="shared" ca="1" si="255"/>
        <v>0</v>
      </c>
      <c r="AS339" s="1">
        <f t="shared" ca="1" si="255"/>
        <v>0</v>
      </c>
      <c r="AT339" s="1">
        <f t="shared" ca="1" si="255"/>
        <v>0</v>
      </c>
      <c r="AU339" s="1">
        <f t="shared" ca="1" si="255"/>
        <v>0</v>
      </c>
    </row>
    <row r="340" spans="2:47" outlineLevel="1" x14ac:dyDescent="0.35">
      <c r="AH340" s="191" t="s">
        <v>267</v>
      </c>
      <c r="AI340" s="191">
        <f ca="1">SUM(AI333:AI339)</f>
        <v>0</v>
      </c>
      <c r="AJ340" s="191">
        <f t="shared" ref="AJ340" ca="1" si="257">SUM(AJ333:AJ339)</f>
        <v>0</v>
      </c>
      <c r="AK340" s="191">
        <f t="shared" ref="AK340" ca="1" si="258">SUM(AK333:AK339)</f>
        <v>0</v>
      </c>
      <c r="AL340" s="191">
        <f t="shared" ref="AL340" ca="1" si="259">SUM(AL333:AL339)</f>
        <v>0</v>
      </c>
      <c r="AM340" s="191">
        <f t="shared" ref="AM340" ca="1" si="260">SUM(AM333:AM339)</f>
        <v>0</v>
      </c>
      <c r="AN340" s="191">
        <f t="shared" ref="AN340" ca="1" si="261">SUM(AN333:AN339)</f>
        <v>0</v>
      </c>
      <c r="AO340" s="191">
        <f t="shared" ref="AO340" ca="1" si="262">SUM(AO333:AO339)</f>
        <v>0</v>
      </c>
      <c r="AP340" s="191">
        <f t="shared" ref="AP340" ca="1" si="263">SUM(AP333:AP339)</f>
        <v>0</v>
      </c>
      <c r="AQ340" s="191">
        <f t="shared" ref="AQ340" ca="1" si="264">SUM(AQ333:AQ339)</f>
        <v>0</v>
      </c>
      <c r="AR340" s="191">
        <f t="shared" ref="AR340" ca="1" si="265">SUM(AR333:AR339)</f>
        <v>0</v>
      </c>
      <c r="AS340" s="191">
        <f t="shared" ref="AS340" ca="1" si="266">SUM(AS333:AS339)</f>
        <v>0</v>
      </c>
      <c r="AT340" s="191">
        <f t="shared" ref="AT340" ca="1" si="267">SUM(AT333:AT339)</f>
        <v>0</v>
      </c>
      <c r="AU340" s="191">
        <f t="shared" ref="AU340" ca="1" si="268">SUM(AU333:AU339)</f>
        <v>0</v>
      </c>
    </row>
    <row r="341" spans="2:47" outlineLevel="1" x14ac:dyDescent="0.35"/>
    <row r="342" spans="2:47" outlineLevel="1" x14ac:dyDescent="0.35"/>
    <row r="343" spans="2:47" outlineLevel="1" x14ac:dyDescent="0.35"/>
    <row r="344" spans="2:47" outlineLevel="1" x14ac:dyDescent="0.35"/>
    <row r="345" spans="2:47" outlineLevel="1" x14ac:dyDescent="0.35">
      <c r="B345" s="184" t="s">
        <v>263</v>
      </c>
      <c r="C345" s="184">
        <f ca="1">Projekt!K$2</f>
        <v>2024</v>
      </c>
      <c r="D345" s="184">
        <f ca="1">Projekt!L$2</f>
        <v>2025</v>
      </c>
      <c r="E345" s="184">
        <f ca="1">Projekt!M$2</f>
        <v>2026</v>
      </c>
      <c r="F345" s="184">
        <f ca="1">Projekt!N$2</f>
        <v>2027</v>
      </c>
      <c r="G345" s="184">
        <f ca="1">Projekt!O$2</f>
        <v>2028</v>
      </c>
      <c r="H345" s="184">
        <f ca="1">Projekt!P$2</f>
        <v>2029</v>
      </c>
      <c r="I345" s="184">
        <f ca="1">Projekt!Q$2</f>
        <v>2030</v>
      </c>
      <c r="J345" s="184">
        <f ca="1">Projekt!R$2</f>
        <v>2031</v>
      </c>
      <c r="K345" s="184">
        <f ca="1">Projekt!S$2</f>
        <v>2032</v>
      </c>
      <c r="L345" s="184">
        <f ca="1">Projekt!T$2</f>
        <v>2033</v>
      </c>
      <c r="M345" s="184">
        <f ca="1">Projekt!U$2</f>
        <v>2034</v>
      </c>
      <c r="N345" s="184">
        <f ca="1">Projekt!V$2</f>
        <v>2035</v>
      </c>
      <c r="O345" s="184">
        <f ca="1">Projekt!W$2</f>
        <v>2036</v>
      </c>
    </row>
    <row r="346" spans="2:47" outlineLevel="1" x14ac:dyDescent="0.35">
      <c r="B346" s="1" t="s">
        <v>99</v>
      </c>
      <c r="C346" s="189">
        <f ca="1">U334</f>
        <v>0</v>
      </c>
      <c r="D346" s="189">
        <f t="shared" ref="D346:O346" ca="1" si="269">V334</f>
        <v>0</v>
      </c>
      <c r="E346" s="189">
        <f t="shared" ca="1" si="269"/>
        <v>0</v>
      </c>
      <c r="F346" s="189">
        <f t="shared" ca="1" si="269"/>
        <v>0</v>
      </c>
      <c r="G346" s="189">
        <f t="shared" ca="1" si="269"/>
        <v>0</v>
      </c>
      <c r="H346" s="189">
        <f t="shared" ca="1" si="269"/>
        <v>0</v>
      </c>
      <c r="I346" s="189">
        <f t="shared" ca="1" si="269"/>
        <v>0</v>
      </c>
      <c r="J346" s="189">
        <f t="shared" ca="1" si="269"/>
        <v>0</v>
      </c>
      <c r="K346" s="189">
        <f t="shared" ca="1" si="269"/>
        <v>0</v>
      </c>
      <c r="L346" s="189">
        <f t="shared" ca="1" si="269"/>
        <v>0</v>
      </c>
      <c r="M346" s="189">
        <f t="shared" ca="1" si="269"/>
        <v>0</v>
      </c>
      <c r="N346" s="189">
        <f t="shared" ca="1" si="269"/>
        <v>0</v>
      </c>
      <c r="O346" s="189">
        <f t="shared" ca="1" si="269"/>
        <v>0</v>
      </c>
    </row>
    <row r="347" spans="2:47" outlineLevel="1" x14ac:dyDescent="0.35">
      <c r="B347" s="1" t="s">
        <v>101</v>
      </c>
      <c r="C347" s="189">
        <f t="shared" ref="C347:C351" ca="1" si="270">U335</f>
        <v>0</v>
      </c>
      <c r="D347" s="189">
        <f t="shared" ref="D347:D351" ca="1" si="271">V335</f>
        <v>0</v>
      </c>
      <c r="E347" s="189">
        <f t="shared" ref="E347:E351" ca="1" si="272">W335</f>
        <v>0</v>
      </c>
      <c r="F347" s="189">
        <f t="shared" ref="F347:F351" ca="1" si="273">X335</f>
        <v>0</v>
      </c>
      <c r="G347" s="189">
        <f t="shared" ref="G347:G351" ca="1" si="274">Y335</f>
        <v>0</v>
      </c>
      <c r="H347" s="189">
        <f t="shared" ref="H347:H351" ca="1" si="275">Z335</f>
        <v>0</v>
      </c>
      <c r="I347" s="189">
        <f t="shared" ref="I347:I351" ca="1" si="276">AA335</f>
        <v>0</v>
      </c>
      <c r="J347" s="189">
        <f t="shared" ref="J347:J351" ca="1" si="277">AB335</f>
        <v>0</v>
      </c>
      <c r="K347" s="189">
        <f t="shared" ref="K347:K351" ca="1" si="278">AC335</f>
        <v>0</v>
      </c>
      <c r="L347" s="189">
        <f t="shared" ref="L347:L351" ca="1" si="279">AD335</f>
        <v>0</v>
      </c>
      <c r="M347" s="189">
        <f t="shared" ref="M347:M351" ca="1" si="280">AE335</f>
        <v>0</v>
      </c>
      <c r="N347" s="189">
        <f t="shared" ref="N347:N351" ca="1" si="281">AF335</f>
        <v>0</v>
      </c>
      <c r="O347" s="189">
        <f t="shared" ref="O347:O351" ca="1" si="282">AG335</f>
        <v>0</v>
      </c>
    </row>
    <row r="348" spans="2:47" outlineLevel="1" x14ac:dyDescent="0.35">
      <c r="B348" s="1" t="s">
        <v>119</v>
      </c>
      <c r="C348" s="189">
        <f t="shared" ca="1" si="270"/>
        <v>0</v>
      </c>
      <c r="D348" s="189">
        <f t="shared" ca="1" si="271"/>
        <v>0</v>
      </c>
      <c r="E348" s="189">
        <f t="shared" ca="1" si="272"/>
        <v>0</v>
      </c>
      <c r="F348" s="189">
        <f t="shared" ca="1" si="273"/>
        <v>0</v>
      </c>
      <c r="G348" s="189">
        <f t="shared" ca="1" si="274"/>
        <v>0</v>
      </c>
      <c r="H348" s="189">
        <f t="shared" ca="1" si="275"/>
        <v>0</v>
      </c>
      <c r="I348" s="189">
        <f t="shared" ca="1" si="276"/>
        <v>0</v>
      </c>
      <c r="J348" s="189">
        <f t="shared" ca="1" si="277"/>
        <v>0</v>
      </c>
      <c r="K348" s="189">
        <f t="shared" ca="1" si="278"/>
        <v>0</v>
      </c>
      <c r="L348" s="189">
        <f t="shared" ca="1" si="279"/>
        <v>0</v>
      </c>
      <c r="M348" s="189">
        <f t="shared" ca="1" si="280"/>
        <v>0</v>
      </c>
      <c r="N348" s="189">
        <f t="shared" ca="1" si="281"/>
        <v>0</v>
      </c>
      <c r="O348" s="189">
        <f t="shared" ca="1" si="282"/>
        <v>0</v>
      </c>
    </row>
    <row r="349" spans="2:47" outlineLevel="1" x14ac:dyDescent="0.35">
      <c r="B349" s="1" t="s">
        <v>120</v>
      </c>
      <c r="C349" s="189">
        <f t="shared" ca="1" si="270"/>
        <v>0</v>
      </c>
      <c r="D349" s="189">
        <f t="shared" ca="1" si="271"/>
        <v>0</v>
      </c>
      <c r="E349" s="189">
        <f t="shared" ca="1" si="272"/>
        <v>0</v>
      </c>
      <c r="F349" s="189">
        <f t="shared" ca="1" si="273"/>
        <v>0</v>
      </c>
      <c r="G349" s="189">
        <f t="shared" ca="1" si="274"/>
        <v>0</v>
      </c>
      <c r="H349" s="189">
        <f t="shared" ca="1" si="275"/>
        <v>0</v>
      </c>
      <c r="I349" s="189">
        <f t="shared" ca="1" si="276"/>
        <v>0</v>
      </c>
      <c r="J349" s="189">
        <f t="shared" ca="1" si="277"/>
        <v>0</v>
      </c>
      <c r="K349" s="189">
        <f t="shared" ca="1" si="278"/>
        <v>0</v>
      </c>
      <c r="L349" s="189">
        <f t="shared" ca="1" si="279"/>
        <v>0</v>
      </c>
      <c r="M349" s="189">
        <f t="shared" ca="1" si="280"/>
        <v>0</v>
      </c>
      <c r="N349" s="189">
        <f t="shared" ca="1" si="281"/>
        <v>0</v>
      </c>
      <c r="O349" s="189">
        <f t="shared" ca="1" si="282"/>
        <v>0</v>
      </c>
    </row>
    <row r="350" spans="2:47" outlineLevel="1" x14ac:dyDescent="0.35">
      <c r="B350" s="1" t="s">
        <v>121</v>
      </c>
      <c r="C350" s="189">
        <f t="shared" ca="1" si="270"/>
        <v>0</v>
      </c>
      <c r="D350" s="189">
        <f t="shared" ca="1" si="271"/>
        <v>0</v>
      </c>
      <c r="E350" s="189">
        <f t="shared" ca="1" si="272"/>
        <v>0</v>
      </c>
      <c r="F350" s="189">
        <f t="shared" ca="1" si="273"/>
        <v>0</v>
      </c>
      <c r="G350" s="189">
        <f t="shared" ca="1" si="274"/>
        <v>0</v>
      </c>
      <c r="H350" s="189">
        <f t="shared" ca="1" si="275"/>
        <v>0</v>
      </c>
      <c r="I350" s="189">
        <f t="shared" ca="1" si="276"/>
        <v>0</v>
      </c>
      <c r="J350" s="189">
        <f t="shared" ca="1" si="277"/>
        <v>0</v>
      </c>
      <c r="K350" s="189">
        <f t="shared" ca="1" si="278"/>
        <v>0</v>
      </c>
      <c r="L350" s="189">
        <f t="shared" ca="1" si="279"/>
        <v>0</v>
      </c>
      <c r="M350" s="189">
        <f t="shared" ca="1" si="280"/>
        <v>0</v>
      </c>
      <c r="N350" s="189">
        <f t="shared" ca="1" si="281"/>
        <v>0</v>
      </c>
      <c r="O350" s="189">
        <f t="shared" ca="1" si="282"/>
        <v>0</v>
      </c>
    </row>
    <row r="351" spans="2:47" outlineLevel="1" x14ac:dyDescent="0.35">
      <c r="B351" s="1" t="s">
        <v>122</v>
      </c>
      <c r="C351" s="189">
        <f t="shared" ca="1" si="270"/>
        <v>0</v>
      </c>
      <c r="D351" s="189">
        <f t="shared" ca="1" si="271"/>
        <v>0</v>
      </c>
      <c r="E351" s="189">
        <f t="shared" ca="1" si="272"/>
        <v>0</v>
      </c>
      <c r="F351" s="189">
        <f t="shared" ca="1" si="273"/>
        <v>0</v>
      </c>
      <c r="G351" s="189">
        <f t="shared" ca="1" si="274"/>
        <v>0</v>
      </c>
      <c r="H351" s="189">
        <f t="shared" ca="1" si="275"/>
        <v>0</v>
      </c>
      <c r="I351" s="189">
        <f t="shared" ca="1" si="276"/>
        <v>0</v>
      </c>
      <c r="J351" s="189">
        <f t="shared" ca="1" si="277"/>
        <v>0</v>
      </c>
      <c r="K351" s="189">
        <f t="shared" ca="1" si="278"/>
        <v>0</v>
      </c>
      <c r="L351" s="189">
        <f t="shared" ca="1" si="279"/>
        <v>0</v>
      </c>
      <c r="M351" s="189">
        <f t="shared" ca="1" si="280"/>
        <v>0</v>
      </c>
      <c r="N351" s="189">
        <f t="shared" ca="1" si="281"/>
        <v>0</v>
      </c>
      <c r="O351" s="189">
        <f t="shared" ca="1" si="282"/>
        <v>0</v>
      </c>
    </row>
    <row r="352" spans="2:47" outlineLevel="1" x14ac:dyDescent="0.35">
      <c r="B352" s="176" t="s">
        <v>133</v>
      </c>
      <c r="C352" s="190">
        <f ca="1">SUM(C346:C351)</f>
        <v>0</v>
      </c>
      <c r="D352" s="190">
        <f t="shared" ref="D352" ca="1" si="283">SUM(D346:D351)</f>
        <v>0</v>
      </c>
      <c r="E352" s="190">
        <f t="shared" ref="E352" ca="1" si="284">SUM(E346:E351)</f>
        <v>0</v>
      </c>
      <c r="F352" s="190">
        <f t="shared" ref="F352" ca="1" si="285">SUM(F346:F351)</f>
        <v>0</v>
      </c>
      <c r="G352" s="190">
        <f t="shared" ref="G352" ca="1" si="286">SUM(G346:G351)</f>
        <v>0</v>
      </c>
      <c r="H352" s="190">
        <f t="shared" ref="H352" ca="1" si="287">SUM(H346:H351)</f>
        <v>0</v>
      </c>
      <c r="I352" s="190">
        <f t="shared" ref="I352" ca="1" si="288">SUM(I346:I351)</f>
        <v>0</v>
      </c>
      <c r="J352" s="190">
        <f t="shared" ref="J352" ca="1" si="289">SUM(J346:J351)</f>
        <v>0</v>
      </c>
      <c r="K352" s="190">
        <f t="shared" ref="K352" ca="1" si="290">SUM(K346:K351)</f>
        <v>0</v>
      </c>
      <c r="L352" s="190">
        <f t="shared" ref="L352" ca="1" si="291">SUM(L346:L351)</f>
        <v>0</v>
      </c>
      <c r="M352" s="190">
        <f t="shared" ref="M352" ca="1" si="292">SUM(M346:M351)</f>
        <v>0</v>
      </c>
      <c r="N352" s="190">
        <f t="shared" ref="N352" ca="1" si="293">SUM(N346:N351)</f>
        <v>0</v>
      </c>
      <c r="O352" s="190">
        <f t="shared" ref="O352" ca="1" si="294">SUM(O346:O351)</f>
        <v>0</v>
      </c>
    </row>
    <row r="353" spans="2:15" outlineLevel="1" x14ac:dyDescent="0.35">
      <c r="O353" s="192">
        <f ca="1">SUM(C352:O352)</f>
        <v>0</v>
      </c>
    </row>
    <row r="354" spans="2:15" outlineLevel="1" x14ac:dyDescent="0.35"/>
    <row r="355" spans="2:15" outlineLevel="1" x14ac:dyDescent="0.35">
      <c r="B355" s="184" t="s">
        <v>264</v>
      </c>
      <c r="C355" s="184">
        <f ca="1">Projekt!K$2</f>
        <v>2024</v>
      </c>
      <c r="D355" s="184">
        <f ca="1">Projekt!L$2</f>
        <v>2025</v>
      </c>
      <c r="E355" s="184">
        <f ca="1">Projekt!M$2</f>
        <v>2026</v>
      </c>
      <c r="F355" s="184">
        <f ca="1">Projekt!N$2</f>
        <v>2027</v>
      </c>
      <c r="G355" s="184">
        <f ca="1">Projekt!O$2</f>
        <v>2028</v>
      </c>
      <c r="H355" s="184">
        <f ca="1">Projekt!P$2</f>
        <v>2029</v>
      </c>
      <c r="I355" s="184">
        <f ca="1">Projekt!Q$2</f>
        <v>2030</v>
      </c>
      <c r="J355" s="184">
        <f ca="1">Projekt!R$2</f>
        <v>2031</v>
      </c>
      <c r="K355" s="184">
        <f ca="1">Projekt!S$2</f>
        <v>2032</v>
      </c>
      <c r="L355" s="184">
        <f ca="1">Projekt!T$2</f>
        <v>2033</v>
      </c>
      <c r="M355" s="184">
        <f ca="1">Projekt!U$2</f>
        <v>2034</v>
      </c>
      <c r="N355" s="184">
        <f ca="1">Projekt!V$2</f>
        <v>2035</v>
      </c>
      <c r="O355" s="184">
        <f ca="1">Projekt!W$2</f>
        <v>2036</v>
      </c>
    </row>
    <row r="356" spans="2:15" outlineLevel="1" x14ac:dyDescent="0.35">
      <c r="B356" s="1" t="s">
        <v>99</v>
      </c>
      <c r="C356" s="189">
        <f ca="1">U288</f>
        <v>0</v>
      </c>
      <c r="D356" s="189">
        <f t="shared" ref="D356:O361" ca="1" si="295">V288</f>
        <v>0</v>
      </c>
      <c r="E356" s="189">
        <f t="shared" ca="1" si="295"/>
        <v>0</v>
      </c>
      <c r="F356" s="189">
        <f t="shared" ca="1" si="295"/>
        <v>0</v>
      </c>
      <c r="G356" s="189">
        <f t="shared" ca="1" si="295"/>
        <v>0</v>
      </c>
      <c r="H356" s="189">
        <f t="shared" ca="1" si="295"/>
        <v>0</v>
      </c>
      <c r="I356" s="189">
        <f t="shared" ca="1" si="295"/>
        <v>0</v>
      </c>
      <c r="J356" s="189">
        <f t="shared" ca="1" si="295"/>
        <v>0</v>
      </c>
      <c r="K356" s="189">
        <f t="shared" ca="1" si="295"/>
        <v>0</v>
      </c>
      <c r="L356" s="189">
        <f t="shared" ca="1" si="295"/>
        <v>0</v>
      </c>
      <c r="M356" s="189">
        <f t="shared" ca="1" si="295"/>
        <v>0</v>
      </c>
      <c r="N356" s="189">
        <f t="shared" ca="1" si="295"/>
        <v>0</v>
      </c>
      <c r="O356" s="189">
        <f t="shared" ca="1" si="295"/>
        <v>0</v>
      </c>
    </row>
    <row r="357" spans="2:15" outlineLevel="1" x14ac:dyDescent="0.35">
      <c r="B357" s="1" t="s">
        <v>101</v>
      </c>
      <c r="C357" s="189">
        <f t="shared" ref="C357:C361" ca="1" si="296">U289</f>
        <v>0</v>
      </c>
      <c r="D357" s="189">
        <f t="shared" ca="1" si="295"/>
        <v>0</v>
      </c>
      <c r="E357" s="189">
        <f t="shared" ca="1" si="295"/>
        <v>0</v>
      </c>
      <c r="F357" s="189">
        <f t="shared" ca="1" si="295"/>
        <v>0</v>
      </c>
      <c r="G357" s="189">
        <f t="shared" ca="1" si="295"/>
        <v>0</v>
      </c>
      <c r="H357" s="189">
        <f t="shared" ca="1" si="295"/>
        <v>0</v>
      </c>
      <c r="I357" s="189">
        <f t="shared" ca="1" si="295"/>
        <v>0</v>
      </c>
      <c r="J357" s="189">
        <f t="shared" ca="1" si="295"/>
        <v>0</v>
      </c>
      <c r="K357" s="189">
        <f t="shared" ca="1" si="295"/>
        <v>0</v>
      </c>
      <c r="L357" s="189">
        <f t="shared" ca="1" si="295"/>
        <v>0</v>
      </c>
      <c r="M357" s="189">
        <f t="shared" ca="1" si="295"/>
        <v>0</v>
      </c>
      <c r="N357" s="189">
        <f t="shared" ca="1" si="295"/>
        <v>0</v>
      </c>
      <c r="O357" s="189">
        <f t="shared" ca="1" si="295"/>
        <v>0</v>
      </c>
    </row>
    <row r="358" spans="2:15" outlineLevel="1" x14ac:dyDescent="0.35">
      <c r="B358" s="1" t="s">
        <v>119</v>
      </c>
      <c r="C358" s="189">
        <f t="shared" ca="1" si="296"/>
        <v>0</v>
      </c>
      <c r="D358" s="189">
        <f t="shared" ca="1" si="295"/>
        <v>0</v>
      </c>
      <c r="E358" s="189">
        <f t="shared" ca="1" si="295"/>
        <v>0</v>
      </c>
      <c r="F358" s="189">
        <f t="shared" ca="1" si="295"/>
        <v>0</v>
      </c>
      <c r="G358" s="189">
        <f t="shared" ca="1" si="295"/>
        <v>0</v>
      </c>
      <c r="H358" s="189">
        <f t="shared" ca="1" si="295"/>
        <v>0</v>
      </c>
      <c r="I358" s="189">
        <f t="shared" ca="1" si="295"/>
        <v>0</v>
      </c>
      <c r="J358" s="189">
        <f t="shared" ca="1" si="295"/>
        <v>0</v>
      </c>
      <c r="K358" s="189">
        <f t="shared" ca="1" si="295"/>
        <v>0</v>
      </c>
      <c r="L358" s="189">
        <f t="shared" ca="1" si="295"/>
        <v>0</v>
      </c>
      <c r="M358" s="189">
        <f t="shared" ca="1" si="295"/>
        <v>0</v>
      </c>
      <c r="N358" s="189">
        <f t="shared" ca="1" si="295"/>
        <v>0</v>
      </c>
      <c r="O358" s="189">
        <f t="shared" ca="1" si="295"/>
        <v>0</v>
      </c>
    </row>
    <row r="359" spans="2:15" outlineLevel="1" x14ac:dyDescent="0.35">
      <c r="B359" s="1" t="s">
        <v>120</v>
      </c>
      <c r="C359" s="189">
        <f t="shared" ca="1" si="296"/>
        <v>0</v>
      </c>
      <c r="D359" s="189">
        <f t="shared" ca="1" si="295"/>
        <v>0</v>
      </c>
      <c r="E359" s="189">
        <f t="shared" ca="1" si="295"/>
        <v>0</v>
      </c>
      <c r="F359" s="189">
        <f t="shared" ca="1" si="295"/>
        <v>0</v>
      </c>
      <c r="G359" s="189">
        <f t="shared" ca="1" si="295"/>
        <v>0</v>
      </c>
      <c r="H359" s="189">
        <f t="shared" ca="1" si="295"/>
        <v>0</v>
      </c>
      <c r="I359" s="189">
        <f t="shared" ca="1" si="295"/>
        <v>0</v>
      </c>
      <c r="J359" s="189">
        <f t="shared" ca="1" si="295"/>
        <v>0</v>
      </c>
      <c r="K359" s="189">
        <f t="shared" ca="1" si="295"/>
        <v>0</v>
      </c>
      <c r="L359" s="189">
        <f t="shared" ca="1" si="295"/>
        <v>0</v>
      </c>
      <c r="M359" s="189">
        <f t="shared" ca="1" si="295"/>
        <v>0</v>
      </c>
      <c r="N359" s="189">
        <f t="shared" ca="1" si="295"/>
        <v>0</v>
      </c>
      <c r="O359" s="189">
        <f t="shared" ca="1" si="295"/>
        <v>0</v>
      </c>
    </row>
    <row r="360" spans="2:15" outlineLevel="1" x14ac:dyDescent="0.35">
      <c r="B360" s="1" t="s">
        <v>121</v>
      </c>
      <c r="C360" s="189">
        <f t="shared" ca="1" si="296"/>
        <v>0</v>
      </c>
      <c r="D360" s="189">
        <f t="shared" ca="1" si="295"/>
        <v>0</v>
      </c>
      <c r="E360" s="189">
        <f t="shared" ca="1" si="295"/>
        <v>0</v>
      </c>
      <c r="F360" s="189">
        <f t="shared" ca="1" si="295"/>
        <v>0</v>
      </c>
      <c r="G360" s="189">
        <f t="shared" ca="1" si="295"/>
        <v>0</v>
      </c>
      <c r="H360" s="189">
        <f t="shared" ca="1" si="295"/>
        <v>0</v>
      </c>
      <c r="I360" s="189">
        <f t="shared" ca="1" si="295"/>
        <v>0</v>
      </c>
      <c r="J360" s="189">
        <f t="shared" ca="1" si="295"/>
        <v>0</v>
      </c>
      <c r="K360" s="189">
        <f t="shared" ca="1" si="295"/>
        <v>0</v>
      </c>
      <c r="L360" s="189">
        <f t="shared" ca="1" si="295"/>
        <v>0</v>
      </c>
      <c r="M360" s="189">
        <f t="shared" ca="1" si="295"/>
        <v>0</v>
      </c>
      <c r="N360" s="189">
        <f t="shared" ca="1" si="295"/>
        <v>0</v>
      </c>
      <c r="O360" s="189">
        <f t="shared" ca="1" si="295"/>
        <v>0</v>
      </c>
    </row>
    <row r="361" spans="2:15" outlineLevel="1" x14ac:dyDescent="0.35">
      <c r="B361" s="1" t="s">
        <v>122</v>
      </c>
      <c r="C361" s="189">
        <f t="shared" ca="1" si="296"/>
        <v>0</v>
      </c>
      <c r="D361" s="189">
        <f t="shared" ca="1" si="295"/>
        <v>0</v>
      </c>
      <c r="E361" s="189">
        <f t="shared" ca="1" si="295"/>
        <v>0</v>
      </c>
      <c r="F361" s="189">
        <f t="shared" ca="1" si="295"/>
        <v>0</v>
      </c>
      <c r="G361" s="189">
        <f t="shared" ca="1" si="295"/>
        <v>0</v>
      </c>
      <c r="H361" s="189">
        <f t="shared" ca="1" si="295"/>
        <v>0</v>
      </c>
      <c r="I361" s="189">
        <f t="shared" ca="1" si="295"/>
        <v>0</v>
      </c>
      <c r="J361" s="189">
        <f t="shared" ca="1" si="295"/>
        <v>0</v>
      </c>
      <c r="K361" s="189">
        <f t="shared" ca="1" si="295"/>
        <v>0</v>
      </c>
      <c r="L361" s="189">
        <f t="shared" ca="1" si="295"/>
        <v>0</v>
      </c>
      <c r="M361" s="189">
        <f t="shared" ca="1" si="295"/>
        <v>0</v>
      </c>
      <c r="N361" s="189">
        <f t="shared" ca="1" si="295"/>
        <v>0</v>
      </c>
      <c r="O361" s="189">
        <f t="shared" ca="1" si="295"/>
        <v>0</v>
      </c>
    </row>
    <row r="362" spans="2:15" outlineLevel="1" x14ac:dyDescent="0.35">
      <c r="B362" s="176" t="s">
        <v>133</v>
      </c>
      <c r="C362" s="190">
        <f ca="1">SUM(C356:C361)</f>
        <v>0</v>
      </c>
      <c r="D362" s="190">
        <f t="shared" ref="D362" ca="1" si="297">SUM(D356:D361)</f>
        <v>0</v>
      </c>
      <c r="E362" s="190">
        <f t="shared" ref="E362" ca="1" si="298">SUM(E356:E361)</f>
        <v>0</v>
      </c>
      <c r="F362" s="190">
        <f t="shared" ref="F362" ca="1" si="299">SUM(F356:F361)</f>
        <v>0</v>
      </c>
      <c r="G362" s="190">
        <f t="shared" ref="G362" ca="1" si="300">SUM(G356:G361)</f>
        <v>0</v>
      </c>
      <c r="H362" s="190">
        <f t="shared" ref="H362" ca="1" si="301">SUM(H356:H361)</f>
        <v>0</v>
      </c>
      <c r="I362" s="190">
        <f t="shared" ref="I362" ca="1" si="302">SUM(I356:I361)</f>
        <v>0</v>
      </c>
      <c r="J362" s="190">
        <f t="shared" ref="J362" ca="1" si="303">SUM(J356:J361)</f>
        <v>0</v>
      </c>
      <c r="K362" s="190">
        <f t="shared" ref="K362" ca="1" si="304">SUM(K356:K361)</f>
        <v>0</v>
      </c>
      <c r="L362" s="190">
        <f t="shared" ref="L362" ca="1" si="305">SUM(L356:L361)</f>
        <v>0</v>
      </c>
      <c r="M362" s="190">
        <f t="shared" ref="M362" ca="1" si="306">SUM(M356:M361)</f>
        <v>0</v>
      </c>
      <c r="N362" s="190">
        <f t="shared" ref="N362" ca="1" si="307">SUM(N356:N361)</f>
        <v>0</v>
      </c>
      <c r="O362" s="190">
        <f t="shared" ref="O362" ca="1" si="308">SUM(O356:O361)</f>
        <v>0</v>
      </c>
    </row>
    <row r="363" spans="2:15" outlineLevel="1" x14ac:dyDescent="0.35">
      <c r="O363" s="192">
        <f ca="1">SUM(C362:O362)</f>
        <v>0</v>
      </c>
    </row>
    <row r="364" spans="2:15" outlineLevel="1" x14ac:dyDescent="0.35"/>
    <row r="365" spans="2:15" outlineLevel="1" x14ac:dyDescent="0.35">
      <c r="B365" s="184" t="s">
        <v>265</v>
      </c>
      <c r="C365" s="184">
        <f ca="1">Projekt!K$2</f>
        <v>2024</v>
      </c>
      <c r="D365" s="184">
        <f ca="1">Projekt!L$2</f>
        <v>2025</v>
      </c>
      <c r="E365" s="184">
        <f ca="1">Projekt!M$2</f>
        <v>2026</v>
      </c>
      <c r="F365" s="184">
        <f ca="1">Projekt!N$2</f>
        <v>2027</v>
      </c>
      <c r="G365" s="184">
        <f ca="1">Projekt!O$2</f>
        <v>2028</v>
      </c>
      <c r="H365" s="184">
        <f ca="1">Projekt!P$2</f>
        <v>2029</v>
      </c>
      <c r="I365" s="184">
        <f ca="1">Projekt!Q$2</f>
        <v>2030</v>
      </c>
      <c r="J365" s="184">
        <f ca="1">Projekt!R$2</f>
        <v>2031</v>
      </c>
      <c r="K365" s="184">
        <f ca="1">Projekt!S$2</f>
        <v>2032</v>
      </c>
      <c r="L365" s="184">
        <f ca="1">Projekt!T$2</f>
        <v>2033</v>
      </c>
      <c r="M365" s="184">
        <f ca="1">Projekt!U$2</f>
        <v>2034</v>
      </c>
      <c r="N365" s="184">
        <f ca="1">Projekt!V$2</f>
        <v>2035</v>
      </c>
      <c r="O365" s="184">
        <f ca="1">Projekt!W$2</f>
        <v>2036</v>
      </c>
    </row>
    <row r="366" spans="2:15" outlineLevel="1" x14ac:dyDescent="0.35">
      <c r="B366" s="1" t="s">
        <v>99</v>
      </c>
      <c r="C366" s="189">
        <f t="shared" ref="C366:C371" ca="1" si="309">C346-C356</f>
        <v>0</v>
      </c>
      <c r="D366" s="189">
        <f t="shared" ref="D366:O366" ca="1" si="310">C366+D346-D356</f>
        <v>0</v>
      </c>
      <c r="E366" s="189">
        <f t="shared" ca="1" si="310"/>
        <v>0</v>
      </c>
      <c r="F366" s="189">
        <f t="shared" ca="1" si="310"/>
        <v>0</v>
      </c>
      <c r="G366" s="189">
        <f t="shared" ca="1" si="310"/>
        <v>0</v>
      </c>
      <c r="H366" s="189">
        <f t="shared" ca="1" si="310"/>
        <v>0</v>
      </c>
      <c r="I366" s="189">
        <f t="shared" ca="1" si="310"/>
        <v>0</v>
      </c>
      <c r="J366" s="189">
        <f t="shared" ca="1" si="310"/>
        <v>0</v>
      </c>
      <c r="K366" s="189">
        <f t="shared" ca="1" si="310"/>
        <v>0</v>
      </c>
      <c r="L366" s="189">
        <f t="shared" ca="1" si="310"/>
        <v>0</v>
      </c>
      <c r="M366" s="189">
        <f t="shared" ca="1" si="310"/>
        <v>0</v>
      </c>
      <c r="N366" s="189">
        <f t="shared" ca="1" si="310"/>
        <v>0</v>
      </c>
      <c r="O366" s="189">
        <f t="shared" ca="1" si="310"/>
        <v>0</v>
      </c>
    </row>
    <row r="367" spans="2:15" outlineLevel="1" x14ac:dyDescent="0.35">
      <c r="B367" s="1" t="s">
        <v>101</v>
      </c>
      <c r="C367" s="189">
        <f t="shared" ca="1" si="309"/>
        <v>0</v>
      </c>
      <c r="D367" s="189">
        <f t="shared" ref="D367:O367" ca="1" si="311">C367+D347-D357</f>
        <v>0</v>
      </c>
      <c r="E367" s="189">
        <f t="shared" ca="1" si="311"/>
        <v>0</v>
      </c>
      <c r="F367" s="189">
        <f t="shared" ca="1" si="311"/>
        <v>0</v>
      </c>
      <c r="G367" s="189">
        <f t="shared" ca="1" si="311"/>
        <v>0</v>
      </c>
      <c r="H367" s="189">
        <f t="shared" ca="1" si="311"/>
        <v>0</v>
      </c>
      <c r="I367" s="189">
        <f t="shared" ca="1" si="311"/>
        <v>0</v>
      </c>
      <c r="J367" s="189">
        <f t="shared" ca="1" si="311"/>
        <v>0</v>
      </c>
      <c r="K367" s="189">
        <f t="shared" ca="1" si="311"/>
        <v>0</v>
      </c>
      <c r="L367" s="189">
        <f t="shared" ca="1" si="311"/>
        <v>0</v>
      </c>
      <c r="M367" s="189">
        <f t="shared" ca="1" si="311"/>
        <v>0</v>
      </c>
      <c r="N367" s="189">
        <f t="shared" ca="1" si="311"/>
        <v>0</v>
      </c>
      <c r="O367" s="189">
        <f t="shared" ca="1" si="311"/>
        <v>0</v>
      </c>
    </row>
    <row r="368" spans="2:15" outlineLevel="1" x14ac:dyDescent="0.35">
      <c r="B368" s="1" t="s">
        <v>119</v>
      </c>
      <c r="C368" s="189">
        <f t="shared" ca="1" si="309"/>
        <v>0</v>
      </c>
      <c r="D368" s="189">
        <f t="shared" ref="D368:O368" ca="1" si="312">C368+D348-D358</f>
        <v>0</v>
      </c>
      <c r="E368" s="189">
        <f t="shared" ca="1" si="312"/>
        <v>0</v>
      </c>
      <c r="F368" s="189">
        <f t="shared" ca="1" si="312"/>
        <v>0</v>
      </c>
      <c r="G368" s="189">
        <f t="shared" ca="1" si="312"/>
        <v>0</v>
      </c>
      <c r="H368" s="189">
        <f t="shared" ca="1" si="312"/>
        <v>0</v>
      </c>
      <c r="I368" s="189">
        <f t="shared" ca="1" si="312"/>
        <v>0</v>
      </c>
      <c r="J368" s="189">
        <f t="shared" ca="1" si="312"/>
        <v>0</v>
      </c>
      <c r="K368" s="189">
        <f t="shared" ca="1" si="312"/>
        <v>0</v>
      </c>
      <c r="L368" s="189">
        <f t="shared" ca="1" si="312"/>
        <v>0</v>
      </c>
      <c r="M368" s="189">
        <f t="shared" ca="1" si="312"/>
        <v>0</v>
      </c>
      <c r="N368" s="189">
        <f t="shared" ca="1" si="312"/>
        <v>0</v>
      </c>
      <c r="O368" s="189">
        <f t="shared" ca="1" si="312"/>
        <v>0</v>
      </c>
    </row>
    <row r="369" spans="2:20" outlineLevel="1" x14ac:dyDescent="0.35">
      <c r="B369" s="1" t="s">
        <v>120</v>
      </c>
      <c r="C369" s="189">
        <f t="shared" ca="1" si="309"/>
        <v>0</v>
      </c>
      <c r="D369" s="189">
        <f t="shared" ref="D369:O369" ca="1" si="313">C369+D349-D359</f>
        <v>0</v>
      </c>
      <c r="E369" s="189">
        <f t="shared" ca="1" si="313"/>
        <v>0</v>
      </c>
      <c r="F369" s="189">
        <f t="shared" ca="1" si="313"/>
        <v>0</v>
      </c>
      <c r="G369" s="189">
        <f t="shared" ca="1" si="313"/>
        <v>0</v>
      </c>
      <c r="H369" s="189">
        <f t="shared" ca="1" si="313"/>
        <v>0</v>
      </c>
      <c r="I369" s="189">
        <f t="shared" ca="1" si="313"/>
        <v>0</v>
      </c>
      <c r="J369" s="189">
        <f t="shared" ca="1" si="313"/>
        <v>0</v>
      </c>
      <c r="K369" s="189">
        <f t="shared" ca="1" si="313"/>
        <v>0</v>
      </c>
      <c r="L369" s="189">
        <f t="shared" ca="1" si="313"/>
        <v>0</v>
      </c>
      <c r="M369" s="189">
        <f t="shared" ca="1" si="313"/>
        <v>0</v>
      </c>
      <c r="N369" s="189">
        <f t="shared" ca="1" si="313"/>
        <v>0</v>
      </c>
      <c r="O369" s="189">
        <f t="shared" ca="1" si="313"/>
        <v>0</v>
      </c>
    </row>
    <row r="370" spans="2:20" outlineLevel="1" x14ac:dyDescent="0.35">
      <c r="B370" s="1" t="s">
        <v>121</v>
      </c>
      <c r="C370" s="189">
        <f t="shared" ca="1" si="309"/>
        <v>0</v>
      </c>
      <c r="D370" s="189">
        <f t="shared" ref="D370:O370" ca="1" si="314">C370+D350-D360</f>
        <v>0</v>
      </c>
      <c r="E370" s="189">
        <f t="shared" ca="1" si="314"/>
        <v>0</v>
      </c>
      <c r="F370" s="189">
        <f t="shared" ca="1" si="314"/>
        <v>0</v>
      </c>
      <c r="G370" s="189">
        <f t="shared" ca="1" si="314"/>
        <v>0</v>
      </c>
      <c r="H370" s="189">
        <f t="shared" ca="1" si="314"/>
        <v>0</v>
      </c>
      <c r="I370" s="189">
        <f t="shared" ca="1" si="314"/>
        <v>0</v>
      </c>
      <c r="J370" s="189">
        <f t="shared" ca="1" si="314"/>
        <v>0</v>
      </c>
      <c r="K370" s="189">
        <f t="shared" ca="1" si="314"/>
        <v>0</v>
      </c>
      <c r="L370" s="189">
        <f t="shared" ca="1" si="314"/>
        <v>0</v>
      </c>
      <c r="M370" s="189">
        <f t="shared" ca="1" si="314"/>
        <v>0</v>
      </c>
      <c r="N370" s="189">
        <f t="shared" ca="1" si="314"/>
        <v>0</v>
      </c>
      <c r="O370" s="189">
        <f t="shared" ca="1" si="314"/>
        <v>0</v>
      </c>
    </row>
    <row r="371" spans="2:20" outlineLevel="1" x14ac:dyDescent="0.35">
      <c r="B371" s="1" t="s">
        <v>122</v>
      </c>
      <c r="C371" s="189">
        <f t="shared" ca="1" si="309"/>
        <v>0</v>
      </c>
      <c r="D371" s="189">
        <f t="shared" ref="D371:O371" ca="1" si="315">C371+D351-D361</f>
        <v>0</v>
      </c>
      <c r="E371" s="189">
        <f t="shared" ca="1" si="315"/>
        <v>0</v>
      </c>
      <c r="F371" s="189">
        <f t="shared" ca="1" si="315"/>
        <v>0</v>
      </c>
      <c r="G371" s="189">
        <f t="shared" ca="1" si="315"/>
        <v>0</v>
      </c>
      <c r="H371" s="189">
        <f t="shared" ca="1" si="315"/>
        <v>0</v>
      </c>
      <c r="I371" s="189">
        <f t="shared" ca="1" si="315"/>
        <v>0</v>
      </c>
      <c r="J371" s="189">
        <f t="shared" ca="1" si="315"/>
        <v>0</v>
      </c>
      <c r="K371" s="189">
        <f t="shared" ca="1" si="315"/>
        <v>0</v>
      </c>
      <c r="L371" s="189">
        <f t="shared" ca="1" si="315"/>
        <v>0</v>
      </c>
      <c r="M371" s="189">
        <f t="shared" ca="1" si="315"/>
        <v>0</v>
      </c>
      <c r="N371" s="189">
        <f t="shared" ca="1" si="315"/>
        <v>0</v>
      </c>
      <c r="O371" s="189">
        <f t="shared" ca="1" si="315"/>
        <v>0</v>
      </c>
    </row>
    <row r="372" spans="2:20" outlineLevel="1" x14ac:dyDescent="0.35">
      <c r="B372" s="176" t="s">
        <v>133</v>
      </c>
      <c r="C372" s="190">
        <f ca="1">SUM(C366:C371)</f>
        <v>0</v>
      </c>
      <c r="D372" s="190">
        <f t="shared" ref="D372" ca="1" si="316">SUM(D366:D371)</f>
        <v>0</v>
      </c>
      <c r="E372" s="190">
        <f t="shared" ref="E372" ca="1" si="317">SUM(E366:E371)</f>
        <v>0</v>
      </c>
      <c r="F372" s="190">
        <f t="shared" ref="F372" ca="1" si="318">SUM(F366:F371)</f>
        <v>0</v>
      </c>
      <c r="G372" s="190">
        <f t="shared" ref="G372" ca="1" si="319">SUM(G366:G371)</f>
        <v>0</v>
      </c>
      <c r="H372" s="190">
        <f t="shared" ref="H372" ca="1" si="320">SUM(H366:H371)</f>
        <v>0</v>
      </c>
      <c r="I372" s="190">
        <f t="shared" ref="I372" ca="1" si="321">SUM(I366:I371)</f>
        <v>0</v>
      </c>
      <c r="J372" s="190">
        <f t="shared" ref="J372" ca="1" si="322">SUM(J366:J371)</f>
        <v>0</v>
      </c>
      <c r="K372" s="190">
        <f t="shared" ref="K372" ca="1" si="323">SUM(K366:K371)</f>
        <v>0</v>
      </c>
      <c r="L372" s="190">
        <f t="shared" ref="L372" ca="1" si="324">SUM(L366:L371)</f>
        <v>0</v>
      </c>
      <c r="M372" s="190">
        <f t="shared" ref="M372" ca="1" si="325">SUM(M366:M371)</f>
        <v>0</v>
      </c>
      <c r="N372" s="190">
        <f t="shared" ref="N372" ca="1" si="326">SUM(N366:N371)</f>
        <v>0</v>
      </c>
      <c r="O372" s="190">
        <f t="shared" ref="O372" ca="1" si="327">SUM(O366:O371)</f>
        <v>0</v>
      </c>
    </row>
    <row r="377" spans="2:20" ht="23.5" x14ac:dyDescent="0.55000000000000004">
      <c r="B377" s="175" t="s">
        <v>129</v>
      </c>
    </row>
    <row r="378" spans="2:20" x14ac:dyDescent="0.35">
      <c r="B378" s="1" t="s">
        <v>143</v>
      </c>
      <c r="D378" s="1">
        <f ca="1">C21</f>
        <v>2024</v>
      </c>
      <c r="E378" s="1">
        <f t="shared" ref="E378:P378" ca="1" si="328">D378+1</f>
        <v>2025</v>
      </c>
      <c r="F378" s="1">
        <f t="shared" ca="1" si="328"/>
        <v>2026</v>
      </c>
      <c r="G378" s="1">
        <f t="shared" ca="1" si="328"/>
        <v>2027</v>
      </c>
      <c r="H378" s="1">
        <f t="shared" ca="1" si="328"/>
        <v>2028</v>
      </c>
      <c r="I378" s="1">
        <f t="shared" ca="1" si="328"/>
        <v>2029</v>
      </c>
      <c r="J378" s="1">
        <f t="shared" ca="1" si="328"/>
        <v>2030</v>
      </c>
      <c r="K378" s="1">
        <f t="shared" ca="1" si="328"/>
        <v>2031</v>
      </c>
      <c r="L378" s="1">
        <f t="shared" ca="1" si="328"/>
        <v>2032</v>
      </c>
      <c r="M378" s="1">
        <f t="shared" ca="1" si="328"/>
        <v>2033</v>
      </c>
      <c r="N378" s="1">
        <f t="shared" ca="1" si="328"/>
        <v>2034</v>
      </c>
      <c r="O378" s="1">
        <f t="shared" ca="1" si="328"/>
        <v>2035</v>
      </c>
      <c r="P378" s="1">
        <f t="shared" ca="1" si="328"/>
        <v>2036</v>
      </c>
    </row>
    <row r="380" spans="2:20" x14ac:dyDescent="0.35">
      <c r="F380" s="1" t="s">
        <v>145</v>
      </c>
    </row>
    <row r="381" spans="2:20" x14ac:dyDescent="0.35">
      <c r="B381" s="1" t="s">
        <v>144</v>
      </c>
      <c r="C381" s="1" t="e">
        <f>D381-1</f>
        <v>#N/A</v>
      </c>
      <c r="D381" s="1" t="e">
        <f>E381-1</f>
        <v>#N/A</v>
      </c>
      <c r="E381" s="193" t="e">
        <f>D10</f>
        <v>#N/A</v>
      </c>
      <c r="F381" s="194" t="e">
        <f>IF(AND(OR(Rodzaj_Podmiotu=1,Rodzaj_Podmiotu=2),ISBLANK('Dane podstawowe'!C13)),"bd.",IF(AND(Rodzaj_Podmiotu=3,ISBLANK('Dane podstawowe'!C13)),"n/d",C10))</f>
        <v>#N/A</v>
      </c>
      <c r="G381" s="1" t="e">
        <f>D11</f>
        <v>#N/A</v>
      </c>
      <c r="H381" s="1" t="e">
        <f>G381+1</f>
        <v>#N/A</v>
      </c>
      <c r="I381" s="1" t="e">
        <f t="shared" ref="I381:T381" si="329">H381+1</f>
        <v>#N/A</v>
      </c>
      <c r="J381" s="1" t="e">
        <f t="shared" si="329"/>
        <v>#N/A</v>
      </c>
      <c r="K381" s="1" t="e">
        <f t="shared" si="329"/>
        <v>#N/A</v>
      </c>
      <c r="L381" s="1" t="e">
        <f t="shared" si="329"/>
        <v>#N/A</v>
      </c>
      <c r="M381" s="1" t="e">
        <f t="shared" si="329"/>
        <v>#N/A</v>
      </c>
      <c r="N381" s="1" t="e">
        <f t="shared" si="329"/>
        <v>#N/A</v>
      </c>
      <c r="O381" s="1" t="e">
        <f t="shared" si="329"/>
        <v>#N/A</v>
      </c>
      <c r="P381" s="1" t="e">
        <f t="shared" si="329"/>
        <v>#N/A</v>
      </c>
      <c r="Q381" s="1" t="e">
        <f t="shared" si="329"/>
        <v>#N/A</v>
      </c>
      <c r="R381" s="1" t="e">
        <f t="shared" si="329"/>
        <v>#N/A</v>
      </c>
      <c r="S381" s="1" t="e">
        <f t="shared" si="329"/>
        <v>#N/A</v>
      </c>
      <c r="T381" s="1" t="e">
        <f t="shared" si="329"/>
        <v>#N/A</v>
      </c>
    </row>
    <row r="389" spans="2:15" ht="23.5" x14ac:dyDescent="0.35">
      <c r="B389" s="252" t="s">
        <v>251</v>
      </c>
      <c r="C389" s="252"/>
      <c r="D389" s="252"/>
      <c r="E389" s="252"/>
    </row>
    <row r="390" spans="2:15" outlineLevel="1" x14ac:dyDescent="0.35"/>
    <row r="391" spans="2:15" outlineLevel="1" x14ac:dyDescent="0.35"/>
    <row r="392" spans="2:15" outlineLevel="1" x14ac:dyDescent="0.35">
      <c r="C392" s="184">
        <f ca="1">Projekt!K$2</f>
        <v>2024</v>
      </c>
      <c r="D392" s="184">
        <f ca="1">Projekt!L$2</f>
        <v>2025</v>
      </c>
      <c r="E392" s="184">
        <f ca="1">Projekt!M$2</f>
        <v>2026</v>
      </c>
      <c r="F392" s="184">
        <f ca="1">Projekt!N$2</f>
        <v>2027</v>
      </c>
      <c r="G392" s="184">
        <f ca="1">Projekt!O$2</f>
        <v>2028</v>
      </c>
      <c r="H392" s="184">
        <f ca="1">Projekt!P$2</f>
        <v>2029</v>
      </c>
      <c r="I392" s="184">
        <f ca="1">Projekt!Q$2</f>
        <v>2030</v>
      </c>
      <c r="J392" s="184">
        <f ca="1">Projekt!R$2</f>
        <v>2031</v>
      </c>
      <c r="K392" s="184">
        <f ca="1">Projekt!S$2</f>
        <v>2032</v>
      </c>
      <c r="L392" s="184">
        <f ca="1">Projekt!T$2</f>
        <v>2033</v>
      </c>
      <c r="M392" s="184">
        <f ca="1">Projekt!U$2</f>
        <v>2034</v>
      </c>
      <c r="N392" s="184">
        <f ca="1">Projekt!V$2</f>
        <v>2035</v>
      </c>
      <c r="O392" s="184">
        <f ca="1">Projekt!W$2</f>
        <v>2036</v>
      </c>
    </row>
    <row r="393" spans="2:15" outlineLevel="1" x14ac:dyDescent="0.35">
      <c r="B393" s="9" t="s">
        <v>68</v>
      </c>
      <c r="C393" s="11">
        <f>ROUND(Projekt!K334,0)</f>
        <v>0</v>
      </c>
      <c r="D393" s="11">
        <f>Projekt!L334</f>
        <v>0</v>
      </c>
      <c r="E393" s="11">
        <f>Projekt!M334</f>
        <v>0</v>
      </c>
      <c r="F393" s="11">
        <f>Projekt!N334</f>
        <v>0</v>
      </c>
      <c r="G393" s="11">
        <f>Projekt!O334</f>
        <v>0</v>
      </c>
      <c r="H393" s="11">
        <f>Projekt!P334</f>
        <v>0</v>
      </c>
      <c r="I393" s="11">
        <f>Projekt!Q334</f>
        <v>0</v>
      </c>
      <c r="J393" s="11">
        <f>Projekt!R334</f>
        <v>0</v>
      </c>
      <c r="K393" s="11">
        <f>Projekt!S334</f>
        <v>0</v>
      </c>
      <c r="L393" s="11">
        <f>Projekt!T334</f>
        <v>0</v>
      </c>
      <c r="M393" s="11">
        <f>Projekt!U334</f>
        <v>0</v>
      </c>
      <c r="N393" s="11">
        <f>Projekt!V334</f>
        <v>0</v>
      </c>
      <c r="O393" s="11">
        <f>Projekt!W334</f>
        <v>0</v>
      </c>
    </row>
    <row r="394" spans="2:15" outlineLevel="1" x14ac:dyDescent="0.35">
      <c r="B394" s="9" t="s">
        <v>107</v>
      </c>
      <c r="C394" s="11">
        <f ca="1">ROUND(SUM(C395:C401),0)</f>
        <v>0</v>
      </c>
      <c r="D394" s="11">
        <f t="shared" ref="D394:O394" ca="1" si="330">SUM(D395:D401)</f>
        <v>0</v>
      </c>
      <c r="E394" s="11">
        <f t="shared" ca="1" si="330"/>
        <v>0</v>
      </c>
      <c r="F394" s="11">
        <f t="shared" ca="1" si="330"/>
        <v>0</v>
      </c>
      <c r="G394" s="11">
        <f t="shared" ca="1" si="330"/>
        <v>0</v>
      </c>
      <c r="H394" s="11">
        <f t="shared" ca="1" si="330"/>
        <v>0</v>
      </c>
      <c r="I394" s="11">
        <f t="shared" ca="1" si="330"/>
        <v>0</v>
      </c>
      <c r="J394" s="11">
        <f t="shared" ca="1" si="330"/>
        <v>0</v>
      </c>
      <c r="K394" s="11">
        <f t="shared" ca="1" si="330"/>
        <v>0</v>
      </c>
      <c r="L394" s="11">
        <f t="shared" ca="1" si="330"/>
        <v>0</v>
      </c>
      <c r="M394" s="11">
        <f t="shared" ca="1" si="330"/>
        <v>0</v>
      </c>
      <c r="N394" s="11">
        <f t="shared" ca="1" si="330"/>
        <v>0</v>
      </c>
      <c r="O394" s="11">
        <f t="shared" ca="1" si="330"/>
        <v>0</v>
      </c>
    </row>
    <row r="395" spans="2:15" outlineLevel="1" x14ac:dyDescent="0.35">
      <c r="B395" s="8" t="s">
        <v>70</v>
      </c>
      <c r="C395" s="6">
        <f ca="1">ROUND(SUMIFS(Projekt!K$8:K$107,Projekt!$J$8:$J$107,Projekt!$J$108,Projekt!$F$8:$F$107,$B395)+C233,0)</f>
        <v>0</v>
      </c>
      <c r="D395" s="6">
        <f ca="1">ROUND(SUMIFS(Projekt!L$8:L$107,Projekt!$J$8:$J$107,Projekt!$J$108,Projekt!$F$8:$F$107,$B395)+D233,0)</f>
        <v>0</v>
      </c>
      <c r="E395" s="6">
        <f ca="1">ROUND(SUMIFS(Projekt!M$8:M$107,Projekt!$J$8:$J$107,Projekt!$J$108,Projekt!$F$8:$F$107,$B395)+E233,0)</f>
        <v>0</v>
      </c>
      <c r="F395" s="6">
        <f ca="1">ROUND(SUMIFS(Projekt!N$8:N$107,Projekt!$J$8:$J$107,Projekt!$J$108,Projekt!$F$8:$F$107,$B395)+F233,0)</f>
        <v>0</v>
      </c>
      <c r="G395" s="6">
        <f ca="1">ROUND(SUMIFS(Projekt!O$8:O$107,Projekt!$J$8:$J$107,Projekt!$J$108,Projekt!$F$8:$F$107,$B395)+G233,0)</f>
        <v>0</v>
      </c>
      <c r="H395" s="6">
        <f ca="1">ROUND(SUMIFS(Projekt!P$8:P$107,Projekt!$J$8:$J$107,Projekt!$J$108,Projekt!$F$8:$F$107,$B395)+H233,0)</f>
        <v>0</v>
      </c>
      <c r="I395" s="6">
        <f ca="1">ROUND(SUMIFS(Projekt!Q$8:Q$107,Projekt!$J$8:$J$107,Projekt!$J$108,Projekt!$F$8:$F$107,$B395)+I233,0)</f>
        <v>0</v>
      </c>
      <c r="J395" s="6">
        <f ca="1">ROUND(SUMIFS(Projekt!R$8:R$107,Projekt!$J$8:$J$107,Projekt!$J$108,Projekt!$F$8:$F$107,$B395)+J233,0)</f>
        <v>0</v>
      </c>
      <c r="K395" s="6">
        <f ca="1">ROUND(SUMIFS(Projekt!S$8:S$107,Projekt!$J$8:$J$107,Projekt!$J$108,Projekt!$F$8:$F$107,$B395)+K233,0)</f>
        <v>0</v>
      </c>
      <c r="L395" s="6">
        <f ca="1">ROUND(SUMIFS(Projekt!T$8:T$107,Projekt!$J$8:$J$107,Projekt!$J$108,Projekt!$F$8:$F$107,$B395)+L233,0)</f>
        <v>0</v>
      </c>
      <c r="M395" s="6">
        <f ca="1">ROUND(SUMIFS(Projekt!U$8:U$107,Projekt!$J$8:$J$107,Projekt!$J$108,Projekt!$F$8:$F$107,$B395)+M233,0)</f>
        <v>0</v>
      </c>
      <c r="N395" s="6">
        <f ca="1">ROUND(SUMIFS(Projekt!V$8:V$107,Projekt!$J$8:$J$107,Projekt!$J$108,Projekt!$F$8:$F$107,$B395)+N233,0)</f>
        <v>0</v>
      </c>
      <c r="O395" s="6">
        <f ca="1">ROUND(SUMIFS(Projekt!W$8:W$107,Projekt!$J$8:$J$107,Projekt!$J$108,Projekt!$F$8:$F$107,$B395)+O233,0)</f>
        <v>0</v>
      </c>
    </row>
    <row r="396" spans="2:15" outlineLevel="1" x14ac:dyDescent="0.35">
      <c r="B396" s="8" t="s">
        <v>0</v>
      </c>
      <c r="C396" s="6">
        <f>ROUND(SUMIFS(Projekt!K$8:K$107,Projekt!$J$8:$J$107,Projekt!$J$108,Projekt!$F$8:$F$107,$B396),0)</f>
        <v>0</v>
      </c>
      <c r="D396" s="6">
        <f>ROUND(SUMIFS(Projekt!L$8:L$107,Projekt!$J$8:$J$107,Projekt!$J$108,Projekt!$F$8:$F$107,$B396),0)</f>
        <v>0</v>
      </c>
      <c r="E396" s="6">
        <f>ROUND(SUMIFS(Projekt!M$8:M$107,Projekt!$J$8:$J$107,Projekt!$J$108,Projekt!$F$8:$F$107,$B396),0)</f>
        <v>0</v>
      </c>
      <c r="F396" s="6">
        <f>ROUND(SUMIFS(Projekt!N$8:N$107,Projekt!$J$8:$J$107,Projekt!$J$108,Projekt!$F$8:$F$107,$B396),0)</f>
        <v>0</v>
      </c>
      <c r="G396" s="6">
        <f>ROUND(SUMIFS(Projekt!O$8:O$107,Projekt!$J$8:$J$107,Projekt!$J$108,Projekt!$F$8:$F$107,$B396),0)</f>
        <v>0</v>
      </c>
      <c r="H396" s="6">
        <f>ROUND(SUMIFS(Projekt!P$8:P$107,Projekt!$J$8:$J$107,Projekt!$J$108,Projekt!$F$8:$F$107,$B396),0)</f>
        <v>0</v>
      </c>
      <c r="I396" s="6">
        <f>ROUND(SUMIFS(Projekt!Q$8:Q$107,Projekt!$J$8:$J$107,Projekt!$J$108,Projekt!$F$8:$F$107,$B396),0)</f>
        <v>0</v>
      </c>
      <c r="J396" s="6">
        <f>ROUND(SUMIFS(Projekt!R$8:R$107,Projekt!$J$8:$J$107,Projekt!$J$108,Projekt!$F$8:$F$107,$B396),0)</f>
        <v>0</v>
      </c>
      <c r="K396" s="6">
        <f>ROUND(SUMIFS(Projekt!S$8:S$107,Projekt!$J$8:$J$107,Projekt!$J$108,Projekt!$F$8:$F$107,$B396),0)</f>
        <v>0</v>
      </c>
      <c r="L396" s="6">
        <f>ROUND(SUMIFS(Projekt!T$8:T$107,Projekt!$J$8:$J$107,Projekt!$J$108,Projekt!$F$8:$F$107,$B396),0)</f>
        <v>0</v>
      </c>
      <c r="M396" s="6">
        <f>ROUND(SUMIFS(Projekt!U$8:U$107,Projekt!$J$8:$J$107,Projekt!$J$108,Projekt!$F$8:$F$107,$B396),0)</f>
        <v>0</v>
      </c>
      <c r="N396" s="6">
        <f>ROUND(SUMIFS(Projekt!V$8:V$107,Projekt!$J$8:$J$107,Projekt!$J$108,Projekt!$F$8:$F$107,$B396),0)</f>
        <v>0</v>
      </c>
      <c r="O396" s="6">
        <f>ROUND(SUMIFS(Projekt!W$8:W$107,Projekt!$J$8:$J$107,Projekt!$J$108,Projekt!$F$8:$F$107,$B396),0)</f>
        <v>0</v>
      </c>
    </row>
    <row r="397" spans="2:15" outlineLevel="1" x14ac:dyDescent="0.35">
      <c r="B397" s="8" t="s">
        <v>1</v>
      </c>
      <c r="C397" s="6">
        <f>ROUND(SUMIFS(Projekt!K$8:K$107,Projekt!$J$8:$J$107,Projekt!$J$108,Projekt!$F$8:$F$107,$B397),0)</f>
        <v>0</v>
      </c>
      <c r="D397" s="6">
        <f>ROUND(SUMIFS(Projekt!L$8:L$107,Projekt!$J$8:$J$107,Projekt!$J$108,Projekt!$F$8:$F$107,$B397),0)</f>
        <v>0</v>
      </c>
      <c r="E397" s="6">
        <f>ROUND(SUMIFS(Projekt!M$8:M$107,Projekt!$J$8:$J$107,Projekt!$J$108,Projekt!$F$8:$F$107,$B397),0)</f>
        <v>0</v>
      </c>
      <c r="F397" s="6">
        <f>ROUND(SUMIFS(Projekt!N$8:N$107,Projekt!$J$8:$J$107,Projekt!$J$108,Projekt!$F$8:$F$107,$B397),0)</f>
        <v>0</v>
      </c>
      <c r="G397" s="6">
        <f>ROUND(SUMIFS(Projekt!O$8:O$107,Projekt!$J$8:$J$107,Projekt!$J$108,Projekt!$F$8:$F$107,$B397),0)</f>
        <v>0</v>
      </c>
      <c r="H397" s="6">
        <f>ROUND(SUMIFS(Projekt!P$8:P$107,Projekt!$J$8:$J$107,Projekt!$J$108,Projekt!$F$8:$F$107,$B397),0)</f>
        <v>0</v>
      </c>
      <c r="I397" s="6">
        <f>ROUND(SUMIFS(Projekt!Q$8:Q$107,Projekt!$J$8:$J$107,Projekt!$J$108,Projekt!$F$8:$F$107,$B397),0)</f>
        <v>0</v>
      </c>
      <c r="J397" s="6">
        <f>ROUND(SUMIFS(Projekt!R$8:R$107,Projekt!$J$8:$J$107,Projekt!$J$108,Projekt!$F$8:$F$107,$B397),0)</f>
        <v>0</v>
      </c>
      <c r="K397" s="6">
        <f>ROUND(SUMIFS(Projekt!S$8:S$107,Projekt!$J$8:$J$107,Projekt!$J$108,Projekt!$F$8:$F$107,$B397),0)</f>
        <v>0</v>
      </c>
      <c r="L397" s="6">
        <f>ROUND(SUMIFS(Projekt!T$8:T$107,Projekt!$J$8:$J$107,Projekt!$J$108,Projekt!$F$8:$F$107,$B397),0)</f>
        <v>0</v>
      </c>
      <c r="M397" s="6">
        <f>ROUND(SUMIFS(Projekt!U$8:U$107,Projekt!$J$8:$J$107,Projekt!$J$108,Projekt!$F$8:$F$107,$B397),0)</f>
        <v>0</v>
      </c>
      <c r="N397" s="6">
        <f>ROUND(SUMIFS(Projekt!V$8:V$107,Projekt!$J$8:$J$107,Projekt!$J$108,Projekt!$F$8:$F$107,$B397),0)</f>
        <v>0</v>
      </c>
      <c r="O397" s="6">
        <f>ROUND(SUMIFS(Projekt!W$8:W$107,Projekt!$J$8:$J$107,Projekt!$J$108,Projekt!$F$8:$F$107,$B397),0)</f>
        <v>0</v>
      </c>
    </row>
    <row r="398" spans="2:15" outlineLevel="1" x14ac:dyDescent="0.35">
      <c r="B398" s="8" t="s">
        <v>2</v>
      </c>
      <c r="C398" s="6">
        <f>ROUND(SUMIFS(Projekt!K$8:K$107,Projekt!$J$8:$J$107,Projekt!$J$108,Projekt!$F$8:$F$107,$B398),0)</f>
        <v>0</v>
      </c>
      <c r="D398" s="6">
        <f>ROUND(SUMIFS(Projekt!L$8:L$107,Projekt!$J$8:$J$107,Projekt!$J$108,Projekt!$F$8:$F$107,$B398),0)</f>
        <v>0</v>
      </c>
      <c r="E398" s="6">
        <f>ROUND(SUMIFS(Projekt!M$8:M$107,Projekt!$J$8:$J$107,Projekt!$J$108,Projekt!$F$8:$F$107,$B398),0)</f>
        <v>0</v>
      </c>
      <c r="F398" s="6">
        <f>ROUND(SUMIFS(Projekt!N$8:N$107,Projekt!$J$8:$J$107,Projekt!$J$108,Projekt!$F$8:$F$107,$B398),0)</f>
        <v>0</v>
      </c>
      <c r="G398" s="6">
        <f>ROUND(SUMIFS(Projekt!O$8:O$107,Projekt!$J$8:$J$107,Projekt!$J$108,Projekt!$F$8:$F$107,$B398),0)</f>
        <v>0</v>
      </c>
      <c r="H398" s="6">
        <f>ROUND(SUMIFS(Projekt!P$8:P$107,Projekt!$J$8:$J$107,Projekt!$J$108,Projekt!$F$8:$F$107,$B398),0)</f>
        <v>0</v>
      </c>
      <c r="I398" s="6">
        <f>ROUND(SUMIFS(Projekt!Q$8:Q$107,Projekt!$J$8:$J$107,Projekt!$J$108,Projekt!$F$8:$F$107,$B398),0)</f>
        <v>0</v>
      </c>
      <c r="J398" s="6">
        <f>ROUND(SUMIFS(Projekt!R$8:R$107,Projekt!$J$8:$J$107,Projekt!$J$108,Projekt!$F$8:$F$107,$B398),0)</f>
        <v>0</v>
      </c>
      <c r="K398" s="6">
        <f>ROUND(SUMIFS(Projekt!S$8:S$107,Projekt!$J$8:$J$107,Projekt!$J$108,Projekt!$F$8:$F$107,$B398),0)</f>
        <v>0</v>
      </c>
      <c r="L398" s="6">
        <f>ROUND(SUMIFS(Projekt!T$8:T$107,Projekt!$J$8:$J$107,Projekt!$J$108,Projekt!$F$8:$F$107,$B398),0)</f>
        <v>0</v>
      </c>
      <c r="M398" s="6">
        <f>ROUND(SUMIFS(Projekt!U$8:U$107,Projekt!$J$8:$J$107,Projekt!$J$108,Projekt!$F$8:$F$107,$B398),0)</f>
        <v>0</v>
      </c>
      <c r="N398" s="6">
        <f>ROUND(SUMIFS(Projekt!V$8:V$107,Projekt!$J$8:$J$107,Projekt!$J$108,Projekt!$F$8:$F$107,$B398),0)</f>
        <v>0</v>
      </c>
      <c r="O398" s="6">
        <f>ROUND(SUMIFS(Projekt!W$8:W$107,Projekt!$J$8:$J$107,Projekt!$J$108,Projekt!$F$8:$F$107,$B398),0)</f>
        <v>0</v>
      </c>
    </row>
    <row r="399" spans="2:15" outlineLevel="1" x14ac:dyDescent="0.35">
      <c r="B399" s="8" t="s">
        <v>134</v>
      </c>
      <c r="C399" s="6">
        <f>ROUND(SUMIFS(Projekt!K$8:K$107,Projekt!$J$8:$J$107,Projekt!$J$108,Projekt!$F$8:$F$107,$B399),0)</f>
        <v>0</v>
      </c>
      <c r="D399" s="6">
        <f>ROUND(SUMIFS(Projekt!L$8:L$107,Projekt!$J$8:$J$107,Projekt!$J$108,Projekt!$F$8:$F$107,$B399),0)</f>
        <v>0</v>
      </c>
      <c r="E399" s="6">
        <f>ROUND(SUMIFS(Projekt!M$8:M$107,Projekt!$J$8:$J$107,Projekt!$J$108,Projekt!$F$8:$F$107,$B399),0)</f>
        <v>0</v>
      </c>
      <c r="F399" s="6">
        <f>ROUND(SUMIFS(Projekt!N$8:N$107,Projekt!$J$8:$J$107,Projekt!$J$108,Projekt!$F$8:$F$107,$B399),0)</f>
        <v>0</v>
      </c>
      <c r="G399" s="6">
        <f>ROUND(SUMIFS(Projekt!O$8:O$107,Projekt!$J$8:$J$107,Projekt!$J$108,Projekt!$F$8:$F$107,$B399),0)</f>
        <v>0</v>
      </c>
      <c r="H399" s="6">
        <f>ROUND(SUMIFS(Projekt!P$8:P$107,Projekt!$J$8:$J$107,Projekt!$J$108,Projekt!$F$8:$F$107,$B399),0)</f>
        <v>0</v>
      </c>
      <c r="I399" s="6">
        <f>ROUND(SUMIFS(Projekt!Q$8:Q$107,Projekt!$J$8:$J$107,Projekt!$J$108,Projekt!$F$8:$F$107,$B399),0)</f>
        <v>0</v>
      </c>
      <c r="J399" s="6">
        <f>ROUND(SUMIFS(Projekt!R$8:R$107,Projekt!$J$8:$J$107,Projekt!$J$108,Projekt!$F$8:$F$107,$B399),0)</f>
        <v>0</v>
      </c>
      <c r="K399" s="6">
        <f>ROUND(SUMIFS(Projekt!S$8:S$107,Projekt!$J$8:$J$107,Projekt!$J$108,Projekt!$F$8:$F$107,$B399),0)</f>
        <v>0</v>
      </c>
      <c r="L399" s="6">
        <f>ROUND(SUMIFS(Projekt!T$8:T$107,Projekt!$J$8:$J$107,Projekt!$J$108,Projekt!$F$8:$F$107,$B399),0)</f>
        <v>0</v>
      </c>
      <c r="M399" s="6">
        <f>ROUND(SUMIFS(Projekt!U$8:U$107,Projekt!$J$8:$J$107,Projekt!$J$108,Projekt!$F$8:$F$107,$B399),0)</f>
        <v>0</v>
      </c>
      <c r="N399" s="6">
        <f>ROUND(SUMIFS(Projekt!V$8:V$107,Projekt!$J$8:$J$107,Projekt!$J$108,Projekt!$F$8:$F$107,$B399),0)</f>
        <v>0</v>
      </c>
      <c r="O399" s="6">
        <f>ROUND(SUMIFS(Projekt!W$8:W$107,Projekt!$J$8:$J$107,Projekt!$J$108,Projekt!$F$8:$F$107,$B399),0)</f>
        <v>0</v>
      </c>
    </row>
    <row r="400" spans="2:15" outlineLevel="1" x14ac:dyDescent="0.35">
      <c r="B400" s="8" t="s">
        <v>3</v>
      </c>
      <c r="C400" s="6">
        <f>ROUND(SUMIFS(Projekt!K$8:K$107,Projekt!$J$8:$J$107,Projekt!$J$108,Projekt!$F$8:$F$107,$B400),0)</f>
        <v>0</v>
      </c>
      <c r="D400" s="6">
        <f>ROUND(SUMIFS(Projekt!L$8:L$107,Projekt!$J$8:$J$107,Projekt!$J$108,Projekt!$F$8:$F$107,$B400),0)</f>
        <v>0</v>
      </c>
      <c r="E400" s="6">
        <f>ROUND(SUMIFS(Projekt!M$8:M$107,Projekt!$J$8:$J$107,Projekt!$J$108,Projekt!$F$8:$F$107,$B400),0)</f>
        <v>0</v>
      </c>
      <c r="F400" s="6">
        <f>ROUND(SUMIFS(Projekt!N$8:N$107,Projekt!$J$8:$J$107,Projekt!$J$108,Projekt!$F$8:$F$107,$B400),0)</f>
        <v>0</v>
      </c>
      <c r="G400" s="6">
        <f>ROUND(SUMIFS(Projekt!O$8:O$107,Projekt!$J$8:$J$107,Projekt!$J$108,Projekt!$F$8:$F$107,$B400),0)</f>
        <v>0</v>
      </c>
      <c r="H400" s="6">
        <f>ROUND(SUMIFS(Projekt!P$8:P$107,Projekt!$J$8:$J$107,Projekt!$J$108,Projekt!$F$8:$F$107,$B400),0)</f>
        <v>0</v>
      </c>
      <c r="I400" s="6">
        <f>ROUND(SUMIFS(Projekt!Q$8:Q$107,Projekt!$J$8:$J$107,Projekt!$J$108,Projekt!$F$8:$F$107,$B400),0)</f>
        <v>0</v>
      </c>
      <c r="J400" s="6">
        <f>ROUND(SUMIFS(Projekt!R$8:R$107,Projekt!$J$8:$J$107,Projekt!$J$108,Projekt!$F$8:$F$107,$B400),0)</f>
        <v>0</v>
      </c>
      <c r="K400" s="6">
        <f>ROUND(SUMIFS(Projekt!S$8:S$107,Projekt!$J$8:$J$107,Projekt!$J$108,Projekt!$F$8:$F$107,$B400),0)</f>
        <v>0</v>
      </c>
      <c r="L400" s="6">
        <f>ROUND(SUMIFS(Projekt!T$8:T$107,Projekt!$J$8:$J$107,Projekt!$J$108,Projekt!$F$8:$F$107,$B400),0)</f>
        <v>0</v>
      </c>
      <c r="M400" s="6">
        <f>ROUND(SUMIFS(Projekt!U$8:U$107,Projekt!$J$8:$J$107,Projekt!$J$108,Projekt!$F$8:$F$107,$B400),0)</f>
        <v>0</v>
      </c>
      <c r="N400" s="6">
        <f>ROUND(SUMIFS(Projekt!V$8:V$107,Projekt!$J$8:$J$107,Projekt!$J$108,Projekt!$F$8:$F$107,$B400),0)</f>
        <v>0</v>
      </c>
      <c r="O400" s="6">
        <f>ROUND(SUMIFS(Projekt!W$8:W$107,Projekt!$J$8:$J$107,Projekt!$J$108,Projekt!$F$8:$F$107,$B400),0)</f>
        <v>0</v>
      </c>
    </row>
    <row r="401" spans="2:15" outlineLevel="1" x14ac:dyDescent="0.35">
      <c r="B401" s="8" t="s">
        <v>135</v>
      </c>
      <c r="C401" s="6">
        <f>ROUND(SUMIFS(Projekt!K$8:K$107,Projekt!$J$8:$J$107,Projekt!$J$108,Projekt!$F$8:$F$107,$B401),0)</f>
        <v>0</v>
      </c>
      <c r="D401" s="6">
        <f>ROUND(SUMIFS(Projekt!L$8:L$107,Projekt!$J$8:$J$107,Projekt!$J$108,Projekt!$F$8:$F$107,$B401),0)</f>
        <v>0</v>
      </c>
      <c r="E401" s="6">
        <f>ROUND(SUMIFS(Projekt!M$8:M$107,Projekt!$J$8:$J$107,Projekt!$J$108,Projekt!$F$8:$F$107,$B401),0)</f>
        <v>0</v>
      </c>
      <c r="F401" s="6">
        <f>ROUND(SUMIFS(Projekt!N$8:N$107,Projekt!$J$8:$J$107,Projekt!$J$108,Projekt!$F$8:$F$107,$B401),0)</f>
        <v>0</v>
      </c>
      <c r="G401" s="6">
        <f>ROUND(SUMIFS(Projekt!O$8:O$107,Projekt!$J$8:$J$107,Projekt!$J$108,Projekt!$F$8:$F$107,$B401),0)</f>
        <v>0</v>
      </c>
      <c r="H401" s="6">
        <f>ROUND(SUMIFS(Projekt!P$8:P$107,Projekt!$J$8:$J$107,Projekt!$J$108,Projekt!$F$8:$F$107,$B401),0)</f>
        <v>0</v>
      </c>
      <c r="I401" s="6">
        <f>ROUND(SUMIFS(Projekt!Q$8:Q$107,Projekt!$J$8:$J$107,Projekt!$J$108,Projekt!$F$8:$F$107,$B401),0)</f>
        <v>0</v>
      </c>
      <c r="J401" s="6">
        <f>ROUND(SUMIFS(Projekt!R$8:R$107,Projekt!$J$8:$J$107,Projekt!$J$108,Projekt!$F$8:$F$107,$B401),0)</f>
        <v>0</v>
      </c>
      <c r="K401" s="6">
        <f>ROUND(SUMIFS(Projekt!S$8:S$107,Projekt!$J$8:$J$107,Projekt!$J$108,Projekt!$F$8:$F$107,$B401),0)</f>
        <v>0</v>
      </c>
      <c r="L401" s="6">
        <f>ROUND(SUMIFS(Projekt!T$8:T$107,Projekt!$J$8:$J$107,Projekt!$J$108,Projekt!$F$8:$F$107,$B401),0)</f>
        <v>0</v>
      </c>
      <c r="M401" s="6">
        <f>ROUND(SUMIFS(Projekt!U$8:U$107,Projekt!$J$8:$J$107,Projekt!$J$108,Projekt!$F$8:$F$107,$B401),0)</f>
        <v>0</v>
      </c>
      <c r="N401" s="6">
        <f>ROUND(SUMIFS(Projekt!V$8:V$107,Projekt!$J$8:$J$107,Projekt!$J$108,Projekt!$F$8:$F$107,$B401),0)</f>
        <v>0</v>
      </c>
      <c r="O401" s="6">
        <f>ROUND(SUMIFS(Projekt!W$8:W$107,Projekt!$J$8:$J$107,Projekt!$J$108,Projekt!$F$8:$F$107,$B401),0)</f>
        <v>0</v>
      </c>
    </row>
    <row r="402" spans="2:15" outlineLevel="1" x14ac:dyDescent="0.35">
      <c r="B402" s="38" t="s">
        <v>211</v>
      </c>
      <c r="C402" s="11">
        <f t="shared" ref="C402:O402" ca="1" si="331">ROUND(C393-C394,0)</f>
        <v>0</v>
      </c>
      <c r="D402" s="11">
        <f t="shared" ca="1" si="331"/>
        <v>0</v>
      </c>
      <c r="E402" s="11">
        <f t="shared" ca="1" si="331"/>
        <v>0</v>
      </c>
      <c r="F402" s="11">
        <f t="shared" ca="1" si="331"/>
        <v>0</v>
      </c>
      <c r="G402" s="11">
        <f t="shared" ca="1" si="331"/>
        <v>0</v>
      </c>
      <c r="H402" s="11">
        <f t="shared" ca="1" si="331"/>
        <v>0</v>
      </c>
      <c r="I402" s="11">
        <f t="shared" ca="1" si="331"/>
        <v>0</v>
      </c>
      <c r="J402" s="11">
        <f t="shared" ca="1" si="331"/>
        <v>0</v>
      </c>
      <c r="K402" s="11">
        <f t="shared" ca="1" si="331"/>
        <v>0</v>
      </c>
      <c r="L402" s="11">
        <f t="shared" ca="1" si="331"/>
        <v>0</v>
      </c>
      <c r="M402" s="11">
        <f t="shared" ca="1" si="331"/>
        <v>0</v>
      </c>
      <c r="N402" s="11">
        <f t="shared" ca="1" si="331"/>
        <v>0</v>
      </c>
      <c r="O402" s="11">
        <f t="shared" ca="1" si="331"/>
        <v>0</v>
      </c>
    </row>
    <row r="403" spans="2:15" outlineLevel="1" x14ac:dyDescent="0.35">
      <c r="B403" s="38" t="s">
        <v>212</v>
      </c>
      <c r="C403" s="195">
        <f ca="1">ROUND(U295+Projekt!K111,0)</f>
        <v>0</v>
      </c>
      <c r="D403" s="195">
        <f ca="1">ROUND(V295+Projekt!L111,0)</f>
        <v>0</v>
      </c>
      <c r="E403" s="195">
        <f ca="1">ROUND(W295+Projekt!M111,0)</f>
        <v>0</v>
      </c>
      <c r="F403" s="195">
        <f ca="1">ROUND(X295+Projekt!N111,0)</f>
        <v>0</v>
      </c>
      <c r="G403" s="195">
        <f ca="1">ROUND(Y295+Projekt!O111,0)</f>
        <v>0</v>
      </c>
      <c r="H403" s="195">
        <f ca="1">ROUND(Z295+Projekt!P111,0)</f>
        <v>0</v>
      </c>
      <c r="I403" s="195">
        <f ca="1">ROUND(AA295+Projekt!Q111,0)</f>
        <v>0</v>
      </c>
      <c r="J403" s="195">
        <f ca="1">ROUND(AB295+Projekt!R111,0)</f>
        <v>0</v>
      </c>
      <c r="K403" s="195">
        <f ca="1">ROUND(AC295+Projekt!S111,0)</f>
        <v>0</v>
      </c>
      <c r="L403" s="195">
        <f ca="1">ROUND(AD295+Projekt!T111,0)</f>
        <v>0</v>
      </c>
      <c r="M403" s="195">
        <f ca="1">ROUND(AE295+Projekt!U111,0)</f>
        <v>0</v>
      </c>
      <c r="N403" s="195">
        <f ca="1">ROUND(AF295+Projekt!V111,0)</f>
        <v>0</v>
      </c>
      <c r="O403" s="195">
        <f ca="1">ROUND(AG295+Projekt!W111,0)</f>
        <v>0</v>
      </c>
    </row>
    <row r="404" spans="2:15" outlineLevel="1" x14ac:dyDescent="0.35">
      <c r="B404" s="2" t="s">
        <v>216</v>
      </c>
      <c r="C404" s="6">
        <f t="shared" ref="C404:O404" ca="1" si="332">IFERROR(ROUND(IF(C402&gt;0,C402*CIT,0),0),0)</f>
        <v>0</v>
      </c>
      <c r="D404" s="6">
        <f t="shared" ca="1" si="332"/>
        <v>0</v>
      </c>
      <c r="E404" s="6">
        <f t="shared" ca="1" si="332"/>
        <v>0</v>
      </c>
      <c r="F404" s="6">
        <f t="shared" ca="1" si="332"/>
        <v>0</v>
      </c>
      <c r="G404" s="6">
        <f t="shared" ca="1" si="332"/>
        <v>0</v>
      </c>
      <c r="H404" s="6">
        <f t="shared" ca="1" si="332"/>
        <v>0</v>
      </c>
      <c r="I404" s="6">
        <f t="shared" ca="1" si="332"/>
        <v>0</v>
      </c>
      <c r="J404" s="6">
        <f t="shared" ca="1" si="332"/>
        <v>0</v>
      </c>
      <c r="K404" s="6">
        <f t="shared" ca="1" si="332"/>
        <v>0</v>
      </c>
      <c r="L404" s="6">
        <f t="shared" ca="1" si="332"/>
        <v>0</v>
      </c>
      <c r="M404" s="6">
        <f t="shared" ca="1" si="332"/>
        <v>0</v>
      </c>
      <c r="N404" s="6">
        <f t="shared" ca="1" si="332"/>
        <v>0</v>
      </c>
      <c r="O404" s="6">
        <f t="shared" ca="1" si="332"/>
        <v>0</v>
      </c>
    </row>
    <row r="405" spans="2:15" outlineLevel="1" x14ac:dyDescent="0.35">
      <c r="B405" s="38" t="s">
        <v>209</v>
      </c>
      <c r="C405" s="11">
        <f t="shared" ref="C405:O405" ca="1" si="333">ROUND(C402+C403-C404,0)</f>
        <v>0</v>
      </c>
      <c r="D405" s="11">
        <f t="shared" ca="1" si="333"/>
        <v>0</v>
      </c>
      <c r="E405" s="11">
        <f t="shared" ca="1" si="333"/>
        <v>0</v>
      </c>
      <c r="F405" s="11">
        <f t="shared" ca="1" si="333"/>
        <v>0</v>
      </c>
      <c r="G405" s="11">
        <f t="shared" ca="1" si="333"/>
        <v>0</v>
      </c>
      <c r="H405" s="11">
        <f t="shared" ca="1" si="333"/>
        <v>0</v>
      </c>
      <c r="I405" s="11">
        <f t="shared" ca="1" si="333"/>
        <v>0</v>
      </c>
      <c r="J405" s="11">
        <f t="shared" ca="1" si="333"/>
        <v>0</v>
      </c>
      <c r="K405" s="11">
        <f t="shared" ca="1" si="333"/>
        <v>0</v>
      </c>
      <c r="L405" s="11">
        <f t="shared" ca="1" si="333"/>
        <v>0</v>
      </c>
      <c r="M405" s="11">
        <f t="shared" ca="1" si="333"/>
        <v>0</v>
      </c>
      <c r="N405" s="11">
        <f t="shared" ca="1" si="333"/>
        <v>0</v>
      </c>
      <c r="O405" s="11">
        <f t="shared" ca="1" si="333"/>
        <v>0</v>
      </c>
    </row>
    <row r="406" spans="2:15" outlineLevel="1" x14ac:dyDescent="0.35">
      <c r="B406" s="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2:15" outlineLevel="1" x14ac:dyDescent="0.35">
      <c r="B407" s="9" t="s">
        <v>200</v>
      </c>
      <c r="C407" s="10"/>
      <c r="D407" s="6">
        <f ca="1">D408-C408</f>
        <v>0</v>
      </c>
      <c r="E407" s="6">
        <f ca="1">D410-C410</f>
        <v>0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2:15" outlineLevel="1" x14ac:dyDescent="0.35">
      <c r="B408" s="8" t="s">
        <v>201</v>
      </c>
      <c r="C408" s="6">
        <f t="shared" ref="C408:O408" ca="1" si="334">IFERROR(ROUND(Rotacja_Zapasy*(C$394-C$395)/360,0),0)</f>
        <v>0</v>
      </c>
      <c r="D408" s="6">
        <f t="shared" ca="1" si="334"/>
        <v>0</v>
      </c>
      <c r="E408" s="6">
        <f t="shared" ca="1" si="334"/>
        <v>0</v>
      </c>
      <c r="F408" s="6">
        <f t="shared" ca="1" si="334"/>
        <v>0</v>
      </c>
      <c r="G408" s="6">
        <f t="shared" ca="1" si="334"/>
        <v>0</v>
      </c>
      <c r="H408" s="6">
        <f t="shared" ca="1" si="334"/>
        <v>0</v>
      </c>
      <c r="I408" s="6">
        <f t="shared" ca="1" si="334"/>
        <v>0</v>
      </c>
      <c r="J408" s="6">
        <f t="shared" ca="1" si="334"/>
        <v>0</v>
      </c>
      <c r="K408" s="6">
        <f t="shared" ca="1" si="334"/>
        <v>0</v>
      </c>
      <c r="L408" s="6">
        <f t="shared" ca="1" si="334"/>
        <v>0</v>
      </c>
      <c r="M408" s="6">
        <f t="shared" ca="1" si="334"/>
        <v>0</v>
      </c>
      <c r="N408" s="6">
        <f t="shared" ca="1" si="334"/>
        <v>0</v>
      </c>
      <c r="O408" s="6">
        <f t="shared" ca="1" si="334"/>
        <v>0</v>
      </c>
    </row>
    <row r="409" spans="2:15" outlineLevel="1" x14ac:dyDescent="0.35">
      <c r="B409" s="8" t="s">
        <v>202</v>
      </c>
      <c r="C409" s="6">
        <f t="shared" ref="C409:O409" si="335">IFERROR(ROUND(Rotacja_Naleznosci*C$393/360,0),0)</f>
        <v>0</v>
      </c>
      <c r="D409" s="6">
        <f t="shared" si="335"/>
        <v>0</v>
      </c>
      <c r="E409" s="6">
        <f t="shared" si="335"/>
        <v>0</v>
      </c>
      <c r="F409" s="6">
        <f t="shared" si="335"/>
        <v>0</v>
      </c>
      <c r="G409" s="6">
        <f t="shared" si="335"/>
        <v>0</v>
      </c>
      <c r="H409" s="6">
        <f t="shared" si="335"/>
        <v>0</v>
      </c>
      <c r="I409" s="6">
        <f t="shared" si="335"/>
        <v>0</v>
      </c>
      <c r="J409" s="6">
        <f t="shared" si="335"/>
        <v>0</v>
      </c>
      <c r="K409" s="6">
        <f t="shared" si="335"/>
        <v>0</v>
      </c>
      <c r="L409" s="6">
        <f t="shared" si="335"/>
        <v>0</v>
      </c>
      <c r="M409" s="6">
        <f t="shared" si="335"/>
        <v>0</v>
      </c>
      <c r="N409" s="6">
        <f t="shared" si="335"/>
        <v>0</v>
      </c>
      <c r="O409" s="6">
        <f t="shared" si="335"/>
        <v>0</v>
      </c>
    </row>
    <row r="410" spans="2:15" outlineLevel="1" x14ac:dyDescent="0.35">
      <c r="B410" s="8" t="s">
        <v>203</v>
      </c>
      <c r="C410" s="6">
        <f t="shared" ref="C410:O410" ca="1" si="336">IFERROR(ROUND(Rotacja_Zobowiazania*(C$394-C$395)/360,0),0)</f>
        <v>0</v>
      </c>
      <c r="D410" s="6">
        <f t="shared" ca="1" si="336"/>
        <v>0</v>
      </c>
      <c r="E410" s="6">
        <f t="shared" ca="1" si="336"/>
        <v>0</v>
      </c>
      <c r="F410" s="6">
        <f t="shared" ca="1" si="336"/>
        <v>0</v>
      </c>
      <c r="G410" s="6">
        <f t="shared" ca="1" si="336"/>
        <v>0</v>
      </c>
      <c r="H410" s="6">
        <f t="shared" ca="1" si="336"/>
        <v>0</v>
      </c>
      <c r="I410" s="6">
        <f t="shared" ca="1" si="336"/>
        <v>0</v>
      </c>
      <c r="J410" s="6">
        <f t="shared" ca="1" si="336"/>
        <v>0</v>
      </c>
      <c r="K410" s="6">
        <f t="shared" ca="1" si="336"/>
        <v>0</v>
      </c>
      <c r="L410" s="6">
        <f t="shared" ca="1" si="336"/>
        <v>0</v>
      </c>
      <c r="M410" s="6">
        <f t="shared" ca="1" si="336"/>
        <v>0</v>
      </c>
      <c r="N410" s="6">
        <f t="shared" ca="1" si="336"/>
        <v>0</v>
      </c>
      <c r="O410" s="6">
        <f t="shared" ca="1" si="336"/>
        <v>0</v>
      </c>
    </row>
    <row r="411" spans="2:15" outlineLevel="1" x14ac:dyDescent="0.35">
      <c r="B411" s="8" t="s">
        <v>204</v>
      </c>
      <c r="C411" s="6">
        <f t="shared" ref="C411:O411" ca="1" si="337">ROUND(C408+C409-C410,0)</f>
        <v>0</v>
      </c>
      <c r="D411" s="6">
        <f t="shared" ca="1" si="337"/>
        <v>0</v>
      </c>
      <c r="E411" s="6">
        <f t="shared" ca="1" si="337"/>
        <v>0</v>
      </c>
      <c r="F411" s="6">
        <f t="shared" ca="1" si="337"/>
        <v>0</v>
      </c>
      <c r="G411" s="6">
        <f t="shared" ca="1" si="337"/>
        <v>0</v>
      </c>
      <c r="H411" s="6">
        <f t="shared" ca="1" si="337"/>
        <v>0</v>
      </c>
      <c r="I411" s="6">
        <f t="shared" ca="1" si="337"/>
        <v>0</v>
      </c>
      <c r="J411" s="6">
        <f t="shared" ca="1" si="337"/>
        <v>0</v>
      </c>
      <c r="K411" s="6">
        <f t="shared" ca="1" si="337"/>
        <v>0</v>
      </c>
      <c r="L411" s="6">
        <f t="shared" ca="1" si="337"/>
        <v>0</v>
      </c>
      <c r="M411" s="6">
        <f t="shared" ca="1" si="337"/>
        <v>0</v>
      </c>
      <c r="N411" s="6">
        <f t="shared" ca="1" si="337"/>
        <v>0</v>
      </c>
      <c r="O411" s="6">
        <f t="shared" ca="1" si="337"/>
        <v>0</v>
      </c>
    </row>
    <row r="412" spans="2:15" outlineLevel="1" x14ac:dyDescent="0.35">
      <c r="B412" s="9" t="s">
        <v>205</v>
      </c>
      <c r="C412" s="11">
        <f ca="1">-ROUND(C411,0)</f>
        <v>0</v>
      </c>
      <c r="D412" s="11">
        <f ca="1">ROUND(C411-D411,0)</f>
        <v>0</v>
      </c>
      <c r="E412" s="11">
        <f t="shared" ref="E412:O412" ca="1" si="338">ROUND(D411-E411,0)</f>
        <v>0</v>
      </c>
      <c r="F412" s="11">
        <f t="shared" ca="1" si="338"/>
        <v>0</v>
      </c>
      <c r="G412" s="11">
        <f t="shared" ca="1" si="338"/>
        <v>0</v>
      </c>
      <c r="H412" s="11">
        <f t="shared" ca="1" si="338"/>
        <v>0</v>
      </c>
      <c r="I412" s="11">
        <f t="shared" ca="1" si="338"/>
        <v>0</v>
      </c>
      <c r="J412" s="11">
        <f t="shared" ca="1" si="338"/>
        <v>0</v>
      </c>
      <c r="K412" s="11">
        <f t="shared" ca="1" si="338"/>
        <v>0</v>
      </c>
      <c r="L412" s="11">
        <f t="shared" ca="1" si="338"/>
        <v>0</v>
      </c>
      <c r="M412" s="11">
        <f t="shared" ca="1" si="338"/>
        <v>0</v>
      </c>
      <c r="N412" s="11">
        <f t="shared" ca="1" si="338"/>
        <v>0</v>
      </c>
      <c r="O412" s="11">
        <f t="shared" ca="1" si="338"/>
        <v>0</v>
      </c>
    </row>
    <row r="413" spans="2:15" outlineLevel="1" x14ac:dyDescent="0.35">
      <c r="B413" s="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2:15" outlineLevel="1" x14ac:dyDescent="0.35">
      <c r="B414" s="9" t="s">
        <v>214</v>
      </c>
      <c r="C414" s="11">
        <f t="shared" ref="C414:O414" ca="1" si="339">ROUND(C412+C405+C395,0)</f>
        <v>0</v>
      </c>
      <c r="D414" s="11">
        <f t="shared" ca="1" si="339"/>
        <v>0</v>
      </c>
      <c r="E414" s="11">
        <f t="shared" ca="1" si="339"/>
        <v>0</v>
      </c>
      <c r="F414" s="11">
        <f t="shared" ca="1" si="339"/>
        <v>0</v>
      </c>
      <c r="G414" s="11">
        <f t="shared" ca="1" si="339"/>
        <v>0</v>
      </c>
      <c r="H414" s="11">
        <f t="shared" ca="1" si="339"/>
        <v>0</v>
      </c>
      <c r="I414" s="11">
        <f t="shared" ca="1" si="339"/>
        <v>0</v>
      </c>
      <c r="J414" s="11">
        <f t="shared" ca="1" si="339"/>
        <v>0</v>
      </c>
      <c r="K414" s="11">
        <f t="shared" ca="1" si="339"/>
        <v>0</v>
      </c>
      <c r="L414" s="11">
        <f t="shared" ca="1" si="339"/>
        <v>0</v>
      </c>
      <c r="M414" s="11">
        <f t="shared" ca="1" si="339"/>
        <v>0</v>
      </c>
      <c r="N414" s="11">
        <f t="shared" ca="1" si="339"/>
        <v>0</v>
      </c>
      <c r="O414" s="11">
        <f t="shared" ca="1" si="339"/>
        <v>0</v>
      </c>
    </row>
    <row r="415" spans="2:15" outlineLevel="1" x14ac:dyDescent="0.35">
      <c r="B415" s="8" t="s">
        <v>213</v>
      </c>
      <c r="C415" s="6">
        <f>ROUND(Projekt!K178,0)</f>
        <v>0</v>
      </c>
      <c r="D415" s="6">
        <f>ROUND(Projekt!L178,0)</f>
        <v>0</v>
      </c>
      <c r="E415" s="6">
        <f>ROUND(Projekt!M178,0)</f>
        <v>0</v>
      </c>
      <c r="F415" s="6">
        <f>ROUND(Projekt!N178,0)</f>
        <v>0</v>
      </c>
      <c r="G415" s="6">
        <f>ROUND(Projekt!O178,0)</f>
        <v>0</v>
      </c>
      <c r="H415" s="6">
        <f>ROUND(Projekt!P178,0)</f>
        <v>0</v>
      </c>
      <c r="I415" s="6">
        <f>ROUND(Projekt!Q178,0)</f>
        <v>0</v>
      </c>
      <c r="J415" s="6">
        <f>ROUND(Projekt!R178,0)</f>
        <v>0</v>
      </c>
      <c r="K415" s="6">
        <f>ROUND(Projekt!S178,0)</f>
        <v>0</v>
      </c>
      <c r="L415" s="6">
        <f>ROUND(Projekt!T178,0)</f>
        <v>0</v>
      </c>
      <c r="M415" s="6">
        <f>ROUND(Projekt!U178,0)</f>
        <v>0</v>
      </c>
      <c r="N415" s="6">
        <f>ROUND(Projekt!V178,0)</f>
        <v>0</v>
      </c>
      <c r="O415" s="6">
        <f>ROUND(Projekt!W178,0)</f>
        <v>0</v>
      </c>
    </row>
    <row r="416" spans="2:15" outlineLevel="1" x14ac:dyDescent="0.35">
      <c r="B416" s="9" t="s">
        <v>215</v>
      </c>
      <c r="C416" s="11">
        <f t="shared" ref="C416:O416" ca="1" si="340">ROUND(C414-C415,0)</f>
        <v>0</v>
      </c>
      <c r="D416" s="11">
        <f t="shared" ca="1" si="340"/>
        <v>0</v>
      </c>
      <c r="E416" s="11">
        <f t="shared" ca="1" si="340"/>
        <v>0</v>
      </c>
      <c r="F416" s="11">
        <f t="shared" ca="1" si="340"/>
        <v>0</v>
      </c>
      <c r="G416" s="11">
        <f t="shared" ca="1" si="340"/>
        <v>0</v>
      </c>
      <c r="H416" s="11">
        <f t="shared" ca="1" si="340"/>
        <v>0</v>
      </c>
      <c r="I416" s="11">
        <f t="shared" ca="1" si="340"/>
        <v>0</v>
      </c>
      <c r="J416" s="11">
        <f t="shared" ca="1" si="340"/>
        <v>0</v>
      </c>
      <c r="K416" s="11">
        <f t="shared" ca="1" si="340"/>
        <v>0</v>
      </c>
      <c r="L416" s="11">
        <f t="shared" ca="1" si="340"/>
        <v>0</v>
      </c>
      <c r="M416" s="11">
        <f t="shared" ca="1" si="340"/>
        <v>0</v>
      </c>
      <c r="N416" s="11">
        <f t="shared" ca="1" si="340"/>
        <v>0</v>
      </c>
      <c r="O416" s="11">
        <f t="shared" ca="1" si="340"/>
        <v>0</v>
      </c>
    </row>
    <row r="417" spans="2:17" outlineLevel="1" x14ac:dyDescent="0.35">
      <c r="B417" s="8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2:17" outlineLevel="1" x14ac:dyDescent="0.35">
      <c r="B418" s="8" t="s">
        <v>217</v>
      </c>
      <c r="C418" s="6" t="e">
        <f ca="1">_xlfn.XLOOKUP(Projekt!K$2,'Bieżąca działalność'!$G$73:$S$73,'Bieżąca działalność'!$G$97:$S$97)</f>
        <v>#N/A</v>
      </c>
      <c r="D418" s="6" t="e">
        <f ca="1">_xlfn.XLOOKUP(Projekt!L$2,'Bieżąca działalność'!$G$73:$S$73,'Bieżąca działalność'!$G$97:$S$97)</f>
        <v>#N/A</v>
      </c>
      <c r="E418" s="6" t="e">
        <f ca="1">_xlfn.XLOOKUP(Projekt!M$2,'Bieżąca działalność'!$G$73:$S$73,'Bieżąca działalność'!$G$97:$S$97)</f>
        <v>#N/A</v>
      </c>
      <c r="F418" s="6" t="e">
        <f ca="1">_xlfn.XLOOKUP(Projekt!N$2,'Bieżąca działalność'!$G$73:$S$73,'Bieżąca działalność'!$G$97:$S$97)</f>
        <v>#N/A</v>
      </c>
      <c r="G418" s="6" t="e">
        <f ca="1">_xlfn.XLOOKUP(Projekt!O$2,'Bieżąca działalność'!$G$73:$S$73,'Bieżąca działalność'!$G$97:$S$97)</f>
        <v>#N/A</v>
      </c>
      <c r="H418" s="6" t="e">
        <f ca="1">_xlfn.XLOOKUP(Projekt!P$2,'Bieżąca działalność'!$G$73:$S$73,'Bieżąca działalność'!$G$97:$S$97)</f>
        <v>#N/A</v>
      </c>
      <c r="I418" s="6" t="e">
        <f ca="1">_xlfn.XLOOKUP(Projekt!Q$2,'Bieżąca działalność'!$G$73:$S$73,'Bieżąca działalność'!$G$97:$S$97)</f>
        <v>#N/A</v>
      </c>
      <c r="J418" s="6" t="e">
        <f ca="1">_xlfn.XLOOKUP(Projekt!R$2,'Bieżąca działalność'!$G$73:$S$73,'Bieżąca działalność'!$G$97:$S$97)</f>
        <v>#N/A</v>
      </c>
      <c r="K418" s="6" t="e">
        <f ca="1">_xlfn.XLOOKUP(Projekt!S$2,'Bieżąca działalność'!$G$73:$S$73,'Bieżąca działalność'!$G$97:$S$97)</f>
        <v>#N/A</v>
      </c>
      <c r="L418" s="6" t="e">
        <f ca="1">_xlfn.XLOOKUP(Projekt!T$2,'Bieżąca działalność'!$G$73:$S$73,'Bieżąca działalność'!$G$97:$S$97)</f>
        <v>#N/A</v>
      </c>
      <c r="M418" s="6" t="e">
        <f ca="1">_xlfn.XLOOKUP(Projekt!U$2,'Bieżąca działalność'!$G$73:$S$73,'Bieżąca działalność'!$G$97:$S$97)</f>
        <v>#N/A</v>
      </c>
      <c r="N418" s="6" t="e">
        <f ca="1">_xlfn.XLOOKUP(Projekt!V$2,'Bieżąca działalność'!$G$73:$S$73,'Bieżąca działalność'!$G$97:$S$97)</f>
        <v>#N/A</v>
      </c>
      <c r="O418" s="6" t="e">
        <f ca="1">_xlfn.XLOOKUP(Projekt!W$2,'Bieżąca działalność'!$G$73:$S$73,'Bieżąca działalność'!$G$97:$S$97)</f>
        <v>#N/A</v>
      </c>
    </row>
    <row r="419" spans="2:17" outlineLevel="1" x14ac:dyDescent="0.35">
      <c r="B419" s="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2:17" outlineLevel="1" x14ac:dyDescent="0.35">
      <c r="B420" s="9" t="s">
        <v>218</v>
      </c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2:17" outlineLevel="1" x14ac:dyDescent="0.35">
      <c r="B421" s="8" t="s">
        <v>228</v>
      </c>
      <c r="C421" s="196">
        <f>ROUND(Projekt!K370,0)</f>
        <v>0</v>
      </c>
      <c r="D421" s="196">
        <f>ROUND(Projekt!L370,0)</f>
        <v>0</v>
      </c>
      <c r="E421" s="196">
        <f>ROUND(Projekt!M370,0)</f>
        <v>0</v>
      </c>
      <c r="F421" s="196">
        <f>ROUND(Projekt!N370,0)</f>
        <v>0</v>
      </c>
      <c r="G421" s="196">
        <f>ROUND(Projekt!O370,0)</f>
        <v>0</v>
      </c>
      <c r="H421" s="196">
        <f>ROUND(Projekt!P370,0)</f>
        <v>0</v>
      </c>
      <c r="I421" s="196">
        <f>ROUND(Projekt!Q370,0)</f>
        <v>0</v>
      </c>
      <c r="J421" s="196">
        <f>ROUND(Projekt!R370,0)</f>
        <v>0</v>
      </c>
      <c r="K421" s="196">
        <f>ROUND(Projekt!S370,0)</f>
        <v>0</v>
      </c>
      <c r="L421" s="196">
        <f>ROUND(Projekt!T370,0)</f>
        <v>0</v>
      </c>
      <c r="M421" s="196">
        <f>ROUND(Projekt!U370,0)</f>
        <v>0</v>
      </c>
      <c r="N421" s="196">
        <f>ROUND(Projekt!V370,0)</f>
        <v>0</v>
      </c>
      <c r="O421" s="196">
        <f>ROUND(Projekt!W370,0)</f>
        <v>0</v>
      </c>
    </row>
    <row r="422" spans="2:17" outlineLevel="1" x14ac:dyDescent="0.35">
      <c r="B422" s="9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2:17" outlineLevel="1" x14ac:dyDescent="0.35">
      <c r="B423" s="9"/>
      <c r="C423" s="11">
        <f ca="1">C416+C421</f>
        <v>0</v>
      </c>
      <c r="D423" s="11">
        <f t="shared" ref="D423:N423" ca="1" si="341">D416+D421</f>
        <v>0</v>
      </c>
      <c r="E423" s="11">
        <f t="shared" ca="1" si="341"/>
        <v>0</v>
      </c>
      <c r="F423" s="11">
        <f t="shared" ca="1" si="341"/>
        <v>0</v>
      </c>
      <c r="G423" s="11">
        <f t="shared" ca="1" si="341"/>
        <v>0</v>
      </c>
      <c r="H423" s="11">
        <f t="shared" ca="1" si="341"/>
        <v>0</v>
      </c>
      <c r="I423" s="11">
        <f t="shared" ca="1" si="341"/>
        <v>0</v>
      </c>
      <c r="J423" s="11">
        <f t="shared" ca="1" si="341"/>
        <v>0</v>
      </c>
      <c r="K423" s="11">
        <f t="shared" ca="1" si="341"/>
        <v>0</v>
      </c>
      <c r="L423" s="11">
        <f t="shared" ca="1" si="341"/>
        <v>0</v>
      </c>
      <c r="M423" s="11">
        <f t="shared" ca="1" si="341"/>
        <v>0</v>
      </c>
      <c r="N423" s="11">
        <f t="shared" ca="1" si="341"/>
        <v>0</v>
      </c>
      <c r="O423" s="11">
        <f t="shared" ref="O423" ca="1" si="342">O416+O421</f>
        <v>0</v>
      </c>
    </row>
    <row r="424" spans="2:17" outlineLevel="1" x14ac:dyDescent="0.35">
      <c r="B424" s="9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2:17" ht="15" outlineLevel="1" thickBot="1" x14ac:dyDescent="0.4">
      <c r="B425" s="8" t="s">
        <v>219</v>
      </c>
      <c r="C425" s="196">
        <f>ROUND(Projekt!K372,0)</f>
        <v>0</v>
      </c>
      <c r="D425" s="196">
        <f>ROUND(Projekt!L372,0)</f>
        <v>0</v>
      </c>
      <c r="E425" s="196">
        <f>ROUND(Projekt!M372,0)</f>
        <v>0</v>
      </c>
      <c r="F425" s="196">
        <f>ROUND(Projekt!N372,0)</f>
        <v>0</v>
      </c>
      <c r="G425" s="196">
        <f>ROUND(Projekt!O372,0)</f>
        <v>0</v>
      </c>
      <c r="H425" s="196">
        <f>ROUND(Projekt!P372,0)</f>
        <v>0</v>
      </c>
      <c r="I425" s="196">
        <f>ROUND(Projekt!Q372,0)</f>
        <v>0</v>
      </c>
      <c r="J425" s="196">
        <f>ROUND(Projekt!R372,0)</f>
        <v>0</v>
      </c>
      <c r="K425" s="196">
        <f>ROUND(Projekt!S372,0)</f>
        <v>0</v>
      </c>
      <c r="L425" s="196">
        <f>ROUND(Projekt!T372,0)</f>
        <v>0</v>
      </c>
      <c r="M425" s="196">
        <f>ROUND(Projekt!U372,0)</f>
        <v>0</v>
      </c>
      <c r="N425" s="196">
        <f>ROUND(Projekt!V372,0)</f>
        <v>0</v>
      </c>
      <c r="O425" s="196">
        <f>ROUND(Projekt!W372,0)</f>
        <v>0</v>
      </c>
    </row>
    <row r="426" spans="2:17" ht="15" outlineLevel="1" thickBot="1" x14ac:dyDescent="0.4">
      <c r="B426" s="8" t="s">
        <v>220</v>
      </c>
      <c r="C426" s="196">
        <f>ROUND(Projekt!K373,0)</f>
        <v>0</v>
      </c>
      <c r="D426" s="196">
        <f>ROUND(Projekt!L373,0)</f>
        <v>0</v>
      </c>
      <c r="E426" s="196">
        <f>ROUND(Projekt!M373,0)</f>
        <v>0</v>
      </c>
      <c r="F426" s="196">
        <f>ROUND(Projekt!N373,0)</f>
        <v>0</v>
      </c>
      <c r="G426" s="196">
        <f>ROUND(Projekt!O373,0)</f>
        <v>0</v>
      </c>
      <c r="H426" s="196">
        <f>ROUND(Projekt!P373,0)</f>
        <v>0</v>
      </c>
      <c r="I426" s="196">
        <f>ROUND(Projekt!Q373,0)</f>
        <v>0</v>
      </c>
      <c r="J426" s="196">
        <f>ROUND(Projekt!R373,0)</f>
        <v>0</v>
      </c>
      <c r="K426" s="196">
        <f>ROUND(Projekt!S373,0)</f>
        <v>0</v>
      </c>
      <c r="L426" s="196">
        <f>ROUND(Projekt!T373,0)</f>
        <v>0</v>
      </c>
      <c r="M426" s="196">
        <f>ROUND(Projekt!U373,0)</f>
        <v>0</v>
      </c>
      <c r="N426" s="196">
        <f>ROUND(Projekt!V373,0)</f>
        <v>0</v>
      </c>
      <c r="O426" s="196">
        <f>ROUND(Projekt!W373,0)</f>
        <v>0</v>
      </c>
      <c r="P426" s="197">
        <f>Q427</f>
        <v>0</v>
      </c>
    </row>
    <row r="427" spans="2:17" outlineLevel="1" x14ac:dyDescent="0.35">
      <c r="B427" s="40" t="s">
        <v>221</v>
      </c>
      <c r="C427" s="6">
        <f>C425-C426</f>
        <v>0</v>
      </c>
      <c r="D427" s="6">
        <f t="shared" ref="D427:O427" si="343">C427+D425-D426</f>
        <v>0</v>
      </c>
      <c r="E427" s="6">
        <f t="shared" si="343"/>
        <v>0</v>
      </c>
      <c r="F427" s="6">
        <f t="shared" si="343"/>
        <v>0</v>
      </c>
      <c r="G427" s="6">
        <f t="shared" si="343"/>
        <v>0</v>
      </c>
      <c r="H427" s="6">
        <f t="shared" si="343"/>
        <v>0</v>
      </c>
      <c r="I427" s="6">
        <f t="shared" si="343"/>
        <v>0</v>
      </c>
      <c r="J427" s="6">
        <f t="shared" si="343"/>
        <v>0</v>
      </c>
      <c r="K427" s="6">
        <f t="shared" si="343"/>
        <v>0</v>
      </c>
      <c r="L427" s="6">
        <f t="shared" si="343"/>
        <v>0</v>
      </c>
      <c r="M427" s="6">
        <f t="shared" si="343"/>
        <v>0</v>
      </c>
      <c r="N427" s="6">
        <f t="shared" si="343"/>
        <v>0</v>
      </c>
      <c r="O427" s="6">
        <f t="shared" si="343"/>
        <v>0</v>
      </c>
      <c r="Q427" s="6">
        <f>IF((O427-O426)&gt;0,O426,O427)</f>
        <v>0</v>
      </c>
    </row>
    <row r="428" spans="2:17" outlineLevel="1" x14ac:dyDescent="0.35">
      <c r="B428" s="2" t="s">
        <v>223</v>
      </c>
      <c r="C428" s="2">
        <f>IFERROR(ROUND(InterestRate*(C427/2),0),0)</f>
        <v>0</v>
      </c>
      <c r="D428" s="2">
        <f t="shared" ref="D428:O428" si="344">IFERROR(ROUND(InterestRate*(AVERAGE(C427:D427)),0),0)</f>
        <v>0</v>
      </c>
      <c r="E428" s="2">
        <f t="shared" si="344"/>
        <v>0</v>
      </c>
      <c r="F428" s="2">
        <f t="shared" si="344"/>
        <v>0</v>
      </c>
      <c r="G428" s="2">
        <f t="shared" si="344"/>
        <v>0</v>
      </c>
      <c r="H428" s="2">
        <f t="shared" si="344"/>
        <v>0</v>
      </c>
      <c r="I428" s="2">
        <f t="shared" si="344"/>
        <v>0</v>
      </c>
      <c r="J428" s="2">
        <f t="shared" si="344"/>
        <v>0</v>
      </c>
      <c r="K428" s="2">
        <f t="shared" si="344"/>
        <v>0</v>
      </c>
      <c r="L428" s="2">
        <f t="shared" si="344"/>
        <v>0</v>
      </c>
      <c r="M428" s="2">
        <f t="shared" si="344"/>
        <v>0</v>
      </c>
      <c r="N428" s="2">
        <f t="shared" si="344"/>
        <v>0</v>
      </c>
      <c r="O428" s="2">
        <f t="shared" si="344"/>
        <v>0</v>
      </c>
    </row>
    <row r="429" spans="2:17" outlineLevel="1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2:17" outlineLevel="1" x14ac:dyDescent="0.35">
      <c r="B430" s="2" t="s">
        <v>224</v>
      </c>
      <c r="C430" s="12">
        <f t="shared" ref="C430:O430" si="345">ROUND(C427-C431,0)</f>
        <v>0</v>
      </c>
      <c r="D430" s="12">
        <f t="shared" si="345"/>
        <v>0</v>
      </c>
      <c r="E430" s="12">
        <f t="shared" si="345"/>
        <v>0</v>
      </c>
      <c r="F430" s="12">
        <f t="shared" si="345"/>
        <v>0</v>
      </c>
      <c r="G430" s="12">
        <f t="shared" si="345"/>
        <v>0</v>
      </c>
      <c r="H430" s="12">
        <f t="shared" si="345"/>
        <v>0</v>
      </c>
      <c r="I430" s="12">
        <f t="shared" si="345"/>
        <v>0</v>
      </c>
      <c r="J430" s="12">
        <f t="shared" si="345"/>
        <v>0</v>
      </c>
      <c r="K430" s="12">
        <f t="shared" si="345"/>
        <v>0</v>
      </c>
      <c r="L430" s="12">
        <f t="shared" si="345"/>
        <v>0</v>
      </c>
      <c r="M430" s="12">
        <f t="shared" si="345"/>
        <v>0</v>
      </c>
      <c r="N430" s="12">
        <f t="shared" si="345"/>
        <v>0</v>
      </c>
      <c r="O430" s="12">
        <f t="shared" si="345"/>
        <v>0</v>
      </c>
    </row>
    <row r="431" spans="2:17" outlineLevel="1" x14ac:dyDescent="0.35">
      <c r="B431" s="2" t="s">
        <v>225</v>
      </c>
      <c r="C431" s="6">
        <f>ROUND(D426,0)</f>
        <v>0</v>
      </c>
      <c r="D431" s="6">
        <f t="shared" ref="D431:M431" si="346">ROUND(E426,0)</f>
        <v>0</v>
      </c>
      <c r="E431" s="6">
        <f t="shared" si="346"/>
        <v>0</v>
      </c>
      <c r="F431" s="6">
        <f t="shared" si="346"/>
        <v>0</v>
      </c>
      <c r="G431" s="6">
        <f t="shared" si="346"/>
        <v>0</v>
      </c>
      <c r="H431" s="6">
        <f t="shared" si="346"/>
        <v>0</v>
      </c>
      <c r="I431" s="6">
        <f t="shared" si="346"/>
        <v>0</v>
      </c>
      <c r="J431" s="6">
        <f t="shared" si="346"/>
        <v>0</v>
      </c>
      <c r="K431" s="6">
        <f t="shared" si="346"/>
        <v>0</v>
      </c>
      <c r="L431" s="6">
        <f t="shared" si="346"/>
        <v>0</v>
      </c>
      <c r="M431" s="6">
        <f t="shared" si="346"/>
        <v>0</v>
      </c>
      <c r="N431" s="6">
        <f>ROUND(P426,0)</f>
        <v>0</v>
      </c>
      <c r="O431" s="6">
        <f>ROUND(Q426,0)</f>
        <v>0</v>
      </c>
    </row>
    <row r="432" spans="2:17" outlineLevel="1" x14ac:dyDescent="0.35"/>
    <row r="433" spans="1:33" outlineLevel="1" x14ac:dyDescent="0.35">
      <c r="B433" s="9" t="s">
        <v>226</v>
      </c>
      <c r="C433" s="11">
        <f ca="1">C423+C425-C426-C428</f>
        <v>0</v>
      </c>
      <c r="D433" s="11">
        <f t="shared" ref="D433:N433" ca="1" si="347">D423+D425-D426-D428</f>
        <v>0</v>
      </c>
      <c r="E433" s="11">
        <f t="shared" ca="1" si="347"/>
        <v>0</v>
      </c>
      <c r="F433" s="11">
        <f t="shared" ca="1" si="347"/>
        <v>0</v>
      </c>
      <c r="G433" s="11">
        <f t="shared" ca="1" si="347"/>
        <v>0</v>
      </c>
      <c r="H433" s="11">
        <f t="shared" ca="1" si="347"/>
        <v>0</v>
      </c>
      <c r="I433" s="11">
        <f t="shared" ca="1" si="347"/>
        <v>0</v>
      </c>
      <c r="J433" s="11">
        <f t="shared" ca="1" si="347"/>
        <v>0</v>
      </c>
      <c r="K433" s="11">
        <f t="shared" ca="1" si="347"/>
        <v>0</v>
      </c>
      <c r="L433" s="11">
        <f t="shared" ca="1" si="347"/>
        <v>0</v>
      </c>
      <c r="M433" s="11">
        <f t="shared" ca="1" si="347"/>
        <v>0</v>
      </c>
      <c r="N433" s="11">
        <f t="shared" ca="1" si="347"/>
        <v>0</v>
      </c>
      <c r="O433" s="11">
        <f t="shared" ref="O433" ca="1" si="348">O423+O425-O426-O428</f>
        <v>0</v>
      </c>
    </row>
    <row r="439" spans="1:33" x14ac:dyDescent="0.35">
      <c r="B439" s="198" t="s">
        <v>247</v>
      </c>
      <c r="C439" s="1">
        <f>ROUND(SUMIFS(Projekt!K$8:K$107,Projekt!$J$8:$J$107,Projekt!$J$108,Projekt!$F$8:$F$107,$B395),0)</f>
        <v>0</v>
      </c>
      <c r="D439" s="1">
        <f>ROUND(SUMIFS(Projekt!L$8:L$107,Projekt!$J$8:$J$107,Projekt!$J$108,Projekt!$F$8:$F$107,$B395),0)</f>
        <v>0</v>
      </c>
      <c r="E439" s="1">
        <f>ROUND(SUMIFS(Projekt!M$8:M$107,Projekt!$J$8:$J$107,Projekt!$J$108,Projekt!$F$8:$F$107,$B395),0)</f>
        <v>0</v>
      </c>
      <c r="F439" s="1">
        <f>ROUND(SUMIFS(Projekt!N$8:N$107,Projekt!$J$8:$J$107,Projekt!$J$108,Projekt!$F$8:$F$107,$B395),0)</f>
        <v>0</v>
      </c>
      <c r="G439" s="1">
        <f>ROUND(SUMIFS(Projekt!O$8:O$107,Projekt!$J$8:$J$107,Projekt!$J$108,Projekt!$F$8:$F$107,$B395),0)</f>
        <v>0</v>
      </c>
      <c r="H439" s="1">
        <f>ROUND(SUMIFS(Projekt!P$8:P$107,Projekt!$J$8:$J$107,Projekt!$J$108,Projekt!$F$8:$F$107,$B395),0)</f>
        <v>0</v>
      </c>
      <c r="I439" s="1">
        <f>ROUND(SUMIFS(Projekt!Q$8:Q$107,Projekt!$J$8:$J$107,Projekt!$J$108,Projekt!$F$8:$F$107,$B395),0)</f>
        <v>0</v>
      </c>
      <c r="J439" s="1">
        <f>ROUND(SUMIFS(Projekt!R$8:R$107,Projekt!$J$8:$J$107,Projekt!$J$108,Projekt!$F$8:$F$107,$B395),0)</f>
        <v>0</v>
      </c>
      <c r="K439" s="1">
        <f>ROUND(SUMIFS(Projekt!S$8:S$107,Projekt!$J$8:$J$107,Projekt!$J$108,Projekt!$F$8:$F$107,$B395),0)</f>
        <v>0</v>
      </c>
      <c r="L439" s="1">
        <f>ROUND(SUMIFS(Projekt!T$8:T$107,Projekt!$J$8:$J$107,Projekt!$J$108,Projekt!$F$8:$F$107,$B395),0)</f>
        <v>0</v>
      </c>
      <c r="M439" s="1">
        <f>ROUND(SUMIFS(Projekt!U$8:U$107,Projekt!$J$8:$J$107,Projekt!$J$108,Projekt!$F$8:$F$107,$B395),0)</f>
        <v>0</v>
      </c>
      <c r="N439" s="1">
        <f>ROUND(SUMIFS(Projekt!V$8:V$107,Projekt!$J$8:$J$107,Projekt!$J$108,Projekt!$F$8:$F$107,$B395),0)</f>
        <v>0</v>
      </c>
      <c r="O439" s="1">
        <f>ROUND(SUMIFS(Projekt!W$8:W$107,Projekt!$J$8:$J$107,Projekt!$J$108,Projekt!$F$8:$F$107,$B395),0)</f>
        <v>0</v>
      </c>
    </row>
    <row r="446" spans="1:33" x14ac:dyDescent="0.35">
      <c r="B446" s="179">
        <v>0</v>
      </c>
      <c r="C446" s="179">
        <v>1</v>
      </c>
      <c r="D446" s="179">
        <v>2</v>
      </c>
      <c r="E446" s="179">
        <v>3</v>
      </c>
      <c r="F446" s="179">
        <v>4</v>
      </c>
      <c r="U446" s="1">
        <v>0</v>
      </c>
      <c r="V446" s="1">
        <f t="shared" ref="V446:AG446" si="349">U446+1</f>
        <v>1</v>
      </c>
      <c r="W446" s="1">
        <f t="shared" si="349"/>
        <v>2</v>
      </c>
      <c r="X446" s="1">
        <f t="shared" si="349"/>
        <v>3</v>
      </c>
      <c r="Y446" s="1">
        <f t="shared" si="349"/>
        <v>4</v>
      </c>
      <c r="Z446" s="1">
        <f t="shared" si="349"/>
        <v>5</v>
      </c>
      <c r="AA446" s="1">
        <f t="shared" si="349"/>
        <v>6</v>
      </c>
      <c r="AB446" s="1">
        <f t="shared" si="349"/>
        <v>7</v>
      </c>
      <c r="AC446" s="1">
        <f t="shared" si="349"/>
        <v>8</v>
      </c>
      <c r="AD446" s="1">
        <f t="shared" si="349"/>
        <v>9</v>
      </c>
      <c r="AE446" s="1">
        <f t="shared" si="349"/>
        <v>10</v>
      </c>
      <c r="AF446" s="1">
        <f t="shared" si="349"/>
        <v>11</v>
      </c>
      <c r="AG446" s="1">
        <f t="shared" si="349"/>
        <v>12</v>
      </c>
    </row>
    <row r="447" spans="1:33" x14ac:dyDescent="0.35">
      <c r="C447" s="176" t="s">
        <v>195</v>
      </c>
      <c r="D447" s="176" t="s">
        <v>111</v>
      </c>
      <c r="U447" s="184">
        <f t="shared" ref="U447:AG447" ca="1" si="350">C$216</f>
        <v>2024</v>
      </c>
      <c r="V447" s="184">
        <f t="shared" ca="1" si="350"/>
        <v>2025</v>
      </c>
      <c r="W447" s="184">
        <f t="shared" ca="1" si="350"/>
        <v>2026</v>
      </c>
      <c r="X447" s="184">
        <f t="shared" ca="1" si="350"/>
        <v>2027</v>
      </c>
      <c r="Y447" s="184">
        <f t="shared" ca="1" si="350"/>
        <v>2028</v>
      </c>
      <c r="Z447" s="184">
        <f t="shared" ca="1" si="350"/>
        <v>2029</v>
      </c>
      <c r="AA447" s="184">
        <f t="shared" ca="1" si="350"/>
        <v>2030</v>
      </c>
      <c r="AB447" s="184">
        <f t="shared" ca="1" si="350"/>
        <v>2031</v>
      </c>
      <c r="AC447" s="184">
        <f t="shared" ca="1" si="350"/>
        <v>2032</v>
      </c>
      <c r="AD447" s="184">
        <f t="shared" ca="1" si="350"/>
        <v>2033</v>
      </c>
      <c r="AE447" s="184">
        <f t="shared" ca="1" si="350"/>
        <v>2034</v>
      </c>
      <c r="AF447" s="184">
        <f t="shared" ca="1" si="350"/>
        <v>2035</v>
      </c>
      <c r="AG447" s="184">
        <f t="shared" ca="1" si="350"/>
        <v>2036</v>
      </c>
    </row>
    <row r="448" spans="1:33" x14ac:dyDescent="0.35">
      <c r="A448" s="179">
        <v>0</v>
      </c>
      <c r="B448" s="1" t="str">
        <f ca="1">IF(ISTEXT(OFFSET(Projekt!$B$8,$A448,B$446)),OFFSET(Projekt!$B$8,$A448,B$446),"")</f>
        <v/>
      </c>
      <c r="C448" s="1" t="str">
        <f ca="1">IF(ISTEXT(OFFSET(Projekt!$B$8,$A448,C$446)),OFFSET(Projekt!$B$8,$A448,C$446),"")</f>
        <v/>
      </c>
      <c r="D448" s="1" t="str">
        <f ca="1">IF(ISTEXT(OFFSET(Projekt!$B$8,$A448,D$446)),OFFSET(Projekt!$B$8,$A448,D$446),"")</f>
        <v/>
      </c>
      <c r="E448" s="1" t="str">
        <f ca="1">IF(ISTEXT(OFFSET(Projekt!$B$8,$A448,E$446)),OFFSET(Projekt!$B$8,$A448,E$446),"")</f>
        <v/>
      </c>
      <c r="F448" s="1" t="str">
        <f ca="1">IF(ISTEXT(OFFSET(Projekt!$B$8,$A448,F$446)),OFFSET(Projekt!$B$8,$A448,F$446),"")</f>
        <v/>
      </c>
      <c r="U448" s="189">
        <f ca="1">ROUND(OFFSET(Projekt!$K$8,$A448,U$446),0)</f>
        <v>0</v>
      </c>
      <c r="V448" s="189">
        <f ca="1">ROUND(OFFSET(Projekt!$K$8,$A448,V$446),0)</f>
        <v>0</v>
      </c>
      <c r="W448" s="189">
        <f ca="1">ROUND(OFFSET(Projekt!$K$8,$A448,W$446),0)</f>
        <v>0</v>
      </c>
      <c r="X448" s="189">
        <f ca="1">ROUND(OFFSET(Projekt!$K$8,$A448,X$446),0)</f>
        <v>0</v>
      </c>
      <c r="Y448" s="189">
        <f ca="1">ROUND(OFFSET(Projekt!$K$8,$A448,Y$446),0)</f>
        <v>0</v>
      </c>
      <c r="Z448" s="189">
        <f ca="1">ROUND(OFFSET(Projekt!$K$8,$A448,Z$446),0)</f>
        <v>0</v>
      </c>
      <c r="AA448" s="189">
        <f ca="1">ROUND(OFFSET(Projekt!$K$8,$A448,AA$446),0)</f>
        <v>0</v>
      </c>
      <c r="AB448" s="189">
        <f ca="1">ROUND(OFFSET(Projekt!$K$8,$A448,AB$446),0)</f>
        <v>0</v>
      </c>
      <c r="AC448" s="189">
        <f ca="1">ROUND(OFFSET(Projekt!$K$8,$A448,AC$446),0)</f>
        <v>0</v>
      </c>
      <c r="AD448" s="189">
        <f ca="1">ROUND(OFFSET(Projekt!$K$8,$A448,AD$446),0)</f>
        <v>0</v>
      </c>
      <c r="AE448" s="189">
        <f ca="1">ROUND(OFFSET(Projekt!$K$8,$A448,AE$446),0)</f>
        <v>0</v>
      </c>
      <c r="AF448" s="189">
        <f ca="1">ROUND(OFFSET(Projekt!$K$8,$A448,AF$446),0)</f>
        <v>0</v>
      </c>
      <c r="AG448" s="189">
        <f ca="1">ROUND(OFFSET(Projekt!$K$8,$A448,AG$446),0)</f>
        <v>0</v>
      </c>
    </row>
    <row r="449" spans="1:33" x14ac:dyDescent="0.35">
      <c r="A449" s="1">
        <f>A448+2</f>
        <v>2</v>
      </c>
      <c r="B449" s="1" t="str">
        <f ca="1">IF(ISTEXT(OFFSET(Projekt!$B$8,$A449,B$446)),OFFSET(Projekt!$B$8,$A449,B$446),"")</f>
        <v/>
      </c>
      <c r="C449" s="1" t="str">
        <f ca="1">IF(ISTEXT(OFFSET(Projekt!$B$8,$A449,C$446)),OFFSET(Projekt!$B$8,$A449,C$446),"")</f>
        <v/>
      </c>
      <c r="D449" s="1" t="str">
        <f ca="1">IF(ISTEXT(OFFSET(Projekt!$B$8,$A449,D$446)),OFFSET(Projekt!$B$8,$A449,D$446),"")</f>
        <v/>
      </c>
      <c r="E449" s="1" t="str">
        <f ca="1">IF(ISTEXT(OFFSET(Projekt!$B$8,$A449,E$446)),OFFSET(Projekt!$B$8,$A449,E$446),"")</f>
        <v/>
      </c>
      <c r="F449" s="1" t="str">
        <f ca="1">IF(ISTEXT(OFFSET(Projekt!$B$8,$A449,F$446)),OFFSET(Projekt!$B$8,$A449,F$446),"")</f>
        <v/>
      </c>
      <c r="U449" s="189">
        <f ca="1">ROUND(OFFSET(Projekt!$K$8,$A449,U$446),0)</f>
        <v>0</v>
      </c>
      <c r="V449" s="189">
        <f ca="1">ROUND(OFFSET(Projekt!$K$8,$A449,V$446),0)</f>
        <v>0</v>
      </c>
      <c r="W449" s="189">
        <f ca="1">ROUND(OFFSET(Projekt!$K$8,$A449,W$446),0)</f>
        <v>0</v>
      </c>
      <c r="X449" s="189">
        <f ca="1">ROUND(OFFSET(Projekt!$K$8,$A449,X$446),0)</f>
        <v>0</v>
      </c>
      <c r="Y449" s="189">
        <f ca="1">ROUND(OFFSET(Projekt!$K$8,$A449,Y$446),0)</f>
        <v>0</v>
      </c>
      <c r="Z449" s="189">
        <f ca="1">ROUND(OFFSET(Projekt!$K$8,$A449,Z$446),0)</f>
        <v>0</v>
      </c>
      <c r="AA449" s="189">
        <f ca="1">ROUND(OFFSET(Projekt!$K$8,$A449,AA$446),0)</f>
        <v>0</v>
      </c>
      <c r="AB449" s="189">
        <f ca="1">ROUND(OFFSET(Projekt!$K$8,$A449,AB$446),0)</f>
        <v>0</v>
      </c>
      <c r="AC449" s="189">
        <f ca="1">ROUND(OFFSET(Projekt!$K$8,$A449,AC$446),0)</f>
        <v>0</v>
      </c>
      <c r="AD449" s="189">
        <f ca="1">ROUND(OFFSET(Projekt!$K$8,$A449,AD$446),0)</f>
        <v>0</v>
      </c>
      <c r="AE449" s="189">
        <f ca="1">ROUND(OFFSET(Projekt!$K$8,$A449,AE$446),0)</f>
        <v>0</v>
      </c>
      <c r="AF449" s="189">
        <f ca="1">ROUND(OFFSET(Projekt!$K$8,$A449,AF$446),0)</f>
        <v>0</v>
      </c>
      <c r="AG449" s="189">
        <f ca="1">ROUND(OFFSET(Projekt!$K$8,$A449,AG$446),0)</f>
        <v>0</v>
      </c>
    </row>
    <row r="450" spans="1:33" x14ac:dyDescent="0.35">
      <c r="A450" s="1">
        <f t="shared" ref="A450:A487" si="351">A449+2</f>
        <v>4</v>
      </c>
      <c r="B450" s="1" t="str">
        <f ca="1">IF(ISTEXT(OFFSET(Projekt!$B$8,$A450,B$446)),OFFSET(Projekt!$B$8,$A450,B$446),"")</f>
        <v/>
      </c>
      <c r="C450" s="1" t="str">
        <f ca="1">IF(ISTEXT(OFFSET(Projekt!$B$8,$A450,C$446)),OFFSET(Projekt!$B$8,$A450,C$446),"")</f>
        <v/>
      </c>
      <c r="D450" s="1" t="str">
        <f ca="1">IF(ISTEXT(OFFSET(Projekt!$B$8,$A450,D$446)),OFFSET(Projekt!$B$8,$A450,D$446),"")</f>
        <v/>
      </c>
      <c r="E450" s="1" t="str">
        <f ca="1">IF(ISTEXT(OFFSET(Projekt!$B$8,$A450,E$446)),OFFSET(Projekt!$B$8,$A450,E$446),"")</f>
        <v/>
      </c>
      <c r="F450" s="1" t="str">
        <f ca="1">IF(ISTEXT(OFFSET(Projekt!$B$8,$A450,F$446)),OFFSET(Projekt!$B$8,$A450,F$446),"")</f>
        <v/>
      </c>
      <c r="U450" s="189">
        <f ca="1">ROUND(OFFSET(Projekt!$K$8,$A450,U$446),0)</f>
        <v>0</v>
      </c>
      <c r="V450" s="189">
        <f ca="1">ROUND(OFFSET(Projekt!$K$8,$A450,V$446),0)</f>
        <v>0</v>
      </c>
      <c r="W450" s="189">
        <f ca="1">ROUND(OFFSET(Projekt!$K$8,$A450,W$446),0)</f>
        <v>0</v>
      </c>
      <c r="X450" s="189">
        <f ca="1">ROUND(OFFSET(Projekt!$K$8,$A450,X$446),0)</f>
        <v>0</v>
      </c>
      <c r="Y450" s="189">
        <f ca="1">ROUND(OFFSET(Projekt!$K$8,$A450,Y$446),0)</f>
        <v>0</v>
      </c>
      <c r="Z450" s="189">
        <f ca="1">ROUND(OFFSET(Projekt!$K$8,$A450,Z$446),0)</f>
        <v>0</v>
      </c>
      <c r="AA450" s="189">
        <f ca="1">ROUND(OFFSET(Projekt!$K$8,$A450,AA$446),0)</f>
        <v>0</v>
      </c>
      <c r="AB450" s="189">
        <f ca="1">ROUND(OFFSET(Projekt!$K$8,$A450,AB$446),0)</f>
        <v>0</v>
      </c>
      <c r="AC450" s="189">
        <f ca="1">ROUND(OFFSET(Projekt!$K$8,$A450,AC$446),0)</f>
        <v>0</v>
      </c>
      <c r="AD450" s="189">
        <f ca="1">ROUND(OFFSET(Projekt!$K$8,$A450,AD$446),0)</f>
        <v>0</v>
      </c>
      <c r="AE450" s="189">
        <f ca="1">ROUND(OFFSET(Projekt!$K$8,$A450,AE$446),0)</f>
        <v>0</v>
      </c>
      <c r="AF450" s="189">
        <f ca="1">ROUND(OFFSET(Projekt!$K$8,$A450,AF$446),0)</f>
        <v>0</v>
      </c>
      <c r="AG450" s="189">
        <f ca="1">ROUND(OFFSET(Projekt!$K$8,$A450,AG$446),0)</f>
        <v>0</v>
      </c>
    </row>
    <row r="451" spans="1:33" x14ac:dyDescent="0.35">
      <c r="A451" s="1">
        <f t="shared" si="351"/>
        <v>6</v>
      </c>
      <c r="B451" s="1" t="str">
        <f ca="1">IF(ISTEXT(OFFSET(Projekt!$B$8,$A451,B$446)),OFFSET(Projekt!$B$8,$A451,B$446),"")</f>
        <v/>
      </c>
      <c r="C451" s="1" t="str">
        <f ca="1">IF(ISTEXT(OFFSET(Projekt!$B$8,$A451,C$446)),OFFSET(Projekt!$B$8,$A451,C$446),"")</f>
        <v/>
      </c>
      <c r="D451" s="1" t="str">
        <f ca="1">IF(ISTEXT(OFFSET(Projekt!$B$8,$A451,D$446)),OFFSET(Projekt!$B$8,$A451,D$446),"")</f>
        <v/>
      </c>
      <c r="E451" s="1" t="str">
        <f ca="1">IF(ISTEXT(OFFSET(Projekt!$B$8,$A451,E$446)),OFFSET(Projekt!$B$8,$A451,E$446),"")</f>
        <v/>
      </c>
      <c r="F451" s="1" t="str">
        <f ca="1">IF(ISTEXT(OFFSET(Projekt!$B$8,$A451,F$446)),OFFSET(Projekt!$B$8,$A451,F$446),"")</f>
        <v/>
      </c>
      <c r="U451" s="189">
        <f ca="1">ROUND(OFFSET(Projekt!$K$8,$A451,U$446),0)</f>
        <v>0</v>
      </c>
      <c r="V451" s="189">
        <f ca="1">ROUND(OFFSET(Projekt!$K$8,$A451,V$446),0)</f>
        <v>0</v>
      </c>
      <c r="W451" s="189">
        <f ca="1">ROUND(OFFSET(Projekt!$K$8,$A451,W$446),0)</f>
        <v>0</v>
      </c>
      <c r="X451" s="189">
        <f ca="1">ROUND(OFFSET(Projekt!$K$8,$A451,X$446),0)</f>
        <v>0</v>
      </c>
      <c r="Y451" s="189">
        <f ca="1">ROUND(OFFSET(Projekt!$K$8,$A451,Y$446),0)</f>
        <v>0</v>
      </c>
      <c r="Z451" s="189">
        <f ca="1">ROUND(OFFSET(Projekt!$K$8,$A451,Z$446),0)</f>
        <v>0</v>
      </c>
      <c r="AA451" s="189">
        <f ca="1">ROUND(OFFSET(Projekt!$K$8,$A451,AA$446),0)</f>
        <v>0</v>
      </c>
      <c r="AB451" s="189">
        <f ca="1">ROUND(OFFSET(Projekt!$K$8,$A451,AB$446),0)</f>
        <v>0</v>
      </c>
      <c r="AC451" s="189">
        <f ca="1">ROUND(OFFSET(Projekt!$K$8,$A451,AC$446),0)</f>
        <v>0</v>
      </c>
      <c r="AD451" s="189">
        <f ca="1">ROUND(OFFSET(Projekt!$K$8,$A451,AD$446),0)</f>
        <v>0</v>
      </c>
      <c r="AE451" s="189">
        <f ca="1">ROUND(OFFSET(Projekt!$K$8,$A451,AE$446),0)</f>
        <v>0</v>
      </c>
      <c r="AF451" s="189">
        <f ca="1">ROUND(OFFSET(Projekt!$K$8,$A451,AF$446),0)</f>
        <v>0</v>
      </c>
      <c r="AG451" s="189">
        <f ca="1">ROUND(OFFSET(Projekt!$K$8,$A451,AG$446),0)</f>
        <v>0</v>
      </c>
    </row>
    <row r="452" spans="1:33" x14ac:dyDescent="0.35">
      <c r="A452" s="1">
        <f t="shared" si="351"/>
        <v>8</v>
      </c>
      <c r="B452" s="1" t="str">
        <f ca="1">IF(ISTEXT(OFFSET(Projekt!$B$8,$A452,B$446)),OFFSET(Projekt!$B$8,$A452,B$446),"")</f>
        <v/>
      </c>
      <c r="C452" s="1" t="str">
        <f ca="1">IF(ISTEXT(OFFSET(Projekt!$B$8,$A452,C$446)),OFFSET(Projekt!$B$8,$A452,C$446),"")</f>
        <v/>
      </c>
      <c r="D452" s="1" t="str">
        <f ca="1">IF(ISTEXT(OFFSET(Projekt!$B$8,$A452,D$446)),OFFSET(Projekt!$B$8,$A452,D$446),"")</f>
        <v/>
      </c>
      <c r="E452" s="1" t="str">
        <f ca="1">IF(ISTEXT(OFFSET(Projekt!$B$8,$A452,E$446)),OFFSET(Projekt!$B$8,$A452,E$446),"")</f>
        <v/>
      </c>
      <c r="F452" s="1" t="str">
        <f ca="1">IF(ISTEXT(OFFSET(Projekt!$B$8,$A452,F$446)),OFFSET(Projekt!$B$8,$A452,F$446),"")</f>
        <v/>
      </c>
      <c r="U452" s="189">
        <f ca="1">ROUND(OFFSET(Projekt!$K$8,$A452,U$446),0)</f>
        <v>0</v>
      </c>
      <c r="V452" s="189">
        <f ca="1">ROUND(OFFSET(Projekt!$K$8,$A452,V$446),0)</f>
        <v>0</v>
      </c>
      <c r="W452" s="189">
        <f ca="1">ROUND(OFFSET(Projekt!$K$8,$A452,W$446),0)</f>
        <v>0</v>
      </c>
      <c r="X452" s="189">
        <f ca="1">ROUND(OFFSET(Projekt!$K$8,$A452,X$446),0)</f>
        <v>0</v>
      </c>
      <c r="Y452" s="189">
        <f ca="1">ROUND(OFFSET(Projekt!$K$8,$A452,Y$446),0)</f>
        <v>0</v>
      </c>
      <c r="Z452" s="189">
        <f ca="1">ROUND(OFFSET(Projekt!$K$8,$A452,Z$446),0)</f>
        <v>0</v>
      </c>
      <c r="AA452" s="189">
        <f ca="1">ROUND(OFFSET(Projekt!$K$8,$A452,AA$446),0)</f>
        <v>0</v>
      </c>
      <c r="AB452" s="189">
        <f ca="1">ROUND(OFFSET(Projekt!$K$8,$A452,AB$446),0)</f>
        <v>0</v>
      </c>
      <c r="AC452" s="189">
        <f ca="1">ROUND(OFFSET(Projekt!$K$8,$A452,AC$446),0)</f>
        <v>0</v>
      </c>
      <c r="AD452" s="189">
        <f ca="1">ROUND(OFFSET(Projekt!$K$8,$A452,AD$446),0)</f>
        <v>0</v>
      </c>
      <c r="AE452" s="189">
        <f ca="1">ROUND(OFFSET(Projekt!$K$8,$A452,AE$446),0)</f>
        <v>0</v>
      </c>
      <c r="AF452" s="189">
        <f ca="1">ROUND(OFFSET(Projekt!$K$8,$A452,AF$446),0)</f>
        <v>0</v>
      </c>
      <c r="AG452" s="189">
        <f ca="1">ROUND(OFFSET(Projekt!$K$8,$A452,AG$446),0)</f>
        <v>0</v>
      </c>
    </row>
    <row r="453" spans="1:33" x14ac:dyDescent="0.35">
      <c r="A453" s="1">
        <f t="shared" si="351"/>
        <v>10</v>
      </c>
      <c r="B453" s="1" t="str">
        <f ca="1">IF(ISTEXT(OFFSET(Projekt!$B$8,$A453,B$446)),OFFSET(Projekt!$B$8,$A453,B$446),"")</f>
        <v/>
      </c>
      <c r="C453" s="1" t="str">
        <f ca="1">IF(ISTEXT(OFFSET(Projekt!$B$8,$A453,C$446)),OFFSET(Projekt!$B$8,$A453,C$446),"")</f>
        <v/>
      </c>
      <c r="D453" s="1" t="str">
        <f ca="1">IF(ISTEXT(OFFSET(Projekt!$B$8,$A453,D$446)),OFFSET(Projekt!$B$8,$A453,D$446),"")</f>
        <v/>
      </c>
      <c r="E453" s="1" t="str">
        <f ca="1">IF(ISTEXT(OFFSET(Projekt!$B$8,$A453,E$446)),OFFSET(Projekt!$B$8,$A453,E$446),"")</f>
        <v/>
      </c>
      <c r="F453" s="1" t="str">
        <f ca="1">IF(ISTEXT(OFFSET(Projekt!$B$8,$A453,F$446)),OFFSET(Projekt!$B$8,$A453,F$446),"")</f>
        <v/>
      </c>
      <c r="U453" s="189">
        <f ca="1">ROUND(OFFSET(Projekt!$K$8,$A453,U$446),0)</f>
        <v>0</v>
      </c>
      <c r="V453" s="189">
        <f ca="1">ROUND(OFFSET(Projekt!$K$8,$A453,V$446),0)</f>
        <v>0</v>
      </c>
      <c r="W453" s="189">
        <f ca="1">ROUND(OFFSET(Projekt!$K$8,$A453,W$446),0)</f>
        <v>0</v>
      </c>
      <c r="X453" s="189">
        <f ca="1">ROUND(OFFSET(Projekt!$K$8,$A453,X$446),0)</f>
        <v>0</v>
      </c>
      <c r="Y453" s="189">
        <f ca="1">ROUND(OFFSET(Projekt!$K$8,$A453,Y$446),0)</f>
        <v>0</v>
      </c>
      <c r="Z453" s="189">
        <f ca="1">ROUND(OFFSET(Projekt!$K$8,$A453,Z$446),0)</f>
        <v>0</v>
      </c>
      <c r="AA453" s="189">
        <f ca="1">ROUND(OFFSET(Projekt!$K$8,$A453,AA$446),0)</f>
        <v>0</v>
      </c>
      <c r="AB453" s="189">
        <f ca="1">ROUND(OFFSET(Projekt!$K$8,$A453,AB$446),0)</f>
        <v>0</v>
      </c>
      <c r="AC453" s="189">
        <f ca="1">ROUND(OFFSET(Projekt!$K$8,$A453,AC$446),0)</f>
        <v>0</v>
      </c>
      <c r="AD453" s="189">
        <f ca="1">ROUND(OFFSET(Projekt!$K$8,$A453,AD$446),0)</f>
        <v>0</v>
      </c>
      <c r="AE453" s="189">
        <f ca="1">ROUND(OFFSET(Projekt!$K$8,$A453,AE$446),0)</f>
        <v>0</v>
      </c>
      <c r="AF453" s="189">
        <f ca="1">ROUND(OFFSET(Projekt!$K$8,$A453,AF$446),0)</f>
        <v>0</v>
      </c>
      <c r="AG453" s="189">
        <f ca="1">ROUND(OFFSET(Projekt!$K$8,$A453,AG$446),0)</f>
        <v>0</v>
      </c>
    </row>
    <row r="454" spans="1:33" x14ac:dyDescent="0.35">
      <c r="A454" s="1">
        <f t="shared" si="351"/>
        <v>12</v>
      </c>
      <c r="B454" s="1" t="str">
        <f ca="1">IF(ISTEXT(OFFSET(Projekt!$B$8,$A454,B$446)),OFFSET(Projekt!$B$8,$A454,B$446),"")</f>
        <v/>
      </c>
      <c r="C454" s="1" t="str">
        <f ca="1">IF(ISTEXT(OFFSET(Projekt!$B$8,$A454,C$446)),OFFSET(Projekt!$B$8,$A454,C$446),"")</f>
        <v/>
      </c>
      <c r="D454" s="1" t="str">
        <f ca="1">IF(ISTEXT(OFFSET(Projekt!$B$8,$A454,D$446)),OFFSET(Projekt!$B$8,$A454,D$446),"")</f>
        <v/>
      </c>
      <c r="E454" s="1" t="str">
        <f ca="1">IF(ISTEXT(OFFSET(Projekt!$B$8,$A454,E$446)),OFFSET(Projekt!$B$8,$A454,E$446),"")</f>
        <v/>
      </c>
      <c r="F454" s="1" t="str">
        <f ca="1">IF(ISTEXT(OFFSET(Projekt!$B$8,$A454,F$446)),OFFSET(Projekt!$B$8,$A454,F$446),"")</f>
        <v/>
      </c>
      <c r="U454" s="189">
        <f ca="1">ROUND(OFFSET(Projekt!$K$8,$A454,U$446),0)</f>
        <v>0</v>
      </c>
      <c r="V454" s="189">
        <f ca="1">ROUND(OFFSET(Projekt!$K$8,$A454,V$446),0)</f>
        <v>0</v>
      </c>
      <c r="W454" s="189">
        <f ca="1">ROUND(OFFSET(Projekt!$K$8,$A454,W$446),0)</f>
        <v>0</v>
      </c>
      <c r="X454" s="189">
        <f ca="1">ROUND(OFFSET(Projekt!$K$8,$A454,X$446),0)</f>
        <v>0</v>
      </c>
      <c r="Y454" s="189">
        <f ca="1">ROUND(OFFSET(Projekt!$K$8,$A454,Y$446),0)</f>
        <v>0</v>
      </c>
      <c r="Z454" s="189">
        <f ca="1">ROUND(OFFSET(Projekt!$K$8,$A454,Z$446),0)</f>
        <v>0</v>
      </c>
      <c r="AA454" s="189">
        <f ca="1">ROUND(OFFSET(Projekt!$K$8,$A454,AA$446),0)</f>
        <v>0</v>
      </c>
      <c r="AB454" s="189">
        <f ca="1">ROUND(OFFSET(Projekt!$K$8,$A454,AB$446),0)</f>
        <v>0</v>
      </c>
      <c r="AC454" s="189">
        <f ca="1">ROUND(OFFSET(Projekt!$K$8,$A454,AC$446),0)</f>
        <v>0</v>
      </c>
      <c r="AD454" s="189">
        <f ca="1">ROUND(OFFSET(Projekt!$K$8,$A454,AD$446),0)</f>
        <v>0</v>
      </c>
      <c r="AE454" s="189">
        <f ca="1">ROUND(OFFSET(Projekt!$K$8,$A454,AE$446),0)</f>
        <v>0</v>
      </c>
      <c r="AF454" s="189">
        <f ca="1">ROUND(OFFSET(Projekt!$K$8,$A454,AF$446),0)</f>
        <v>0</v>
      </c>
      <c r="AG454" s="189">
        <f ca="1">ROUND(OFFSET(Projekt!$K$8,$A454,AG$446),0)</f>
        <v>0</v>
      </c>
    </row>
    <row r="455" spans="1:33" x14ac:dyDescent="0.35">
      <c r="A455" s="1">
        <f t="shared" si="351"/>
        <v>14</v>
      </c>
      <c r="B455" s="1" t="str">
        <f ca="1">IF(ISTEXT(OFFSET(Projekt!$B$8,$A455,B$446)),OFFSET(Projekt!$B$8,$A455,B$446),"")</f>
        <v/>
      </c>
      <c r="C455" s="1" t="str">
        <f ca="1">IF(ISTEXT(OFFSET(Projekt!$B$8,$A455,C$446)),OFFSET(Projekt!$B$8,$A455,C$446),"")</f>
        <v/>
      </c>
      <c r="D455" s="1" t="str">
        <f ca="1">IF(ISTEXT(OFFSET(Projekt!$B$8,$A455,D$446)),OFFSET(Projekt!$B$8,$A455,D$446),"")</f>
        <v/>
      </c>
      <c r="E455" s="1" t="str">
        <f ca="1">IF(ISTEXT(OFFSET(Projekt!$B$8,$A455,E$446)),OFFSET(Projekt!$B$8,$A455,E$446),"")</f>
        <v/>
      </c>
      <c r="F455" s="1" t="str">
        <f ca="1">IF(ISTEXT(OFFSET(Projekt!$B$8,$A455,F$446)),OFFSET(Projekt!$B$8,$A455,F$446),"")</f>
        <v/>
      </c>
      <c r="U455" s="189">
        <f ca="1">ROUND(OFFSET(Projekt!$K$8,$A455,U$446),0)</f>
        <v>0</v>
      </c>
      <c r="V455" s="189">
        <f ca="1">ROUND(OFFSET(Projekt!$K$8,$A455,V$446),0)</f>
        <v>0</v>
      </c>
      <c r="W455" s="189">
        <f ca="1">ROUND(OFFSET(Projekt!$K$8,$A455,W$446),0)</f>
        <v>0</v>
      </c>
      <c r="X455" s="189">
        <f ca="1">ROUND(OFFSET(Projekt!$K$8,$A455,X$446),0)</f>
        <v>0</v>
      </c>
      <c r="Y455" s="189">
        <f ca="1">ROUND(OFFSET(Projekt!$K$8,$A455,Y$446),0)</f>
        <v>0</v>
      </c>
      <c r="Z455" s="189">
        <f ca="1">ROUND(OFFSET(Projekt!$K$8,$A455,Z$446),0)</f>
        <v>0</v>
      </c>
      <c r="AA455" s="189">
        <f ca="1">ROUND(OFFSET(Projekt!$K$8,$A455,AA$446),0)</f>
        <v>0</v>
      </c>
      <c r="AB455" s="189">
        <f ca="1">ROUND(OFFSET(Projekt!$K$8,$A455,AB$446),0)</f>
        <v>0</v>
      </c>
      <c r="AC455" s="189">
        <f ca="1">ROUND(OFFSET(Projekt!$K$8,$A455,AC$446),0)</f>
        <v>0</v>
      </c>
      <c r="AD455" s="189">
        <f ca="1">ROUND(OFFSET(Projekt!$K$8,$A455,AD$446),0)</f>
        <v>0</v>
      </c>
      <c r="AE455" s="189">
        <f ca="1">ROUND(OFFSET(Projekt!$K$8,$A455,AE$446),0)</f>
        <v>0</v>
      </c>
      <c r="AF455" s="189">
        <f ca="1">ROUND(OFFSET(Projekt!$K$8,$A455,AF$446),0)</f>
        <v>0</v>
      </c>
      <c r="AG455" s="189">
        <f ca="1">ROUND(OFFSET(Projekt!$K$8,$A455,AG$446),0)</f>
        <v>0</v>
      </c>
    </row>
    <row r="456" spans="1:33" x14ac:dyDescent="0.35">
      <c r="A456" s="1">
        <f t="shared" si="351"/>
        <v>16</v>
      </c>
      <c r="B456" s="1" t="str">
        <f ca="1">IF(ISTEXT(OFFSET(Projekt!$B$8,$A456,B$446)),OFFSET(Projekt!$B$8,$A456,B$446),"")</f>
        <v/>
      </c>
      <c r="C456" s="1" t="str">
        <f ca="1">IF(ISTEXT(OFFSET(Projekt!$B$8,$A456,C$446)),OFFSET(Projekt!$B$8,$A456,C$446),"")</f>
        <v/>
      </c>
      <c r="D456" s="1" t="str">
        <f ca="1">IF(ISTEXT(OFFSET(Projekt!$B$8,$A456,D$446)),OFFSET(Projekt!$B$8,$A456,D$446),"")</f>
        <v/>
      </c>
      <c r="E456" s="1" t="str">
        <f ca="1">IF(ISTEXT(OFFSET(Projekt!$B$8,$A456,E$446)),OFFSET(Projekt!$B$8,$A456,E$446),"")</f>
        <v/>
      </c>
      <c r="F456" s="1" t="str">
        <f ca="1">IF(ISTEXT(OFFSET(Projekt!$B$8,$A456,F$446)),OFFSET(Projekt!$B$8,$A456,F$446),"")</f>
        <v/>
      </c>
      <c r="U456" s="189">
        <f ca="1">ROUND(OFFSET(Projekt!$K$8,$A456,U$446),0)</f>
        <v>0</v>
      </c>
      <c r="V456" s="189">
        <f ca="1">ROUND(OFFSET(Projekt!$K$8,$A456,V$446),0)</f>
        <v>0</v>
      </c>
      <c r="W456" s="189">
        <f ca="1">ROUND(OFFSET(Projekt!$K$8,$A456,W$446),0)</f>
        <v>0</v>
      </c>
      <c r="X456" s="189">
        <f ca="1">ROUND(OFFSET(Projekt!$K$8,$A456,X$446),0)</f>
        <v>0</v>
      </c>
      <c r="Y456" s="189">
        <f ca="1">ROUND(OFFSET(Projekt!$K$8,$A456,Y$446),0)</f>
        <v>0</v>
      </c>
      <c r="Z456" s="189">
        <f ca="1">ROUND(OFFSET(Projekt!$K$8,$A456,Z$446),0)</f>
        <v>0</v>
      </c>
      <c r="AA456" s="189">
        <f ca="1">ROUND(OFFSET(Projekt!$K$8,$A456,AA$446),0)</f>
        <v>0</v>
      </c>
      <c r="AB456" s="189">
        <f ca="1">ROUND(OFFSET(Projekt!$K$8,$A456,AB$446),0)</f>
        <v>0</v>
      </c>
      <c r="AC456" s="189">
        <f ca="1">ROUND(OFFSET(Projekt!$K$8,$A456,AC$446),0)</f>
        <v>0</v>
      </c>
      <c r="AD456" s="189">
        <f ca="1">ROUND(OFFSET(Projekt!$K$8,$A456,AD$446),0)</f>
        <v>0</v>
      </c>
      <c r="AE456" s="189">
        <f ca="1">ROUND(OFFSET(Projekt!$K$8,$A456,AE$446),0)</f>
        <v>0</v>
      </c>
      <c r="AF456" s="189">
        <f ca="1">ROUND(OFFSET(Projekt!$K$8,$A456,AF$446),0)</f>
        <v>0</v>
      </c>
      <c r="AG456" s="189">
        <f ca="1">ROUND(OFFSET(Projekt!$K$8,$A456,AG$446),0)</f>
        <v>0</v>
      </c>
    </row>
    <row r="457" spans="1:33" x14ac:dyDescent="0.35">
      <c r="A457" s="1">
        <f t="shared" si="351"/>
        <v>18</v>
      </c>
      <c r="B457" s="1" t="str">
        <f ca="1">IF(ISTEXT(OFFSET(Projekt!$B$8,$A457,B$446)),OFFSET(Projekt!$B$8,$A457,B$446),"")</f>
        <v/>
      </c>
      <c r="C457" s="1" t="str">
        <f ca="1">IF(ISTEXT(OFFSET(Projekt!$B$8,$A457,C$446)),OFFSET(Projekt!$B$8,$A457,C$446),"")</f>
        <v/>
      </c>
      <c r="D457" s="1" t="str">
        <f ca="1">IF(ISTEXT(OFFSET(Projekt!$B$8,$A457,D$446)),OFFSET(Projekt!$B$8,$A457,D$446),"")</f>
        <v/>
      </c>
      <c r="E457" s="1" t="str">
        <f ca="1">IF(ISTEXT(OFFSET(Projekt!$B$8,$A457,E$446)),OFFSET(Projekt!$B$8,$A457,E$446),"")</f>
        <v/>
      </c>
      <c r="F457" s="1" t="str">
        <f ca="1">IF(ISTEXT(OFFSET(Projekt!$B$8,$A457,F$446)),OFFSET(Projekt!$B$8,$A457,F$446),"")</f>
        <v/>
      </c>
      <c r="U457" s="189">
        <f ca="1">ROUND(OFFSET(Projekt!$K$8,$A457,U$446),0)</f>
        <v>0</v>
      </c>
      <c r="V457" s="189">
        <f ca="1">ROUND(OFFSET(Projekt!$K$8,$A457,V$446),0)</f>
        <v>0</v>
      </c>
      <c r="W457" s="189">
        <f ca="1">ROUND(OFFSET(Projekt!$K$8,$A457,W$446),0)</f>
        <v>0</v>
      </c>
      <c r="X457" s="189">
        <f ca="1">ROUND(OFFSET(Projekt!$K$8,$A457,X$446),0)</f>
        <v>0</v>
      </c>
      <c r="Y457" s="189">
        <f ca="1">ROUND(OFFSET(Projekt!$K$8,$A457,Y$446),0)</f>
        <v>0</v>
      </c>
      <c r="Z457" s="189">
        <f ca="1">ROUND(OFFSET(Projekt!$K$8,$A457,Z$446),0)</f>
        <v>0</v>
      </c>
      <c r="AA457" s="189">
        <f ca="1">ROUND(OFFSET(Projekt!$K$8,$A457,AA$446),0)</f>
        <v>0</v>
      </c>
      <c r="AB457" s="189">
        <f ca="1">ROUND(OFFSET(Projekt!$K$8,$A457,AB$446),0)</f>
        <v>0</v>
      </c>
      <c r="AC457" s="189">
        <f ca="1">ROUND(OFFSET(Projekt!$K$8,$A457,AC$446),0)</f>
        <v>0</v>
      </c>
      <c r="AD457" s="189">
        <f ca="1">ROUND(OFFSET(Projekt!$K$8,$A457,AD$446),0)</f>
        <v>0</v>
      </c>
      <c r="AE457" s="189">
        <f ca="1">ROUND(OFFSET(Projekt!$K$8,$A457,AE$446),0)</f>
        <v>0</v>
      </c>
      <c r="AF457" s="189">
        <f ca="1">ROUND(OFFSET(Projekt!$K$8,$A457,AF$446),0)</f>
        <v>0</v>
      </c>
      <c r="AG457" s="189">
        <f ca="1">ROUND(OFFSET(Projekt!$K$8,$A457,AG$446),0)</f>
        <v>0</v>
      </c>
    </row>
    <row r="458" spans="1:33" x14ac:dyDescent="0.35">
      <c r="A458" s="1">
        <f t="shared" si="351"/>
        <v>20</v>
      </c>
      <c r="B458" s="1" t="str">
        <f ca="1">IF(ISTEXT(OFFSET(Projekt!$B$8,$A458,B$446)),OFFSET(Projekt!$B$8,$A458,B$446),"")</f>
        <v/>
      </c>
      <c r="C458" s="1" t="str">
        <f ca="1">IF(ISTEXT(OFFSET(Projekt!$B$8,$A458,C$446)),OFFSET(Projekt!$B$8,$A458,C$446),"")</f>
        <v/>
      </c>
      <c r="D458" s="1" t="str">
        <f ca="1">IF(ISTEXT(OFFSET(Projekt!$B$8,$A458,D$446)),OFFSET(Projekt!$B$8,$A458,D$446),"")</f>
        <v/>
      </c>
      <c r="E458" s="1" t="str">
        <f ca="1">IF(ISTEXT(OFFSET(Projekt!$B$8,$A458,E$446)),OFFSET(Projekt!$B$8,$A458,E$446),"")</f>
        <v/>
      </c>
      <c r="F458" s="1" t="str">
        <f ca="1">IF(ISTEXT(OFFSET(Projekt!$B$8,$A458,F$446)),OFFSET(Projekt!$B$8,$A458,F$446),"")</f>
        <v/>
      </c>
      <c r="U458" s="189">
        <f ca="1">ROUND(OFFSET(Projekt!$K$8,$A458,U$446),0)</f>
        <v>0</v>
      </c>
      <c r="V458" s="189">
        <f ca="1">ROUND(OFFSET(Projekt!$K$8,$A458,V$446),0)</f>
        <v>0</v>
      </c>
      <c r="W458" s="189">
        <f ca="1">ROUND(OFFSET(Projekt!$K$8,$A458,W$446),0)</f>
        <v>0</v>
      </c>
      <c r="X458" s="189">
        <f ca="1">ROUND(OFFSET(Projekt!$K$8,$A458,X$446),0)</f>
        <v>0</v>
      </c>
      <c r="Y458" s="189">
        <f ca="1">ROUND(OFFSET(Projekt!$K$8,$A458,Y$446),0)</f>
        <v>0</v>
      </c>
      <c r="Z458" s="189">
        <f ca="1">ROUND(OFFSET(Projekt!$K$8,$A458,Z$446),0)</f>
        <v>0</v>
      </c>
      <c r="AA458" s="189">
        <f ca="1">ROUND(OFFSET(Projekt!$K$8,$A458,AA$446),0)</f>
        <v>0</v>
      </c>
      <c r="AB458" s="189">
        <f ca="1">ROUND(OFFSET(Projekt!$K$8,$A458,AB$446),0)</f>
        <v>0</v>
      </c>
      <c r="AC458" s="189">
        <f ca="1">ROUND(OFFSET(Projekt!$K$8,$A458,AC$446),0)</f>
        <v>0</v>
      </c>
      <c r="AD458" s="189">
        <f ca="1">ROUND(OFFSET(Projekt!$K$8,$A458,AD$446),0)</f>
        <v>0</v>
      </c>
      <c r="AE458" s="189">
        <f ca="1">ROUND(OFFSET(Projekt!$K$8,$A458,AE$446),0)</f>
        <v>0</v>
      </c>
      <c r="AF458" s="189">
        <f ca="1">ROUND(OFFSET(Projekt!$K$8,$A458,AF$446),0)</f>
        <v>0</v>
      </c>
      <c r="AG458" s="189">
        <f ca="1">ROUND(OFFSET(Projekt!$K$8,$A458,AG$446),0)</f>
        <v>0</v>
      </c>
    </row>
    <row r="459" spans="1:33" x14ac:dyDescent="0.35">
      <c r="A459" s="1">
        <f t="shared" si="351"/>
        <v>22</v>
      </c>
      <c r="B459" s="1" t="str">
        <f ca="1">IF(ISTEXT(OFFSET(Projekt!$B$8,$A459,B$446)),OFFSET(Projekt!$B$8,$A459,B$446),"")</f>
        <v/>
      </c>
      <c r="C459" s="1" t="str">
        <f ca="1">IF(ISTEXT(OFFSET(Projekt!$B$8,$A459,C$446)),OFFSET(Projekt!$B$8,$A459,C$446),"")</f>
        <v/>
      </c>
      <c r="D459" s="1" t="str">
        <f ca="1">IF(ISTEXT(OFFSET(Projekt!$B$8,$A459,D$446)),OFFSET(Projekt!$B$8,$A459,D$446),"")</f>
        <v/>
      </c>
      <c r="E459" s="1" t="str">
        <f ca="1">IF(ISTEXT(OFFSET(Projekt!$B$8,$A459,E$446)),OFFSET(Projekt!$B$8,$A459,E$446),"")</f>
        <v/>
      </c>
      <c r="F459" s="1" t="str">
        <f ca="1">IF(ISTEXT(OFFSET(Projekt!$B$8,$A459,F$446)),OFFSET(Projekt!$B$8,$A459,F$446),"")</f>
        <v/>
      </c>
      <c r="U459" s="189">
        <f ca="1">ROUND(OFFSET(Projekt!$K$8,$A459,U$446),0)</f>
        <v>0</v>
      </c>
      <c r="V459" s="189">
        <f ca="1">ROUND(OFFSET(Projekt!$K$8,$A459,V$446),0)</f>
        <v>0</v>
      </c>
      <c r="W459" s="189">
        <f ca="1">ROUND(OFFSET(Projekt!$K$8,$A459,W$446),0)</f>
        <v>0</v>
      </c>
      <c r="X459" s="189">
        <f ca="1">ROUND(OFFSET(Projekt!$K$8,$A459,X$446),0)</f>
        <v>0</v>
      </c>
      <c r="Y459" s="189">
        <f ca="1">ROUND(OFFSET(Projekt!$K$8,$A459,Y$446),0)</f>
        <v>0</v>
      </c>
      <c r="Z459" s="189">
        <f ca="1">ROUND(OFFSET(Projekt!$K$8,$A459,Z$446),0)</f>
        <v>0</v>
      </c>
      <c r="AA459" s="189">
        <f ca="1">ROUND(OFFSET(Projekt!$K$8,$A459,AA$446),0)</f>
        <v>0</v>
      </c>
      <c r="AB459" s="189">
        <f ca="1">ROUND(OFFSET(Projekt!$K$8,$A459,AB$446),0)</f>
        <v>0</v>
      </c>
      <c r="AC459" s="189">
        <f ca="1">ROUND(OFFSET(Projekt!$K$8,$A459,AC$446),0)</f>
        <v>0</v>
      </c>
      <c r="AD459" s="189">
        <f ca="1">ROUND(OFFSET(Projekt!$K$8,$A459,AD$446),0)</f>
        <v>0</v>
      </c>
      <c r="AE459" s="189">
        <f ca="1">ROUND(OFFSET(Projekt!$K$8,$A459,AE$446),0)</f>
        <v>0</v>
      </c>
      <c r="AF459" s="189">
        <f ca="1">ROUND(OFFSET(Projekt!$K$8,$A459,AF$446),0)</f>
        <v>0</v>
      </c>
      <c r="AG459" s="189">
        <f ca="1">ROUND(OFFSET(Projekt!$K$8,$A459,AG$446),0)</f>
        <v>0</v>
      </c>
    </row>
    <row r="460" spans="1:33" x14ac:dyDescent="0.35">
      <c r="A460" s="1">
        <f t="shared" si="351"/>
        <v>24</v>
      </c>
      <c r="B460" s="1" t="str">
        <f ca="1">IF(ISTEXT(OFFSET(Projekt!$B$8,$A460,B$446)),OFFSET(Projekt!$B$8,$A460,B$446),"")</f>
        <v/>
      </c>
      <c r="C460" s="1" t="str">
        <f ca="1">IF(ISTEXT(OFFSET(Projekt!$B$8,$A460,C$446)),OFFSET(Projekt!$B$8,$A460,C$446),"")</f>
        <v/>
      </c>
      <c r="D460" s="1" t="str">
        <f ca="1">IF(ISTEXT(OFFSET(Projekt!$B$8,$A460,D$446)),OFFSET(Projekt!$B$8,$A460,D$446),"")</f>
        <v/>
      </c>
      <c r="E460" s="1" t="str">
        <f ca="1">IF(ISTEXT(OFFSET(Projekt!$B$8,$A460,E$446)),OFFSET(Projekt!$B$8,$A460,E$446),"")</f>
        <v/>
      </c>
      <c r="F460" s="1" t="str">
        <f ca="1">IF(ISTEXT(OFFSET(Projekt!$B$8,$A460,F$446)),OFFSET(Projekt!$B$8,$A460,F$446),"")</f>
        <v/>
      </c>
      <c r="U460" s="189">
        <f ca="1">ROUND(OFFSET(Projekt!$K$8,$A460,U$446),0)</f>
        <v>0</v>
      </c>
      <c r="V460" s="189">
        <f ca="1">ROUND(OFFSET(Projekt!$K$8,$A460,V$446),0)</f>
        <v>0</v>
      </c>
      <c r="W460" s="189">
        <f ca="1">ROUND(OFFSET(Projekt!$K$8,$A460,W$446),0)</f>
        <v>0</v>
      </c>
      <c r="X460" s="189">
        <f ca="1">ROUND(OFFSET(Projekt!$K$8,$A460,X$446),0)</f>
        <v>0</v>
      </c>
      <c r="Y460" s="189">
        <f ca="1">ROUND(OFFSET(Projekt!$K$8,$A460,Y$446),0)</f>
        <v>0</v>
      </c>
      <c r="Z460" s="189">
        <f ca="1">ROUND(OFFSET(Projekt!$K$8,$A460,Z$446),0)</f>
        <v>0</v>
      </c>
      <c r="AA460" s="189">
        <f ca="1">ROUND(OFFSET(Projekt!$K$8,$A460,AA$446),0)</f>
        <v>0</v>
      </c>
      <c r="AB460" s="189">
        <f ca="1">ROUND(OFFSET(Projekt!$K$8,$A460,AB$446),0)</f>
        <v>0</v>
      </c>
      <c r="AC460" s="189">
        <f ca="1">ROUND(OFFSET(Projekt!$K$8,$A460,AC$446),0)</f>
        <v>0</v>
      </c>
      <c r="AD460" s="189">
        <f ca="1">ROUND(OFFSET(Projekt!$K$8,$A460,AD$446),0)</f>
        <v>0</v>
      </c>
      <c r="AE460" s="189">
        <f ca="1">ROUND(OFFSET(Projekt!$K$8,$A460,AE$446),0)</f>
        <v>0</v>
      </c>
      <c r="AF460" s="189">
        <f ca="1">ROUND(OFFSET(Projekt!$K$8,$A460,AF$446),0)</f>
        <v>0</v>
      </c>
      <c r="AG460" s="189">
        <f ca="1">ROUND(OFFSET(Projekt!$K$8,$A460,AG$446),0)</f>
        <v>0</v>
      </c>
    </row>
    <row r="461" spans="1:33" x14ac:dyDescent="0.35">
      <c r="A461" s="1">
        <f t="shared" si="351"/>
        <v>26</v>
      </c>
      <c r="B461" s="1" t="str">
        <f ca="1">IF(ISTEXT(OFFSET(Projekt!$B$8,$A461,B$446)),OFFSET(Projekt!$B$8,$A461,B$446),"")</f>
        <v/>
      </c>
      <c r="C461" s="1" t="str">
        <f ca="1">IF(ISTEXT(OFFSET(Projekt!$B$8,$A461,C$446)),OFFSET(Projekt!$B$8,$A461,C$446),"")</f>
        <v/>
      </c>
      <c r="D461" s="1" t="str">
        <f ca="1">IF(ISTEXT(OFFSET(Projekt!$B$8,$A461,D$446)),OFFSET(Projekt!$B$8,$A461,D$446),"")</f>
        <v/>
      </c>
      <c r="E461" s="1" t="str">
        <f ca="1">IF(ISTEXT(OFFSET(Projekt!$B$8,$A461,E$446)),OFFSET(Projekt!$B$8,$A461,E$446),"")</f>
        <v/>
      </c>
      <c r="F461" s="1" t="str">
        <f ca="1">IF(ISTEXT(OFFSET(Projekt!$B$8,$A461,F$446)),OFFSET(Projekt!$B$8,$A461,F$446),"")</f>
        <v/>
      </c>
      <c r="U461" s="189">
        <f ca="1">ROUND(OFFSET(Projekt!$K$8,$A461,U$446),0)</f>
        <v>0</v>
      </c>
      <c r="V461" s="189">
        <f ca="1">ROUND(OFFSET(Projekt!$K$8,$A461,V$446),0)</f>
        <v>0</v>
      </c>
      <c r="W461" s="189">
        <f ca="1">ROUND(OFFSET(Projekt!$K$8,$A461,W$446),0)</f>
        <v>0</v>
      </c>
      <c r="X461" s="189">
        <f ca="1">ROUND(OFFSET(Projekt!$K$8,$A461,X$446),0)</f>
        <v>0</v>
      </c>
      <c r="Y461" s="189">
        <f ca="1">ROUND(OFFSET(Projekt!$K$8,$A461,Y$446),0)</f>
        <v>0</v>
      </c>
      <c r="Z461" s="189">
        <f ca="1">ROUND(OFFSET(Projekt!$K$8,$A461,Z$446),0)</f>
        <v>0</v>
      </c>
      <c r="AA461" s="189">
        <f ca="1">ROUND(OFFSET(Projekt!$K$8,$A461,AA$446),0)</f>
        <v>0</v>
      </c>
      <c r="AB461" s="189">
        <f ca="1">ROUND(OFFSET(Projekt!$K$8,$A461,AB$446),0)</f>
        <v>0</v>
      </c>
      <c r="AC461" s="189">
        <f ca="1">ROUND(OFFSET(Projekt!$K$8,$A461,AC$446),0)</f>
        <v>0</v>
      </c>
      <c r="AD461" s="189">
        <f ca="1">ROUND(OFFSET(Projekt!$K$8,$A461,AD$446),0)</f>
        <v>0</v>
      </c>
      <c r="AE461" s="189">
        <f ca="1">ROUND(OFFSET(Projekt!$K$8,$A461,AE$446),0)</f>
        <v>0</v>
      </c>
      <c r="AF461" s="189">
        <f ca="1">ROUND(OFFSET(Projekt!$K$8,$A461,AF$446),0)</f>
        <v>0</v>
      </c>
      <c r="AG461" s="189">
        <f ca="1">ROUND(OFFSET(Projekt!$K$8,$A461,AG$446),0)</f>
        <v>0</v>
      </c>
    </row>
    <row r="462" spans="1:33" x14ac:dyDescent="0.35">
      <c r="A462" s="1">
        <f t="shared" si="351"/>
        <v>28</v>
      </c>
      <c r="B462" s="1" t="str">
        <f ca="1">IF(ISTEXT(OFFSET(Projekt!$B$8,$A462,B$446)),OFFSET(Projekt!$B$8,$A462,B$446),"")</f>
        <v/>
      </c>
      <c r="C462" s="1" t="str">
        <f ca="1">IF(ISTEXT(OFFSET(Projekt!$B$8,$A462,C$446)),OFFSET(Projekt!$B$8,$A462,C$446),"")</f>
        <v/>
      </c>
      <c r="D462" s="1" t="str">
        <f ca="1">IF(ISTEXT(OFFSET(Projekt!$B$8,$A462,D$446)),OFFSET(Projekt!$B$8,$A462,D$446),"")</f>
        <v/>
      </c>
      <c r="E462" s="1" t="str">
        <f ca="1">IF(ISTEXT(OFFSET(Projekt!$B$8,$A462,E$446)),OFFSET(Projekt!$B$8,$A462,E$446),"")</f>
        <v/>
      </c>
      <c r="F462" s="1" t="str">
        <f ca="1">IF(ISTEXT(OFFSET(Projekt!$B$8,$A462,F$446)),OFFSET(Projekt!$B$8,$A462,F$446),"")</f>
        <v/>
      </c>
      <c r="U462" s="189">
        <f ca="1">ROUND(OFFSET(Projekt!$K$8,$A462,U$446),0)</f>
        <v>0</v>
      </c>
      <c r="V462" s="189">
        <f ca="1">ROUND(OFFSET(Projekt!$K$8,$A462,V$446),0)</f>
        <v>0</v>
      </c>
      <c r="W462" s="189">
        <f ca="1">ROUND(OFFSET(Projekt!$K$8,$A462,W$446),0)</f>
        <v>0</v>
      </c>
      <c r="X462" s="189">
        <f ca="1">ROUND(OFFSET(Projekt!$K$8,$A462,X$446),0)</f>
        <v>0</v>
      </c>
      <c r="Y462" s="189">
        <f ca="1">ROUND(OFFSET(Projekt!$K$8,$A462,Y$446),0)</f>
        <v>0</v>
      </c>
      <c r="Z462" s="189">
        <f ca="1">ROUND(OFFSET(Projekt!$K$8,$A462,Z$446),0)</f>
        <v>0</v>
      </c>
      <c r="AA462" s="189">
        <f ca="1">ROUND(OFFSET(Projekt!$K$8,$A462,AA$446),0)</f>
        <v>0</v>
      </c>
      <c r="AB462" s="189">
        <f ca="1">ROUND(OFFSET(Projekt!$K$8,$A462,AB$446),0)</f>
        <v>0</v>
      </c>
      <c r="AC462" s="189">
        <f ca="1">ROUND(OFFSET(Projekt!$K$8,$A462,AC$446),0)</f>
        <v>0</v>
      </c>
      <c r="AD462" s="189">
        <f ca="1">ROUND(OFFSET(Projekt!$K$8,$A462,AD$446),0)</f>
        <v>0</v>
      </c>
      <c r="AE462" s="189">
        <f ca="1">ROUND(OFFSET(Projekt!$K$8,$A462,AE$446),0)</f>
        <v>0</v>
      </c>
      <c r="AF462" s="189">
        <f ca="1">ROUND(OFFSET(Projekt!$K$8,$A462,AF$446),0)</f>
        <v>0</v>
      </c>
      <c r="AG462" s="189">
        <f ca="1">ROUND(OFFSET(Projekt!$K$8,$A462,AG$446),0)</f>
        <v>0</v>
      </c>
    </row>
    <row r="463" spans="1:33" x14ac:dyDescent="0.35">
      <c r="A463" s="1">
        <f t="shared" si="351"/>
        <v>30</v>
      </c>
      <c r="B463" s="1" t="str">
        <f ca="1">IF(ISTEXT(OFFSET(Projekt!$B$8,$A463,B$446)),OFFSET(Projekt!$B$8,$A463,B$446),"")</f>
        <v/>
      </c>
      <c r="C463" s="1" t="str">
        <f ca="1">IF(ISTEXT(OFFSET(Projekt!$B$8,$A463,C$446)),OFFSET(Projekt!$B$8,$A463,C$446),"")</f>
        <v/>
      </c>
      <c r="D463" s="1" t="str">
        <f ca="1">IF(ISTEXT(OFFSET(Projekt!$B$8,$A463,D$446)),OFFSET(Projekt!$B$8,$A463,D$446),"")</f>
        <v/>
      </c>
      <c r="E463" s="1" t="str">
        <f ca="1">IF(ISTEXT(OFFSET(Projekt!$B$8,$A463,E$446)),OFFSET(Projekt!$B$8,$A463,E$446),"")</f>
        <v/>
      </c>
      <c r="F463" s="1" t="str">
        <f ca="1">IF(ISTEXT(OFFSET(Projekt!$B$8,$A463,F$446)),OFFSET(Projekt!$B$8,$A463,F$446),"")</f>
        <v/>
      </c>
      <c r="U463" s="189">
        <f ca="1">ROUND(OFFSET(Projekt!$K$8,$A463,U$446),0)</f>
        <v>0</v>
      </c>
      <c r="V463" s="189">
        <f ca="1">ROUND(OFFSET(Projekt!$K$8,$A463,V$446),0)</f>
        <v>0</v>
      </c>
      <c r="W463" s="189">
        <f ca="1">ROUND(OFFSET(Projekt!$K$8,$A463,W$446),0)</f>
        <v>0</v>
      </c>
      <c r="X463" s="189">
        <f ca="1">ROUND(OFFSET(Projekt!$K$8,$A463,X$446),0)</f>
        <v>0</v>
      </c>
      <c r="Y463" s="189">
        <f ca="1">ROUND(OFFSET(Projekt!$K$8,$A463,Y$446),0)</f>
        <v>0</v>
      </c>
      <c r="Z463" s="189">
        <f ca="1">ROUND(OFFSET(Projekt!$K$8,$A463,Z$446),0)</f>
        <v>0</v>
      </c>
      <c r="AA463" s="189">
        <f ca="1">ROUND(OFFSET(Projekt!$K$8,$A463,AA$446),0)</f>
        <v>0</v>
      </c>
      <c r="AB463" s="189">
        <f ca="1">ROUND(OFFSET(Projekt!$K$8,$A463,AB$446),0)</f>
        <v>0</v>
      </c>
      <c r="AC463" s="189">
        <f ca="1">ROUND(OFFSET(Projekt!$K$8,$A463,AC$446),0)</f>
        <v>0</v>
      </c>
      <c r="AD463" s="189">
        <f ca="1">ROUND(OFFSET(Projekt!$K$8,$A463,AD$446),0)</f>
        <v>0</v>
      </c>
      <c r="AE463" s="189">
        <f ca="1">ROUND(OFFSET(Projekt!$K$8,$A463,AE$446),0)</f>
        <v>0</v>
      </c>
      <c r="AF463" s="189">
        <f ca="1">ROUND(OFFSET(Projekt!$K$8,$A463,AF$446),0)</f>
        <v>0</v>
      </c>
      <c r="AG463" s="189">
        <f ca="1">ROUND(OFFSET(Projekt!$K$8,$A463,AG$446),0)</f>
        <v>0</v>
      </c>
    </row>
    <row r="464" spans="1:33" x14ac:dyDescent="0.35">
      <c r="A464" s="1">
        <f t="shared" si="351"/>
        <v>32</v>
      </c>
      <c r="B464" s="1" t="str">
        <f ca="1">IF(ISTEXT(OFFSET(Projekt!$B$8,$A464,B$446)),OFFSET(Projekt!$B$8,$A464,B$446),"")</f>
        <v/>
      </c>
      <c r="C464" s="1" t="str">
        <f ca="1">IF(ISTEXT(OFFSET(Projekt!$B$8,$A464,C$446)),OFFSET(Projekt!$B$8,$A464,C$446),"")</f>
        <v/>
      </c>
      <c r="D464" s="1" t="str">
        <f ca="1">IF(ISTEXT(OFFSET(Projekt!$B$8,$A464,D$446)),OFFSET(Projekt!$B$8,$A464,D$446),"")</f>
        <v/>
      </c>
      <c r="E464" s="1" t="str">
        <f ca="1">IF(ISTEXT(OFFSET(Projekt!$B$8,$A464,E$446)),OFFSET(Projekt!$B$8,$A464,E$446),"")</f>
        <v/>
      </c>
      <c r="F464" s="1" t="str">
        <f ca="1">IF(ISTEXT(OFFSET(Projekt!$B$8,$A464,F$446)),OFFSET(Projekt!$B$8,$A464,F$446),"")</f>
        <v/>
      </c>
      <c r="U464" s="189">
        <f ca="1">ROUND(OFFSET(Projekt!$K$8,$A464,U$446),0)</f>
        <v>0</v>
      </c>
      <c r="V464" s="189">
        <f ca="1">ROUND(OFFSET(Projekt!$K$8,$A464,V$446),0)</f>
        <v>0</v>
      </c>
      <c r="W464" s="189">
        <f ca="1">ROUND(OFFSET(Projekt!$K$8,$A464,W$446),0)</f>
        <v>0</v>
      </c>
      <c r="X464" s="189">
        <f ca="1">ROUND(OFFSET(Projekt!$K$8,$A464,X$446),0)</f>
        <v>0</v>
      </c>
      <c r="Y464" s="189">
        <f ca="1">ROUND(OFFSET(Projekt!$K$8,$A464,Y$446),0)</f>
        <v>0</v>
      </c>
      <c r="Z464" s="189">
        <f ca="1">ROUND(OFFSET(Projekt!$K$8,$A464,Z$446),0)</f>
        <v>0</v>
      </c>
      <c r="AA464" s="189">
        <f ca="1">ROUND(OFFSET(Projekt!$K$8,$A464,AA$446),0)</f>
        <v>0</v>
      </c>
      <c r="AB464" s="189">
        <f ca="1">ROUND(OFFSET(Projekt!$K$8,$A464,AB$446),0)</f>
        <v>0</v>
      </c>
      <c r="AC464" s="189">
        <f ca="1">ROUND(OFFSET(Projekt!$K$8,$A464,AC$446),0)</f>
        <v>0</v>
      </c>
      <c r="AD464" s="189">
        <f ca="1">ROUND(OFFSET(Projekt!$K$8,$A464,AD$446),0)</f>
        <v>0</v>
      </c>
      <c r="AE464" s="189">
        <f ca="1">ROUND(OFFSET(Projekt!$K$8,$A464,AE$446),0)</f>
        <v>0</v>
      </c>
      <c r="AF464" s="189">
        <f ca="1">ROUND(OFFSET(Projekt!$K$8,$A464,AF$446),0)</f>
        <v>0</v>
      </c>
      <c r="AG464" s="189">
        <f ca="1">ROUND(OFFSET(Projekt!$K$8,$A464,AG$446),0)</f>
        <v>0</v>
      </c>
    </row>
    <row r="465" spans="1:33" x14ac:dyDescent="0.35">
      <c r="A465" s="1">
        <f t="shared" si="351"/>
        <v>34</v>
      </c>
      <c r="B465" s="1" t="str">
        <f ca="1">IF(ISTEXT(OFFSET(Projekt!$B$8,$A465,B$446)),OFFSET(Projekt!$B$8,$A465,B$446),"")</f>
        <v/>
      </c>
      <c r="C465" s="1" t="str">
        <f ca="1">IF(ISTEXT(OFFSET(Projekt!$B$8,$A465,C$446)),OFFSET(Projekt!$B$8,$A465,C$446),"")</f>
        <v/>
      </c>
      <c r="D465" s="1" t="str">
        <f ca="1">IF(ISTEXT(OFFSET(Projekt!$B$8,$A465,D$446)),OFFSET(Projekt!$B$8,$A465,D$446),"")</f>
        <v/>
      </c>
      <c r="E465" s="1" t="str">
        <f ca="1">IF(ISTEXT(OFFSET(Projekt!$B$8,$A465,E$446)),OFFSET(Projekt!$B$8,$A465,E$446),"")</f>
        <v/>
      </c>
      <c r="F465" s="1" t="str">
        <f ca="1">IF(ISTEXT(OFFSET(Projekt!$B$8,$A465,F$446)),OFFSET(Projekt!$B$8,$A465,F$446),"")</f>
        <v/>
      </c>
      <c r="U465" s="189">
        <f ca="1">ROUND(OFFSET(Projekt!$K$8,$A465,U$446),0)</f>
        <v>0</v>
      </c>
      <c r="V465" s="189">
        <f ca="1">ROUND(OFFSET(Projekt!$K$8,$A465,V$446),0)</f>
        <v>0</v>
      </c>
      <c r="W465" s="189">
        <f ca="1">ROUND(OFFSET(Projekt!$K$8,$A465,W$446),0)</f>
        <v>0</v>
      </c>
      <c r="X465" s="189">
        <f ca="1">ROUND(OFFSET(Projekt!$K$8,$A465,X$446),0)</f>
        <v>0</v>
      </c>
      <c r="Y465" s="189">
        <f ca="1">ROUND(OFFSET(Projekt!$K$8,$A465,Y$446),0)</f>
        <v>0</v>
      </c>
      <c r="Z465" s="189">
        <f ca="1">ROUND(OFFSET(Projekt!$K$8,$A465,Z$446),0)</f>
        <v>0</v>
      </c>
      <c r="AA465" s="189">
        <f ca="1">ROUND(OFFSET(Projekt!$K$8,$A465,AA$446),0)</f>
        <v>0</v>
      </c>
      <c r="AB465" s="189">
        <f ca="1">ROUND(OFFSET(Projekt!$K$8,$A465,AB$446),0)</f>
        <v>0</v>
      </c>
      <c r="AC465" s="189">
        <f ca="1">ROUND(OFFSET(Projekt!$K$8,$A465,AC$446),0)</f>
        <v>0</v>
      </c>
      <c r="AD465" s="189">
        <f ca="1">ROUND(OFFSET(Projekt!$K$8,$A465,AD$446),0)</f>
        <v>0</v>
      </c>
      <c r="AE465" s="189">
        <f ca="1">ROUND(OFFSET(Projekt!$K$8,$A465,AE$446),0)</f>
        <v>0</v>
      </c>
      <c r="AF465" s="189">
        <f ca="1">ROUND(OFFSET(Projekt!$K$8,$A465,AF$446),0)</f>
        <v>0</v>
      </c>
      <c r="AG465" s="189">
        <f ca="1">ROUND(OFFSET(Projekt!$K$8,$A465,AG$446),0)</f>
        <v>0</v>
      </c>
    </row>
    <row r="466" spans="1:33" x14ac:dyDescent="0.35">
      <c r="A466" s="1">
        <f t="shared" si="351"/>
        <v>36</v>
      </c>
      <c r="B466" s="1" t="str">
        <f ca="1">IF(ISTEXT(OFFSET(Projekt!$B$8,$A466,B$446)),OFFSET(Projekt!$B$8,$A466,B$446),"")</f>
        <v/>
      </c>
      <c r="C466" s="1" t="str">
        <f ca="1">IF(ISTEXT(OFFSET(Projekt!$B$8,$A466,C$446)),OFFSET(Projekt!$B$8,$A466,C$446),"")</f>
        <v/>
      </c>
      <c r="D466" s="1" t="str">
        <f ca="1">IF(ISTEXT(OFFSET(Projekt!$B$8,$A466,D$446)),OFFSET(Projekt!$B$8,$A466,D$446),"")</f>
        <v/>
      </c>
      <c r="E466" s="1" t="str">
        <f ca="1">IF(ISTEXT(OFFSET(Projekt!$B$8,$A466,E$446)),OFFSET(Projekt!$B$8,$A466,E$446),"")</f>
        <v/>
      </c>
      <c r="F466" s="1" t="str">
        <f ca="1">IF(ISTEXT(OFFSET(Projekt!$B$8,$A466,F$446)),OFFSET(Projekt!$B$8,$A466,F$446),"")</f>
        <v/>
      </c>
      <c r="U466" s="189">
        <f ca="1">ROUND(OFFSET(Projekt!$K$8,$A466,U$446),0)</f>
        <v>0</v>
      </c>
      <c r="V466" s="189">
        <f ca="1">ROUND(OFFSET(Projekt!$K$8,$A466,V$446),0)</f>
        <v>0</v>
      </c>
      <c r="W466" s="189">
        <f ca="1">ROUND(OFFSET(Projekt!$K$8,$A466,W$446),0)</f>
        <v>0</v>
      </c>
      <c r="X466" s="189">
        <f ca="1">ROUND(OFFSET(Projekt!$K$8,$A466,X$446),0)</f>
        <v>0</v>
      </c>
      <c r="Y466" s="189">
        <f ca="1">ROUND(OFFSET(Projekt!$K$8,$A466,Y$446),0)</f>
        <v>0</v>
      </c>
      <c r="Z466" s="189">
        <f ca="1">ROUND(OFFSET(Projekt!$K$8,$A466,Z$446),0)</f>
        <v>0</v>
      </c>
      <c r="AA466" s="189">
        <f ca="1">ROUND(OFFSET(Projekt!$K$8,$A466,AA$446),0)</f>
        <v>0</v>
      </c>
      <c r="AB466" s="189">
        <f ca="1">ROUND(OFFSET(Projekt!$K$8,$A466,AB$446),0)</f>
        <v>0</v>
      </c>
      <c r="AC466" s="189">
        <f ca="1">ROUND(OFFSET(Projekt!$K$8,$A466,AC$446),0)</f>
        <v>0</v>
      </c>
      <c r="AD466" s="189">
        <f ca="1">ROUND(OFFSET(Projekt!$K$8,$A466,AD$446),0)</f>
        <v>0</v>
      </c>
      <c r="AE466" s="189">
        <f ca="1">ROUND(OFFSET(Projekt!$K$8,$A466,AE$446),0)</f>
        <v>0</v>
      </c>
      <c r="AF466" s="189">
        <f ca="1">ROUND(OFFSET(Projekt!$K$8,$A466,AF$446),0)</f>
        <v>0</v>
      </c>
      <c r="AG466" s="189">
        <f ca="1">ROUND(OFFSET(Projekt!$K$8,$A466,AG$446),0)</f>
        <v>0</v>
      </c>
    </row>
    <row r="467" spans="1:33" x14ac:dyDescent="0.35">
      <c r="A467" s="1">
        <f t="shared" si="351"/>
        <v>38</v>
      </c>
      <c r="B467" s="1" t="str">
        <f ca="1">IF(ISTEXT(OFFSET(Projekt!$B$8,$A467,B$446)),OFFSET(Projekt!$B$8,$A467,B$446),"")</f>
        <v/>
      </c>
      <c r="C467" s="1" t="str">
        <f ca="1">IF(ISTEXT(OFFSET(Projekt!$B$8,$A467,C$446)),OFFSET(Projekt!$B$8,$A467,C$446),"")</f>
        <v/>
      </c>
      <c r="D467" s="1" t="str">
        <f ca="1">IF(ISTEXT(OFFSET(Projekt!$B$8,$A467,D$446)),OFFSET(Projekt!$B$8,$A467,D$446),"")</f>
        <v/>
      </c>
      <c r="E467" s="1" t="str">
        <f ca="1">IF(ISTEXT(OFFSET(Projekt!$B$8,$A467,E$446)),OFFSET(Projekt!$B$8,$A467,E$446),"")</f>
        <v/>
      </c>
      <c r="F467" s="1" t="str">
        <f ca="1">IF(ISTEXT(OFFSET(Projekt!$B$8,$A467,F$446)),OFFSET(Projekt!$B$8,$A467,F$446),"")</f>
        <v/>
      </c>
      <c r="U467" s="189">
        <f ca="1">ROUND(OFFSET(Projekt!$K$8,$A467,U$446),0)</f>
        <v>0</v>
      </c>
      <c r="V467" s="189">
        <f ca="1">ROUND(OFFSET(Projekt!$K$8,$A467,V$446),0)</f>
        <v>0</v>
      </c>
      <c r="W467" s="189">
        <f ca="1">ROUND(OFFSET(Projekt!$K$8,$A467,W$446),0)</f>
        <v>0</v>
      </c>
      <c r="X467" s="189">
        <f ca="1">ROUND(OFFSET(Projekt!$K$8,$A467,X$446),0)</f>
        <v>0</v>
      </c>
      <c r="Y467" s="189">
        <f ca="1">ROUND(OFFSET(Projekt!$K$8,$A467,Y$446),0)</f>
        <v>0</v>
      </c>
      <c r="Z467" s="189">
        <f ca="1">ROUND(OFFSET(Projekt!$K$8,$A467,Z$446),0)</f>
        <v>0</v>
      </c>
      <c r="AA467" s="189">
        <f ca="1">ROUND(OFFSET(Projekt!$K$8,$A467,AA$446),0)</f>
        <v>0</v>
      </c>
      <c r="AB467" s="189">
        <f ca="1">ROUND(OFFSET(Projekt!$K$8,$A467,AB$446),0)</f>
        <v>0</v>
      </c>
      <c r="AC467" s="189">
        <f ca="1">ROUND(OFFSET(Projekt!$K$8,$A467,AC$446),0)</f>
        <v>0</v>
      </c>
      <c r="AD467" s="189">
        <f ca="1">ROUND(OFFSET(Projekt!$K$8,$A467,AD$446),0)</f>
        <v>0</v>
      </c>
      <c r="AE467" s="189">
        <f ca="1">ROUND(OFFSET(Projekt!$K$8,$A467,AE$446),0)</f>
        <v>0</v>
      </c>
      <c r="AF467" s="189">
        <f ca="1">ROUND(OFFSET(Projekt!$K$8,$A467,AF$446),0)</f>
        <v>0</v>
      </c>
      <c r="AG467" s="189">
        <f ca="1">ROUND(OFFSET(Projekt!$K$8,$A467,AG$446),0)</f>
        <v>0</v>
      </c>
    </row>
    <row r="468" spans="1:33" x14ac:dyDescent="0.35">
      <c r="A468" s="1">
        <f t="shared" si="351"/>
        <v>40</v>
      </c>
      <c r="B468" s="1" t="str">
        <f ca="1">IF(ISTEXT(OFFSET(Projekt!$B$8,$A468,B$446)),OFFSET(Projekt!$B$8,$A468,B$446),"")</f>
        <v/>
      </c>
      <c r="C468" s="1" t="str">
        <f ca="1">IF(ISTEXT(OFFSET(Projekt!$B$8,$A468,C$446)),OFFSET(Projekt!$B$8,$A468,C$446),"")</f>
        <v/>
      </c>
      <c r="D468" s="1" t="str">
        <f ca="1">IF(ISTEXT(OFFSET(Projekt!$B$8,$A468,D$446)),OFFSET(Projekt!$B$8,$A468,D$446),"")</f>
        <v/>
      </c>
      <c r="E468" s="1" t="str">
        <f ca="1">IF(ISTEXT(OFFSET(Projekt!$B$8,$A468,E$446)),OFFSET(Projekt!$B$8,$A468,E$446),"")</f>
        <v/>
      </c>
      <c r="F468" s="1" t="str">
        <f ca="1">IF(ISTEXT(OFFSET(Projekt!$B$8,$A468,F$446)),OFFSET(Projekt!$B$8,$A468,F$446),"")</f>
        <v/>
      </c>
      <c r="U468" s="189">
        <f ca="1">ROUND(OFFSET(Projekt!$K$8,$A468,U$446),0)</f>
        <v>0</v>
      </c>
      <c r="V468" s="189">
        <f ca="1">ROUND(OFFSET(Projekt!$K$8,$A468,V$446),0)</f>
        <v>0</v>
      </c>
      <c r="W468" s="189">
        <f ca="1">ROUND(OFFSET(Projekt!$K$8,$A468,W$446),0)</f>
        <v>0</v>
      </c>
      <c r="X468" s="189">
        <f ca="1">ROUND(OFFSET(Projekt!$K$8,$A468,X$446),0)</f>
        <v>0</v>
      </c>
      <c r="Y468" s="189">
        <f ca="1">ROUND(OFFSET(Projekt!$K$8,$A468,Y$446),0)</f>
        <v>0</v>
      </c>
      <c r="Z468" s="189">
        <f ca="1">ROUND(OFFSET(Projekt!$K$8,$A468,Z$446),0)</f>
        <v>0</v>
      </c>
      <c r="AA468" s="189">
        <f ca="1">ROUND(OFFSET(Projekt!$K$8,$A468,AA$446),0)</f>
        <v>0</v>
      </c>
      <c r="AB468" s="189">
        <f ca="1">ROUND(OFFSET(Projekt!$K$8,$A468,AB$446),0)</f>
        <v>0</v>
      </c>
      <c r="AC468" s="189">
        <f ca="1">ROUND(OFFSET(Projekt!$K$8,$A468,AC$446),0)</f>
        <v>0</v>
      </c>
      <c r="AD468" s="189">
        <f ca="1">ROUND(OFFSET(Projekt!$K$8,$A468,AD$446),0)</f>
        <v>0</v>
      </c>
      <c r="AE468" s="189">
        <f ca="1">ROUND(OFFSET(Projekt!$K$8,$A468,AE$446),0)</f>
        <v>0</v>
      </c>
      <c r="AF468" s="189">
        <f ca="1">ROUND(OFFSET(Projekt!$K$8,$A468,AF$446),0)</f>
        <v>0</v>
      </c>
      <c r="AG468" s="189">
        <f ca="1">ROUND(OFFSET(Projekt!$K$8,$A468,AG$446),0)</f>
        <v>0</v>
      </c>
    </row>
    <row r="469" spans="1:33" x14ac:dyDescent="0.35">
      <c r="A469" s="1">
        <f t="shared" si="351"/>
        <v>42</v>
      </c>
      <c r="B469" s="1" t="str">
        <f ca="1">IF(ISTEXT(OFFSET(Projekt!$B$8,$A469,B$446)),OFFSET(Projekt!$B$8,$A469,B$446),"")</f>
        <v/>
      </c>
      <c r="C469" s="1" t="str">
        <f ca="1">IF(ISTEXT(OFFSET(Projekt!$B$8,$A469,C$446)),OFFSET(Projekt!$B$8,$A469,C$446),"")</f>
        <v/>
      </c>
      <c r="D469" s="1" t="str">
        <f ca="1">IF(ISTEXT(OFFSET(Projekt!$B$8,$A469,D$446)),OFFSET(Projekt!$B$8,$A469,D$446),"")</f>
        <v/>
      </c>
      <c r="E469" s="1" t="str">
        <f ca="1">IF(ISTEXT(OFFSET(Projekt!$B$8,$A469,E$446)),OFFSET(Projekt!$B$8,$A469,E$446),"")</f>
        <v/>
      </c>
      <c r="F469" s="1" t="str">
        <f ca="1">IF(ISTEXT(OFFSET(Projekt!$B$8,$A469,F$446)),OFFSET(Projekt!$B$8,$A469,F$446),"")</f>
        <v/>
      </c>
      <c r="U469" s="189">
        <f ca="1">ROUND(OFFSET(Projekt!$K$8,$A469,U$446),0)</f>
        <v>0</v>
      </c>
      <c r="V469" s="189">
        <f ca="1">ROUND(OFFSET(Projekt!$K$8,$A469,V$446),0)</f>
        <v>0</v>
      </c>
      <c r="W469" s="189">
        <f ca="1">ROUND(OFFSET(Projekt!$K$8,$A469,W$446),0)</f>
        <v>0</v>
      </c>
      <c r="X469" s="189">
        <f ca="1">ROUND(OFFSET(Projekt!$K$8,$A469,X$446),0)</f>
        <v>0</v>
      </c>
      <c r="Y469" s="189">
        <f ca="1">ROUND(OFFSET(Projekt!$K$8,$A469,Y$446),0)</f>
        <v>0</v>
      </c>
      <c r="Z469" s="189">
        <f ca="1">ROUND(OFFSET(Projekt!$K$8,$A469,Z$446),0)</f>
        <v>0</v>
      </c>
      <c r="AA469" s="189">
        <f ca="1">ROUND(OFFSET(Projekt!$K$8,$A469,AA$446),0)</f>
        <v>0</v>
      </c>
      <c r="AB469" s="189">
        <f ca="1">ROUND(OFFSET(Projekt!$K$8,$A469,AB$446),0)</f>
        <v>0</v>
      </c>
      <c r="AC469" s="189">
        <f ca="1">ROUND(OFFSET(Projekt!$K$8,$A469,AC$446),0)</f>
        <v>0</v>
      </c>
      <c r="AD469" s="189">
        <f ca="1">ROUND(OFFSET(Projekt!$K$8,$A469,AD$446),0)</f>
        <v>0</v>
      </c>
      <c r="AE469" s="189">
        <f ca="1">ROUND(OFFSET(Projekt!$K$8,$A469,AE$446),0)</f>
        <v>0</v>
      </c>
      <c r="AF469" s="189">
        <f ca="1">ROUND(OFFSET(Projekt!$K$8,$A469,AF$446),0)</f>
        <v>0</v>
      </c>
      <c r="AG469" s="189">
        <f ca="1">ROUND(OFFSET(Projekt!$K$8,$A469,AG$446),0)</f>
        <v>0</v>
      </c>
    </row>
    <row r="470" spans="1:33" x14ac:dyDescent="0.35">
      <c r="A470" s="1">
        <f t="shared" si="351"/>
        <v>44</v>
      </c>
      <c r="B470" s="1" t="str">
        <f ca="1">IF(ISTEXT(OFFSET(Projekt!$B$8,$A470,B$446)),OFFSET(Projekt!$B$8,$A470,B$446),"")</f>
        <v/>
      </c>
      <c r="C470" s="1" t="str">
        <f ca="1">IF(ISTEXT(OFFSET(Projekt!$B$8,$A470,C$446)),OFFSET(Projekt!$B$8,$A470,C$446),"")</f>
        <v/>
      </c>
      <c r="D470" s="1" t="str">
        <f ca="1">IF(ISTEXT(OFFSET(Projekt!$B$8,$A470,D$446)),OFFSET(Projekt!$B$8,$A470,D$446),"")</f>
        <v/>
      </c>
      <c r="E470" s="1" t="str">
        <f ca="1">IF(ISTEXT(OFFSET(Projekt!$B$8,$A470,E$446)),OFFSET(Projekt!$B$8,$A470,E$446),"")</f>
        <v/>
      </c>
      <c r="F470" s="1" t="str">
        <f ca="1">IF(ISTEXT(OFFSET(Projekt!$B$8,$A470,F$446)),OFFSET(Projekt!$B$8,$A470,F$446),"")</f>
        <v/>
      </c>
      <c r="U470" s="189">
        <f ca="1">ROUND(OFFSET(Projekt!$K$8,$A470,U$446),0)</f>
        <v>0</v>
      </c>
      <c r="V470" s="189">
        <f ca="1">ROUND(OFFSET(Projekt!$K$8,$A470,V$446),0)</f>
        <v>0</v>
      </c>
      <c r="W470" s="189">
        <f ca="1">ROUND(OFFSET(Projekt!$K$8,$A470,W$446),0)</f>
        <v>0</v>
      </c>
      <c r="X470" s="189">
        <f ca="1">ROUND(OFFSET(Projekt!$K$8,$A470,X$446),0)</f>
        <v>0</v>
      </c>
      <c r="Y470" s="189">
        <f ca="1">ROUND(OFFSET(Projekt!$K$8,$A470,Y$446),0)</f>
        <v>0</v>
      </c>
      <c r="Z470" s="189">
        <f ca="1">ROUND(OFFSET(Projekt!$K$8,$A470,Z$446),0)</f>
        <v>0</v>
      </c>
      <c r="AA470" s="189">
        <f ca="1">ROUND(OFFSET(Projekt!$K$8,$A470,AA$446),0)</f>
        <v>0</v>
      </c>
      <c r="AB470" s="189">
        <f ca="1">ROUND(OFFSET(Projekt!$K$8,$A470,AB$446),0)</f>
        <v>0</v>
      </c>
      <c r="AC470" s="189">
        <f ca="1">ROUND(OFFSET(Projekt!$K$8,$A470,AC$446),0)</f>
        <v>0</v>
      </c>
      <c r="AD470" s="189">
        <f ca="1">ROUND(OFFSET(Projekt!$K$8,$A470,AD$446),0)</f>
        <v>0</v>
      </c>
      <c r="AE470" s="189">
        <f ca="1">ROUND(OFFSET(Projekt!$K$8,$A470,AE$446),0)</f>
        <v>0</v>
      </c>
      <c r="AF470" s="189">
        <f ca="1">ROUND(OFFSET(Projekt!$K$8,$A470,AF$446),0)</f>
        <v>0</v>
      </c>
      <c r="AG470" s="189">
        <f ca="1">ROUND(OFFSET(Projekt!$K$8,$A470,AG$446),0)</f>
        <v>0</v>
      </c>
    </row>
    <row r="471" spans="1:33" x14ac:dyDescent="0.35">
      <c r="A471" s="1">
        <f t="shared" si="351"/>
        <v>46</v>
      </c>
      <c r="B471" s="1" t="str">
        <f ca="1">IF(ISTEXT(OFFSET(Projekt!$B$8,$A471,B$446)),OFFSET(Projekt!$B$8,$A471,B$446),"")</f>
        <v/>
      </c>
      <c r="C471" s="1" t="str">
        <f ca="1">IF(ISTEXT(OFFSET(Projekt!$B$8,$A471,C$446)),OFFSET(Projekt!$B$8,$A471,C$446),"")</f>
        <v/>
      </c>
      <c r="D471" s="1" t="str">
        <f ca="1">IF(ISTEXT(OFFSET(Projekt!$B$8,$A471,D$446)),OFFSET(Projekt!$B$8,$A471,D$446),"")</f>
        <v/>
      </c>
      <c r="E471" s="1" t="str">
        <f ca="1">IF(ISTEXT(OFFSET(Projekt!$B$8,$A471,E$446)),OFFSET(Projekt!$B$8,$A471,E$446),"")</f>
        <v/>
      </c>
      <c r="F471" s="1" t="str">
        <f ca="1">IF(ISTEXT(OFFSET(Projekt!$B$8,$A471,F$446)),OFFSET(Projekt!$B$8,$A471,F$446),"")</f>
        <v/>
      </c>
      <c r="U471" s="189">
        <f ca="1">ROUND(OFFSET(Projekt!$K$8,$A471,U$446),0)</f>
        <v>0</v>
      </c>
      <c r="V471" s="189">
        <f ca="1">ROUND(OFFSET(Projekt!$K$8,$A471,V$446),0)</f>
        <v>0</v>
      </c>
      <c r="W471" s="189">
        <f ca="1">ROUND(OFFSET(Projekt!$K$8,$A471,W$446),0)</f>
        <v>0</v>
      </c>
      <c r="X471" s="189">
        <f ca="1">ROUND(OFFSET(Projekt!$K$8,$A471,X$446),0)</f>
        <v>0</v>
      </c>
      <c r="Y471" s="189">
        <f ca="1">ROUND(OFFSET(Projekt!$K$8,$A471,Y$446),0)</f>
        <v>0</v>
      </c>
      <c r="Z471" s="189">
        <f ca="1">ROUND(OFFSET(Projekt!$K$8,$A471,Z$446),0)</f>
        <v>0</v>
      </c>
      <c r="AA471" s="189">
        <f ca="1">ROUND(OFFSET(Projekt!$K$8,$A471,AA$446),0)</f>
        <v>0</v>
      </c>
      <c r="AB471" s="189">
        <f ca="1">ROUND(OFFSET(Projekt!$K$8,$A471,AB$446),0)</f>
        <v>0</v>
      </c>
      <c r="AC471" s="189">
        <f ca="1">ROUND(OFFSET(Projekt!$K$8,$A471,AC$446),0)</f>
        <v>0</v>
      </c>
      <c r="AD471" s="189">
        <f ca="1">ROUND(OFFSET(Projekt!$K$8,$A471,AD$446),0)</f>
        <v>0</v>
      </c>
      <c r="AE471" s="189">
        <f ca="1">ROUND(OFFSET(Projekt!$K$8,$A471,AE$446),0)</f>
        <v>0</v>
      </c>
      <c r="AF471" s="189">
        <f ca="1">ROUND(OFFSET(Projekt!$K$8,$A471,AF$446),0)</f>
        <v>0</v>
      </c>
      <c r="AG471" s="189">
        <f ca="1">ROUND(OFFSET(Projekt!$K$8,$A471,AG$446),0)</f>
        <v>0</v>
      </c>
    </row>
    <row r="472" spans="1:33" x14ac:dyDescent="0.35">
      <c r="A472" s="1">
        <f t="shared" si="351"/>
        <v>48</v>
      </c>
      <c r="B472" s="1" t="str">
        <f ca="1">IF(ISTEXT(OFFSET(Projekt!$B$8,$A472,B$446)),OFFSET(Projekt!$B$8,$A472,B$446),"")</f>
        <v/>
      </c>
      <c r="C472" s="1" t="str">
        <f ca="1">IF(ISTEXT(OFFSET(Projekt!$B$8,$A472,C$446)),OFFSET(Projekt!$B$8,$A472,C$446),"")</f>
        <v/>
      </c>
      <c r="D472" s="1" t="str">
        <f ca="1">IF(ISTEXT(OFFSET(Projekt!$B$8,$A472,D$446)),OFFSET(Projekt!$B$8,$A472,D$446),"")</f>
        <v/>
      </c>
      <c r="E472" s="1" t="str">
        <f ca="1">IF(ISTEXT(OFFSET(Projekt!$B$8,$A472,E$446)),OFFSET(Projekt!$B$8,$A472,E$446),"")</f>
        <v/>
      </c>
      <c r="F472" s="1" t="str">
        <f ca="1">IF(ISTEXT(OFFSET(Projekt!$B$8,$A472,F$446)),OFFSET(Projekt!$B$8,$A472,F$446),"")</f>
        <v/>
      </c>
      <c r="U472" s="189">
        <f ca="1">ROUND(OFFSET(Projekt!$K$8,$A472,U$446),0)</f>
        <v>0</v>
      </c>
      <c r="V472" s="189">
        <f ca="1">ROUND(OFFSET(Projekt!$K$8,$A472,V$446),0)</f>
        <v>0</v>
      </c>
      <c r="W472" s="189">
        <f ca="1">ROUND(OFFSET(Projekt!$K$8,$A472,W$446),0)</f>
        <v>0</v>
      </c>
      <c r="X472" s="189">
        <f ca="1">ROUND(OFFSET(Projekt!$K$8,$A472,X$446),0)</f>
        <v>0</v>
      </c>
      <c r="Y472" s="189">
        <f ca="1">ROUND(OFFSET(Projekt!$K$8,$A472,Y$446),0)</f>
        <v>0</v>
      </c>
      <c r="Z472" s="189">
        <f ca="1">ROUND(OFFSET(Projekt!$K$8,$A472,Z$446),0)</f>
        <v>0</v>
      </c>
      <c r="AA472" s="189">
        <f ca="1">ROUND(OFFSET(Projekt!$K$8,$A472,AA$446),0)</f>
        <v>0</v>
      </c>
      <c r="AB472" s="189">
        <f ca="1">ROUND(OFFSET(Projekt!$K$8,$A472,AB$446),0)</f>
        <v>0</v>
      </c>
      <c r="AC472" s="189">
        <f ca="1">ROUND(OFFSET(Projekt!$K$8,$A472,AC$446),0)</f>
        <v>0</v>
      </c>
      <c r="AD472" s="189">
        <f ca="1">ROUND(OFFSET(Projekt!$K$8,$A472,AD$446),0)</f>
        <v>0</v>
      </c>
      <c r="AE472" s="189">
        <f ca="1">ROUND(OFFSET(Projekt!$K$8,$A472,AE$446),0)</f>
        <v>0</v>
      </c>
      <c r="AF472" s="189">
        <f ca="1">ROUND(OFFSET(Projekt!$K$8,$A472,AF$446),0)</f>
        <v>0</v>
      </c>
      <c r="AG472" s="189">
        <f ca="1">ROUND(OFFSET(Projekt!$K$8,$A472,AG$446),0)</f>
        <v>0</v>
      </c>
    </row>
    <row r="473" spans="1:33" x14ac:dyDescent="0.35">
      <c r="A473" s="1">
        <f t="shared" si="351"/>
        <v>50</v>
      </c>
      <c r="B473" s="1" t="str">
        <f ca="1">IF(ISTEXT(OFFSET(Projekt!$B$8,$A473,B$446)),OFFSET(Projekt!$B$8,$A473,B$446),"")</f>
        <v/>
      </c>
      <c r="C473" s="1" t="str">
        <f ca="1">IF(ISTEXT(OFFSET(Projekt!$B$8,$A473,C$446)),OFFSET(Projekt!$B$8,$A473,C$446),"")</f>
        <v/>
      </c>
      <c r="D473" s="1" t="str">
        <f ca="1">IF(ISTEXT(OFFSET(Projekt!$B$8,$A473,D$446)),OFFSET(Projekt!$B$8,$A473,D$446),"")</f>
        <v/>
      </c>
      <c r="E473" s="1" t="str">
        <f ca="1">IF(ISTEXT(OFFSET(Projekt!$B$8,$A473,E$446)),OFFSET(Projekt!$B$8,$A473,E$446),"")</f>
        <v/>
      </c>
      <c r="F473" s="1" t="str">
        <f ca="1">IF(ISTEXT(OFFSET(Projekt!$B$8,$A473,F$446)),OFFSET(Projekt!$B$8,$A473,F$446),"")</f>
        <v/>
      </c>
      <c r="U473" s="189">
        <f ca="1">ROUND(OFFSET(Projekt!$K$8,$A473,U$446),0)</f>
        <v>0</v>
      </c>
      <c r="V473" s="189">
        <f ca="1">ROUND(OFFSET(Projekt!$K$8,$A473,V$446),0)</f>
        <v>0</v>
      </c>
      <c r="W473" s="189">
        <f ca="1">ROUND(OFFSET(Projekt!$K$8,$A473,W$446),0)</f>
        <v>0</v>
      </c>
      <c r="X473" s="189">
        <f ca="1">ROUND(OFFSET(Projekt!$K$8,$A473,X$446),0)</f>
        <v>0</v>
      </c>
      <c r="Y473" s="189">
        <f ca="1">ROUND(OFFSET(Projekt!$K$8,$A473,Y$446),0)</f>
        <v>0</v>
      </c>
      <c r="Z473" s="189">
        <f ca="1">ROUND(OFFSET(Projekt!$K$8,$A473,Z$446),0)</f>
        <v>0</v>
      </c>
      <c r="AA473" s="189">
        <f ca="1">ROUND(OFFSET(Projekt!$K$8,$A473,AA$446),0)</f>
        <v>0</v>
      </c>
      <c r="AB473" s="189">
        <f ca="1">ROUND(OFFSET(Projekt!$K$8,$A473,AB$446),0)</f>
        <v>0</v>
      </c>
      <c r="AC473" s="189">
        <f ca="1">ROUND(OFFSET(Projekt!$K$8,$A473,AC$446),0)</f>
        <v>0</v>
      </c>
      <c r="AD473" s="189">
        <f ca="1">ROUND(OFFSET(Projekt!$K$8,$A473,AD$446),0)</f>
        <v>0</v>
      </c>
      <c r="AE473" s="189">
        <f ca="1">ROUND(OFFSET(Projekt!$K$8,$A473,AE$446),0)</f>
        <v>0</v>
      </c>
      <c r="AF473" s="189">
        <f ca="1">ROUND(OFFSET(Projekt!$K$8,$A473,AF$446),0)</f>
        <v>0</v>
      </c>
      <c r="AG473" s="189">
        <f ca="1">ROUND(OFFSET(Projekt!$K$8,$A473,AG$446),0)</f>
        <v>0</v>
      </c>
    </row>
    <row r="474" spans="1:33" x14ac:dyDescent="0.35">
      <c r="A474" s="1">
        <f t="shared" si="351"/>
        <v>52</v>
      </c>
      <c r="B474" s="1" t="str">
        <f ca="1">IF(ISTEXT(OFFSET(Projekt!$B$8,$A474,B$446)),OFFSET(Projekt!$B$8,$A474,B$446),"")</f>
        <v/>
      </c>
      <c r="C474" s="1" t="str">
        <f ca="1">IF(ISTEXT(OFFSET(Projekt!$B$8,$A474,C$446)),OFFSET(Projekt!$B$8,$A474,C$446),"")</f>
        <v/>
      </c>
      <c r="D474" s="1" t="str">
        <f ca="1">IF(ISTEXT(OFFSET(Projekt!$B$8,$A474,D$446)),OFFSET(Projekt!$B$8,$A474,D$446),"")</f>
        <v/>
      </c>
      <c r="E474" s="1" t="str">
        <f ca="1">IF(ISTEXT(OFFSET(Projekt!$B$8,$A474,E$446)),OFFSET(Projekt!$B$8,$A474,E$446),"")</f>
        <v/>
      </c>
      <c r="F474" s="1" t="str">
        <f ca="1">IF(ISTEXT(OFFSET(Projekt!$B$8,$A474,F$446)),OFFSET(Projekt!$B$8,$A474,F$446),"")</f>
        <v/>
      </c>
      <c r="U474" s="189">
        <f ca="1">ROUND(OFFSET(Projekt!$K$8,$A474,U$446),0)</f>
        <v>0</v>
      </c>
      <c r="V474" s="189">
        <f ca="1">ROUND(OFFSET(Projekt!$K$8,$A474,V$446),0)</f>
        <v>0</v>
      </c>
      <c r="W474" s="189">
        <f ca="1">ROUND(OFFSET(Projekt!$K$8,$A474,W$446),0)</f>
        <v>0</v>
      </c>
      <c r="X474" s="189">
        <f ca="1">ROUND(OFFSET(Projekt!$K$8,$A474,X$446),0)</f>
        <v>0</v>
      </c>
      <c r="Y474" s="189">
        <f ca="1">ROUND(OFFSET(Projekt!$K$8,$A474,Y$446),0)</f>
        <v>0</v>
      </c>
      <c r="Z474" s="189">
        <f ca="1">ROUND(OFFSET(Projekt!$K$8,$A474,Z$446),0)</f>
        <v>0</v>
      </c>
      <c r="AA474" s="189">
        <f ca="1">ROUND(OFFSET(Projekt!$K$8,$A474,AA$446),0)</f>
        <v>0</v>
      </c>
      <c r="AB474" s="189">
        <f ca="1">ROUND(OFFSET(Projekt!$K$8,$A474,AB$446),0)</f>
        <v>0</v>
      </c>
      <c r="AC474" s="189">
        <f ca="1">ROUND(OFFSET(Projekt!$K$8,$A474,AC$446),0)</f>
        <v>0</v>
      </c>
      <c r="AD474" s="189">
        <f ca="1">ROUND(OFFSET(Projekt!$K$8,$A474,AD$446),0)</f>
        <v>0</v>
      </c>
      <c r="AE474" s="189">
        <f ca="1">ROUND(OFFSET(Projekt!$K$8,$A474,AE$446),0)</f>
        <v>0</v>
      </c>
      <c r="AF474" s="189">
        <f ca="1">ROUND(OFFSET(Projekt!$K$8,$A474,AF$446),0)</f>
        <v>0</v>
      </c>
      <c r="AG474" s="189">
        <f ca="1">ROUND(OFFSET(Projekt!$K$8,$A474,AG$446),0)</f>
        <v>0</v>
      </c>
    </row>
    <row r="475" spans="1:33" x14ac:dyDescent="0.35">
      <c r="A475" s="1">
        <f t="shared" si="351"/>
        <v>54</v>
      </c>
      <c r="B475" s="1" t="str">
        <f ca="1">IF(ISTEXT(OFFSET(Projekt!$B$8,$A475,B$446)),OFFSET(Projekt!$B$8,$A475,B$446),"")</f>
        <v/>
      </c>
      <c r="C475" s="1" t="str">
        <f ca="1">IF(ISTEXT(OFFSET(Projekt!$B$8,$A475,C$446)),OFFSET(Projekt!$B$8,$A475,C$446),"")</f>
        <v/>
      </c>
      <c r="D475" s="1" t="str">
        <f ca="1">IF(ISTEXT(OFFSET(Projekt!$B$8,$A475,D$446)),OFFSET(Projekt!$B$8,$A475,D$446),"")</f>
        <v/>
      </c>
      <c r="E475" s="1" t="str">
        <f ca="1">IF(ISTEXT(OFFSET(Projekt!$B$8,$A475,E$446)),OFFSET(Projekt!$B$8,$A475,E$446),"")</f>
        <v/>
      </c>
      <c r="F475" s="1" t="str">
        <f ca="1">IF(ISTEXT(OFFSET(Projekt!$B$8,$A475,F$446)),OFFSET(Projekt!$B$8,$A475,F$446),"")</f>
        <v/>
      </c>
      <c r="U475" s="189">
        <f ca="1">ROUND(OFFSET(Projekt!$K$8,$A475,U$446),0)</f>
        <v>0</v>
      </c>
      <c r="V475" s="189">
        <f ca="1">ROUND(OFFSET(Projekt!$K$8,$A475,V$446),0)</f>
        <v>0</v>
      </c>
      <c r="W475" s="189">
        <f ca="1">ROUND(OFFSET(Projekt!$K$8,$A475,W$446),0)</f>
        <v>0</v>
      </c>
      <c r="X475" s="189">
        <f ca="1">ROUND(OFFSET(Projekt!$K$8,$A475,X$446),0)</f>
        <v>0</v>
      </c>
      <c r="Y475" s="189">
        <f ca="1">ROUND(OFFSET(Projekt!$K$8,$A475,Y$446),0)</f>
        <v>0</v>
      </c>
      <c r="Z475" s="189">
        <f ca="1">ROUND(OFFSET(Projekt!$K$8,$A475,Z$446),0)</f>
        <v>0</v>
      </c>
      <c r="AA475" s="189">
        <f ca="1">ROUND(OFFSET(Projekt!$K$8,$A475,AA$446),0)</f>
        <v>0</v>
      </c>
      <c r="AB475" s="189">
        <f ca="1">ROUND(OFFSET(Projekt!$K$8,$A475,AB$446),0)</f>
        <v>0</v>
      </c>
      <c r="AC475" s="189">
        <f ca="1">ROUND(OFFSET(Projekt!$K$8,$A475,AC$446),0)</f>
        <v>0</v>
      </c>
      <c r="AD475" s="189">
        <f ca="1">ROUND(OFFSET(Projekt!$K$8,$A475,AD$446),0)</f>
        <v>0</v>
      </c>
      <c r="AE475" s="189">
        <f ca="1">ROUND(OFFSET(Projekt!$K$8,$A475,AE$446),0)</f>
        <v>0</v>
      </c>
      <c r="AF475" s="189">
        <f ca="1">ROUND(OFFSET(Projekt!$K$8,$A475,AF$446),0)</f>
        <v>0</v>
      </c>
      <c r="AG475" s="189">
        <f ca="1">ROUND(OFFSET(Projekt!$K$8,$A475,AG$446),0)</f>
        <v>0</v>
      </c>
    </row>
    <row r="476" spans="1:33" x14ac:dyDescent="0.35">
      <c r="A476" s="1">
        <f t="shared" si="351"/>
        <v>56</v>
      </c>
      <c r="B476" s="1" t="str">
        <f ca="1">IF(ISTEXT(OFFSET(Projekt!$B$8,$A476,B$446)),OFFSET(Projekt!$B$8,$A476,B$446),"")</f>
        <v/>
      </c>
      <c r="C476" s="1" t="str">
        <f ca="1">IF(ISTEXT(OFFSET(Projekt!$B$8,$A476,C$446)),OFFSET(Projekt!$B$8,$A476,C$446),"")</f>
        <v/>
      </c>
      <c r="D476" s="1" t="str">
        <f ca="1">IF(ISTEXT(OFFSET(Projekt!$B$8,$A476,D$446)),OFFSET(Projekt!$B$8,$A476,D$446),"")</f>
        <v/>
      </c>
      <c r="E476" s="1" t="str">
        <f ca="1">IF(ISTEXT(OFFSET(Projekt!$B$8,$A476,E$446)),OFFSET(Projekt!$B$8,$A476,E$446),"")</f>
        <v/>
      </c>
      <c r="F476" s="1" t="str">
        <f ca="1">IF(ISTEXT(OFFSET(Projekt!$B$8,$A476,F$446)),OFFSET(Projekt!$B$8,$A476,F$446),"")</f>
        <v/>
      </c>
      <c r="U476" s="189">
        <f ca="1">ROUND(OFFSET(Projekt!$K$8,$A476,U$446),0)</f>
        <v>0</v>
      </c>
      <c r="V476" s="189">
        <f ca="1">ROUND(OFFSET(Projekt!$K$8,$A476,V$446),0)</f>
        <v>0</v>
      </c>
      <c r="W476" s="189">
        <f ca="1">ROUND(OFFSET(Projekt!$K$8,$A476,W$446),0)</f>
        <v>0</v>
      </c>
      <c r="X476" s="189">
        <f ca="1">ROUND(OFFSET(Projekt!$K$8,$A476,X$446),0)</f>
        <v>0</v>
      </c>
      <c r="Y476" s="189">
        <f ca="1">ROUND(OFFSET(Projekt!$K$8,$A476,Y$446),0)</f>
        <v>0</v>
      </c>
      <c r="Z476" s="189">
        <f ca="1">ROUND(OFFSET(Projekt!$K$8,$A476,Z$446),0)</f>
        <v>0</v>
      </c>
      <c r="AA476" s="189">
        <f ca="1">ROUND(OFFSET(Projekt!$K$8,$A476,AA$446),0)</f>
        <v>0</v>
      </c>
      <c r="AB476" s="189">
        <f ca="1">ROUND(OFFSET(Projekt!$K$8,$A476,AB$446),0)</f>
        <v>0</v>
      </c>
      <c r="AC476" s="189">
        <f ca="1">ROUND(OFFSET(Projekt!$K$8,$A476,AC$446),0)</f>
        <v>0</v>
      </c>
      <c r="AD476" s="189">
        <f ca="1">ROUND(OFFSET(Projekt!$K$8,$A476,AD$446),0)</f>
        <v>0</v>
      </c>
      <c r="AE476" s="189">
        <f ca="1">ROUND(OFFSET(Projekt!$K$8,$A476,AE$446),0)</f>
        <v>0</v>
      </c>
      <c r="AF476" s="189">
        <f ca="1">ROUND(OFFSET(Projekt!$K$8,$A476,AF$446),0)</f>
        <v>0</v>
      </c>
      <c r="AG476" s="189">
        <f ca="1">ROUND(OFFSET(Projekt!$K$8,$A476,AG$446),0)</f>
        <v>0</v>
      </c>
    </row>
    <row r="477" spans="1:33" x14ac:dyDescent="0.35">
      <c r="A477" s="1">
        <f t="shared" si="351"/>
        <v>58</v>
      </c>
      <c r="B477" s="1" t="str">
        <f ca="1">IF(ISTEXT(OFFSET(Projekt!$B$8,$A477,B$446)),OFFSET(Projekt!$B$8,$A477,B$446),"")</f>
        <v/>
      </c>
      <c r="C477" s="1" t="str">
        <f ca="1">IF(ISTEXT(OFFSET(Projekt!$B$8,$A477,C$446)),OFFSET(Projekt!$B$8,$A477,C$446),"")</f>
        <v/>
      </c>
      <c r="D477" s="1" t="str">
        <f ca="1">IF(ISTEXT(OFFSET(Projekt!$B$8,$A477,D$446)),OFFSET(Projekt!$B$8,$A477,D$446),"")</f>
        <v/>
      </c>
      <c r="E477" s="1" t="str">
        <f ca="1">IF(ISTEXT(OFFSET(Projekt!$B$8,$A477,E$446)),OFFSET(Projekt!$B$8,$A477,E$446),"")</f>
        <v/>
      </c>
      <c r="F477" s="1" t="str">
        <f ca="1">IF(ISTEXT(OFFSET(Projekt!$B$8,$A477,F$446)),OFFSET(Projekt!$B$8,$A477,F$446),"")</f>
        <v/>
      </c>
      <c r="U477" s="189">
        <f ca="1">ROUND(OFFSET(Projekt!$K$8,$A477,U$446),0)</f>
        <v>0</v>
      </c>
      <c r="V477" s="189">
        <f ca="1">ROUND(OFFSET(Projekt!$K$8,$A477,V$446),0)</f>
        <v>0</v>
      </c>
      <c r="W477" s="189">
        <f ca="1">ROUND(OFFSET(Projekt!$K$8,$A477,W$446),0)</f>
        <v>0</v>
      </c>
      <c r="X477" s="189">
        <f ca="1">ROUND(OFFSET(Projekt!$K$8,$A477,X$446),0)</f>
        <v>0</v>
      </c>
      <c r="Y477" s="189">
        <f ca="1">ROUND(OFFSET(Projekt!$K$8,$A477,Y$446),0)</f>
        <v>0</v>
      </c>
      <c r="Z477" s="189">
        <f ca="1">ROUND(OFFSET(Projekt!$K$8,$A477,Z$446),0)</f>
        <v>0</v>
      </c>
      <c r="AA477" s="189">
        <f ca="1">ROUND(OFFSET(Projekt!$K$8,$A477,AA$446),0)</f>
        <v>0</v>
      </c>
      <c r="AB477" s="189">
        <f ca="1">ROUND(OFFSET(Projekt!$K$8,$A477,AB$446),0)</f>
        <v>0</v>
      </c>
      <c r="AC477" s="189">
        <f ca="1">ROUND(OFFSET(Projekt!$K$8,$A477,AC$446),0)</f>
        <v>0</v>
      </c>
      <c r="AD477" s="189">
        <f ca="1">ROUND(OFFSET(Projekt!$K$8,$A477,AD$446),0)</f>
        <v>0</v>
      </c>
      <c r="AE477" s="189">
        <f ca="1">ROUND(OFFSET(Projekt!$K$8,$A477,AE$446),0)</f>
        <v>0</v>
      </c>
      <c r="AF477" s="189">
        <f ca="1">ROUND(OFFSET(Projekt!$K$8,$A477,AF$446),0)</f>
        <v>0</v>
      </c>
      <c r="AG477" s="189">
        <f ca="1">ROUND(OFFSET(Projekt!$K$8,$A477,AG$446),0)</f>
        <v>0</v>
      </c>
    </row>
    <row r="478" spans="1:33" x14ac:dyDescent="0.35">
      <c r="A478" s="1">
        <f t="shared" si="351"/>
        <v>60</v>
      </c>
      <c r="B478" s="1" t="str">
        <f ca="1">IF(ISTEXT(OFFSET(Projekt!$B$8,$A478,B$446)),OFFSET(Projekt!$B$8,$A478,B$446),"")</f>
        <v/>
      </c>
      <c r="C478" s="1" t="str">
        <f ca="1">IF(ISTEXT(OFFSET(Projekt!$B$8,$A478,C$446)),OFFSET(Projekt!$B$8,$A478,C$446),"")</f>
        <v/>
      </c>
      <c r="D478" s="1" t="str">
        <f ca="1">IF(ISTEXT(OFFSET(Projekt!$B$8,$A478,D$446)),OFFSET(Projekt!$B$8,$A478,D$446),"")</f>
        <v/>
      </c>
      <c r="E478" s="1" t="str">
        <f ca="1">IF(ISTEXT(OFFSET(Projekt!$B$8,$A478,E$446)),OFFSET(Projekt!$B$8,$A478,E$446),"")</f>
        <v/>
      </c>
      <c r="F478" s="1" t="str">
        <f ca="1">IF(ISTEXT(OFFSET(Projekt!$B$8,$A478,F$446)),OFFSET(Projekt!$B$8,$A478,F$446),"")</f>
        <v/>
      </c>
      <c r="U478" s="189">
        <f ca="1">ROUND(OFFSET(Projekt!$K$8,$A478,U$446),0)</f>
        <v>0</v>
      </c>
      <c r="V478" s="189">
        <f ca="1">ROUND(OFFSET(Projekt!$K$8,$A478,V$446),0)</f>
        <v>0</v>
      </c>
      <c r="W478" s="189">
        <f ca="1">ROUND(OFFSET(Projekt!$K$8,$A478,W$446),0)</f>
        <v>0</v>
      </c>
      <c r="X478" s="189">
        <f ca="1">ROUND(OFFSET(Projekt!$K$8,$A478,X$446),0)</f>
        <v>0</v>
      </c>
      <c r="Y478" s="189">
        <f ca="1">ROUND(OFFSET(Projekt!$K$8,$A478,Y$446),0)</f>
        <v>0</v>
      </c>
      <c r="Z478" s="189">
        <f ca="1">ROUND(OFFSET(Projekt!$K$8,$A478,Z$446),0)</f>
        <v>0</v>
      </c>
      <c r="AA478" s="189">
        <f ca="1">ROUND(OFFSET(Projekt!$K$8,$A478,AA$446),0)</f>
        <v>0</v>
      </c>
      <c r="AB478" s="189">
        <f ca="1">ROUND(OFFSET(Projekt!$K$8,$A478,AB$446),0)</f>
        <v>0</v>
      </c>
      <c r="AC478" s="189">
        <f ca="1">ROUND(OFFSET(Projekt!$K$8,$A478,AC$446),0)</f>
        <v>0</v>
      </c>
      <c r="AD478" s="189">
        <f ca="1">ROUND(OFFSET(Projekt!$K$8,$A478,AD$446),0)</f>
        <v>0</v>
      </c>
      <c r="AE478" s="189">
        <f ca="1">ROUND(OFFSET(Projekt!$K$8,$A478,AE$446),0)</f>
        <v>0</v>
      </c>
      <c r="AF478" s="189">
        <f ca="1">ROUND(OFFSET(Projekt!$K$8,$A478,AF$446),0)</f>
        <v>0</v>
      </c>
      <c r="AG478" s="189">
        <f ca="1">ROUND(OFFSET(Projekt!$K$8,$A478,AG$446),0)</f>
        <v>0</v>
      </c>
    </row>
    <row r="479" spans="1:33" x14ac:dyDescent="0.35">
      <c r="A479" s="1">
        <f t="shared" si="351"/>
        <v>62</v>
      </c>
      <c r="B479" s="1" t="str">
        <f ca="1">IF(ISTEXT(OFFSET(Projekt!$B$8,$A479,B$446)),OFFSET(Projekt!$B$8,$A479,B$446),"")</f>
        <v/>
      </c>
      <c r="C479" s="1" t="str">
        <f ca="1">IF(ISTEXT(OFFSET(Projekt!$B$8,$A479,C$446)),OFFSET(Projekt!$B$8,$A479,C$446),"")</f>
        <v/>
      </c>
      <c r="D479" s="1" t="str">
        <f ca="1">IF(ISTEXT(OFFSET(Projekt!$B$8,$A479,D$446)),OFFSET(Projekt!$B$8,$A479,D$446),"")</f>
        <v/>
      </c>
      <c r="E479" s="1" t="str">
        <f ca="1">IF(ISTEXT(OFFSET(Projekt!$B$8,$A479,E$446)),OFFSET(Projekt!$B$8,$A479,E$446),"")</f>
        <v/>
      </c>
      <c r="F479" s="1" t="str">
        <f ca="1">IF(ISTEXT(OFFSET(Projekt!$B$8,$A479,F$446)),OFFSET(Projekt!$B$8,$A479,F$446),"")</f>
        <v/>
      </c>
      <c r="U479" s="189">
        <f ca="1">ROUND(OFFSET(Projekt!$K$8,$A479,U$446),0)</f>
        <v>0</v>
      </c>
      <c r="V479" s="189">
        <f ca="1">ROUND(OFFSET(Projekt!$K$8,$A479,V$446),0)</f>
        <v>0</v>
      </c>
      <c r="W479" s="189">
        <f ca="1">ROUND(OFFSET(Projekt!$K$8,$A479,W$446),0)</f>
        <v>0</v>
      </c>
      <c r="X479" s="189">
        <f ca="1">ROUND(OFFSET(Projekt!$K$8,$A479,X$446),0)</f>
        <v>0</v>
      </c>
      <c r="Y479" s="189">
        <f ca="1">ROUND(OFFSET(Projekt!$K$8,$A479,Y$446),0)</f>
        <v>0</v>
      </c>
      <c r="Z479" s="189">
        <f ca="1">ROUND(OFFSET(Projekt!$K$8,$A479,Z$446),0)</f>
        <v>0</v>
      </c>
      <c r="AA479" s="189">
        <f ca="1">ROUND(OFFSET(Projekt!$K$8,$A479,AA$446),0)</f>
        <v>0</v>
      </c>
      <c r="AB479" s="189">
        <f ca="1">ROUND(OFFSET(Projekt!$K$8,$A479,AB$446),0)</f>
        <v>0</v>
      </c>
      <c r="AC479" s="189">
        <f ca="1">ROUND(OFFSET(Projekt!$K$8,$A479,AC$446),0)</f>
        <v>0</v>
      </c>
      <c r="AD479" s="189">
        <f ca="1">ROUND(OFFSET(Projekt!$K$8,$A479,AD$446),0)</f>
        <v>0</v>
      </c>
      <c r="AE479" s="189">
        <f ca="1">ROUND(OFFSET(Projekt!$K$8,$A479,AE$446),0)</f>
        <v>0</v>
      </c>
      <c r="AF479" s="189">
        <f ca="1">ROUND(OFFSET(Projekt!$K$8,$A479,AF$446),0)</f>
        <v>0</v>
      </c>
      <c r="AG479" s="189">
        <f ca="1">ROUND(OFFSET(Projekt!$K$8,$A479,AG$446),0)</f>
        <v>0</v>
      </c>
    </row>
    <row r="480" spans="1:33" x14ac:dyDescent="0.35">
      <c r="A480" s="1">
        <f t="shared" si="351"/>
        <v>64</v>
      </c>
      <c r="B480" s="1" t="str">
        <f ca="1">IF(ISTEXT(OFFSET(Projekt!$B$8,$A480,B$446)),OFFSET(Projekt!$B$8,$A480,B$446),"")</f>
        <v/>
      </c>
      <c r="C480" s="1" t="str">
        <f ca="1">IF(ISTEXT(OFFSET(Projekt!$B$8,$A480,C$446)),OFFSET(Projekt!$B$8,$A480,C$446),"")</f>
        <v/>
      </c>
      <c r="D480" s="1" t="str">
        <f ca="1">IF(ISTEXT(OFFSET(Projekt!$B$8,$A480,D$446)),OFFSET(Projekt!$B$8,$A480,D$446),"")</f>
        <v/>
      </c>
      <c r="E480" s="1" t="str">
        <f ca="1">IF(ISTEXT(OFFSET(Projekt!$B$8,$A480,E$446)),OFFSET(Projekt!$B$8,$A480,E$446),"")</f>
        <v/>
      </c>
      <c r="F480" s="1" t="str">
        <f ca="1">IF(ISTEXT(OFFSET(Projekt!$B$8,$A480,F$446)),OFFSET(Projekt!$B$8,$A480,F$446),"")</f>
        <v/>
      </c>
      <c r="U480" s="189">
        <f ca="1">ROUND(OFFSET(Projekt!$K$8,$A480,U$446),0)</f>
        <v>0</v>
      </c>
      <c r="V480" s="189">
        <f ca="1">ROUND(OFFSET(Projekt!$K$8,$A480,V$446),0)</f>
        <v>0</v>
      </c>
      <c r="W480" s="189">
        <f ca="1">ROUND(OFFSET(Projekt!$K$8,$A480,W$446),0)</f>
        <v>0</v>
      </c>
      <c r="X480" s="189">
        <f ca="1">ROUND(OFFSET(Projekt!$K$8,$A480,X$446),0)</f>
        <v>0</v>
      </c>
      <c r="Y480" s="189">
        <f ca="1">ROUND(OFFSET(Projekt!$K$8,$A480,Y$446),0)</f>
        <v>0</v>
      </c>
      <c r="Z480" s="189">
        <f ca="1">ROUND(OFFSET(Projekt!$K$8,$A480,Z$446),0)</f>
        <v>0</v>
      </c>
      <c r="AA480" s="189">
        <f ca="1">ROUND(OFFSET(Projekt!$K$8,$A480,AA$446),0)</f>
        <v>0</v>
      </c>
      <c r="AB480" s="189">
        <f ca="1">ROUND(OFFSET(Projekt!$K$8,$A480,AB$446),0)</f>
        <v>0</v>
      </c>
      <c r="AC480" s="189">
        <f ca="1">ROUND(OFFSET(Projekt!$K$8,$A480,AC$446),0)</f>
        <v>0</v>
      </c>
      <c r="AD480" s="189">
        <f ca="1">ROUND(OFFSET(Projekt!$K$8,$A480,AD$446),0)</f>
        <v>0</v>
      </c>
      <c r="AE480" s="189">
        <f ca="1">ROUND(OFFSET(Projekt!$K$8,$A480,AE$446),0)</f>
        <v>0</v>
      </c>
      <c r="AF480" s="189">
        <f ca="1">ROUND(OFFSET(Projekt!$K$8,$A480,AF$446),0)</f>
        <v>0</v>
      </c>
      <c r="AG480" s="189">
        <f ca="1">ROUND(OFFSET(Projekt!$K$8,$A480,AG$446),0)</f>
        <v>0</v>
      </c>
    </row>
    <row r="481" spans="1:33" x14ac:dyDescent="0.35">
      <c r="A481" s="1">
        <f t="shared" si="351"/>
        <v>66</v>
      </c>
      <c r="B481" s="1" t="str">
        <f ca="1">IF(ISTEXT(OFFSET(Projekt!$B$8,$A481,B$446)),OFFSET(Projekt!$B$8,$A481,B$446),"")</f>
        <v/>
      </c>
      <c r="C481" s="1" t="str">
        <f ca="1">IF(ISTEXT(OFFSET(Projekt!$B$8,$A481,C$446)),OFFSET(Projekt!$B$8,$A481,C$446),"")</f>
        <v/>
      </c>
      <c r="D481" s="1" t="str">
        <f ca="1">IF(ISTEXT(OFFSET(Projekt!$B$8,$A481,D$446)),OFFSET(Projekt!$B$8,$A481,D$446),"")</f>
        <v/>
      </c>
      <c r="E481" s="1" t="str">
        <f ca="1">IF(ISTEXT(OFFSET(Projekt!$B$8,$A481,E$446)),OFFSET(Projekt!$B$8,$A481,E$446),"")</f>
        <v/>
      </c>
      <c r="F481" s="1" t="str">
        <f ca="1">IF(ISTEXT(OFFSET(Projekt!$B$8,$A481,F$446)),OFFSET(Projekt!$B$8,$A481,F$446),"")</f>
        <v/>
      </c>
      <c r="U481" s="189">
        <f ca="1">ROUND(OFFSET(Projekt!$K$8,$A481,U$446),0)</f>
        <v>0</v>
      </c>
      <c r="V481" s="189">
        <f ca="1">ROUND(OFFSET(Projekt!$K$8,$A481,V$446),0)</f>
        <v>0</v>
      </c>
      <c r="W481" s="189">
        <f ca="1">ROUND(OFFSET(Projekt!$K$8,$A481,W$446),0)</f>
        <v>0</v>
      </c>
      <c r="X481" s="189">
        <f ca="1">ROUND(OFFSET(Projekt!$K$8,$A481,X$446),0)</f>
        <v>0</v>
      </c>
      <c r="Y481" s="189">
        <f ca="1">ROUND(OFFSET(Projekt!$K$8,$A481,Y$446),0)</f>
        <v>0</v>
      </c>
      <c r="Z481" s="189">
        <f ca="1">ROUND(OFFSET(Projekt!$K$8,$A481,Z$446),0)</f>
        <v>0</v>
      </c>
      <c r="AA481" s="189">
        <f ca="1">ROUND(OFFSET(Projekt!$K$8,$A481,AA$446),0)</f>
        <v>0</v>
      </c>
      <c r="AB481" s="189">
        <f ca="1">ROUND(OFFSET(Projekt!$K$8,$A481,AB$446),0)</f>
        <v>0</v>
      </c>
      <c r="AC481" s="189">
        <f ca="1">ROUND(OFFSET(Projekt!$K$8,$A481,AC$446),0)</f>
        <v>0</v>
      </c>
      <c r="AD481" s="189">
        <f ca="1">ROUND(OFFSET(Projekt!$K$8,$A481,AD$446),0)</f>
        <v>0</v>
      </c>
      <c r="AE481" s="189">
        <f ca="1">ROUND(OFFSET(Projekt!$K$8,$A481,AE$446),0)</f>
        <v>0</v>
      </c>
      <c r="AF481" s="189">
        <f ca="1">ROUND(OFFSET(Projekt!$K$8,$A481,AF$446),0)</f>
        <v>0</v>
      </c>
      <c r="AG481" s="189">
        <f ca="1">ROUND(OFFSET(Projekt!$K$8,$A481,AG$446),0)</f>
        <v>0</v>
      </c>
    </row>
    <row r="482" spans="1:33" x14ac:dyDescent="0.35">
      <c r="A482" s="1">
        <f t="shared" si="351"/>
        <v>68</v>
      </c>
      <c r="B482" s="1" t="str">
        <f ca="1">IF(ISTEXT(OFFSET(Projekt!$B$8,$A482,B$446)),OFFSET(Projekt!$B$8,$A482,B$446),"")</f>
        <v/>
      </c>
      <c r="C482" s="1" t="str">
        <f ca="1">IF(ISTEXT(OFFSET(Projekt!$B$8,$A482,C$446)),OFFSET(Projekt!$B$8,$A482,C$446),"")</f>
        <v/>
      </c>
      <c r="D482" s="1" t="str">
        <f ca="1">IF(ISTEXT(OFFSET(Projekt!$B$8,$A482,D$446)),OFFSET(Projekt!$B$8,$A482,D$446),"")</f>
        <v/>
      </c>
      <c r="E482" s="1" t="str">
        <f ca="1">IF(ISTEXT(OFFSET(Projekt!$B$8,$A482,E$446)),OFFSET(Projekt!$B$8,$A482,E$446),"")</f>
        <v/>
      </c>
      <c r="F482" s="1" t="str">
        <f ca="1">IF(ISTEXT(OFFSET(Projekt!$B$8,$A482,F$446)),OFFSET(Projekt!$B$8,$A482,F$446),"")</f>
        <v/>
      </c>
      <c r="U482" s="189">
        <f ca="1">ROUND(OFFSET(Projekt!$K$8,$A482,U$446),0)</f>
        <v>0</v>
      </c>
      <c r="V482" s="189">
        <f ca="1">ROUND(OFFSET(Projekt!$K$8,$A482,V$446),0)</f>
        <v>0</v>
      </c>
      <c r="W482" s="189">
        <f ca="1">ROUND(OFFSET(Projekt!$K$8,$A482,W$446),0)</f>
        <v>0</v>
      </c>
      <c r="X482" s="189">
        <f ca="1">ROUND(OFFSET(Projekt!$K$8,$A482,X$446),0)</f>
        <v>0</v>
      </c>
      <c r="Y482" s="189">
        <f ca="1">ROUND(OFFSET(Projekt!$K$8,$A482,Y$446),0)</f>
        <v>0</v>
      </c>
      <c r="Z482" s="189">
        <f ca="1">ROUND(OFFSET(Projekt!$K$8,$A482,Z$446),0)</f>
        <v>0</v>
      </c>
      <c r="AA482" s="189">
        <f ca="1">ROUND(OFFSET(Projekt!$K$8,$A482,AA$446),0)</f>
        <v>0</v>
      </c>
      <c r="AB482" s="189">
        <f ca="1">ROUND(OFFSET(Projekt!$K$8,$A482,AB$446),0)</f>
        <v>0</v>
      </c>
      <c r="AC482" s="189">
        <f ca="1">ROUND(OFFSET(Projekt!$K$8,$A482,AC$446),0)</f>
        <v>0</v>
      </c>
      <c r="AD482" s="189">
        <f ca="1">ROUND(OFFSET(Projekt!$K$8,$A482,AD$446),0)</f>
        <v>0</v>
      </c>
      <c r="AE482" s="189">
        <f ca="1">ROUND(OFFSET(Projekt!$K$8,$A482,AE$446),0)</f>
        <v>0</v>
      </c>
      <c r="AF482" s="189">
        <f ca="1">ROUND(OFFSET(Projekt!$K$8,$A482,AF$446),0)</f>
        <v>0</v>
      </c>
      <c r="AG482" s="189">
        <f ca="1">ROUND(OFFSET(Projekt!$K$8,$A482,AG$446),0)</f>
        <v>0</v>
      </c>
    </row>
    <row r="483" spans="1:33" x14ac:dyDescent="0.35">
      <c r="A483" s="1">
        <f t="shared" si="351"/>
        <v>70</v>
      </c>
      <c r="B483" s="1" t="str">
        <f ca="1">IF(ISTEXT(OFFSET(Projekt!$B$8,$A483,B$446)),OFFSET(Projekt!$B$8,$A483,B$446),"")</f>
        <v/>
      </c>
      <c r="C483" s="1" t="str">
        <f ca="1">IF(ISTEXT(OFFSET(Projekt!$B$8,$A483,C$446)),OFFSET(Projekt!$B$8,$A483,C$446),"")</f>
        <v/>
      </c>
      <c r="D483" s="1" t="str">
        <f ca="1">IF(ISTEXT(OFFSET(Projekt!$B$8,$A483,D$446)),OFFSET(Projekt!$B$8,$A483,D$446),"")</f>
        <v/>
      </c>
      <c r="E483" s="1" t="str">
        <f ca="1">IF(ISTEXT(OFFSET(Projekt!$B$8,$A483,E$446)),OFFSET(Projekt!$B$8,$A483,E$446),"")</f>
        <v/>
      </c>
      <c r="F483" s="1" t="str">
        <f ca="1">IF(ISTEXT(OFFSET(Projekt!$B$8,$A483,F$446)),OFFSET(Projekt!$B$8,$A483,F$446),"")</f>
        <v/>
      </c>
      <c r="U483" s="189">
        <f ca="1">ROUND(OFFSET(Projekt!$K$8,$A483,U$446),0)</f>
        <v>0</v>
      </c>
      <c r="V483" s="189">
        <f ca="1">ROUND(OFFSET(Projekt!$K$8,$A483,V$446),0)</f>
        <v>0</v>
      </c>
      <c r="W483" s="189">
        <f ca="1">ROUND(OFFSET(Projekt!$K$8,$A483,W$446),0)</f>
        <v>0</v>
      </c>
      <c r="X483" s="189">
        <f ca="1">ROUND(OFFSET(Projekt!$K$8,$A483,X$446),0)</f>
        <v>0</v>
      </c>
      <c r="Y483" s="189">
        <f ca="1">ROUND(OFFSET(Projekt!$K$8,$A483,Y$446),0)</f>
        <v>0</v>
      </c>
      <c r="Z483" s="189">
        <f ca="1">ROUND(OFFSET(Projekt!$K$8,$A483,Z$446),0)</f>
        <v>0</v>
      </c>
      <c r="AA483" s="189">
        <f ca="1">ROUND(OFFSET(Projekt!$K$8,$A483,AA$446),0)</f>
        <v>0</v>
      </c>
      <c r="AB483" s="189">
        <f ca="1">ROUND(OFFSET(Projekt!$K$8,$A483,AB$446),0)</f>
        <v>0</v>
      </c>
      <c r="AC483" s="189">
        <f ca="1">ROUND(OFFSET(Projekt!$K$8,$A483,AC$446),0)</f>
        <v>0</v>
      </c>
      <c r="AD483" s="189">
        <f ca="1">ROUND(OFFSET(Projekt!$K$8,$A483,AD$446),0)</f>
        <v>0</v>
      </c>
      <c r="AE483" s="189">
        <f ca="1">ROUND(OFFSET(Projekt!$K$8,$A483,AE$446),0)</f>
        <v>0</v>
      </c>
      <c r="AF483" s="189">
        <f ca="1">ROUND(OFFSET(Projekt!$K$8,$A483,AF$446),0)</f>
        <v>0</v>
      </c>
      <c r="AG483" s="189">
        <f ca="1">ROUND(OFFSET(Projekt!$K$8,$A483,AG$446),0)</f>
        <v>0</v>
      </c>
    </row>
    <row r="484" spans="1:33" x14ac:dyDescent="0.35">
      <c r="A484" s="1">
        <f t="shared" si="351"/>
        <v>72</v>
      </c>
      <c r="B484" s="1" t="str">
        <f ca="1">IF(ISTEXT(OFFSET(Projekt!$B$8,$A484,B$446)),OFFSET(Projekt!$B$8,$A484,B$446),"")</f>
        <v/>
      </c>
      <c r="C484" s="1" t="str">
        <f ca="1">IF(ISTEXT(OFFSET(Projekt!$B$8,$A484,C$446)),OFFSET(Projekt!$B$8,$A484,C$446),"")</f>
        <v/>
      </c>
      <c r="D484" s="1" t="str">
        <f ca="1">IF(ISTEXT(OFFSET(Projekt!$B$8,$A484,D$446)),OFFSET(Projekt!$B$8,$A484,D$446),"")</f>
        <v/>
      </c>
      <c r="E484" s="1" t="str">
        <f ca="1">IF(ISTEXT(OFFSET(Projekt!$B$8,$A484,E$446)),OFFSET(Projekt!$B$8,$A484,E$446),"")</f>
        <v/>
      </c>
      <c r="F484" s="1" t="str">
        <f ca="1">IF(ISTEXT(OFFSET(Projekt!$B$8,$A484,F$446)),OFFSET(Projekt!$B$8,$A484,F$446),"")</f>
        <v/>
      </c>
      <c r="U484" s="189">
        <f ca="1">ROUND(OFFSET(Projekt!$K$8,$A484,U$446),0)</f>
        <v>0</v>
      </c>
      <c r="V484" s="189">
        <f ca="1">ROUND(OFFSET(Projekt!$K$8,$A484,V$446),0)</f>
        <v>0</v>
      </c>
      <c r="W484" s="189">
        <f ca="1">ROUND(OFFSET(Projekt!$K$8,$A484,W$446),0)</f>
        <v>0</v>
      </c>
      <c r="X484" s="189">
        <f ca="1">ROUND(OFFSET(Projekt!$K$8,$A484,X$446),0)</f>
        <v>0</v>
      </c>
      <c r="Y484" s="189">
        <f ca="1">ROUND(OFFSET(Projekt!$K$8,$A484,Y$446),0)</f>
        <v>0</v>
      </c>
      <c r="Z484" s="189">
        <f ca="1">ROUND(OFFSET(Projekt!$K$8,$A484,Z$446),0)</f>
        <v>0</v>
      </c>
      <c r="AA484" s="189">
        <f ca="1">ROUND(OFFSET(Projekt!$K$8,$A484,AA$446),0)</f>
        <v>0</v>
      </c>
      <c r="AB484" s="189">
        <f ca="1">ROUND(OFFSET(Projekt!$K$8,$A484,AB$446),0)</f>
        <v>0</v>
      </c>
      <c r="AC484" s="189">
        <f ca="1">ROUND(OFFSET(Projekt!$K$8,$A484,AC$446),0)</f>
        <v>0</v>
      </c>
      <c r="AD484" s="189">
        <f ca="1">ROUND(OFFSET(Projekt!$K$8,$A484,AD$446),0)</f>
        <v>0</v>
      </c>
      <c r="AE484" s="189">
        <f ca="1">ROUND(OFFSET(Projekt!$K$8,$A484,AE$446),0)</f>
        <v>0</v>
      </c>
      <c r="AF484" s="189">
        <f ca="1">ROUND(OFFSET(Projekt!$K$8,$A484,AF$446),0)</f>
        <v>0</v>
      </c>
      <c r="AG484" s="189">
        <f ca="1">ROUND(OFFSET(Projekt!$K$8,$A484,AG$446),0)</f>
        <v>0</v>
      </c>
    </row>
    <row r="485" spans="1:33" x14ac:dyDescent="0.35">
      <c r="A485" s="1">
        <f t="shared" si="351"/>
        <v>74</v>
      </c>
      <c r="B485" s="1" t="str">
        <f ca="1">IF(ISTEXT(OFFSET(Projekt!$B$8,$A485,B$446)),OFFSET(Projekt!$B$8,$A485,B$446),"")</f>
        <v/>
      </c>
      <c r="C485" s="1" t="str">
        <f ca="1">IF(ISTEXT(OFFSET(Projekt!$B$8,$A485,C$446)),OFFSET(Projekt!$B$8,$A485,C$446),"")</f>
        <v/>
      </c>
      <c r="D485" s="1" t="str">
        <f ca="1">IF(ISTEXT(OFFSET(Projekt!$B$8,$A485,D$446)),OFFSET(Projekt!$B$8,$A485,D$446),"")</f>
        <v/>
      </c>
      <c r="E485" s="1" t="str">
        <f ca="1">IF(ISTEXT(OFFSET(Projekt!$B$8,$A485,E$446)),OFFSET(Projekt!$B$8,$A485,E$446),"")</f>
        <v/>
      </c>
      <c r="F485" s="1" t="str">
        <f ca="1">IF(ISTEXT(OFFSET(Projekt!$B$8,$A485,F$446)),OFFSET(Projekt!$B$8,$A485,F$446),"")</f>
        <v/>
      </c>
      <c r="U485" s="189">
        <f ca="1">ROUND(OFFSET(Projekt!$K$8,$A485,U$446),0)</f>
        <v>0</v>
      </c>
      <c r="V485" s="189">
        <f ca="1">ROUND(OFFSET(Projekt!$K$8,$A485,V$446),0)</f>
        <v>0</v>
      </c>
      <c r="W485" s="189">
        <f ca="1">ROUND(OFFSET(Projekt!$K$8,$A485,W$446),0)</f>
        <v>0</v>
      </c>
      <c r="X485" s="189">
        <f ca="1">ROUND(OFFSET(Projekt!$K$8,$A485,X$446),0)</f>
        <v>0</v>
      </c>
      <c r="Y485" s="189">
        <f ca="1">ROUND(OFFSET(Projekt!$K$8,$A485,Y$446),0)</f>
        <v>0</v>
      </c>
      <c r="Z485" s="189">
        <f ca="1">ROUND(OFFSET(Projekt!$K$8,$A485,Z$446),0)</f>
        <v>0</v>
      </c>
      <c r="AA485" s="189">
        <f ca="1">ROUND(OFFSET(Projekt!$K$8,$A485,AA$446),0)</f>
        <v>0</v>
      </c>
      <c r="AB485" s="189">
        <f ca="1">ROUND(OFFSET(Projekt!$K$8,$A485,AB$446),0)</f>
        <v>0</v>
      </c>
      <c r="AC485" s="189">
        <f ca="1">ROUND(OFFSET(Projekt!$K$8,$A485,AC$446),0)</f>
        <v>0</v>
      </c>
      <c r="AD485" s="189">
        <f ca="1">ROUND(OFFSET(Projekt!$K$8,$A485,AD$446),0)</f>
        <v>0</v>
      </c>
      <c r="AE485" s="189">
        <f ca="1">ROUND(OFFSET(Projekt!$K$8,$A485,AE$446),0)</f>
        <v>0</v>
      </c>
      <c r="AF485" s="189">
        <f ca="1">ROUND(OFFSET(Projekt!$K$8,$A485,AF$446),0)</f>
        <v>0</v>
      </c>
      <c r="AG485" s="189">
        <f ca="1">ROUND(OFFSET(Projekt!$K$8,$A485,AG$446),0)</f>
        <v>0</v>
      </c>
    </row>
    <row r="486" spans="1:33" x14ac:dyDescent="0.35">
      <c r="A486" s="1">
        <f t="shared" si="351"/>
        <v>76</v>
      </c>
      <c r="B486" s="1" t="str">
        <f ca="1">IF(ISTEXT(OFFSET(Projekt!$B$8,$A486,B$446)),OFFSET(Projekt!$B$8,$A486,B$446),"")</f>
        <v/>
      </c>
      <c r="C486" s="1" t="str">
        <f ca="1">IF(ISTEXT(OFFSET(Projekt!$B$8,$A486,C$446)),OFFSET(Projekt!$B$8,$A486,C$446),"")</f>
        <v/>
      </c>
      <c r="D486" s="1" t="str">
        <f ca="1">IF(ISTEXT(OFFSET(Projekt!$B$8,$A486,D$446)),OFFSET(Projekt!$B$8,$A486,D$446),"")</f>
        <v/>
      </c>
      <c r="E486" s="1" t="str">
        <f ca="1">IF(ISTEXT(OFFSET(Projekt!$B$8,$A486,E$446)),OFFSET(Projekt!$B$8,$A486,E$446),"")</f>
        <v/>
      </c>
      <c r="F486" s="1" t="str">
        <f ca="1">IF(ISTEXT(OFFSET(Projekt!$B$8,$A486,F$446)),OFFSET(Projekt!$B$8,$A486,F$446),"")</f>
        <v/>
      </c>
      <c r="U486" s="189">
        <f ca="1">ROUND(OFFSET(Projekt!$K$8,$A486,U$446),0)</f>
        <v>0</v>
      </c>
      <c r="V486" s="189">
        <f ca="1">ROUND(OFFSET(Projekt!$K$8,$A486,V$446),0)</f>
        <v>0</v>
      </c>
      <c r="W486" s="189">
        <f ca="1">ROUND(OFFSET(Projekt!$K$8,$A486,W$446),0)</f>
        <v>0</v>
      </c>
      <c r="X486" s="189">
        <f ca="1">ROUND(OFFSET(Projekt!$K$8,$A486,X$446),0)</f>
        <v>0</v>
      </c>
      <c r="Y486" s="189">
        <f ca="1">ROUND(OFFSET(Projekt!$K$8,$A486,Y$446),0)</f>
        <v>0</v>
      </c>
      <c r="Z486" s="189">
        <f ca="1">ROUND(OFFSET(Projekt!$K$8,$A486,Z$446),0)</f>
        <v>0</v>
      </c>
      <c r="AA486" s="189">
        <f ca="1">ROUND(OFFSET(Projekt!$K$8,$A486,AA$446),0)</f>
        <v>0</v>
      </c>
      <c r="AB486" s="189">
        <f ca="1">ROUND(OFFSET(Projekt!$K$8,$A486,AB$446),0)</f>
        <v>0</v>
      </c>
      <c r="AC486" s="189">
        <f ca="1">ROUND(OFFSET(Projekt!$K$8,$A486,AC$446),0)</f>
        <v>0</v>
      </c>
      <c r="AD486" s="189">
        <f ca="1">ROUND(OFFSET(Projekt!$K$8,$A486,AD$446),0)</f>
        <v>0</v>
      </c>
      <c r="AE486" s="189">
        <f ca="1">ROUND(OFFSET(Projekt!$K$8,$A486,AE$446),0)</f>
        <v>0</v>
      </c>
      <c r="AF486" s="189">
        <f ca="1">ROUND(OFFSET(Projekt!$K$8,$A486,AF$446),0)</f>
        <v>0</v>
      </c>
      <c r="AG486" s="189">
        <f ca="1">ROUND(OFFSET(Projekt!$K$8,$A486,AG$446),0)</f>
        <v>0</v>
      </c>
    </row>
    <row r="487" spans="1:33" x14ac:dyDescent="0.35">
      <c r="A487" s="1">
        <f t="shared" si="351"/>
        <v>78</v>
      </c>
      <c r="B487" s="1" t="str">
        <f ca="1">IF(ISTEXT(OFFSET(Projekt!$B$8,$A487,B$446)),OFFSET(Projekt!$B$8,$A487,B$446),"")</f>
        <v/>
      </c>
      <c r="C487" s="1" t="str">
        <f ca="1">IF(ISTEXT(OFFSET(Projekt!$B$8,$A487,C$446)),OFFSET(Projekt!$B$8,$A487,C$446),"")</f>
        <v/>
      </c>
      <c r="D487" s="1" t="str">
        <f ca="1">IF(ISTEXT(OFFSET(Projekt!$B$8,$A487,D$446)),OFFSET(Projekt!$B$8,$A487,D$446),"")</f>
        <v/>
      </c>
      <c r="E487" s="1" t="str">
        <f ca="1">IF(ISTEXT(OFFSET(Projekt!$B$8,$A487,E$446)),OFFSET(Projekt!$B$8,$A487,E$446),"")</f>
        <v/>
      </c>
      <c r="F487" s="1" t="str">
        <f ca="1">IF(ISTEXT(OFFSET(Projekt!$B$8,$A487,F$446)),OFFSET(Projekt!$B$8,$A487,F$446),"")</f>
        <v/>
      </c>
      <c r="U487" s="189">
        <f ca="1">ROUND(OFFSET(Projekt!$K$8,$A487,U$446),0)</f>
        <v>0</v>
      </c>
      <c r="V487" s="189">
        <f ca="1">ROUND(OFFSET(Projekt!$K$8,$A487,V$446),0)</f>
        <v>0</v>
      </c>
      <c r="W487" s="189">
        <f ca="1">ROUND(OFFSET(Projekt!$K$8,$A487,W$446),0)</f>
        <v>0</v>
      </c>
      <c r="X487" s="189">
        <f ca="1">ROUND(OFFSET(Projekt!$K$8,$A487,X$446),0)</f>
        <v>0</v>
      </c>
      <c r="Y487" s="189">
        <f ca="1">ROUND(OFFSET(Projekt!$K$8,$A487,Y$446),0)</f>
        <v>0</v>
      </c>
      <c r="Z487" s="189">
        <f ca="1">ROUND(OFFSET(Projekt!$K$8,$A487,Z$446),0)</f>
        <v>0</v>
      </c>
      <c r="AA487" s="189">
        <f ca="1">ROUND(OFFSET(Projekt!$K$8,$A487,AA$446),0)</f>
        <v>0</v>
      </c>
      <c r="AB487" s="189">
        <f ca="1">ROUND(OFFSET(Projekt!$K$8,$A487,AB$446),0)</f>
        <v>0</v>
      </c>
      <c r="AC487" s="189">
        <f ca="1">ROUND(OFFSET(Projekt!$K$8,$A487,AC$446),0)</f>
        <v>0</v>
      </c>
      <c r="AD487" s="189">
        <f ca="1">ROUND(OFFSET(Projekt!$K$8,$A487,AD$446),0)</f>
        <v>0</v>
      </c>
      <c r="AE487" s="189">
        <f ca="1">ROUND(OFFSET(Projekt!$K$8,$A487,AE$446),0)</f>
        <v>0</v>
      </c>
      <c r="AF487" s="189">
        <f ca="1">ROUND(OFFSET(Projekt!$K$8,$A487,AF$446),0)</f>
        <v>0</v>
      </c>
      <c r="AG487" s="189">
        <f ca="1">ROUND(OFFSET(Projekt!$K$8,$A487,AG$446),0)</f>
        <v>0</v>
      </c>
    </row>
    <row r="488" spans="1:33" x14ac:dyDescent="0.35">
      <c r="A488" s="1">
        <f t="shared" ref="A488:A497" si="352">A487+2</f>
        <v>80</v>
      </c>
      <c r="B488" s="1" t="str">
        <f ca="1">IF(ISTEXT(OFFSET(Projekt!$B$8,$A488,B$446)),OFFSET(Projekt!$B$8,$A488,B$446),"")</f>
        <v/>
      </c>
      <c r="C488" s="1" t="str">
        <f ca="1">IF(ISTEXT(OFFSET(Projekt!$B$8,$A488,C$446)),OFFSET(Projekt!$B$8,$A488,C$446),"")</f>
        <v/>
      </c>
      <c r="D488" s="1" t="str">
        <f ca="1">IF(ISTEXT(OFFSET(Projekt!$B$8,$A488,D$446)),OFFSET(Projekt!$B$8,$A488,D$446),"")</f>
        <v/>
      </c>
      <c r="E488" s="1" t="str">
        <f ca="1">IF(ISTEXT(OFFSET(Projekt!$B$8,$A488,E$446)),OFFSET(Projekt!$B$8,$A488,E$446),"")</f>
        <v/>
      </c>
      <c r="F488" s="1" t="str">
        <f ca="1">IF(ISTEXT(OFFSET(Projekt!$B$8,$A488,F$446)),OFFSET(Projekt!$B$8,$A488,F$446),"")</f>
        <v/>
      </c>
      <c r="U488" s="189">
        <f ca="1">ROUND(OFFSET(Projekt!$K$8,$A488,U$446),0)</f>
        <v>0</v>
      </c>
      <c r="V488" s="189">
        <f ca="1">ROUND(OFFSET(Projekt!$K$8,$A488,V$446),0)</f>
        <v>0</v>
      </c>
      <c r="W488" s="189">
        <f ca="1">ROUND(OFFSET(Projekt!$K$8,$A488,W$446),0)</f>
        <v>0</v>
      </c>
      <c r="X488" s="189">
        <f ca="1">ROUND(OFFSET(Projekt!$K$8,$A488,X$446),0)</f>
        <v>0</v>
      </c>
      <c r="Y488" s="189">
        <f ca="1">ROUND(OFFSET(Projekt!$K$8,$A488,Y$446),0)</f>
        <v>0</v>
      </c>
      <c r="Z488" s="189">
        <f ca="1">ROUND(OFFSET(Projekt!$K$8,$A488,Z$446),0)</f>
        <v>0</v>
      </c>
      <c r="AA488" s="189">
        <f ca="1">ROUND(OFFSET(Projekt!$K$8,$A488,AA$446),0)</f>
        <v>0</v>
      </c>
      <c r="AB488" s="189">
        <f ca="1">ROUND(OFFSET(Projekt!$K$8,$A488,AB$446),0)</f>
        <v>0</v>
      </c>
      <c r="AC488" s="189">
        <f ca="1">ROUND(OFFSET(Projekt!$K$8,$A488,AC$446),0)</f>
        <v>0</v>
      </c>
      <c r="AD488" s="189">
        <f ca="1">ROUND(OFFSET(Projekt!$K$8,$A488,AD$446),0)</f>
        <v>0</v>
      </c>
      <c r="AE488" s="189">
        <f ca="1">ROUND(OFFSET(Projekt!$K$8,$A488,AE$446),0)</f>
        <v>0</v>
      </c>
      <c r="AF488" s="189">
        <f ca="1">ROUND(OFFSET(Projekt!$K$8,$A488,AF$446),0)</f>
        <v>0</v>
      </c>
      <c r="AG488" s="189">
        <f ca="1">ROUND(OFFSET(Projekt!$K$8,$A488,AG$446),0)</f>
        <v>0</v>
      </c>
    </row>
    <row r="489" spans="1:33" x14ac:dyDescent="0.35">
      <c r="A489" s="1">
        <f t="shared" si="352"/>
        <v>82</v>
      </c>
      <c r="B489" s="1" t="str">
        <f ca="1">IF(ISTEXT(OFFSET(Projekt!$B$8,$A489,B$446)),OFFSET(Projekt!$B$8,$A489,B$446),"")</f>
        <v/>
      </c>
      <c r="C489" s="1" t="str">
        <f ca="1">IF(ISTEXT(OFFSET(Projekt!$B$8,$A489,C$446)),OFFSET(Projekt!$B$8,$A489,C$446),"")</f>
        <v/>
      </c>
      <c r="D489" s="1" t="str">
        <f ca="1">IF(ISTEXT(OFFSET(Projekt!$B$8,$A489,D$446)),OFFSET(Projekt!$B$8,$A489,D$446),"")</f>
        <v/>
      </c>
      <c r="E489" s="1" t="str">
        <f ca="1">IF(ISTEXT(OFFSET(Projekt!$B$8,$A489,E$446)),OFFSET(Projekt!$B$8,$A489,E$446),"")</f>
        <v/>
      </c>
      <c r="F489" s="1" t="str">
        <f ca="1">IF(ISTEXT(OFFSET(Projekt!$B$8,$A489,F$446)),OFFSET(Projekt!$B$8,$A489,F$446),"")</f>
        <v/>
      </c>
      <c r="U489" s="189">
        <f ca="1">ROUND(OFFSET(Projekt!$K$8,$A489,U$446),0)</f>
        <v>0</v>
      </c>
      <c r="V489" s="189">
        <f ca="1">ROUND(OFFSET(Projekt!$K$8,$A489,V$446),0)</f>
        <v>0</v>
      </c>
      <c r="W489" s="189">
        <f ca="1">ROUND(OFFSET(Projekt!$K$8,$A489,W$446),0)</f>
        <v>0</v>
      </c>
      <c r="X489" s="189">
        <f ca="1">ROUND(OFFSET(Projekt!$K$8,$A489,X$446),0)</f>
        <v>0</v>
      </c>
      <c r="Y489" s="189">
        <f ca="1">ROUND(OFFSET(Projekt!$K$8,$A489,Y$446),0)</f>
        <v>0</v>
      </c>
      <c r="Z489" s="189">
        <f ca="1">ROUND(OFFSET(Projekt!$K$8,$A489,Z$446),0)</f>
        <v>0</v>
      </c>
      <c r="AA489" s="189">
        <f ca="1">ROUND(OFFSET(Projekt!$K$8,$A489,AA$446),0)</f>
        <v>0</v>
      </c>
      <c r="AB489" s="189">
        <f ca="1">ROUND(OFFSET(Projekt!$K$8,$A489,AB$446),0)</f>
        <v>0</v>
      </c>
      <c r="AC489" s="189">
        <f ca="1">ROUND(OFFSET(Projekt!$K$8,$A489,AC$446),0)</f>
        <v>0</v>
      </c>
      <c r="AD489" s="189">
        <f ca="1">ROUND(OFFSET(Projekt!$K$8,$A489,AD$446),0)</f>
        <v>0</v>
      </c>
      <c r="AE489" s="189">
        <f ca="1">ROUND(OFFSET(Projekt!$K$8,$A489,AE$446),0)</f>
        <v>0</v>
      </c>
      <c r="AF489" s="189">
        <f ca="1">ROUND(OFFSET(Projekt!$K$8,$A489,AF$446),0)</f>
        <v>0</v>
      </c>
      <c r="AG489" s="189">
        <f ca="1">ROUND(OFFSET(Projekt!$K$8,$A489,AG$446),0)</f>
        <v>0</v>
      </c>
    </row>
    <row r="490" spans="1:33" x14ac:dyDescent="0.35">
      <c r="A490" s="1">
        <f t="shared" si="352"/>
        <v>84</v>
      </c>
      <c r="B490" s="1" t="str">
        <f ca="1">IF(ISTEXT(OFFSET(Projekt!$B$8,$A490,B$446)),OFFSET(Projekt!$B$8,$A490,B$446),"")</f>
        <v/>
      </c>
      <c r="C490" s="1" t="str">
        <f ca="1">IF(ISTEXT(OFFSET(Projekt!$B$8,$A490,C$446)),OFFSET(Projekt!$B$8,$A490,C$446),"")</f>
        <v/>
      </c>
      <c r="D490" s="1" t="str">
        <f ca="1">IF(ISTEXT(OFFSET(Projekt!$B$8,$A490,D$446)),OFFSET(Projekt!$B$8,$A490,D$446),"")</f>
        <v/>
      </c>
      <c r="E490" s="1" t="str">
        <f ca="1">IF(ISTEXT(OFFSET(Projekt!$B$8,$A490,E$446)),OFFSET(Projekt!$B$8,$A490,E$446),"")</f>
        <v/>
      </c>
      <c r="F490" s="1" t="str">
        <f ca="1">IF(ISTEXT(OFFSET(Projekt!$B$8,$A490,F$446)),OFFSET(Projekt!$B$8,$A490,F$446),"")</f>
        <v/>
      </c>
      <c r="U490" s="189">
        <f ca="1">ROUND(OFFSET(Projekt!$K$8,$A490,U$446),0)</f>
        <v>0</v>
      </c>
      <c r="V490" s="189">
        <f ca="1">ROUND(OFFSET(Projekt!$K$8,$A490,V$446),0)</f>
        <v>0</v>
      </c>
      <c r="W490" s="189">
        <f ca="1">ROUND(OFFSET(Projekt!$K$8,$A490,W$446),0)</f>
        <v>0</v>
      </c>
      <c r="X490" s="189">
        <f ca="1">ROUND(OFFSET(Projekt!$K$8,$A490,X$446),0)</f>
        <v>0</v>
      </c>
      <c r="Y490" s="189">
        <f ca="1">ROUND(OFFSET(Projekt!$K$8,$A490,Y$446),0)</f>
        <v>0</v>
      </c>
      <c r="Z490" s="189">
        <f ca="1">ROUND(OFFSET(Projekt!$K$8,$A490,Z$446),0)</f>
        <v>0</v>
      </c>
      <c r="AA490" s="189">
        <f ca="1">ROUND(OFFSET(Projekt!$K$8,$A490,AA$446),0)</f>
        <v>0</v>
      </c>
      <c r="AB490" s="189">
        <f ca="1">ROUND(OFFSET(Projekt!$K$8,$A490,AB$446),0)</f>
        <v>0</v>
      </c>
      <c r="AC490" s="189">
        <f ca="1">ROUND(OFFSET(Projekt!$K$8,$A490,AC$446),0)</f>
        <v>0</v>
      </c>
      <c r="AD490" s="189">
        <f ca="1">ROUND(OFFSET(Projekt!$K$8,$A490,AD$446),0)</f>
        <v>0</v>
      </c>
      <c r="AE490" s="189">
        <f ca="1">ROUND(OFFSET(Projekt!$K$8,$A490,AE$446),0)</f>
        <v>0</v>
      </c>
      <c r="AF490" s="189">
        <f ca="1">ROUND(OFFSET(Projekt!$K$8,$A490,AF$446),0)</f>
        <v>0</v>
      </c>
      <c r="AG490" s="189">
        <f ca="1">ROUND(OFFSET(Projekt!$K$8,$A490,AG$446),0)</f>
        <v>0</v>
      </c>
    </row>
    <row r="491" spans="1:33" x14ac:dyDescent="0.35">
      <c r="A491" s="1">
        <f t="shared" si="352"/>
        <v>86</v>
      </c>
      <c r="B491" s="1" t="str">
        <f ca="1">IF(ISTEXT(OFFSET(Projekt!$B$8,$A491,B$446)),OFFSET(Projekt!$B$8,$A491,B$446),"")</f>
        <v/>
      </c>
      <c r="C491" s="1" t="str">
        <f ca="1">IF(ISTEXT(OFFSET(Projekt!$B$8,$A491,C$446)),OFFSET(Projekt!$B$8,$A491,C$446),"")</f>
        <v/>
      </c>
      <c r="D491" s="1" t="str">
        <f ca="1">IF(ISTEXT(OFFSET(Projekt!$B$8,$A491,D$446)),OFFSET(Projekt!$B$8,$A491,D$446),"")</f>
        <v/>
      </c>
      <c r="E491" s="1" t="str">
        <f ca="1">IF(ISTEXT(OFFSET(Projekt!$B$8,$A491,E$446)),OFFSET(Projekt!$B$8,$A491,E$446),"")</f>
        <v/>
      </c>
      <c r="F491" s="1" t="str">
        <f ca="1">IF(ISTEXT(OFFSET(Projekt!$B$8,$A491,F$446)),OFFSET(Projekt!$B$8,$A491,F$446),"")</f>
        <v/>
      </c>
      <c r="U491" s="189">
        <f ca="1">ROUND(OFFSET(Projekt!$K$8,$A491,U$446),0)</f>
        <v>0</v>
      </c>
      <c r="V491" s="189">
        <f ca="1">ROUND(OFFSET(Projekt!$K$8,$A491,V$446),0)</f>
        <v>0</v>
      </c>
      <c r="W491" s="189">
        <f ca="1">ROUND(OFFSET(Projekt!$K$8,$A491,W$446),0)</f>
        <v>0</v>
      </c>
      <c r="X491" s="189">
        <f ca="1">ROUND(OFFSET(Projekt!$K$8,$A491,X$446),0)</f>
        <v>0</v>
      </c>
      <c r="Y491" s="189">
        <f ca="1">ROUND(OFFSET(Projekt!$K$8,$A491,Y$446),0)</f>
        <v>0</v>
      </c>
      <c r="Z491" s="189">
        <f ca="1">ROUND(OFFSET(Projekt!$K$8,$A491,Z$446),0)</f>
        <v>0</v>
      </c>
      <c r="AA491" s="189">
        <f ca="1">ROUND(OFFSET(Projekt!$K$8,$A491,AA$446),0)</f>
        <v>0</v>
      </c>
      <c r="AB491" s="189">
        <f ca="1">ROUND(OFFSET(Projekt!$K$8,$A491,AB$446),0)</f>
        <v>0</v>
      </c>
      <c r="AC491" s="189">
        <f ca="1">ROUND(OFFSET(Projekt!$K$8,$A491,AC$446),0)</f>
        <v>0</v>
      </c>
      <c r="AD491" s="189">
        <f ca="1">ROUND(OFFSET(Projekt!$K$8,$A491,AD$446),0)</f>
        <v>0</v>
      </c>
      <c r="AE491" s="189">
        <f ca="1">ROUND(OFFSET(Projekt!$K$8,$A491,AE$446),0)</f>
        <v>0</v>
      </c>
      <c r="AF491" s="189">
        <f ca="1">ROUND(OFFSET(Projekt!$K$8,$A491,AF$446),0)</f>
        <v>0</v>
      </c>
      <c r="AG491" s="189">
        <f ca="1">ROUND(OFFSET(Projekt!$K$8,$A491,AG$446),0)</f>
        <v>0</v>
      </c>
    </row>
    <row r="492" spans="1:33" x14ac:dyDescent="0.35">
      <c r="A492" s="1">
        <f t="shared" si="352"/>
        <v>88</v>
      </c>
      <c r="B492" s="1" t="str">
        <f ca="1">IF(ISTEXT(OFFSET(Projekt!$B$8,$A492,B$446)),OFFSET(Projekt!$B$8,$A492,B$446),"")</f>
        <v/>
      </c>
      <c r="C492" s="1" t="str">
        <f ca="1">IF(ISTEXT(OFFSET(Projekt!$B$8,$A492,C$446)),OFFSET(Projekt!$B$8,$A492,C$446),"")</f>
        <v/>
      </c>
      <c r="D492" s="1" t="str">
        <f ca="1">IF(ISTEXT(OFFSET(Projekt!$B$8,$A492,D$446)),OFFSET(Projekt!$B$8,$A492,D$446),"")</f>
        <v/>
      </c>
      <c r="E492" s="1" t="str">
        <f ca="1">IF(ISTEXT(OFFSET(Projekt!$B$8,$A492,E$446)),OFFSET(Projekt!$B$8,$A492,E$446),"")</f>
        <v/>
      </c>
      <c r="F492" s="1" t="str">
        <f ca="1">IF(ISTEXT(OFFSET(Projekt!$B$8,$A492,F$446)),OFFSET(Projekt!$B$8,$A492,F$446),"")</f>
        <v/>
      </c>
      <c r="U492" s="189">
        <f ca="1">ROUND(OFFSET(Projekt!$K$8,$A492,U$446),0)</f>
        <v>0</v>
      </c>
      <c r="V492" s="189">
        <f ca="1">ROUND(OFFSET(Projekt!$K$8,$A492,V$446),0)</f>
        <v>0</v>
      </c>
      <c r="W492" s="189">
        <f ca="1">ROUND(OFFSET(Projekt!$K$8,$A492,W$446),0)</f>
        <v>0</v>
      </c>
      <c r="X492" s="189">
        <f ca="1">ROUND(OFFSET(Projekt!$K$8,$A492,X$446),0)</f>
        <v>0</v>
      </c>
      <c r="Y492" s="189">
        <f ca="1">ROUND(OFFSET(Projekt!$K$8,$A492,Y$446),0)</f>
        <v>0</v>
      </c>
      <c r="Z492" s="189">
        <f ca="1">ROUND(OFFSET(Projekt!$K$8,$A492,Z$446),0)</f>
        <v>0</v>
      </c>
      <c r="AA492" s="189">
        <f ca="1">ROUND(OFFSET(Projekt!$K$8,$A492,AA$446),0)</f>
        <v>0</v>
      </c>
      <c r="AB492" s="189">
        <f ca="1">ROUND(OFFSET(Projekt!$K$8,$A492,AB$446),0)</f>
        <v>0</v>
      </c>
      <c r="AC492" s="189">
        <f ca="1">ROUND(OFFSET(Projekt!$K$8,$A492,AC$446),0)</f>
        <v>0</v>
      </c>
      <c r="AD492" s="189">
        <f ca="1">ROUND(OFFSET(Projekt!$K$8,$A492,AD$446),0)</f>
        <v>0</v>
      </c>
      <c r="AE492" s="189">
        <f ca="1">ROUND(OFFSET(Projekt!$K$8,$A492,AE$446),0)</f>
        <v>0</v>
      </c>
      <c r="AF492" s="189">
        <f ca="1">ROUND(OFFSET(Projekt!$K$8,$A492,AF$446),0)</f>
        <v>0</v>
      </c>
      <c r="AG492" s="189">
        <f ca="1">ROUND(OFFSET(Projekt!$K$8,$A492,AG$446),0)</f>
        <v>0</v>
      </c>
    </row>
    <row r="493" spans="1:33" x14ac:dyDescent="0.35">
      <c r="A493" s="1">
        <f t="shared" si="352"/>
        <v>90</v>
      </c>
      <c r="B493" s="1" t="str">
        <f ca="1">IF(ISTEXT(OFFSET(Projekt!$B$8,$A493,B$446)),OFFSET(Projekt!$B$8,$A493,B$446),"")</f>
        <v/>
      </c>
      <c r="C493" s="1" t="str">
        <f ca="1">IF(ISTEXT(OFFSET(Projekt!$B$8,$A493,C$446)),OFFSET(Projekt!$B$8,$A493,C$446),"")</f>
        <v/>
      </c>
      <c r="D493" s="1" t="str">
        <f ca="1">IF(ISTEXT(OFFSET(Projekt!$B$8,$A493,D$446)),OFFSET(Projekt!$B$8,$A493,D$446),"")</f>
        <v/>
      </c>
      <c r="E493" s="1" t="str">
        <f ca="1">IF(ISTEXT(OFFSET(Projekt!$B$8,$A493,E$446)),OFFSET(Projekt!$B$8,$A493,E$446),"")</f>
        <v/>
      </c>
      <c r="F493" s="1" t="str">
        <f ca="1">IF(ISTEXT(OFFSET(Projekt!$B$8,$A493,F$446)),OFFSET(Projekt!$B$8,$A493,F$446),"")</f>
        <v/>
      </c>
      <c r="U493" s="189">
        <f ca="1">ROUND(OFFSET(Projekt!$K$8,$A493,U$446),0)</f>
        <v>0</v>
      </c>
      <c r="V493" s="189">
        <f ca="1">ROUND(OFFSET(Projekt!$K$8,$A493,V$446),0)</f>
        <v>0</v>
      </c>
      <c r="W493" s="189">
        <f ca="1">ROUND(OFFSET(Projekt!$K$8,$A493,W$446),0)</f>
        <v>0</v>
      </c>
      <c r="X493" s="189">
        <f ca="1">ROUND(OFFSET(Projekt!$K$8,$A493,X$446),0)</f>
        <v>0</v>
      </c>
      <c r="Y493" s="189">
        <f ca="1">ROUND(OFFSET(Projekt!$K$8,$A493,Y$446),0)</f>
        <v>0</v>
      </c>
      <c r="Z493" s="189">
        <f ca="1">ROUND(OFFSET(Projekt!$K$8,$A493,Z$446),0)</f>
        <v>0</v>
      </c>
      <c r="AA493" s="189">
        <f ca="1">ROUND(OFFSET(Projekt!$K$8,$A493,AA$446),0)</f>
        <v>0</v>
      </c>
      <c r="AB493" s="189">
        <f ca="1">ROUND(OFFSET(Projekt!$K$8,$A493,AB$446),0)</f>
        <v>0</v>
      </c>
      <c r="AC493" s="189">
        <f ca="1">ROUND(OFFSET(Projekt!$K$8,$A493,AC$446),0)</f>
        <v>0</v>
      </c>
      <c r="AD493" s="189">
        <f ca="1">ROUND(OFFSET(Projekt!$K$8,$A493,AD$446),0)</f>
        <v>0</v>
      </c>
      <c r="AE493" s="189">
        <f ca="1">ROUND(OFFSET(Projekt!$K$8,$A493,AE$446),0)</f>
        <v>0</v>
      </c>
      <c r="AF493" s="189">
        <f ca="1">ROUND(OFFSET(Projekt!$K$8,$A493,AF$446),0)</f>
        <v>0</v>
      </c>
      <c r="AG493" s="189">
        <f ca="1">ROUND(OFFSET(Projekt!$K$8,$A493,AG$446),0)</f>
        <v>0</v>
      </c>
    </row>
    <row r="494" spans="1:33" x14ac:dyDescent="0.35">
      <c r="A494" s="1">
        <f t="shared" si="352"/>
        <v>92</v>
      </c>
      <c r="B494" s="1" t="str">
        <f ca="1">IF(ISTEXT(OFFSET(Projekt!$B$8,$A494,B$446)),OFFSET(Projekt!$B$8,$A494,B$446),"")</f>
        <v/>
      </c>
      <c r="C494" s="1" t="str">
        <f ca="1">IF(ISTEXT(OFFSET(Projekt!$B$8,$A494,C$446)),OFFSET(Projekt!$B$8,$A494,C$446),"")</f>
        <v/>
      </c>
      <c r="D494" s="1" t="str">
        <f ca="1">IF(ISTEXT(OFFSET(Projekt!$B$8,$A494,D$446)),OFFSET(Projekt!$B$8,$A494,D$446),"")</f>
        <v/>
      </c>
      <c r="E494" s="1" t="str">
        <f ca="1">IF(ISTEXT(OFFSET(Projekt!$B$8,$A494,E$446)),OFFSET(Projekt!$B$8,$A494,E$446),"")</f>
        <v/>
      </c>
      <c r="F494" s="1" t="str">
        <f ca="1">IF(ISTEXT(OFFSET(Projekt!$B$8,$A494,F$446)),OFFSET(Projekt!$B$8,$A494,F$446),"")</f>
        <v/>
      </c>
      <c r="U494" s="189">
        <f ca="1">ROUND(OFFSET(Projekt!$K$8,$A494,U$446),0)</f>
        <v>0</v>
      </c>
      <c r="V494" s="189">
        <f ca="1">ROUND(OFFSET(Projekt!$K$8,$A494,V$446),0)</f>
        <v>0</v>
      </c>
      <c r="W494" s="189">
        <f ca="1">ROUND(OFFSET(Projekt!$K$8,$A494,W$446),0)</f>
        <v>0</v>
      </c>
      <c r="X494" s="189">
        <f ca="1">ROUND(OFFSET(Projekt!$K$8,$A494,X$446),0)</f>
        <v>0</v>
      </c>
      <c r="Y494" s="189">
        <f ca="1">ROUND(OFFSET(Projekt!$K$8,$A494,Y$446),0)</f>
        <v>0</v>
      </c>
      <c r="Z494" s="189">
        <f ca="1">ROUND(OFFSET(Projekt!$K$8,$A494,Z$446),0)</f>
        <v>0</v>
      </c>
      <c r="AA494" s="189">
        <f ca="1">ROUND(OFFSET(Projekt!$K$8,$A494,AA$446),0)</f>
        <v>0</v>
      </c>
      <c r="AB494" s="189">
        <f ca="1">ROUND(OFFSET(Projekt!$K$8,$A494,AB$446),0)</f>
        <v>0</v>
      </c>
      <c r="AC494" s="189">
        <f ca="1">ROUND(OFFSET(Projekt!$K$8,$A494,AC$446),0)</f>
        <v>0</v>
      </c>
      <c r="AD494" s="189">
        <f ca="1">ROUND(OFFSET(Projekt!$K$8,$A494,AD$446),0)</f>
        <v>0</v>
      </c>
      <c r="AE494" s="189">
        <f ca="1">ROUND(OFFSET(Projekt!$K$8,$A494,AE$446),0)</f>
        <v>0</v>
      </c>
      <c r="AF494" s="189">
        <f ca="1">ROUND(OFFSET(Projekt!$K$8,$A494,AF$446),0)</f>
        <v>0</v>
      </c>
      <c r="AG494" s="189">
        <f ca="1">ROUND(OFFSET(Projekt!$K$8,$A494,AG$446),0)</f>
        <v>0</v>
      </c>
    </row>
    <row r="495" spans="1:33" x14ac:dyDescent="0.35">
      <c r="A495" s="1">
        <f t="shared" si="352"/>
        <v>94</v>
      </c>
      <c r="B495" s="1" t="str">
        <f ca="1">IF(ISTEXT(OFFSET(Projekt!$B$8,$A495,B$446)),OFFSET(Projekt!$B$8,$A495,B$446),"")</f>
        <v/>
      </c>
      <c r="C495" s="1" t="str">
        <f ca="1">IF(ISTEXT(OFFSET(Projekt!$B$8,$A495,C$446)),OFFSET(Projekt!$B$8,$A495,C$446),"")</f>
        <v/>
      </c>
      <c r="D495" s="1" t="str">
        <f ca="1">IF(ISTEXT(OFFSET(Projekt!$B$8,$A495,D$446)),OFFSET(Projekt!$B$8,$A495,D$446),"")</f>
        <v/>
      </c>
      <c r="E495" s="1" t="str">
        <f ca="1">IF(ISTEXT(OFFSET(Projekt!$B$8,$A495,E$446)),OFFSET(Projekt!$B$8,$A495,E$446),"")</f>
        <v/>
      </c>
      <c r="F495" s="1" t="str">
        <f ca="1">IF(ISTEXT(OFFSET(Projekt!$B$8,$A495,F$446)),OFFSET(Projekt!$B$8,$A495,F$446),"")</f>
        <v/>
      </c>
      <c r="U495" s="189">
        <f ca="1">ROUND(OFFSET(Projekt!$K$8,$A495,U$446),0)</f>
        <v>0</v>
      </c>
      <c r="V495" s="189">
        <f ca="1">ROUND(OFFSET(Projekt!$K$8,$A495,V$446),0)</f>
        <v>0</v>
      </c>
      <c r="W495" s="189">
        <f ca="1">ROUND(OFFSET(Projekt!$K$8,$A495,W$446),0)</f>
        <v>0</v>
      </c>
      <c r="X495" s="189">
        <f ca="1">ROUND(OFFSET(Projekt!$K$8,$A495,X$446),0)</f>
        <v>0</v>
      </c>
      <c r="Y495" s="189">
        <f ca="1">ROUND(OFFSET(Projekt!$K$8,$A495,Y$446),0)</f>
        <v>0</v>
      </c>
      <c r="Z495" s="189">
        <f ca="1">ROUND(OFFSET(Projekt!$K$8,$A495,Z$446),0)</f>
        <v>0</v>
      </c>
      <c r="AA495" s="189">
        <f ca="1">ROUND(OFFSET(Projekt!$K$8,$A495,AA$446),0)</f>
        <v>0</v>
      </c>
      <c r="AB495" s="189">
        <f ca="1">ROUND(OFFSET(Projekt!$K$8,$A495,AB$446),0)</f>
        <v>0</v>
      </c>
      <c r="AC495" s="189">
        <f ca="1">ROUND(OFFSET(Projekt!$K$8,$A495,AC$446),0)</f>
        <v>0</v>
      </c>
      <c r="AD495" s="189">
        <f ca="1">ROUND(OFFSET(Projekt!$K$8,$A495,AD$446),0)</f>
        <v>0</v>
      </c>
      <c r="AE495" s="189">
        <f ca="1">ROUND(OFFSET(Projekt!$K$8,$A495,AE$446),0)</f>
        <v>0</v>
      </c>
      <c r="AF495" s="189">
        <f ca="1">ROUND(OFFSET(Projekt!$K$8,$A495,AF$446),0)</f>
        <v>0</v>
      </c>
      <c r="AG495" s="189">
        <f ca="1">ROUND(OFFSET(Projekt!$K$8,$A495,AG$446),0)</f>
        <v>0</v>
      </c>
    </row>
    <row r="496" spans="1:33" x14ac:dyDescent="0.35">
      <c r="A496" s="1">
        <f t="shared" si="352"/>
        <v>96</v>
      </c>
      <c r="B496" s="1" t="str">
        <f ca="1">IF(ISTEXT(OFFSET(Projekt!$B$8,$A496,B$446)),OFFSET(Projekt!$B$8,$A496,B$446),"")</f>
        <v/>
      </c>
      <c r="C496" s="1" t="str">
        <f ca="1">IF(ISTEXT(OFFSET(Projekt!$B$8,$A496,C$446)),OFFSET(Projekt!$B$8,$A496,C$446),"")</f>
        <v/>
      </c>
      <c r="D496" s="1" t="str">
        <f ca="1">IF(ISTEXT(OFFSET(Projekt!$B$8,$A496,D$446)),OFFSET(Projekt!$B$8,$A496,D$446),"")</f>
        <v/>
      </c>
      <c r="E496" s="1" t="str">
        <f ca="1">IF(ISTEXT(OFFSET(Projekt!$B$8,$A496,E$446)),OFFSET(Projekt!$B$8,$A496,E$446),"")</f>
        <v/>
      </c>
      <c r="F496" s="1" t="str">
        <f ca="1">IF(ISTEXT(OFFSET(Projekt!$B$8,$A496,F$446)),OFFSET(Projekt!$B$8,$A496,F$446),"")</f>
        <v/>
      </c>
      <c r="U496" s="189">
        <f ca="1">ROUND(OFFSET(Projekt!$K$8,$A496,U$446),0)</f>
        <v>0</v>
      </c>
      <c r="V496" s="189">
        <f ca="1">ROUND(OFFSET(Projekt!$K$8,$A496,V$446),0)</f>
        <v>0</v>
      </c>
      <c r="W496" s="189">
        <f ca="1">ROUND(OFFSET(Projekt!$K$8,$A496,W$446),0)</f>
        <v>0</v>
      </c>
      <c r="X496" s="189">
        <f ca="1">ROUND(OFFSET(Projekt!$K$8,$A496,X$446),0)</f>
        <v>0</v>
      </c>
      <c r="Y496" s="189">
        <f ca="1">ROUND(OFFSET(Projekt!$K$8,$A496,Y$446),0)</f>
        <v>0</v>
      </c>
      <c r="Z496" s="189">
        <f ca="1">ROUND(OFFSET(Projekt!$K$8,$A496,Z$446),0)</f>
        <v>0</v>
      </c>
      <c r="AA496" s="189">
        <f ca="1">ROUND(OFFSET(Projekt!$K$8,$A496,AA$446),0)</f>
        <v>0</v>
      </c>
      <c r="AB496" s="189">
        <f ca="1">ROUND(OFFSET(Projekt!$K$8,$A496,AB$446),0)</f>
        <v>0</v>
      </c>
      <c r="AC496" s="189">
        <f ca="1">ROUND(OFFSET(Projekt!$K$8,$A496,AC$446),0)</f>
        <v>0</v>
      </c>
      <c r="AD496" s="189">
        <f ca="1">ROUND(OFFSET(Projekt!$K$8,$A496,AD$446),0)</f>
        <v>0</v>
      </c>
      <c r="AE496" s="189">
        <f ca="1">ROUND(OFFSET(Projekt!$K$8,$A496,AE$446),0)</f>
        <v>0</v>
      </c>
      <c r="AF496" s="189">
        <f ca="1">ROUND(OFFSET(Projekt!$K$8,$A496,AF$446),0)</f>
        <v>0</v>
      </c>
      <c r="AG496" s="189">
        <f ca="1">ROUND(OFFSET(Projekt!$K$8,$A496,AG$446),0)</f>
        <v>0</v>
      </c>
    </row>
    <row r="497" spans="1:33" x14ac:dyDescent="0.35">
      <c r="A497" s="1">
        <f t="shared" si="352"/>
        <v>98</v>
      </c>
      <c r="B497" s="1" t="str">
        <f ca="1">IF(ISTEXT(OFFSET(Projekt!$B$8,$A497,B$446)),OFFSET(Projekt!$B$8,$A497,B$446),"")</f>
        <v/>
      </c>
      <c r="C497" s="1" t="str">
        <f ca="1">IF(ISTEXT(OFFSET(Projekt!$B$8,$A497,C$446)),OFFSET(Projekt!$B$8,$A497,C$446),"")</f>
        <v/>
      </c>
      <c r="D497" s="1" t="str">
        <f ca="1">IF(ISTEXT(OFFSET(Projekt!$B$8,$A497,D$446)),OFFSET(Projekt!$B$8,$A497,D$446),"")</f>
        <v/>
      </c>
      <c r="E497" s="1" t="str">
        <f ca="1">IF(ISTEXT(OFFSET(Projekt!$B$8,$A497,E$446)),OFFSET(Projekt!$B$8,$A497,E$446),"")</f>
        <v/>
      </c>
      <c r="F497" s="1" t="str">
        <f ca="1">IF(ISTEXT(OFFSET(Projekt!$B$8,$A497,F$446)),OFFSET(Projekt!$B$8,$A497,F$446),"")</f>
        <v/>
      </c>
      <c r="U497" s="189">
        <f ca="1">ROUND(OFFSET(Projekt!$K$8,$A497,U$446),0)</f>
        <v>0</v>
      </c>
      <c r="V497" s="189">
        <f ca="1">ROUND(OFFSET(Projekt!$K$8,$A497,V$446),0)</f>
        <v>0</v>
      </c>
      <c r="W497" s="189">
        <f ca="1">ROUND(OFFSET(Projekt!$K$8,$A497,W$446),0)</f>
        <v>0</v>
      </c>
      <c r="X497" s="189">
        <f ca="1">ROUND(OFFSET(Projekt!$K$8,$A497,X$446),0)</f>
        <v>0</v>
      </c>
      <c r="Y497" s="189">
        <f ca="1">ROUND(OFFSET(Projekt!$K$8,$A497,Y$446),0)</f>
        <v>0</v>
      </c>
      <c r="Z497" s="189">
        <f ca="1">ROUND(OFFSET(Projekt!$K$8,$A497,Z$446),0)</f>
        <v>0</v>
      </c>
      <c r="AA497" s="189">
        <f ca="1">ROUND(OFFSET(Projekt!$K$8,$A497,AA$446),0)</f>
        <v>0</v>
      </c>
      <c r="AB497" s="189">
        <f ca="1">ROUND(OFFSET(Projekt!$K$8,$A497,AB$446),0)</f>
        <v>0</v>
      </c>
      <c r="AC497" s="189">
        <f ca="1">ROUND(OFFSET(Projekt!$K$8,$A497,AC$446),0)</f>
        <v>0</v>
      </c>
      <c r="AD497" s="189">
        <f ca="1">ROUND(OFFSET(Projekt!$K$8,$A497,AD$446),0)</f>
        <v>0</v>
      </c>
      <c r="AE497" s="189">
        <f ca="1">ROUND(OFFSET(Projekt!$K$8,$A497,AE$446),0)</f>
        <v>0</v>
      </c>
      <c r="AF497" s="189">
        <f ca="1">ROUND(OFFSET(Projekt!$K$8,$A497,AF$446),0)</f>
        <v>0</v>
      </c>
      <c r="AG497" s="189">
        <f ca="1">ROUND(OFFSET(Projekt!$K$8,$A497,AG$446),0)</f>
        <v>0</v>
      </c>
    </row>
    <row r="503" spans="1:33" x14ac:dyDescent="0.35">
      <c r="D503" s="184">
        <f ca="1">Projekt!K$2</f>
        <v>2024</v>
      </c>
      <c r="E503" s="184">
        <f ca="1">Projekt!L$2</f>
        <v>2025</v>
      </c>
      <c r="F503" s="184">
        <f ca="1">Projekt!M$2</f>
        <v>2026</v>
      </c>
      <c r="G503" s="184">
        <f ca="1">Projekt!N$2</f>
        <v>2027</v>
      </c>
      <c r="H503" s="184">
        <f ca="1">Projekt!O$2</f>
        <v>2028</v>
      </c>
      <c r="I503" s="184">
        <f ca="1">Projekt!P$2</f>
        <v>2029</v>
      </c>
      <c r="J503" s="184">
        <f ca="1">Projekt!Q$2</f>
        <v>2030</v>
      </c>
      <c r="K503" s="184">
        <f ca="1">Projekt!R$2</f>
        <v>2031</v>
      </c>
      <c r="L503" s="184">
        <f ca="1">Projekt!S$2</f>
        <v>2032</v>
      </c>
      <c r="M503" s="184">
        <f ca="1">Projekt!T$2</f>
        <v>2033</v>
      </c>
      <c r="N503" s="184">
        <f ca="1">Projekt!U$2</f>
        <v>2034</v>
      </c>
      <c r="O503" s="184">
        <f ca="1">Projekt!V$2</f>
        <v>2035</v>
      </c>
      <c r="P503" s="184">
        <f ca="1">Projekt!W$2</f>
        <v>2036</v>
      </c>
    </row>
    <row r="505" spans="1:33" x14ac:dyDescent="0.35">
      <c r="B505" s="62" t="s">
        <v>137</v>
      </c>
      <c r="C505" s="1" t="s">
        <v>108</v>
      </c>
      <c r="D505" s="1">
        <f ca="1">SUMIFS(U$448:U$497,$C$448:$C$497,$B505,$D$448:$D$497,$C505)</f>
        <v>0</v>
      </c>
      <c r="E505" s="1">
        <f ca="1">SUMIFS(V$448:V$497,$C$448:$C$497,$B505,$D$448:$D$497,$C505)</f>
        <v>0</v>
      </c>
      <c r="F505" s="1">
        <f t="shared" ref="F505:P505" ca="1" si="353">SUMIFS(W$448:W$497,$C$448:$C$497,$B505,$D$448:$D$497,$C505)</f>
        <v>0</v>
      </c>
      <c r="G505" s="1">
        <f t="shared" ca="1" si="353"/>
        <v>0</v>
      </c>
      <c r="H505" s="1">
        <f t="shared" ca="1" si="353"/>
        <v>0</v>
      </c>
      <c r="I505" s="1">
        <f t="shared" ca="1" si="353"/>
        <v>0</v>
      </c>
      <c r="J505" s="1">
        <f t="shared" ca="1" si="353"/>
        <v>0</v>
      </c>
      <c r="K505" s="1">
        <f t="shared" ca="1" si="353"/>
        <v>0</v>
      </c>
      <c r="L505" s="1">
        <f t="shared" ca="1" si="353"/>
        <v>0</v>
      </c>
      <c r="M505" s="1">
        <f t="shared" ca="1" si="353"/>
        <v>0</v>
      </c>
      <c r="N505" s="1">
        <f t="shared" ca="1" si="353"/>
        <v>0</v>
      </c>
      <c r="O505" s="1">
        <f t="shared" ca="1" si="353"/>
        <v>0</v>
      </c>
      <c r="P505" s="1">
        <f t="shared" ca="1" si="353"/>
        <v>0</v>
      </c>
    </row>
    <row r="506" spans="1:33" x14ac:dyDescent="0.35">
      <c r="B506" s="62" t="s">
        <v>137</v>
      </c>
      <c r="C506" s="1" t="s">
        <v>109</v>
      </c>
      <c r="D506" s="1">
        <f t="shared" ref="D506:D507" ca="1" si="354">SUMIFS(U$448:U$497,$C$448:$C$497,$B506,$D$448:$D$497,$C506)</f>
        <v>0</v>
      </c>
      <c r="E506" s="1">
        <f t="shared" ref="E506:E507" ca="1" si="355">SUMIFS(V$448:V$497,$C$448:$C$497,$B506,$D$448:$D$497,$C506)</f>
        <v>0</v>
      </c>
      <c r="F506" s="1">
        <f t="shared" ref="F506:F507" ca="1" si="356">SUMIFS(W$448:W$497,$C$448:$C$497,$B506,$D$448:$D$497,$C506)</f>
        <v>0</v>
      </c>
      <c r="G506" s="1">
        <f t="shared" ref="G506:G507" ca="1" si="357">SUMIFS(X$448:X$497,$C$448:$C$497,$B506,$D$448:$D$497,$C506)</f>
        <v>0</v>
      </c>
      <c r="H506" s="1">
        <f t="shared" ref="H506:H507" ca="1" si="358">SUMIFS(Y$448:Y$497,$C$448:$C$497,$B506,$D$448:$D$497,$C506)</f>
        <v>0</v>
      </c>
      <c r="I506" s="1">
        <f t="shared" ref="I506:I507" ca="1" si="359">SUMIFS(Z$448:Z$497,$C$448:$C$497,$B506,$D$448:$D$497,$C506)</f>
        <v>0</v>
      </c>
      <c r="J506" s="1">
        <f t="shared" ref="J506:J507" ca="1" si="360">SUMIFS(AA$448:AA$497,$C$448:$C$497,$B506,$D$448:$D$497,$C506)</f>
        <v>0</v>
      </c>
      <c r="K506" s="1">
        <f t="shared" ref="K506:K507" ca="1" si="361">SUMIFS(AB$448:AB$497,$C$448:$C$497,$B506,$D$448:$D$497,$C506)</f>
        <v>0</v>
      </c>
      <c r="L506" s="1">
        <f t="shared" ref="L506:L507" ca="1" si="362">SUMIFS(AC$448:AC$497,$C$448:$C$497,$B506,$D$448:$D$497,$C506)</f>
        <v>0</v>
      </c>
      <c r="M506" s="1">
        <f t="shared" ref="M506:M507" ca="1" si="363">SUMIFS(AD$448:AD$497,$C$448:$C$497,$B506,$D$448:$D$497,$C506)</f>
        <v>0</v>
      </c>
      <c r="N506" s="1">
        <f t="shared" ref="N506:N507" ca="1" si="364">SUMIFS(AE$448:AE$497,$C$448:$C$497,$B506,$D$448:$D$497,$C506)</f>
        <v>0</v>
      </c>
      <c r="O506" s="1">
        <f t="shared" ref="O506:O507" ca="1" si="365">SUMIFS(AF$448:AF$497,$C$448:$C$497,$B506,$D$448:$D$497,$C506)</f>
        <v>0</v>
      </c>
      <c r="P506" s="1">
        <f t="shared" ref="P506:P507" ca="1" si="366">SUMIFS(AG$448:AG$497,$C$448:$C$497,$B506,$D$448:$D$497,$C506)</f>
        <v>0</v>
      </c>
    </row>
    <row r="507" spans="1:33" x14ac:dyDescent="0.35">
      <c r="B507" s="62" t="s">
        <v>137</v>
      </c>
      <c r="C507" s="1" t="s">
        <v>110</v>
      </c>
      <c r="D507" s="1">
        <f t="shared" ca="1" si="354"/>
        <v>0</v>
      </c>
      <c r="E507" s="1">
        <f t="shared" ca="1" si="355"/>
        <v>0</v>
      </c>
      <c r="F507" s="1">
        <f t="shared" ca="1" si="356"/>
        <v>0</v>
      </c>
      <c r="G507" s="1">
        <f t="shared" ca="1" si="357"/>
        <v>0</v>
      </c>
      <c r="H507" s="1">
        <f t="shared" ca="1" si="358"/>
        <v>0</v>
      </c>
      <c r="I507" s="1">
        <f t="shared" ca="1" si="359"/>
        <v>0</v>
      </c>
      <c r="J507" s="1">
        <f t="shared" ca="1" si="360"/>
        <v>0</v>
      </c>
      <c r="K507" s="1">
        <f t="shared" ca="1" si="361"/>
        <v>0</v>
      </c>
      <c r="L507" s="1">
        <f t="shared" ca="1" si="362"/>
        <v>0</v>
      </c>
      <c r="M507" s="1">
        <f t="shared" ca="1" si="363"/>
        <v>0</v>
      </c>
      <c r="N507" s="1">
        <f t="shared" ca="1" si="364"/>
        <v>0</v>
      </c>
      <c r="O507" s="1">
        <f t="shared" ca="1" si="365"/>
        <v>0</v>
      </c>
      <c r="P507" s="1">
        <f t="shared" ca="1" si="366"/>
        <v>0</v>
      </c>
    </row>
    <row r="508" spans="1:33" x14ac:dyDescent="0.35">
      <c r="B508" s="62" t="s">
        <v>136</v>
      </c>
      <c r="C508" s="177" t="s">
        <v>136</v>
      </c>
      <c r="D508" s="1">
        <f ca="1">SUMIFS(U$448:U$497,$C$448:$C$497,$B508,$E$448:$E$497,$C508)</f>
        <v>0</v>
      </c>
      <c r="E508" s="1">
        <f t="shared" ref="E508:P519" ca="1" si="367">SUMIFS(V$448:V$497,$C$448:$C$497,$B508,$E$448:$E$497,$C508)</f>
        <v>0</v>
      </c>
      <c r="F508" s="1">
        <f t="shared" ca="1" si="367"/>
        <v>0</v>
      </c>
      <c r="G508" s="1">
        <f t="shared" ca="1" si="367"/>
        <v>0</v>
      </c>
      <c r="H508" s="1">
        <f t="shared" ca="1" si="367"/>
        <v>0</v>
      </c>
      <c r="I508" s="1">
        <f t="shared" ca="1" si="367"/>
        <v>0</v>
      </c>
      <c r="J508" s="1">
        <f t="shared" ca="1" si="367"/>
        <v>0</v>
      </c>
      <c r="K508" s="1">
        <f t="shared" ca="1" si="367"/>
        <v>0</v>
      </c>
      <c r="L508" s="1">
        <f t="shared" ca="1" si="367"/>
        <v>0</v>
      </c>
      <c r="M508" s="1">
        <f t="shared" ca="1" si="367"/>
        <v>0</v>
      </c>
      <c r="N508" s="1">
        <f t="shared" ca="1" si="367"/>
        <v>0</v>
      </c>
      <c r="O508" s="1">
        <f t="shared" ca="1" si="367"/>
        <v>0</v>
      </c>
      <c r="P508" s="1">
        <f t="shared" ca="1" si="367"/>
        <v>0</v>
      </c>
    </row>
    <row r="509" spans="1:33" x14ac:dyDescent="0.35">
      <c r="B509" s="62" t="s">
        <v>136</v>
      </c>
      <c r="C509" s="177" t="s">
        <v>138</v>
      </c>
      <c r="D509" s="1">
        <f t="shared" ref="D509:D521" ca="1" si="368">SUMIFS(U$448:U$497,$C$448:$C$497,$B509,$E$448:$E$497,$C509)</f>
        <v>0</v>
      </c>
      <c r="E509" s="1">
        <f t="shared" ca="1" si="367"/>
        <v>0</v>
      </c>
      <c r="F509" s="1">
        <f t="shared" ca="1" si="367"/>
        <v>0</v>
      </c>
      <c r="G509" s="1">
        <f t="shared" ca="1" si="367"/>
        <v>0</v>
      </c>
      <c r="H509" s="1">
        <f t="shared" ca="1" si="367"/>
        <v>0</v>
      </c>
      <c r="I509" s="1">
        <f t="shared" ca="1" si="367"/>
        <v>0</v>
      </c>
      <c r="J509" s="1">
        <f t="shared" ca="1" si="367"/>
        <v>0</v>
      </c>
      <c r="K509" s="1">
        <f t="shared" ca="1" si="367"/>
        <v>0</v>
      </c>
      <c r="L509" s="1">
        <f t="shared" ca="1" si="367"/>
        <v>0</v>
      </c>
      <c r="M509" s="1">
        <f t="shared" ca="1" si="367"/>
        <v>0</v>
      </c>
      <c r="N509" s="1">
        <f t="shared" ca="1" si="367"/>
        <v>0</v>
      </c>
      <c r="O509" s="1">
        <f t="shared" ca="1" si="367"/>
        <v>0</v>
      </c>
      <c r="P509" s="1">
        <f t="shared" ca="1" si="367"/>
        <v>0</v>
      </c>
    </row>
    <row r="510" spans="1:33" x14ac:dyDescent="0.35">
      <c r="B510" s="62" t="s">
        <v>136</v>
      </c>
      <c r="C510" s="177" t="s">
        <v>139</v>
      </c>
      <c r="D510" s="1">
        <f t="shared" ca="1" si="368"/>
        <v>0</v>
      </c>
      <c r="E510" s="1">
        <f t="shared" ca="1" si="367"/>
        <v>0</v>
      </c>
      <c r="F510" s="1">
        <f t="shared" ca="1" si="367"/>
        <v>0</v>
      </c>
      <c r="G510" s="1">
        <f t="shared" ca="1" si="367"/>
        <v>0</v>
      </c>
      <c r="H510" s="1">
        <f t="shared" ca="1" si="367"/>
        <v>0</v>
      </c>
      <c r="I510" s="1">
        <f t="shared" ca="1" si="367"/>
        <v>0</v>
      </c>
      <c r="J510" s="1">
        <f t="shared" ca="1" si="367"/>
        <v>0</v>
      </c>
      <c r="K510" s="1">
        <f t="shared" ca="1" si="367"/>
        <v>0</v>
      </c>
      <c r="L510" s="1">
        <f t="shared" ca="1" si="367"/>
        <v>0</v>
      </c>
      <c r="M510" s="1">
        <f t="shared" ca="1" si="367"/>
        <v>0</v>
      </c>
      <c r="N510" s="1">
        <f t="shared" ca="1" si="367"/>
        <v>0</v>
      </c>
      <c r="O510" s="1">
        <f t="shared" ca="1" si="367"/>
        <v>0</v>
      </c>
      <c r="P510" s="1">
        <f t="shared" ca="1" si="367"/>
        <v>0</v>
      </c>
    </row>
    <row r="511" spans="1:33" x14ac:dyDescent="0.35">
      <c r="B511" s="62" t="s">
        <v>136</v>
      </c>
      <c r="C511" s="177" t="s">
        <v>110</v>
      </c>
      <c r="D511" s="1">
        <f t="shared" ca="1" si="368"/>
        <v>0</v>
      </c>
      <c r="E511" s="1">
        <f t="shared" ca="1" si="367"/>
        <v>0</v>
      </c>
      <c r="F511" s="1">
        <f t="shared" ca="1" si="367"/>
        <v>0</v>
      </c>
      <c r="G511" s="1">
        <f t="shared" ca="1" si="367"/>
        <v>0</v>
      </c>
      <c r="H511" s="1">
        <f t="shared" ca="1" si="367"/>
        <v>0</v>
      </c>
      <c r="I511" s="1">
        <f t="shared" ca="1" si="367"/>
        <v>0</v>
      </c>
      <c r="J511" s="1">
        <f t="shared" ca="1" si="367"/>
        <v>0</v>
      </c>
      <c r="K511" s="1">
        <f t="shared" ca="1" si="367"/>
        <v>0</v>
      </c>
      <c r="L511" s="1">
        <f t="shared" ca="1" si="367"/>
        <v>0</v>
      </c>
      <c r="M511" s="1">
        <f t="shared" ca="1" si="367"/>
        <v>0</v>
      </c>
      <c r="N511" s="1">
        <f t="shared" ca="1" si="367"/>
        <v>0</v>
      </c>
      <c r="O511" s="1">
        <f t="shared" ca="1" si="367"/>
        <v>0</v>
      </c>
      <c r="P511" s="1">
        <f t="shared" ca="1" si="367"/>
        <v>0</v>
      </c>
    </row>
    <row r="512" spans="1:33" x14ac:dyDescent="0.35">
      <c r="B512" s="62" t="s">
        <v>91</v>
      </c>
      <c r="C512" s="177" t="s">
        <v>101</v>
      </c>
      <c r="D512" s="1">
        <f t="shared" ca="1" si="368"/>
        <v>0</v>
      </c>
      <c r="E512" s="1">
        <f t="shared" ca="1" si="367"/>
        <v>0</v>
      </c>
      <c r="F512" s="1">
        <f t="shared" ca="1" si="367"/>
        <v>0</v>
      </c>
      <c r="G512" s="1">
        <f t="shared" ca="1" si="367"/>
        <v>0</v>
      </c>
      <c r="H512" s="1">
        <f t="shared" ca="1" si="367"/>
        <v>0</v>
      </c>
      <c r="I512" s="1">
        <f t="shared" ca="1" si="367"/>
        <v>0</v>
      </c>
      <c r="J512" s="1">
        <f t="shared" ca="1" si="367"/>
        <v>0</v>
      </c>
      <c r="K512" s="1">
        <f t="shared" ca="1" si="367"/>
        <v>0</v>
      </c>
      <c r="L512" s="1">
        <f t="shared" ca="1" si="367"/>
        <v>0</v>
      </c>
      <c r="M512" s="1">
        <f t="shared" ca="1" si="367"/>
        <v>0</v>
      </c>
      <c r="N512" s="1">
        <f t="shared" ca="1" si="367"/>
        <v>0</v>
      </c>
      <c r="O512" s="1">
        <f t="shared" ca="1" si="367"/>
        <v>0</v>
      </c>
      <c r="P512" s="1">
        <f t="shared" ca="1" si="367"/>
        <v>0</v>
      </c>
    </row>
    <row r="513" spans="2:16" x14ac:dyDescent="0.35">
      <c r="B513" s="62" t="s">
        <v>91</v>
      </c>
      <c r="C513" s="177" t="s">
        <v>102</v>
      </c>
      <c r="D513" s="1">
        <f t="shared" ca="1" si="368"/>
        <v>0</v>
      </c>
      <c r="E513" s="1">
        <f t="shared" ca="1" si="367"/>
        <v>0</v>
      </c>
      <c r="F513" s="1">
        <f t="shared" ca="1" si="367"/>
        <v>0</v>
      </c>
      <c r="G513" s="1">
        <f t="shared" ca="1" si="367"/>
        <v>0</v>
      </c>
      <c r="H513" s="1">
        <f t="shared" ca="1" si="367"/>
        <v>0</v>
      </c>
      <c r="I513" s="1">
        <f t="shared" ca="1" si="367"/>
        <v>0</v>
      </c>
      <c r="J513" s="1">
        <f t="shared" ca="1" si="367"/>
        <v>0</v>
      </c>
      <c r="K513" s="1">
        <f t="shared" ca="1" si="367"/>
        <v>0</v>
      </c>
      <c r="L513" s="1">
        <f t="shared" ca="1" si="367"/>
        <v>0</v>
      </c>
      <c r="M513" s="1">
        <f t="shared" ca="1" si="367"/>
        <v>0</v>
      </c>
      <c r="N513" s="1">
        <f t="shared" ca="1" si="367"/>
        <v>0</v>
      </c>
      <c r="O513" s="1">
        <f t="shared" ca="1" si="367"/>
        <v>0</v>
      </c>
      <c r="P513" s="1">
        <f t="shared" ca="1" si="367"/>
        <v>0</v>
      </c>
    </row>
    <row r="514" spans="2:16" x14ac:dyDescent="0.35">
      <c r="B514" s="62" t="s">
        <v>91</v>
      </c>
      <c r="C514" s="177" t="s">
        <v>103</v>
      </c>
      <c r="D514" s="1">
        <f t="shared" ca="1" si="368"/>
        <v>0</v>
      </c>
      <c r="E514" s="1">
        <f t="shared" ca="1" si="367"/>
        <v>0</v>
      </c>
      <c r="F514" s="1">
        <f t="shared" ca="1" si="367"/>
        <v>0</v>
      </c>
      <c r="G514" s="1">
        <f t="shared" ca="1" si="367"/>
        <v>0</v>
      </c>
      <c r="H514" s="1">
        <f t="shared" ca="1" si="367"/>
        <v>0</v>
      </c>
      <c r="I514" s="1">
        <f t="shared" ca="1" si="367"/>
        <v>0</v>
      </c>
      <c r="J514" s="1">
        <f t="shared" ca="1" si="367"/>
        <v>0</v>
      </c>
      <c r="K514" s="1">
        <f t="shared" ca="1" si="367"/>
        <v>0</v>
      </c>
      <c r="L514" s="1">
        <f t="shared" ca="1" si="367"/>
        <v>0</v>
      </c>
      <c r="M514" s="1">
        <f t="shared" ca="1" si="367"/>
        <v>0</v>
      </c>
      <c r="N514" s="1">
        <f t="shared" ca="1" si="367"/>
        <v>0</v>
      </c>
      <c r="O514" s="1">
        <f t="shared" ca="1" si="367"/>
        <v>0</v>
      </c>
      <c r="P514" s="1">
        <f t="shared" ca="1" si="367"/>
        <v>0</v>
      </c>
    </row>
    <row r="515" spans="2:16" x14ac:dyDescent="0.35">
      <c r="B515" s="62" t="s">
        <v>91</v>
      </c>
      <c r="C515" s="177" t="s">
        <v>104</v>
      </c>
      <c r="D515" s="1">
        <f t="shared" ca="1" si="368"/>
        <v>0</v>
      </c>
      <c r="E515" s="1">
        <f t="shared" ca="1" si="367"/>
        <v>0</v>
      </c>
      <c r="F515" s="1">
        <f t="shared" ca="1" si="367"/>
        <v>0</v>
      </c>
      <c r="G515" s="1">
        <f t="shared" ca="1" si="367"/>
        <v>0</v>
      </c>
      <c r="H515" s="1">
        <f t="shared" ca="1" si="367"/>
        <v>0</v>
      </c>
      <c r="I515" s="1">
        <f t="shared" ca="1" si="367"/>
        <v>0</v>
      </c>
      <c r="J515" s="1">
        <f t="shared" ca="1" si="367"/>
        <v>0</v>
      </c>
      <c r="K515" s="1">
        <f t="shared" ca="1" si="367"/>
        <v>0</v>
      </c>
      <c r="L515" s="1">
        <f t="shared" ca="1" si="367"/>
        <v>0</v>
      </c>
      <c r="M515" s="1">
        <f t="shared" ca="1" si="367"/>
        <v>0</v>
      </c>
      <c r="N515" s="1">
        <f t="shared" ca="1" si="367"/>
        <v>0</v>
      </c>
      <c r="O515" s="1">
        <f t="shared" ca="1" si="367"/>
        <v>0</v>
      </c>
      <c r="P515" s="1">
        <f t="shared" ca="1" si="367"/>
        <v>0</v>
      </c>
    </row>
    <row r="516" spans="2:16" x14ac:dyDescent="0.35">
      <c r="B516" s="62" t="s">
        <v>91</v>
      </c>
      <c r="C516" s="177" t="s">
        <v>99</v>
      </c>
      <c r="D516" s="1">
        <f t="shared" ca="1" si="368"/>
        <v>0</v>
      </c>
      <c r="E516" s="1">
        <f t="shared" ca="1" si="367"/>
        <v>0</v>
      </c>
      <c r="F516" s="1">
        <f t="shared" ca="1" si="367"/>
        <v>0</v>
      </c>
      <c r="G516" s="1">
        <f t="shared" ca="1" si="367"/>
        <v>0</v>
      </c>
      <c r="H516" s="1">
        <f t="shared" ca="1" si="367"/>
        <v>0</v>
      </c>
      <c r="I516" s="1">
        <f t="shared" ca="1" si="367"/>
        <v>0</v>
      </c>
      <c r="J516" s="1">
        <f t="shared" ca="1" si="367"/>
        <v>0</v>
      </c>
      <c r="K516" s="1">
        <f t="shared" ca="1" si="367"/>
        <v>0</v>
      </c>
      <c r="L516" s="1">
        <f t="shared" ca="1" si="367"/>
        <v>0</v>
      </c>
      <c r="M516" s="1">
        <f t="shared" ca="1" si="367"/>
        <v>0</v>
      </c>
      <c r="N516" s="1">
        <f t="shared" ca="1" si="367"/>
        <v>0</v>
      </c>
      <c r="O516" s="1">
        <f t="shared" ca="1" si="367"/>
        <v>0</v>
      </c>
      <c r="P516" s="1">
        <f t="shared" ca="1" si="367"/>
        <v>0</v>
      </c>
    </row>
    <row r="517" spans="2:16" x14ac:dyDescent="0.35">
      <c r="B517" s="62" t="s">
        <v>92</v>
      </c>
      <c r="C517" s="177" t="s">
        <v>101</v>
      </c>
      <c r="D517" s="1">
        <f t="shared" ca="1" si="368"/>
        <v>0</v>
      </c>
      <c r="E517" s="1">
        <f t="shared" ca="1" si="367"/>
        <v>0</v>
      </c>
      <c r="F517" s="1">
        <f t="shared" ca="1" si="367"/>
        <v>0</v>
      </c>
      <c r="G517" s="1">
        <f t="shared" ca="1" si="367"/>
        <v>0</v>
      </c>
      <c r="H517" s="1">
        <f t="shared" ca="1" si="367"/>
        <v>0</v>
      </c>
      <c r="I517" s="1">
        <f t="shared" ca="1" si="367"/>
        <v>0</v>
      </c>
      <c r="J517" s="1">
        <f t="shared" ca="1" si="367"/>
        <v>0</v>
      </c>
      <c r="K517" s="1">
        <f t="shared" ca="1" si="367"/>
        <v>0</v>
      </c>
      <c r="L517" s="1">
        <f t="shared" ca="1" si="367"/>
        <v>0</v>
      </c>
      <c r="M517" s="1">
        <f t="shared" ca="1" si="367"/>
        <v>0</v>
      </c>
      <c r="N517" s="1">
        <f t="shared" ca="1" si="367"/>
        <v>0</v>
      </c>
      <c r="O517" s="1">
        <f t="shared" ca="1" si="367"/>
        <v>0</v>
      </c>
      <c r="P517" s="1">
        <f t="shared" ca="1" si="367"/>
        <v>0</v>
      </c>
    </row>
    <row r="518" spans="2:16" x14ac:dyDescent="0.35">
      <c r="B518" s="62" t="s">
        <v>92</v>
      </c>
      <c r="C518" s="177" t="s">
        <v>102</v>
      </c>
      <c r="D518" s="1">
        <f t="shared" ca="1" si="368"/>
        <v>0</v>
      </c>
      <c r="E518" s="1">
        <f t="shared" ca="1" si="367"/>
        <v>0</v>
      </c>
      <c r="F518" s="1">
        <f t="shared" ca="1" si="367"/>
        <v>0</v>
      </c>
      <c r="G518" s="1">
        <f t="shared" ca="1" si="367"/>
        <v>0</v>
      </c>
      <c r="H518" s="1">
        <f t="shared" ca="1" si="367"/>
        <v>0</v>
      </c>
      <c r="I518" s="1">
        <f t="shared" ca="1" si="367"/>
        <v>0</v>
      </c>
      <c r="J518" s="1">
        <f t="shared" ca="1" si="367"/>
        <v>0</v>
      </c>
      <c r="K518" s="1">
        <f t="shared" ca="1" si="367"/>
        <v>0</v>
      </c>
      <c r="L518" s="1">
        <f t="shared" ca="1" si="367"/>
        <v>0</v>
      </c>
      <c r="M518" s="1">
        <f t="shared" ca="1" si="367"/>
        <v>0</v>
      </c>
      <c r="N518" s="1">
        <f t="shared" ca="1" si="367"/>
        <v>0</v>
      </c>
      <c r="O518" s="1">
        <f t="shared" ca="1" si="367"/>
        <v>0</v>
      </c>
      <c r="P518" s="1">
        <f t="shared" ca="1" si="367"/>
        <v>0</v>
      </c>
    </row>
    <row r="519" spans="2:16" x14ac:dyDescent="0.35">
      <c r="B519" s="62" t="s">
        <v>92</v>
      </c>
      <c r="C519" s="177" t="s">
        <v>103</v>
      </c>
      <c r="D519" s="1">
        <f t="shared" ca="1" si="368"/>
        <v>0</v>
      </c>
      <c r="E519" s="1">
        <f t="shared" ca="1" si="367"/>
        <v>0</v>
      </c>
      <c r="F519" s="1">
        <f t="shared" ca="1" si="367"/>
        <v>0</v>
      </c>
      <c r="G519" s="1">
        <f t="shared" ca="1" si="367"/>
        <v>0</v>
      </c>
      <c r="H519" s="1">
        <f t="shared" ref="H519:H521" ca="1" si="369">SUMIFS(Y$448:Y$497,$C$448:$C$497,$B519,$E$448:$E$497,$C519)</f>
        <v>0</v>
      </c>
      <c r="I519" s="1">
        <f t="shared" ref="I519:I521" ca="1" si="370">SUMIFS(Z$448:Z$497,$C$448:$C$497,$B519,$E$448:$E$497,$C519)</f>
        <v>0</v>
      </c>
      <c r="J519" s="1">
        <f t="shared" ref="J519:J521" ca="1" si="371">SUMIFS(AA$448:AA$497,$C$448:$C$497,$B519,$E$448:$E$497,$C519)</f>
        <v>0</v>
      </c>
      <c r="K519" s="1">
        <f t="shared" ref="K519:K521" ca="1" si="372">SUMIFS(AB$448:AB$497,$C$448:$C$497,$B519,$E$448:$E$497,$C519)</f>
        <v>0</v>
      </c>
      <c r="L519" s="1">
        <f t="shared" ref="L519:L521" ca="1" si="373">SUMIFS(AC$448:AC$497,$C$448:$C$497,$B519,$E$448:$E$497,$C519)</f>
        <v>0</v>
      </c>
      <c r="M519" s="1">
        <f t="shared" ref="M519:M521" ca="1" si="374">SUMIFS(AD$448:AD$497,$C$448:$C$497,$B519,$E$448:$E$497,$C519)</f>
        <v>0</v>
      </c>
      <c r="N519" s="1">
        <f t="shared" ref="N519:N521" ca="1" si="375">SUMIFS(AE$448:AE$497,$C$448:$C$497,$B519,$E$448:$E$497,$C519)</f>
        <v>0</v>
      </c>
      <c r="O519" s="1">
        <f t="shared" ref="O519:O521" ca="1" si="376">SUMIFS(AF$448:AF$497,$C$448:$C$497,$B519,$E$448:$E$497,$C519)</f>
        <v>0</v>
      </c>
      <c r="P519" s="1">
        <f t="shared" ref="P519:P521" ca="1" si="377">SUMIFS(AG$448:AG$497,$C$448:$C$497,$B519,$E$448:$E$497,$C519)</f>
        <v>0</v>
      </c>
    </row>
    <row r="520" spans="2:16" x14ac:dyDescent="0.35">
      <c r="B520" s="62" t="s">
        <v>92</v>
      </c>
      <c r="C520" s="177" t="s">
        <v>104</v>
      </c>
      <c r="D520" s="1">
        <f t="shared" ca="1" si="368"/>
        <v>0</v>
      </c>
      <c r="E520" s="1">
        <f t="shared" ref="E520:E521" ca="1" si="378">SUMIFS(V$448:V$497,$C$448:$C$497,$B520,$E$448:$E$497,$C520)</f>
        <v>0</v>
      </c>
      <c r="F520" s="1">
        <f t="shared" ref="F520:F521" ca="1" si="379">SUMIFS(W$448:W$497,$C$448:$C$497,$B520,$E$448:$E$497,$C520)</f>
        <v>0</v>
      </c>
      <c r="G520" s="1">
        <f t="shared" ref="G520:G521" ca="1" si="380">SUMIFS(X$448:X$497,$C$448:$C$497,$B520,$E$448:$E$497,$C520)</f>
        <v>0</v>
      </c>
      <c r="H520" s="1">
        <f t="shared" ca="1" si="369"/>
        <v>0</v>
      </c>
      <c r="I520" s="1">
        <f t="shared" ca="1" si="370"/>
        <v>0</v>
      </c>
      <c r="J520" s="1">
        <f t="shared" ca="1" si="371"/>
        <v>0</v>
      </c>
      <c r="K520" s="1">
        <f t="shared" ca="1" si="372"/>
        <v>0</v>
      </c>
      <c r="L520" s="1">
        <f t="shared" ca="1" si="373"/>
        <v>0</v>
      </c>
      <c r="M520" s="1">
        <f t="shared" ca="1" si="374"/>
        <v>0</v>
      </c>
      <c r="N520" s="1">
        <f t="shared" ca="1" si="375"/>
        <v>0</v>
      </c>
      <c r="O520" s="1">
        <f t="shared" ca="1" si="376"/>
        <v>0</v>
      </c>
      <c r="P520" s="1">
        <f t="shared" ca="1" si="377"/>
        <v>0</v>
      </c>
    </row>
    <row r="521" spans="2:16" x14ac:dyDescent="0.35">
      <c r="B521" s="62" t="s">
        <v>92</v>
      </c>
      <c r="C521" s="177" t="s">
        <v>99</v>
      </c>
      <c r="D521" s="1">
        <f t="shared" ca="1" si="368"/>
        <v>0</v>
      </c>
      <c r="E521" s="1">
        <f t="shared" ca="1" si="378"/>
        <v>0</v>
      </c>
      <c r="F521" s="1">
        <f t="shared" ca="1" si="379"/>
        <v>0</v>
      </c>
      <c r="G521" s="1">
        <f t="shared" ca="1" si="380"/>
        <v>0</v>
      </c>
      <c r="H521" s="1">
        <f t="shared" ca="1" si="369"/>
        <v>0</v>
      </c>
      <c r="I521" s="1">
        <f t="shared" ca="1" si="370"/>
        <v>0</v>
      </c>
      <c r="J521" s="1">
        <f t="shared" ca="1" si="371"/>
        <v>0</v>
      </c>
      <c r="K521" s="1">
        <f t="shared" ca="1" si="372"/>
        <v>0</v>
      </c>
      <c r="L521" s="1">
        <f t="shared" ca="1" si="373"/>
        <v>0</v>
      </c>
      <c r="M521" s="1">
        <f t="shared" ca="1" si="374"/>
        <v>0</v>
      </c>
      <c r="N521" s="1">
        <f t="shared" ca="1" si="375"/>
        <v>0</v>
      </c>
      <c r="O521" s="1">
        <f t="shared" ca="1" si="376"/>
        <v>0</v>
      </c>
      <c r="P521" s="1">
        <f t="shared" ca="1" si="377"/>
        <v>0</v>
      </c>
    </row>
    <row r="522" spans="2:16" x14ac:dyDescent="0.35">
      <c r="C522" s="176" t="s">
        <v>133</v>
      </c>
      <c r="D522" s="176">
        <f ca="1">SUM(D505:D521)</f>
        <v>0</v>
      </c>
      <c r="E522" s="176">
        <f t="shared" ref="E522:P522" ca="1" si="381">SUM(E505:E521)</f>
        <v>0</v>
      </c>
      <c r="F522" s="176">
        <f t="shared" ca="1" si="381"/>
        <v>0</v>
      </c>
      <c r="G522" s="176">
        <f t="shared" ca="1" si="381"/>
        <v>0</v>
      </c>
      <c r="H522" s="176">
        <f t="shared" ca="1" si="381"/>
        <v>0</v>
      </c>
      <c r="I522" s="176">
        <f t="shared" ca="1" si="381"/>
        <v>0</v>
      </c>
      <c r="J522" s="176">
        <f t="shared" ca="1" si="381"/>
        <v>0</v>
      </c>
      <c r="K522" s="176">
        <f t="shared" ca="1" si="381"/>
        <v>0</v>
      </c>
      <c r="L522" s="176">
        <f t="shared" ca="1" si="381"/>
        <v>0</v>
      </c>
      <c r="M522" s="176">
        <f t="shared" ca="1" si="381"/>
        <v>0</v>
      </c>
      <c r="N522" s="176">
        <f t="shared" ca="1" si="381"/>
        <v>0</v>
      </c>
      <c r="O522" s="176">
        <f t="shared" ca="1" si="381"/>
        <v>0</v>
      </c>
      <c r="P522" s="176">
        <f t="shared" ca="1" si="381"/>
        <v>0</v>
      </c>
    </row>
    <row r="527" spans="2:16" x14ac:dyDescent="0.35">
      <c r="C527" s="97" t="s">
        <v>68</v>
      </c>
      <c r="D527" s="189">
        <f>C393</f>
        <v>0</v>
      </c>
      <c r="E527" s="189">
        <f t="shared" ref="E527:P527" si="382">D393</f>
        <v>0</v>
      </c>
      <c r="F527" s="189">
        <f t="shared" si="382"/>
        <v>0</v>
      </c>
      <c r="G527" s="189">
        <f t="shared" si="382"/>
        <v>0</v>
      </c>
      <c r="H527" s="189">
        <f t="shared" si="382"/>
        <v>0</v>
      </c>
      <c r="I527" s="189">
        <f t="shared" si="382"/>
        <v>0</v>
      </c>
      <c r="J527" s="189">
        <f t="shared" si="382"/>
        <v>0</v>
      </c>
      <c r="K527" s="189">
        <f t="shared" si="382"/>
        <v>0</v>
      </c>
      <c r="L527" s="189">
        <f t="shared" si="382"/>
        <v>0</v>
      </c>
      <c r="M527" s="189">
        <f t="shared" si="382"/>
        <v>0</v>
      </c>
      <c r="N527" s="189">
        <f t="shared" si="382"/>
        <v>0</v>
      </c>
      <c r="O527" s="189">
        <f t="shared" si="382"/>
        <v>0</v>
      </c>
      <c r="P527" s="189">
        <f t="shared" si="382"/>
        <v>0</v>
      </c>
    </row>
    <row r="528" spans="2:16" x14ac:dyDescent="0.35">
      <c r="C528" s="97" t="s">
        <v>107</v>
      </c>
      <c r="D528" s="189">
        <f t="shared" ref="D528:P535" ca="1" si="383">C394</f>
        <v>0</v>
      </c>
      <c r="E528" s="189">
        <f t="shared" ca="1" si="383"/>
        <v>0</v>
      </c>
      <c r="F528" s="189">
        <f t="shared" ca="1" si="383"/>
        <v>0</v>
      </c>
      <c r="G528" s="189">
        <f t="shared" ca="1" si="383"/>
        <v>0</v>
      </c>
      <c r="H528" s="189">
        <f t="shared" ca="1" si="383"/>
        <v>0</v>
      </c>
      <c r="I528" s="189">
        <f t="shared" ca="1" si="383"/>
        <v>0</v>
      </c>
      <c r="J528" s="189">
        <f t="shared" ca="1" si="383"/>
        <v>0</v>
      </c>
      <c r="K528" s="189">
        <f t="shared" ca="1" si="383"/>
        <v>0</v>
      </c>
      <c r="L528" s="189">
        <f t="shared" ca="1" si="383"/>
        <v>0</v>
      </c>
      <c r="M528" s="189">
        <f t="shared" ca="1" si="383"/>
        <v>0</v>
      </c>
      <c r="N528" s="189">
        <f t="shared" ca="1" si="383"/>
        <v>0</v>
      </c>
      <c r="O528" s="189">
        <f t="shared" ca="1" si="383"/>
        <v>0</v>
      </c>
      <c r="P528" s="189">
        <f t="shared" ca="1" si="383"/>
        <v>0</v>
      </c>
    </row>
    <row r="529" spans="3:16" x14ac:dyDescent="0.35">
      <c r="C529" s="99" t="s">
        <v>70</v>
      </c>
      <c r="D529" s="189">
        <f t="shared" ca="1" si="383"/>
        <v>0</v>
      </c>
      <c r="E529" s="189">
        <f t="shared" ca="1" si="383"/>
        <v>0</v>
      </c>
      <c r="F529" s="189">
        <f t="shared" ca="1" si="383"/>
        <v>0</v>
      </c>
      <c r="G529" s="189">
        <f t="shared" ca="1" si="383"/>
        <v>0</v>
      </c>
      <c r="H529" s="189">
        <f t="shared" ca="1" si="383"/>
        <v>0</v>
      </c>
      <c r="I529" s="189">
        <f t="shared" ca="1" si="383"/>
        <v>0</v>
      </c>
      <c r="J529" s="189">
        <f t="shared" ca="1" si="383"/>
        <v>0</v>
      </c>
      <c r="K529" s="189">
        <f t="shared" ca="1" si="383"/>
        <v>0</v>
      </c>
      <c r="L529" s="189">
        <f t="shared" ca="1" si="383"/>
        <v>0</v>
      </c>
      <c r="M529" s="189">
        <f t="shared" ca="1" si="383"/>
        <v>0</v>
      </c>
      <c r="N529" s="189">
        <f t="shared" ca="1" si="383"/>
        <v>0</v>
      </c>
      <c r="O529" s="189">
        <f t="shared" ca="1" si="383"/>
        <v>0</v>
      </c>
      <c r="P529" s="189">
        <f t="shared" ca="1" si="383"/>
        <v>0</v>
      </c>
    </row>
    <row r="530" spans="3:16" x14ac:dyDescent="0.35">
      <c r="C530" s="101" t="s">
        <v>0</v>
      </c>
      <c r="D530" s="189">
        <f t="shared" si="383"/>
        <v>0</v>
      </c>
      <c r="E530" s="189">
        <f t="shared" si="383"/>
        <v>0</v>
      </c>
      <c r="F530" s="189">
        <f t="shared" si="383"/>
        <v>0</v>
      </c>
      <c r="G530" s="189">
        <f t="shared" si="383"/>
        <v>0</v>
      </c>
      <c r="H530" s="189">
        <f t="shared" si="383"/>
        <v>0</v>
      </c>
      <c r="I530" s="189">
        <f t="shared" si="383"/>
        <v>0</v>
      </c>
      <c r="J530" s="189">
        <f t="shared" si="383"/>
        <v>0</v>
      </c>
      <c r="K530" s="189">
        <f t="shared" si="383"/>
        <v>0</v>
      </c>
      <c r="L530" s="189">
        <f t="shared" si="383"/>
        <v>0</v>
      </c>
      <c r="M530" s="189">
        <f t="shared" si="383"/>
        <v>0</v>
      </c>
      <c r="N530" s="189">
        <f t="shared" si="383"/>
        <v>0</v>
      </c>
      <c r="O530" s="189">
        <f t="shared" si="383"/>
        <v>0</v>
      </c>
      <c r="P530" s="189">
        <f t="shared" si="383"/>
        <v>0</v>
      </c>
    </row>
    <row r="531" spans="3:16" x14ac:dyDescent="0.35">
      <c r="C531" s="101" t="s">
        <v>1</v>
      </c>
      <c r="D531" s="189">
        <f t="shared" si="383"/>
        <v>0</v>
      </c>
      <c r="E531" s="189">
        <f t="shared" si="383"/>
        <v>0</v>
      </c>
      <c r="F531" s="189">
        <f t="shared" si="383"/>
        <v>0</v>
      </c>
      <c r="G531" s="189">
        <f t="shared" si="383"/>
        <v>0</v>
      </c>
      <c r="H531" s="189">
        <f t="shared" si="383"/>
        <v>0</v>
      </c>
      <c r="I531" s="189">
        <f t="shared" si="383"/>
        <v>0</v>
      </c>
      <c r="J531" s="189">
        <f t="shared" si="383"/>
        <v>0</v>
      </c>
      <c r="K531" s="189">
        <f t="shared" si="383"/>
        <v>0</v>
      </c>
      <c r="L531" s="189">
        <f t="shared" si="383"/>
        <v>0</v>
      </c>
      <c r="M531" s="189">
        <f t="shared" si="383"/>
        <v>0</v>
      </c>
      <c r="N531" s="189">
        <f t="shared" si="383"/>
        <v>0</v>
      </c>
      <c r="O531" s="189">
        <f t="shared" si="383"/>
        <v>0</v>
      </c>
      <c r="P531" s="189">
        <f t="shared" si="383"/>
        <v>0</v>
      </c>
    </row>
    <row r="532" spans="3:16" x14ac:dyDescent="0.35">
      <c r="C532" s="101" t="s">
        <v>2</v>
      </c>
      <c r="D532" s="189">
        <f t="shared" si="383"/>
        <v>0</v>
      </c>
      <c r="E532" s="189">
        <f t="shared" si="383"/>
        <v>0</v>
      </c>
      <c r="F532" s="189">
        <f t="shared" si="383"/>
        <v>0</v>
      </c>
      <c r="G532" s="189">
        <f t="shared" si="383"/>
        <v>0</v>
      </c>
      <c r="H532" s="189">
        <f t="shared" si="383"/>
        <v>0</v>
      </c>
      <c r="I532" s="189">
        <f t="shared" si="383"/>
        <v>0</v>
      </c>
      <c r="J532" s="189">
        <f t="shared" si="383"/>
        <v>0</v>
      </c>
      <c r="K532" s="189">
        <f t="shared" si="383"/>
        <v>0</v>
      </c>
      <c r="L532" s="189">
        <f t="shared" si="383"/>
        <v>0</v>
      </c>
      <c r="M532" s="189">
        <f t="shared" si="383"/>
        <v>0</v>
      </c>
      <c r="N532" s="189">
        <f t="shared" si="383"/>
        <v>0</v>
      </c>
      <c r="O532" s="189">
        <f t="shared" si="383"/>
        <v>0</v>
      </c>
      <c r="P532" s="189">
        <f t="shared" si="383"/>
        <v>0</v>
      </c>
    </row>
    <row r="533" spans="3:16" x14ac:dyDescent="0.35">
      <c r="C533" s="101" t="s">
        <v>134</v>
      </c>
      <c r="D533" s="189">
        <f t="shared" si="383"/>
        <v>0</v>
      </c>
      <c r="E533" s="189">
        <f t="shared" si="383"/>
        <v>0</v>
      </c>
      <c r="F533" s="189">
        <f t="shared" si="383"/>
        <v>0</v>
      </c>
      <c r="G533" s="189">
        <f t="shared" si="383"/>
        <v>0</v>
      </c>
      <c r="H533" s="189">
        <f t="shared" si="383"/>
        <v>0</v>
      </c>
      <c r="I533" s="189">
        <f t="shared" si="383"/>
        <v>0</v>
      </c>
      <c r="J533" s="189">
        <f t="shared" si="383"/>
        <v>0</v>
      </c>
      <c r="K533" s="189">
        <f t="shared" si="383"/>
        <v>0</v>
      </c>
      <c r="L533" s="189">
        <f t="shared" si="383"/>
        <v>0</v>
      </c>
      <c r="M533" s="189">
        <f t="shared" si="383"/>
        <v>0</v>
      </c>
      <c r="N533" s="189">
        <f t="shared" si="383"/>
        <v>0</v>
      </c>
      <c r="O533" s="189">
        <f t="shared" si="383"/>
        <v>0</v>
      </c>
      <c r="P533" s="189">
        <f t="shared" si="383"/>
        <v>0</v>
      </c>
    </row>
    <row r="534" spans="3:16" x14ac:dyDescent="0.35">
      <c r="C534" s="101" t="s">
        <v>3</v>
      </c>
      <c r="D534" s="189">
        <f t="shared" si="383"/>
        <v>0</v>
      </c>
      <c r="E534" s="189">
        <f t="shared" si="383"/>
        <v>0</v>
      </c>
      <c r="F534" s="189">
        <f t="shared" si="383"/>
        <v>0</v>
      </c>
      <c r="G534" s="189">
        <f t="shared" si="383"/>
        <v>0</v>
      </c>
      <c r="H534" s="189">
        <f t="shared" si="383"/>
        <v>0</v>
      </c>
      <c r="I534" s="189">
        <f t="shared" si="383"/>
        <v>0</v>
      </c>
      <c r="J534" s="189">
        <f t="shared" si="383"/>
        <v>0</v>
      </c>
      <c r="K534" s="189">
        <f t="shared" si="383"/>
        <v>0</v>
      </c>
      <c r="L534" s="189">
        <f t="shared" si="383"/>
        <v>0</v>
      </c>
      <c r="M534" s="189">
        <f t="shared" si="383"/>
        <v>0</v>
      </c>
      <c r="N534" s="189">
        <f t="shared" si="383"/>
        <v>0</v>
      </c>
      <c r="O534" s="189">
        <f t="shared" si="383"/>
        <v>0</v>
      </c>
      <c r="P534" s="189">
        <f t="shared" si="383"/>
        <v>0</v>
      </c>
    </row>
    <row r="535" spans="3:16" x14ac:dyDescent="0.35">
      <c r="C535" s="103" t="s">
        <v>135</v>
      </c>
      <c r="D535" s="189">
        <f t="shared" si="383"/>
        <v>0</v>
      </c>
      <c r="E535" s="189">
        <f t="shared" si="383"/>
        <v>0</v>
      </c>
      <c r="F535" s="189">
        <f t="shared" si="383"/>
        <v>0</v>
      </c>
      <c r="G535" s="189">
        <f t="shared" si="383"/>
        <v>0</v>
      </c>
      <c r="H535" s="189">
        <f t="shared" si="383"/>
        <v>0</v>
      </c>
      <c r="I535" s="189">
        <f t="shared" si="383"/>
        <v>0</v>
      </c>
      <c r="J535" s="189">
        <f t="shared" si="383"/>
        <v>0</v>
      </c>
      <c r="K535" s="189">
        <f t="shared" si="383"/>
        <v>0</v>
      </c>
      <c r="L535" s="189">
        <f t="shared" si="383"/>
        <v>0</v>
      </c>
      <c r="M535" s="189">
        <f t="shared" si="383"/>
        <v>0</v>
      </c>
      <c r="N535" s="189">
        <f t="shared" si="383"/>
        <v>0</v>
      </c>
      <c r="O535" s="189">
        <f t="shared" si="383"/>
        <v>0</v>
      </c>
      <c r="P535" s="189">
        <f t="shared" si="383"/>
        <v>0</v>
      </c>
    </row>
    <row r="536" spans="3:16" x14ac:dyDescent="0.35">
      <c r="C536" s="97" t="s">
        <v>213</v>
      </c>
      <c r="D536" s="189">
        <f>C415</f>
        <v>0</v>
      </c>
      <c r="E536" s="189">
        <f t="shared" ref="E536:P536" si="384">D415</f>
        <v>0</v>
      </c>
      <c r="F536" s="189">
        <f t="shared" si="384"/>
        <v>0</v>
      </c>
      <c r="G536" s="189">
        <f t="shared" si="384"/>
        <v>0</v>
      </c>
      <c r="H536" s="189">
        <f t="shared" si="384"/>
        <v>0</v>
      </c>
      <c r="I536" s="189">
        <f t="shared" si="384"/>
        <v>0</v>
      </c>
      <c r="J536" s="189">
        <f t="shared" si="384"/>
        <v>0</v>
      </c>
      <c r="K536" s="189">
        <f t="shared" si="384"/>
        <v>0</v>
      </c>
      <c r="L536" s="189">
        <f t="shared" si="384"/>
        <v>0</v>
      </c>
      <c r="M536" s="189">
        <f t="shared" si="384"/>
        <v>0</v>
      </c>
      <c r="N536" s="189">
        <f t="shared" si="384"/>
        <v>0</v>
      </c>
      <c r="O536" s="189">
        <f t="shared" si="384"/>
        <v>0</v>
      </c>
      <c r="P536" s="189">
        <f t="shared" si="384"/>
        <v>0</v>
      </c>
    </row>
    <row r="537" spans="3:16" x14ac:dyDescent="0.35">
      <c r="C537" s="118" t="s">
        <v>212</v>
      </c>
      <c r="D537" s="189">
        <f ca="1">C403</f>
        <v>0</v>
      </c>
      <c r="E537" s="189">
        <f t="shared" ref="E537:P537" ca="1" si="385">D403</f>
        <v>0</v>
      </c>
      <c r="F537" s="189">
        <f t="shared" ca="1" si="385"/>
        <v>0</v>
      </c>
      <c r="G537" s="189">
        <f t="shared" ca="1" si="385"/>
        <v>0</v>
      </c>
      <c r="H537" s="189">
        <f t="shared" ca="1" si="385"/>
        <v>0</v>
      </c>
      <c r="I537" s="189">
        <f t="shared" ca="1" si="385"/>
        <v>0</v>
      </c>
      <c r="J537" s="189">
        <f t="shared" ca="1" si="385"/>
        <v>0</v>
      </c>
      <c r="K537" s="189">
        <f t="shared" ca="1" si="385"/>
        <v>0</v>
      </c>
      <c r="L537" s="189">
        <f t="shared" ca="1" si="385"/>
        <v>0</v>
      </c>
      <c r="M537" s="189">
        <f t="shared" ca="1" si="385"/>
        <v>0</v>
      </c>
      <c r="N537" s="189">
        <f t="shared" ca="1" si="385"/>
        <v>0</v>
      </c>
      <c r="O537" s="189">
        <f t="shared" ca="1" si="385"/>
        <v>0</v>
      </c>
      <c r="P537" s="189">
        <f t="shared" ca="1" si="385"/>
        <v>0</v>
      </c>
    </row>
    <row r="561" spans="1:15" ht="23.5" x14ac:dyDescent="0.35">
      <c r="B561" s="252" t="s">
        <v>248</v>
      </c>
      <c r="C561" s="252"/>
      <c r="D561" s="252"/>
      <c r="E561" s="252"/>
    </row>
    <row r="566" spans="1:15" ht="23.5" x14ac:dyDescent="0.35">
      <c r="B566" s="252" t="s">
        <v>69</v>
      </c>
      <c r="C566" s="252"/>
      <c r="D566" s="252"/>
      <c r="E566" s="252"/>
    </row>
    <row r="568" spans="1:15" x14ac:dyDescent="0.35">
      <c r="A568" s="1" t="s">
        <v>230</v>
      </c>
      <c r="B568" s="18" t="s">
        <v>17</v>
      </c>
      <c r="C568" s="184">
        <f ca="1">Projekt!K$2</f>
        <v>2024</v>
      </c>
      <c r="D568" s="184">
        <f ca="1">Projekt!L$2</f>
        <v>2025</v>
      </c>
      <c r="E568" s="184">
        <f ca="1">Projekt!M$2</f>
        <v>2026</v>
      </c>
      <c r="F568" s="184">
        <f ca="1">Projekt!N$2</f>
        <v>2027</v>
      </c>
      <c r="G568" s="184">
        <f ca="1">Projekt!O$2</f>
        <v>2028</v>
      </c>
      <c r="H568" s="184">
        <f ca="1">Projekt!P$2</f>
        <v>2029</v>
      </c>
      <c r="I568" s="184">
        <f ca="1">Projekt!Q$2</f>
        <v>2030</v>
      </c>
      <c r="J568" s="184">
        <f ca="1">Projekt!R$2</f>
        <v>2031</v>
      </c>
      <c r="K568" s="184">
        <f ca="1">Projekt!S$2</f>
        <v>2032</v>
      </c>
      <c r="L568" s="184">
        <f ca="1">Projekt!T$2</f>
        <v>2033</v>
      </c>
      <c r="M568" s="184">
        <f ca="1">Projekt!U$2</f>
        <v>2034</v>
      </c>
      <c r="N568" s="184">
        <f ca="1">Projekt!V$2</f>
        <v>2035</v>
      </c>
      <c r="O568" s="184">
        <f ca="1">Projekt!W$2</f>
        <v>2036</v>
      </c>
    </row>
    <row r="569" spans="1:15" x14ac:dyDescent="0.3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outlineLevel="1" x14ac:dyDescent="0.35">
      <c r="B570" s="199" t="s">
        <v>18</v>
      </c>
      <c r="C570" s="200">
        <f ca="1">ROUND(C571+C572+C580+C581+C582,0)</f>
        <v>0</v>
      </c>
      <c r="D570" s="200">
        <f t="shared" ref="D570:O570" ca="1" si="386">ROUND(D571+D572+D580+D581+D582,0)</f>
        <v>0</v>
      </c>
      <c r="E570" s="200">
        <f t="shared" ca="1" si="386"/>
        <v>0</v>
      </c>
      <c r="F570" s="200">
        <f t="shared" ca="1" si="386"/>
        <v>0</v>
      </c>
      <c r="G570" s="200">
        <f t="shared" ca="1" si="386"/>
        <v>0</v>
      </c>
      <c r="H570" s="200">
        <f t="shared" ca="1" si="386"/>
        <v>0</v>
      </c>
      <c r="I570" s="200">
        <f t="shared" ca="1" si="386"/>
        <v>0</v>
      </c>
      <c r="J570" s="200">
        <f t="shared" ca="1" si="386"/>
        <v>0</v>
      </c>
      <c r="K570" s="200">
        <f t="shared" ca="1" si="386"/>
        <v>0</v>
      </c>
      <c r="L570" s="200">
        <f t="shared" ca="1" si="386"/>
        <v>0</v>
      </c>
      <c r="M570" s="200">
        <f t="shared" ca="1" si="386"/>
        <v>0</v>
      </c>
      <c r="N570" s="200">
        <f t="shared" ca="1" si="386"/>
        <v>0</v>
      </c>
      <c r="O570" s="200">
        <f t="shared" ca="1" si="386"/>
        <v>0</v>
      </c>
    </row>
    <row r="571" spans="1:15" outlineLevel="1" x14ac:dyDescent="0.35">
      <c r="B571" s="24" t="s">
        <v>19</v>
      </c>
      <c r="C571" s="201">
        <f t="shared" ref="C571:O571" ca="1" si="387">ROUND(C237,0)</f>
        <v>0</v>
      </c>
      <c r="D571" s="201">
        <f t="shared" ca="1" si="387"/>
        <v>0</v>
      </c>
      <c r="E571" s="201">
        <f t="shared" ca="1" si="387"/>
        <v>0</v>
      </c>
      <c r="F571" s="201">
        <f t="shared" ca="1" si="387"/>
        <v>0</v>
      </c>
      <c r="G571" s="201">
        <f t="shared" ca="1" si="387"/>
        <v>0</v>
      </c>
      <c r="H571" s="201">
        <f t="shared" ca="1" si="387"/>
        <v>0</v>
      </c>
      <c r="I571" s="201">
        <f t="shared" ca="1" si="387"/>
        <v>0</v>
      </c>
      <c r="J571" s="201">
        <f t="shared" ca="1" si="387"/>
        <v>0</v>
      </c>
      <c r="K571" s="201">
        <f t="shared" ca="1" si="387"/>
        <v>0</v>
      </c>
      <c r="L571" s="201">
        <f t="shared" ca="1" si="387"/>
        <v>0</v>
      </c>
      <c r="M571" s="201">
        <f t="shared" ca="1" si="387"/>
        <v>0</v>
      </c>
      <c r="N571" s="201">
        <f t="shared" ca="1" si="387"/>
        <v>0</v>
      </c>
      <c r="O571" s="201">
        <f t="shared" ca="1" si="387"/>
        <v>0</v>
      </c>
    </row>
    <row r="572" spans="1:15" outlineLevel="1" x14ac:dyDescent="0.35">
      <c r="B572" s="24" t="s">
        <v>20</v>
      </c>
      <c r="C572" s="51">
        <f ca="1">ROUND(C573+C579,0)</f>
        <v>0</v>
      </c>
      <c r="D572" s="51">
        <f ca="1">ROUND(D573+D579,0)</f>
        <v>0</v>
      </c>
      <c r="E572" s="51">
        <f ca="1">ROUND(E573+E579,0)</f>
        <v>0</v>
      </c>
      <c r="F572" s="51">
        <f ca="1">ROUND(F573+F579,0)</f>
        <v>0</v>
      </c>
      <c r="G572" s="51">
        <f t="shared" ref="G572:O572" ca="1" si="388">ROUND(G573+G579,0)</f>
        <v>0</v>
      </c>
      <c r="H572" s="51">
        <f t="shared" ca="1" si="388"/>
        <v>0</v>
      </c>
      <c r="I572" s="51">
        <f t="shared" ca="1" si="388"/>
        <v>0</v>
      </c>
      <c r="J572" s="51">
        <f t="shared" ca="1" si="388"/>
        <v>0</v>
      </c>
      <c r="K572" s="51">
        <f t="shared" ca="1" si="388"/>
        <v>0</v>
      </c>
      <c r="L572" s="51">
        <f t="shared" ca="1" si="388"/>
        <v>0</v>
      </c>
      <c r="M572" s="51">
        <f t="shared" ca="1" si="388"/>
        <v>0</v>
      </c>
      <c r="N572" s="51">
        <f t="shared" ca="1" si="388"/>
        <v>0</v>
      </c>
      <c r="O572" s="51">
        <f t="shared" ca="1" si="388"/>
        <v>0</v>
      </c>
    </row>
    <row r="573" spans="1:15" outlineLevel="1" x14ac:dyDescent="0.35">
      <c r="B573" s="24" t="s">
        <v>21</v>
      </c>
      <c r="C573" s="51">
        <f ca="1">ROUND(SUM(C574:C578),0)</f>
        <v>0</v>
      </c>
      <c r="D573" s="51">
        <f t="shared" ref="D573:O573" ca="1" si="389">ROUND(SUM(D574:D578),0)</f>
        <v>0</v>
      </c>
      <c r="E573" s="51">
        <f t="shared" ca="1" si="389"/>
        <v>0</v>
      </c>
      <c r="F573" s="51">
        <f t="shared" ca="1" si="389"/>
        <v>0</v>
      </c>
      <c r="G573" s="51">
        <f t="shared" ca="1" si="389"/>
        <v>0</v>
      </c>
      <c r="H573" s="51">
        <f t="shared" ca="1" si="389"/>
        <v>0</v>
      </c>
      <c r="I573" s="51">
        <f t="shared" ca="1" si="389"/>
        <v>0</v>
      </c>
      <c r="J573" s="51">
        <f t="shared" ca="1" si="389"/>
        <v>0</v>
      </c>
      <c r="K573" s="51">
        <f t="shared" ca="1" si="389"/>
        <v>0</v>
      </c>
      <c r="L573" s="51">
        <f t="shared" ca="1" si="389"/>
        <v>0</v>
      </c>
      <c r="M573" s="51">
        <f t="shared" ca="1" si="389"/>
        <v>0</v>
      </c>
      <c r="N573" s="51">
        <f t="shared" ca="1" si="389"/>
        <v>0</v>
      </c>
      <c r="O573" s="51">
        <f t="shared" ca="1" si="389"/>
        <v>0</v>
      </c>
    </row>
    <row r="574" spans="1:15" outlineLevel="1" x14ac:dyDescent="0.35">
      <c r="B574" s="24" t="s">
        <v>22</v>
      </c>
      <c r="C574" s="201">
        <f t="shared" ref="C574:O574" ca="1" si="390">ROUND(C238,0)</f>
        <v>0</v>
      </c>
      <c r="D574" s="201">
        <f t="shared" ca="1" si="390"/>
        <v>0</v>
      </c>
      <c r="E574" s="201">
        <f t="shared" ca="1" si="390"/>
        <v>0</v>
      </c>
      <c r="F574" s="201">
        <f t="shared" ca="1" si="390"/>
        <v>0</v>
      </c>
      <c r="G574" s="201">
        <f t="shared" ca="1" si="390"/>
        <v>0</v>
      </c>
      <c r="H574" s="201">
        <f t="shared" ca="1" si="390"/>
        <v>0</v>
      </c>
      <c r="I574" s="201">
        <f t="shared" ca="1" si="390"/>
        <v>0</v>
      </c>
      <c r="J574" s="201">
        <f t="shared" ca="1" si="390"/>
        <v>0</v>
      </c>
      <c r="K574" s="201">
        <f t="shared" ca="1" si="390"/>
        <v>0</v>
      </c>
      <c r="L574" s="201">
        <f t="shared" ca="1" si="390"/>
        <v>0</v>
      </c>
      <c r="M574" s="201">
        <f t="shared" ca="1" si="390"/>
        <v>0</v>
      </c>
      <c r="N574" s="201">
        <f t="shared" ca="1" si="390"/>
        <v>0</v>
      </c>
      <c r="O574" s="201">
        <f t="shared" ca="1" si="390"/>
        <v>0</v>
      </c>
    </row>
    <row r="575" spans="1:15" outlineLevel="1" x14ac:dyDescent="0.35">
      <c r="B575" s="24" t="s">
        <v>23</v>
      </c>
      <c r="C575" s="201">
        <f t="shared" ref="C575:O575" ca="1" si="391">ROUND(C239,0)</f>
        <v>0</v>
      </c>
      <c r="D575" s="201">
        <f t="shared" ca="1" si="391"/>
        <v>0</v>
      </c>
      <c r="E575" s="201">
        <f t="shared" ca="1" si="391"/>
        <v>0</v>
      </c>
      <c r="F575" s="201">
        <f t="shared" ca="1" si="391"/>
        <v>0</v>
      </c>
      <c r="G575" s="201">
        <f t="shared" ca="1" si="391"/>
        <v>0</v>
      </c>
      <c r="H575" s="201">
        <f t="shared" ca="1" si="391"/>
        <v>0</v>
      </c>
      <c r="I575" s="201">
        <f t="shared" ca="1" si="391"/>
        <v>0</v>
      </c>
      <c r="J575" s="201">
        <f t="shared" ca="1" si="391"/>
        <v>0</v>
      </c>
      <c r="K575" s="201">
        <f t="shared" ca="1" si="391"/>
        <v>0</v>
      </c>
      <c r="L575" s="201">
        <f t="shared" ca="1" si="391"/>
        <v>0</v>
      </c>
      <c r="M575" s="201">
        <f t="shared" ca="1" si="391"/>
        <v>0</v>
      </c>
      <c r="N575" s="201">
        <f t="shared" ca="1" si="391"/>
        <v>0</v>
      </c>
      <c r="O575" s="201">
        <f t="shared" ca="1" si="391"/>
        <v>0</v>
      </c>
    </row>
    <row r="576" spans="1:15" outlineLevel="1" x14ac:dyDescent="0.35">
      <c r="B576" s="24" t="s">
        <v>24</v>
      </c>
      <c r="C576" s="201">
        <f t="shared" ref="C576:O576" ca="1" si="392">ROUND(C240,0)</f>
        <v>0</v>
      </c>
      <c r="D576" s="201">
        <f t="shared" ca="1" si="392"/>
        <v>0</v>
      </c>
      <c r="E576" s="201">
        <f t="shared" ca="1" si="392"/>
        <v>0</v>
      </c>
      <c r="F576" s="201">
        <f t="shared" ca="1" si="392"/>
        <v>0</v>
      </c>
      <c r="G576" s="201">
        <f t="shared" ca="1" si="392"/>
        <v>0</v>
      </c>
      <c r="H576" s="201">
        <f t="shared" ca="1" si="392"/>
        <v>0</v>
      </c>
      <c r="I576" s="201">
        <f t="shared" ca="1" si="392"/>
        <v>0</v>
      </c>
      <c r="J576" s="201">
        <f t="shared" ca="1" si="392"/>
        <v>0</v>
      </c>
      <c r="K576" s="201">
        <f t="shared" ca="1" si="392"/>
        <v>0</v>
      </c>
      <c r="L576" s="201">
        <f t="shared" ca="1" si="392"/>
        <v>0</v>
      </c>
      <c r="M576" s="201">
        <f t="shared" ca="1" si="392"/>
        <v>0</v>
      </c>
      <c r="N576" s="201">
        <f t="shared" ca="1" si="392"/>
        <v>0</v>
      </c>
      <c r="O576" s="201">
        <f t="shared" ca="1" si="392"/>
        <v>0</v>
      </c>
    </row>
    <row r="577" spans="2:15" outlineLevel="1" x14ac:dyDescent="0.35">
      <c r="B577" s="24" t="s">
        <v>25</v>
      </c>
      <c r="C577" s="201">
        <f t="shared" ref="C577:O577" ca="1" si="393">ROUND(C241,0)</f>
        <v>0</v>
      </c>
      <c r="D577" s="201">
        <f t="shared" ca="1" si="393"/>
        <v>0</v>
      </c>
      <c r="E577" s="201">
        <f t="shared" ca="1" si="393"/>
        <v>0</v>
      </c>
      <c r="F577" s="201">
        <f t="shared" ca="1" si="393"/>
        <v>0</v>
      </c>
      <c r="G577" s="201">
        <f t="shared" ca="1" si="393"/>
        <v>0</v>
      </c>
      <c r="H577" s="201">
        <f t="shared" ca="1" si="393"/>
        <v>0</v>
      </c>
      <c r="I577" s="201">
        <f t="shared" ca="1" si="393"/>
        <v>0</v>
      </c>
      <c r="J577" s="201">
        <f t="shared" ca="1" si="393"/>
        <v>0</v>
      </c>
      <c r="K577" s="201">
        <f t="shared" ca="1" si="393"/>
        <v>0</v>
      </c>
      <c r="L577" s="201">
        <f t="shared" ca="1" si="393"/>
        <v>0</v>
      </c>
      <c r="M577" s="201">
        <f t="shared" ca="1" si="393"/>
        <v>0</v>
      </c>
      <c r="N577" s="201">
        <f t="shared" ca="1" si="393"/>
        <v>0</v>
      </c>
      <c r="O577" s="201">
        <f t="shared" ca="1" si="393"/>
        <v>0</v>
      </c>
    </row>
    <row r="578" spans="2:15" outlineLevel="1" x14ac:dyDescent="0.35">
      <c r="B578" s="24" t="s">
        <v>26</v>
      </c>
      <c r="C578" s="201">
        <f t="shared" ref="C578:O578" ca="1" si="394">ROUND(C242,0)</f>
        <v>0</v>
      </c>
      <c r="D578" s="201">
        <f t="shared" ca="1" si="394"/>
        <v>0</v>
      </c>
      <c r="E578" s="201">
        <f t="shared" ca="1" si="394"/>
        <v>0</v>
      </c>
      <c r="F578" s="201">
        <f t="shared" ca="1" si="394"/>
        <v>0</v>
      </c>
      <c r="G578" s="201">
        <f t="shared" ca="1" si="394"/>
        <v>0</v>
      </c>
      <c r="H578" s="201">
        <f t="shared" ca="1" si="394"/>
        <v>0</v>
      </c>
      <c r="I578" s="201">
        <f t="shared" ca="1" si="394"/>
        <v>0</v>
      </c>
      <c r="J578" s="201">
        <f t="shared" ca="1" si="394"/>
        <v>0</v>
      </c>
      <c r="K578" s="201">
        <f t="shared" ca="1" si="394"/>
        <v>0</v>
      </c>
      <c r="L578" s="201">
        <f t="shared" ca="1" si="394"/>
        <v>0</v>
      </c>
      <c r="M578" s="201">
        <f t="shared" ca="1" si="394"/>
        <v>0</v>
      </c>
      <c r="N578" s="201">
        <f t="shared" ca="1" si="394"/>
        <v>0</v>
      </c>
      <c r="O578" s="201">
        <f t="shared" ca="1" si="394"/>
        <v>0</v>
      </c>
    </row>
    <row r="579" spans="2:15" outlineLevel="1" x14ac:dyDescent="0.35">
      <c r="B579" s="24" t="s">
        <v>27</v>
      </c>
      <c r="C579" s="201"/>
      <c r="D579" s="201"/>
      <c r="E579" s="201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</row>
    <row r="580" spans="2:15" outlineLevel="1" x14ac:dyDescent="0.35">
      <c r="B580" s="24" t="s">
        <v>28</v>
      </c>
      <c r="C580" s="201"/>
      <c r="D580" s="201"/>
      <c r="E580" s="201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</row>
    <row r="581" spans="2:15" outlineLevel="1" x14ac:dyDescent="0.35">
      <c r="B581" s="24" t="s">
        <v>29</v>
      </c>
      <c r="C581" s="201"/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</row>
    <row r="582" spans="2:15" outlineLevel="1" x14ac:dyDescent="0.35">
      <c r="B582" s="24" t="s">
        <v>30</v>
      </c>
      <c r="C582" s="201"/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</row>
    <row r="583" spans="2:15" outlineLevel="1" x14ac:dyDescent="0.35">
      <c r="B583" s="202" t="s">
        <v>31</v>
      </c>
      <c r="C583" s="203">
        <f t="shared" ref="C583" ca="1" si="395">ROUND(C584+C585+C587+C590,0)</f>
        <v>0</v>
      </c>
      <c r="D583" s="203">
        <f t="shared" ref="D583" ca="1" si="396">ROUND(D584+D585+D587+D590,0)</f>
        <v>0</v>
      </c>
      <c r="E583" s="203">
        <f t="shared" ref="E583" ca="1" si="397">ROUND(E584+E585+E587+E590,0)</f>
        <v>0</v>
      </c>
      <c r="F583" s="203">
        <f t="shared" ref="F583" ca="1" si="398">ROUND(F584+F585+F587+F590,0)</f>
        <v>0</v>
      </c>
      <c r="G583" s="203">
        <f t="shared" ref="G583" ca="1" si="399">ROUND(G584+G585+G587+G590,0)</f>
        <v>0</v>
      </c>
      <c r="H583" s="203">
        <f t="shared" ref="H583" ca="1" si="400">ROUND(H584+H585+H587+H590,0)</f>
        <v>0</v>
      </c>
      <c r="I583" s="203">
        <f t="shared" ref="I583" ca="1" si="401">ROUND(I584+I585+I587+I590,0)</f>
        <v>0</v>
      </c>
      <c r="J583" s="203">
        <f t="shared" ref="J583" ca="1" si="402">ROUND(J584+J585+J587+J590,0)</f>
        <v>0</v>
      </c>
      <c r="K583" s="203">
        <f t="shared" ref="K583" ca="1" si="403">ROUND(K584+K585+K587+K590,0)</f>
        <v>0</v>
      </c>
      <c r="L583" s="203">
        <f t="shared" ref="L583" ca="1" si="404">ROUND(L584+L585+L587+L590,0)</f>
        <v>0</v>
      </c>
      <c r="M583" s="203">
        <f t="shared" ref="M583" ca="1" si="405">ROUND(M584+M585+M587+M590,0)</f>
        <v>0</v>
      </c>
      <c r="N583" s="203">
        <f t="shared" ref="N583" ca="1" si="406">ROUND(N584+N585+N587+N590,0)</f>
        <v>0</v>
      </c>
      <c r="O583" s="203">
        <f t="shared" ref="O583" ca="1" si="407">ROUND(O584+O585+O587+O590,0)</f>
        <v>0</v>
      </c>
    </row>
    <row r="584" spans="2:15" outlineLevel="1" x14ac:dyDescent="0.35">
      <c r="B584" s="24" t="s">
        <v>32</v>
      </c>
      <c r="C584" s="201">
        <f t="shared" ref="C584:O584" ca="1" si="408">ROUND(C408,0)</f>
        <v>0</v>
      </c>
      <c r="D584" s="201">
        <f t="shared" ca="1" si="408"/>
        <v>0</v>
      </c>
      <c r="E584" s="201">
        <f t="shared" ca="1" si="408"/>
        <v>0</v>
      </c>
      <c r="F584" s="201">
        <f t="shared" ca="1" si="408"/>
        <v>0</v>
      </c>
      <c r="G584" s="201">
        <f t="shared" ca="1" si="408"/>
        <v>0</v>
      </c>
      <c r="H584" s="201">
        <f t="shared" ca="1" si="408"/>
        <v>0</v>
      </c>
      <c r="I584" s="201">
        <f t="shared" ca="1" si="408"/>
        <v>0</v>
      </c>
      <c r="J584" s="201">
        <f t="shared" ca="1" si="408"/>
        <v>0</v>
      </c>
      <c r="K584" s="201">
        <f t="shared" ca="1" si="408"/>
        <v>0</v>
      </c>
      <c r="L584" s="201">
        <f t="shared" ca="1" si="408"/>
        <v>0</v>
      </c>
      <c r="M584" s="201">
        <f t="shared" ca="1" si="408"/>
        <v>0</v>
      </c>
      <c r="N584" s="201">
        <f t="shared" ca="1" si="408"/>
        <v>0</v>
      </c>
      <c r="O584" s="201">
        <f t="shared" ca="1" si="408"/>
        <v>0</v>
      </c>
    </row>
    <row r="585" spans="2:15" outlineLevel="1" x14ac:dyDescent="0.35">
      <c r="B585" s="24" t="s">
        <v>33</v>
      </c>
      <c r="C585" s="201">
        <f>ROUND(C586,0)</f>
        <v>0</v>
      </c>
      <c r="D585" s="201">
        <f t="shared" ref="D585:O585" si="409">ROUND(D586,0)</f>
        <v>0</v>
      </c>
      <c r="E585" s="201">
        <f t="shared" si="409"/>
        <v>0</v>
      </c>
      <c r="F585" s="201">
        <f t="shared" si="409"/>
        <v>0</v>
      </c>
      <c r="G585" s="201">
        <f t="shared" si="409"/>
        <v>0</v>
      </c>
      <c r="H585" s="201">
        <f t="shared" si="409"/>
        <v>0</v>
      </c>
      <c r="I585" s="201">
        <f t="shared" si="409"/>
        <v>0</v>
      </c>
      <c r="J585" s="201">
        <f t="shared" si="409"/>
        <v>0</v>
      </c>
      <c r="K585" s="201">
        <f t="shared" si="409"/>
        <v>0</v>
      </c>
      <c r="L585" s="201">
        <f t="shared" si="409"/>
        <v>0</v>
      </c>
      <c r="M585" s="201">
        <f t="shared" si="409"/>
        <v>0</v>
      </c>
      <c r="N585" s="201">
        <f t="shared" si="409"/>
        <v>0</v>
      </c>
      <c r="O585" s="201">
        <f t="shared" si="409"/>
        <v>0</v>
      </c>
    </row>
    <row r="586" spans="2:15" outlineLevel="1" x14ac:dyDescent="0.35">
      <c r="B586" s="24" t="s">
        <v>166</v>
      </c>
      <c r="C586" s="201">
        <f t="shared" ref="C586:O586" si="410">ROUND(C409,0)</f>
        <v>0</v>
      </c>
      <c r="D586" s="201">
        <f t="shared" si="410"/>
        <v>0</v>
      </c>
      <c r="E586" s="201">
        <f t="shared" si="410"/>
        <v>0</v>
      </c>
      <c r="F586" s="201">
        <f t="shared" si="410"/>
        <v>0</v>
      </c>
      <c r="G586" s="201">
        <f t="shared" si="410"/>
        <v>0</v>
      </c>
      <c r="H586" s="201">
        <f t="shared" si="410"/>
        <v>0</v>
      </c>
      <c r="I586" s="201">
        <f t="shared" si="410"/>
        <v>0</v>
      </c>
      <c r="J586" s="201">
        <f t="shared" si="410"/>
        <v>0</v>
      </c>
      <c r="K586" s="201">
        <f t="shared" si="410"/>
        <v>0</v>
      </c>
      <c r="L586" s="201">
        <f t="shared" si="410"/>
        <v>0</v>
      </c>
      <c r="M586" s="201">
        <f t="shared" si="410"/>
        <v>0</v>
      </c>
      <c r="N586" s="201">
        <f t="shared" si="410"/>
        <v>0</v>
      </c>
      <c r="O586" s="201">
        <f t="shared" si="410"/>
        <v>0</v>
      </c>
    </row>
    <row r="587" spans="2:15" outlineLevel="1" x14ac:dyDescent="0.35">
      <c r="B587" s="24" t="s">
        <v>34</v>
      </c>
      <c r="C587" s="201">
        <f ca="1">ROUND(C588+C589,0)</f>
        <v>0</v>
      </c>
      <c r="D587" s="201">
        <f t="shared" ref="D587:O587" ca="1" si="411">ROUND(D588+D589,0)</f>
        <v>0</v>
      </c>
      <c r="E587" s="201">
        <f t="shared" ca="1" si="411"/>
        <v>0</v>
      </c>
      <c r="F587" s="201">
        <f t="shared" ca="1" si="411"/>
        <v>0</v>
      </c>
      <c r="G587" s="201">
        <f t="shared" ca="1" si="411"/>
        <v>0</v>
      </c>
      <c r="H587" s="201">
        <f t="shared" ca="1" si="411"/>
        <v>0</v>
      </c>
      <c r="I587" s="201">
        <f t="shared" ca="1" si="411"/>
        <v>0</v>
      </c>
      <c r="J587" s="201">
        <f t="shared" ca="1" si="411"/>
        <v>0</v>
      </c>
      <c r="K587" s="201">
        <f t="shared" ca="1" si="411"/>
        <v>0</v>
      </c>
      <c r="L587" s="201">
        <f t="shared" ca="1" si="411"/>
        <v>0</v>
      </c>
      <c r="M587" s="201">
        <f t="shared" ca="1" si="411"/>
        <v>0</v>
      </c>
      <c r="N587" s="201">
        <f t="shared" ca="1" si="411"/>
        <v>0</v>
      </c>
      <c r="O587" s="201">
        <f t="shared" ca="1" si="411"/>
        <v>0</v>
      </c>
    </row>
    <row r="588" spans="2:15" outlineLevel="1" x14ac:dyDescent="0.35">
      <c r="B588" s="24" t="s">
        <v>146</v>
      </c>
      <c r="C588" s="201">
        <f ca="1">ROUND(C664,0)</f>
        <v>0</v>
      </c>
      <c r="D588" s="201">
        <f t="shared" ref="D588:O588" ca="1" si="412">ROUND(D664,0)</f>
        <v>0</v>
      </c>
      <c r="E588" s="201">
        <f t="shared" ca="1" si="412"/>
        <v>0</v>
      </c>
      <c r="F588" s="201">
        <f t="shared" ca="1" si="412"/>
        <v>0</v>
      </c>
      <c r="G588" s="201">
        <f t="shared" ca="1" si="412"/>
        <v>0</v>
      </c>
      <c r="H588" s="201">
        <f t="shared" ca="1" si="412"/>
        <v>0</v>
      </c>
      <c r="I588" s="201">
        <f t="shared" ca="1" si="412"/>
        <v>0</v>
      </c>
      <c r="J588" s="201">
        <f t="shared" ca="1" si="412"/>
        <v>0</v>
      </c>
      <c r="K588" s="201">
        <f t="shared" ca="1" si="412"/>
        <v>0</v>
      </c>
      <c r="L588" s="201">
        <f t="shared" ca="1" si="412"/>
        <v>0</v>
      </c>
      <c r="M588" s="201">
        <f t="shared" ca="1" si="412"/>
        <v>0</v>
      </c>
      <c r="N588" s="201">
        <f t="shared" ca="1" si="412"/>
        <v>0</v>
      </c>
      <c r="O588" s="201">
        <f t="shared" ca="1" si="412"/>
        <v>0</v>
      </c>
    </row>
    <row r="589" spans="2:15" outlineLevel="1" x14ac:dyDescent="0.35">
      <c r="B589" s="24" t="s">
        <v>147</v>
      </c>
      <c r="C589" s="201"/>
      <c r="D589" s="201"/>
      <c r="E589" s="201"/>
      <c r="F589" s="201"/>
      <c r="G589" s="201"/>
      <c r="H589" s="201"/>
      <c r="I589" s="201"/>
      <c r="J589" s="201"/>
      <c r="K589" s="201"/>
      <c r="L589" s="201"/>
      <c r="M589" s="201"/>
      <c r="N589" s="201"/>
      <c r="O589" s="201"/>
    </row>
    <row r="590" spans="2:15" outlineLevel="1" x14ac:dyDescent="0.35">
      <c r="B590" s="24" t="s">
        <v>35</v>
      </c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</row>
    <row r="591" spans="2:15" outlineLevel="1" x14ac:dyDescent="0.35">
      <c r="B591" s="20" t="s">
        <v>36</v>
      </c>
      <c r="C591" s="21">
        <f t="shared" ref="C591:O591" ca="1" si="413">ROUND(C570+C583,0)</f>
        <v>0</v>
      </c>
      <c r="D591" s="21">
        <f t="shared" ca="1" si="413"/>
        <v>0</v>
      </c>
      <c r="E591" s="21">
        <f t="shared" ca="1" si="413"/>
        <v>0</v>
      </c>
      <c r="F591" s="21">
        <f t="shared" ca="1" si="413"/>
        <v>0</v>
      </c>
      <c r="G591" s="21">
        <f t="shared" ca="1" si="413"/>
        <v>0</v>
      </c>
      <c r="H591" s="21">
        <f t="shared" ca="1" si="413"/>
        <v>0</v>
      </c>
      <c r="I591" s="21">
        <f t="shared" ca="1" si="413"/>
        <v>0</v>
      </c>
      <c r="J591" s="21">
        <f t="shared" ca="1" si="413"/>
        <v>0</v>
      </c>
      <c r="K591" s="21">
        <f t="shared" ca="1" si="413"/>
        <v>0</v>
      </c>
      <c r="L591" s="21">
        <f t="shared" ca="1" si="413"/>
        <v>0</v>
      </c>
      <c r="M591" s="21">
        <f t="shared" ca="1" si="413"/>
        <v>0</v>
      </c>
      <c r="N591" s="21">
        <f t="shared" ca="1" si="413"/>
        <v>0</v>
      </c>
      <c r="O591" s="21">
        <f t="shared" ca="1" si="413"/>
        <v>0</v>
      </c>
    </row>
    <row r="592" spans="2:15" x14ac:dyDescent="0.35">
      <c r="B592" s="34" t="s">
        <v>37</v>
      </c>
      <c r="C592" s="35" t="str">
        <f ca="1">IF(ROUND(C612=C591,0),"OK",ROUND(C591-C612,0))</f>
        <v>OK</v>
      </c>
      <c r="D592" s="35" t="str">
        <f ca="1">IF(ROUND(D612=D591,0),"OK",ROUND(D591-D612,0))</f>
        <v>OK</v>
      </c>
      <c r="E592" s="35" t="str">
        <f t="shared" ref="E592" ca="1" si="414">IF(ROUND(E612=E591,0),"OK",ROUND(E591-E612,0))</f>
        <v>OK</v>
      </c>
      <c r="F592" s="35" t="str">
        <f t="shared" ref="F592" ca="1" si="415">IF(ROUND(F612=F591,0),"OK",ROUND(F591-F612,0))</f>
        <v>OK</v>
      </c>
      <c r="G592" s="35" t="str">
        <f t="shared" ref="G592" ca="1" si="416">IF(ROUND(G612=G591,0),"OK",ROUND(G591-G612,0))</f>
        <v>OK</v>
      </c>
      <c r="H592" s="35" t="str">
        <f t="shared" ref="H592" ca="1" si="417">IF(ROUND(H612=H591,0),"OK",ROUND(H591-H612,0))</f>
        <v>OK</v>
      </c>
      <c r="I592" s="35" t="str">
        <f t="shared" ref="I592" ca="1" si="418">IF(ROUND(I612=I591,0),"OK",ROUND(I591-I612,0))</f>
        <v>OK</v>
      </c>
      <c r="J592" s="35" t="str">
        <f t="shared" ref="J592" ca="1" si="419">IF(ROUND(J612=J591,0),"OK",ROUND(J591-J612,0))</f>
        <v>OK</v>
      </c>
      <c r="K592" s="35" t="str">
        <f t="shared" ref="K592" ca="1" si="420">IF(ROUND(K612=K591,0),"OK",ROUND(K591-K612,0))</f>
        <v>OK</v>
      </c>
      <c r="L592" s="35" t="str">
        <f t="shared" ref="L592" ca="1" si="421">IF(ROUND(L612=L591,0),"OK",ROUND(L591-L612,0))</f>
        <v>OK</v>
      </c>
      <c r="M592" s="35" t="str">
        <f t="shared" ref="M592" ca="1" si="422">IF(ROUND(M612=M591,0),"OK",ROUND(M591-M612,0))</f>
        <v>OK</v>
      </c>
      <c r="N592" s="35" t="str">
        <f t="shared" ref="N592" ca="1" si="423">IF(ROUND(N612=N591,0),"OK",ROUND(N591-N612,0))</f>
        <v>OK</v>
      </c>
      <c r="O592" s="35" t="str">
        <f t="shared" ref="O592" ca="1" si="424">IF(ROUND(O612=O591,0),"OK",ROUND(O591-O612,0))</f>
        <v>OK</v>
      </c>
    </row>
    <row r="593" spans="1:15" x14ac:dyDescent="0.35">
      <c r="A593" s="1" t="s">
        <v>230</v>
      </c>
      <c r="B593" s="18" t="s">
        <v>17</v>
      </c>
      <c r="C593" s="184">
        <f ca="1">Projekt!K$2</f>
        <v>2024</v>
      </c>
      <c r="D593" s="184">
        <f ca="1">Projekt!L$2</f>
        <v>2025</v>
      </c>
      <c r="E593" s="184">
        <f ca="1">Projekt!M$2</f>
        <v>2026</v>
      </c>
      <c r="F593" s="184">
        <f ca="1">Projekt!N$2</f>
        <v>2027</v>
      </c>
      <c r="G593" s="184">
        <f ca="1">Projekt!O$2</f>
        <v>2028</v>
      </c>
      <c r="H593" s="184">
        <f ca="1">Projekt!P$2</f>
        <v>2029</v>
      </c>
      <c r="I593" s="184">
        <f ca="1">Projekt!Q$2</f>
        <v>2030</v>
      </c>
      <c r="J593" s="184">
        <f ca="1">Projekt!R$2</f>
        <v>2031</v>
      </c>
      <c r="K593" s="184">
        <f ca="1">Projekt!S$2</f>
        <v>2032</v>
      </c>
      <c r="L593" s="184">
        <f ca="1">Projekt!T$2</f>
        <v>2033</v>
      </c>
      <c r="M593" s="184">
        <f ca="1">Projekt!U$2</f>
        <v>2034</v>
      </c>
      <c r="N593" s="184">
        <f ca="1">Projekt!V$2</f>
        <v>2035</v>
      </c>
      <c r="O593" s="184">
        <f ca="1">Projekt!W$2</f>
        <v>2036</v>
      </c>
    </row>
    <row r="594" spans="1:15" outlineLevel="1" x14ac:dyDescent="0.35">
      <c r="B594" s="20" t="s">
        <v>38</v>
      </c>
      <c r="C594" s="21">
        <f t="shared" ref="C594:O594" ca="1" si="425">ROUND(SUM(C595:C599),0)</f>
        <v>0</v>
      </c>
      <c r="D594" s="21">
        <f t="shared" ca="1" si="425"/>
        <v>0</v>
      </c>
      <c r="E594" s="21">
        <f t="shared" ca="1" si="425"/>
        <v>0</v>
      </c>
      <c r="F594" s="21">
        <f t="shared" ca="1" si="425"/>
        <v>0</v>
      </c>
      <c r="G594" s="21">
        <f t="shared" ca="1" si="425"/>
        <v>0</v>
      </c>
      <c r="H594" s="21">
        <f t="shared" ca="1" si="425"/>
        <v>0</v>
      </c>
      <c r="I594" s="21">
        <f t="shared" ca="1" si="425"/>
        <v>0</v>
      </c>
      <c r="J594" s="21">
        <f t="shared" ca="1" si="425"/>
        <v>0</v>
      </c>
      <c r="K594" s="21">
        <f t="shared" ca="1" si="425"/>
        <v>0</v>
      </c>
      <c r="L594" s="21">
        <f t="shared" ca="1" si="425"/>
        <v>0</v>
      </c>
      <c r="M594" s="21">
        <f t="shared" ca="1" si="425"/>
        <v>0</v>
      </c>
      <c r="N594" s="21">
        <f t="shared" ca="1" si="425"/>
        <v>0</v>
      </c>
      <c r="O594" s="21">
        <f t="shared" ca="1" si="425"/>
        <v>0</v>
      </c>
    </row>
    <row r="595" spans="1:15" outlineLevel="1" x14ac:dyDescent="0.35">
      <c r="B595" s="24" t="s">
        <v>39</v>
      </c>
      <c r="C595" s="201">
        <f>0</f>
        <v>0</v>
      </c>
      <c r="D595" s="201">
        <f>0</f>
        <v>0</v>
      </c>
      <c r="E595" s="201">
        <f>0</f>
        <v>0</v>
      </c>
      <c r="F595" s="201">
        <f>0</f>
        <v>0</v>
      </c>
      <c r="G595" s="201">
        <f>0</f>
        <v>0</v>
      </c>
      <c r="H595" s="201">
        <f>0</f>
        <v>0</v>
      </c>
      <c r="I595" s="201">
        <f>0</f>
        <v>0</v>
      </c>
      <c r="J595" s="201">
        <f>0</f>
        <v>0</v>
      </c>
      <c r="K595" s="201">
        <f>0</f>
        <v>0</v>
      </c>
      <c r="L595" s="201">
        <f>0</f>
        <v>0</v>
      </c>
      <c r="M595" s="201">
        <f>0</f>
        <v>0</v>
      </c>
      <c r="N595" s="201">
        <f>0</f>
        <v>0</v>
      </c>
      <c r="O595" s="201">
        <f>0</f>
        <v>0</v>
      </c>
    </row>
    <row r="596" spans="1:15" outlineLevel="1" x14ac:dyDescent="0.35">
      <c r="B596" s="24" t="s">
        <v>231</v>
      </c>
      <c r="C596" s="201">
        <f>ROUND(C421,0)</f>
        <v>0</v>
      </c>
      <c r="D596" s="201">
        <f t="shared" ref="D596:O596" si="426">C596+ROUND(D421,0)</f>
        <v>0</v>
      </c>
      <c r="E596" s="201">
        <f t="shared" si="426"/>
        <v>0</v>
      </c>
      <c r="F596" s="201">
        <f t="shared" si="426"/>
        <v>0</v>
      </c>
      <c r="G596" s="201">
        <f t="shared" si="426"/>
        <v>0</v>
      </c>
      <c r="H596" s="201">
        <f t="shared" si="426"/>
        <v>0</v>
      </c>
      <c r="I596" s="201">
        <f t="shared" si="426"/>
        <v>0</v>
      </c>
      <c r="J596" s="201">
        <f t="shared" si="426"/>
        <v>0</v>
      </c>
      <c r="K596" s="201">
        <f t="shared" si="426"/>
        <v>0</v>
      </c>
      <c r="L596" s="201">
        <f t="shared" si="426"/>
        <v>0</v>
      </c>
      <c r="M596" s="201">
        <f t="shared" si="426"/>
        <v>0</v>
      </c>
      <c r="N596" s="201">
        <f t="shared" si="426"/>
        <v>0</v>
      </c>
      <c r="O596" s="201">
        <f t="shared" si="426"/>
        <v>0</v>
      </c>
    </row>
    <row r="597" spans="1:15" outlineLevel="1" x14ac:dyDescent="0.35">
      <c r="B597" s="24" t="s">
        <v>148</v>
      </c>
      <c r="C597" s="201">
        <f>0</f>
        <v>0</v>
      </c>
      <c r="D597" s="201">
        <f>0</f>
        <v>0</v>
      </c>
      <c r="E597" s="201">
        <f>0</f>
        <v>0</v>
      </c>
      <c r="F597" s="201">
        <f>0</f>
        <v>0</v>
      </c>
      <c r="G597" s="201">
        <f>0</f>
        <v>0</v>
      </c>
      <c r="H597" s="201">
        <f>0</f>
        <v>0</v>
      </c>
      <c r="I597" s="201">
        <f>0</f>
        <v>0</v>
      </c>
      <c r="J597" s="201">
        <f>0</f>
        <v>0</v>
      </c>
      <c r="K597" s="201">
        <f>0</f>
        <v>0</v>
      </c>
      <c r="L597" s="201">
        <f>0</f>
        <v>0</v>
      </c>
      <c r="M597" s="201">
        <f>0</f>
        <v>0</v>
      </c>
      <c r="N597" s="201">
        <f>0</f>
        <v>0</v>
      </c>
      <c r="O597" s="201">
        <f>0</f>
        <v>0</v>
      </c>
    </row>
    <row r="598" spans="1:15" outlineLevel="1" x14ac:dyDescent="0.35">
      <c r="B598" s="24" t="s">
        <v>149</v>
      </c>
      <c r="C598" s="201"/>
      <c r="D598" s="201">
        <f t="shared" ref="D598:J598" ca="1" si="427">ROUND(C598+C599,0)</f>
        <v>0</v>
      </c>
      <c r="E598" s="201">
        <f t="shared" ca="1" si="427"/>
        <v>0</v>
      </c>
      <c r="F598" s="201">
        <f t="shared" ca="1" si="427"/>
        <v>0</v>
      </c>
      <c r="G598" s="201">
        <f t="shared" ca="1" si="427"/>
        <v>0</v>
      </c>
      <c r="H598" s="201">
        <f t="shared" ca="1" si="427"/>
        <v>0</v>
      </c>
      <c r="I598" s="201">
        <f t="shared" ca="1" si="427"/>
        <v>0</v>
      </c>
      <c r="J598" s="201">
        <f t="shared" ca="1" si="427"/>
        <v>0</v>
      </c>
      <c r="K598" s="201">
        <f t="shared" ref="K598:O598" ca="1" si="428">ROUND(J598+J599,0)</f>
        <v>0</v>
      </c>
      <c r="L598" s="201">
        <f t="shared" ca="1" si="428"/>
        <v>0</v>
      </c>
      <c r="M598" s="201">
        <f t="shared" ca="1" si="428"/>
        <v>0</v>
      </c>
      <c r="N598" s="201">
        <f t="shared" ca="1" si="428"/>
        <v>0</v>
      </c>
      <c r="O598" s="201">
        <f t="shared" ca="1" si="428"/>
        <v>0</v>
      </c>
    </row>
    <row r="599" spans="1:15" outlineLevel="1" x14ac:dyDescent="0.35">
      <c r="B599" s="24" t="s">
        <v>150</v>
      </c>
      <c r="C599" s="201">
        <f ca="1">ROUND(C637,0)</f>
        <v>0</v>
      </c>
      <c r="D599" s="201">
        <f t="shared" ref="D599:O599" ca="1" si="429">ROUND(D637,0)</f>
        <v>0</v>
      </c>
      <c r="E599" s="201">
        <f t="shared" ca="1" si="429"/>
        <v>0</v>
      </c>
      <c r="F599" s="201">
        <f t="shared" ca="1" si="429"/>
        <v>0</v>
      </c>
      <c r="G599" s="201">
        <f t="shared" ca="1" si="429"/>
        <v>0</v>
      </c>
      <c r="H599" s="201">
        <f t="shared" ca="1" si="429"/>
        <v>0</v>
      </c>
      <c r="I599" s="201">
        <f t="shared" ca="1" si="429"/>
        <v>0</v>
      </c>
      <c r="J599" s="201">
        <f t="shared" ca="1" si="429"/>
        <v>0</v>
      </c>
      <c r="K599" s="201">
        <f t="shared" ca="1" si="429"/>
        <v>0</v>
      </c>
      <c r="L599" s="201">
        <f t="shared" ca="1" si="429"/>
        <v>0</v>
      </c>
      <c r="M599" s="201">
        <f t="shared" ca="1" si="429"/>
        <v>0</v>
      </c>
      <c r="N599" s="201">
        <f t="shared" ca="1" si="429"/>
        <v>0</v>
      </c>
      <c r="O599" s="201">
        <f t="shared" ca="1" si="429"/>
        <v>0</v>
      </c>
    </row>
    <row r="600" spans="1:15" outlineLevel="1" x14ac:dyDescent="0.35">
      <c r="B600" s="24" t="s">
        <v>40</v>
      </c>
      <c r="C600" s="201">
        <f t="shared" ref="C600" ca="1" si="430">ROUND(C601+C602+C605+C609,0)</f>
        <v>0</v>
      </c>
      <c r="D600" s="201">
        <f t="shared" ref="D600" ca="1" si="431">ROUND(D601+D602+D605+D609,0)</f>
        <v>0</v>
      </c>
      <c r="E600" s="201">
        <f t="shared" ref="E600" ca="1" si="432">ROUND(E601+E602+E605+E609,0)</f>
        <v>0</v>
      </c>
      <c r="F600" s="201">
        <f t="shared" ref="F600" ca="1" si="433">ROUND(F601+F602+F605+F609,0)</f>
        <v>0</v>
      </c>
      <c r="G600" s="201">
        <f t="shared" ref="G600" ca="1" si="434">ROUND(G601+G602+G605+G609,0)</f>
        <v>0</v>
      </c>
      <c r="H600" s="201">
        <f t="shared" ref="H600" ca="1" si="435">ROUND(H601+H602+H605+H609,0)</f>
        <v>0</v>
      </c>
      <c r="I600" s="201">
        <f t="shared" ref="I600" ca="1" si="436">ROUND(I601+I602+I605+I609,0)</f>
        <v>0</v>
      </c>
      <c r="J600" s="201">
        <f t="shared" ref="J600" ca="1" si="437">ROUND(J601+J602+J605+J609,0)</f>
        <v>0</v>
      </c>
      <c r="K600" s="201">
        <f t="shared" ref="K600" ca="1" si="438">ROUND(K601+K602+K605+K609,0)</f>
        <v>0</v>
      </c>
      <c r="L600" s="201">
        <f t="shared" ref="L600" ca="1" si="439">ROUND(L601+L602+L605+L609,0)</f>
        <v>0</v>
      </c>
      <c r="M600" s="201">
        <f t="shared" ref="M600" ca="1" si="440">ROUND(M601+M602+M605+M609,0)</f>
        <v>0</v>
      </c>
      <c r="N600" s="201">
        <f t="shared" ref="N600" ca="1" si="441">ROUND(N601+N602+N605+N609,0)</f>
        <v>0</v>
      </c>
      <c r="O600" s="201">
        <f t="shared" ref="O600" ca="1" si="442">ROUND(O601+O602+O605+O609,0)</f>
        <v>0</v>
      </c>
    </row>
    <row r="601" spans="1:15" outlineLevel="1" x14ac:dyDescent="0.35">
      <c r="B601" s="24" t="s">
        <v>41</v>
      </c>
      <c r="C601" s="201">
        <f>0</f>
        <v>0</v>
      </c>
      <c r="D601" s="201">
        <f>0</f>
        <v>0</v>
      </c>
      <c r="E601" s="201">
        <f>0</f>
        <v>0</v>
      </c>
      <c r="F601" s="201">
        <f>0</f>
        <v>0</v>
      </c>
      <c r="G601" s="201">
        <f>0</f>
        <v>0</v>
      </c>
      <c r="H601" s="201">
        <f>0</f>
        <v>0</v>
      </c>
      <c r="I601" s="201">
        <f>0</f>
        <v>0</v>
      </c>
      <c r="J601" s="201">
        <f>0</f>
        <v>0</v>
      </c>
      <c r="K601" s="201">
        <f>0</f>
        <v>0</v>
      </c>
      <c r="L601" s="201">
        <f>0</f>
        <v>0</v>
      </c>
      <c r="M601" s="201">
        <f>0</f>
        <v>0</v>
      </c>
      <c r="N601" s="201">
        <f>0</f>
        <v>0</v>
      </c>
      <c r="O601" s="201">
        <f>0</f>
        <v>0</v>
      </c>
    </row>
    <row r="602" spans="1:15" outlineLevel="1" x14ac:dyDescent="0.35">
      <c r="B602" s="24" t="s">
        <v>42</v>
      </c>
      <c r="C602" s="201">
        <f>ROUND(SUM(C603:C604),0)</f>
        <v>0</v>
      </c>
      <c r="D602" s="201">
        <f t="shared" ref="D602:O602" si="443">ROUND(SUM(D603:D604),0)</f>
        <v>0</v>
      </c>
      <c r="E602" s="201">
        <f t="shared" si="443"/>
        <v>0</v>
      </c>
      <c r="F602" s="201">
        <f t="shared" si="443"/>
        <v>0</v>
      </c>
      <c r="G602" s="201">
        <f t="shared" si="443"/>
        <v>0</v>
      </c>
      <c r="H602" s="201">
        <f t="shared" si="443"/>
        <v>0</v>
      </c>
      <c r="I602" s="201">
        <f t="shared" si="443"/>
        <v>0</v>
      </c>
      <c r="J602" s="201">
        <f t="shared" si="443"/>
        <v>0</v>
      </c>
      <c r="K602" s="201">
        <f t="shared" si="443"/>
        <v>0</v>
      </c>
      <c r="L602" s="201">
        <f t="shared" si="443"/>
        <v>0</v>
      </c>
      <c r="M602" s="201">
        <f t="shared" si="443"/>
        <v>0</v>
      </c>
      <c r="N602" s="201">
        <f t="shared" si="443"/>
        <v>0</v>
      </c>
      <c r="O602" s="201">
        <f t="shared" si="443"/>
        <v>0</v>
      </c>
    </row>
    <row r="603" spans="1:15" outlineLevel="1" x14ac:dyDescent="0.35">
      <c r="B603" s="24" t="s">
        <v>162</v>
      </c>
      <c r="C603" s="201">
        <f>ROUND(C430,0)</f>
        <v>0</v>
      </c>
      <c r="D603" s="201">
        <f t="shared" ref="D603:O603" si="444">D430</f>
        <v>0</v>
      </c>
      <c r="E603" s="201">
        <f t="shared" si="444"/>
        <v>0</v>
      </c>
      <c r="F603" s="201">
        <f t="shared" si="444"/>
        <v>0</v>
      </c>
      <c r="G603" s="201">
        <f t="shared" si="444"/>
        <v>0</v>
      </c>
      <c r="H603" s="201">
        <f t="shared" si="444"/>
        <v>0</v>
      </c>
      <c r="I603" s="201">
        <f t="shared" si="444"/>
        <v>0</v>
      </c>
      <c r="J603" s="201">
        <f t="shared" si="444"/>
        <v>0</v>
      </c>
      <c r="K603" s="201">
        <f t="shared" si="444"/>
        <v>0</v>
      </c>
      <c r="L603" s="201">
        <f t="shared" si="444"/>
        <v>0</v>
      </c>
      <c r="M603" s="201">
        <f t="shared" si="444"/>
        <v>0</v>
      </c>
      <c r="N603" s="201">
        <f t="shared" si="444"/>
        <v>0</v>
      </c>
      <c r="O603" s="201">
        <f t="shared" si="444"/>
        <v>0</v>
      </c>
    </row>
    <row r="604" spans="1:15" outlineLevel="1" x14ac:dyDescent="0.35">
      <c r="B604" s="24" t="s">
        <v>163</v>
      </c>
      <c r="C604" s="201">
        <f>0</f>
        <v>0</v>
      </c>
      <c r="D604" s="201">
        <f>0</f>
        <v>0</v>
      </c>
      <c r="E604" s="201">
        <f>0</f>
        <v>0</v>
      </c>
      <c r="F604" s="201">
        <f>0</f>
        <v>0</v>
      </c>
      <c r="G604" s="201">
        <f>0</f>
        <v>0</v>
      </c>
      <c r="H604" s="201">
        <f>0</f>
        <v>0</v>
      </c>
      <c r="I604" s="201">
        <f>0</f>
        <v>0</v>
      </c>
      <c r="J604" s="201">
        <f>0</f>
        <v>0</v>
      </c>
      <c r="K604" s="201">
        <f>0</f>
        <v>0</v>
      </c>
      <c r="L604" s="201">
        <f>0</f>
        <v>0</v>
      </c>
      <c r="M604" s="201">
        <f>0</f>
        <v>0</v>
      </c>
      <c r="N604" s="201">
        <f>0</f>
        <v>0</v>
      </c>
      <c r="O604" s="201">
        <f>0</f>
        <v>0</v>
      </c>
    </row>
    <row r="605" spans="1:15" outlineLevel="1" x14ac:dyDescent="0.35">
      <c r="B605" s="24" t="s">
        <v>43</v>
      </c>
      <c r="C605" s="201">
        <f ca="1">ROUND(SUM(C606:C608),0)</f>
        <v>0</v>
      </c>
      <c r="D605" s="201">
        <f t="shared" ref="D605:O605" ca="1" si="445">ROUND(SUM(D606:D608),0)</f>
        <v>0</v>
      </c>
      <c r="E605" s="201">
        <f t="shared" ca="1" si="445"/>
        <v>0</v>
      </c>
      <c r="F605" s="201">
        <f t="shared" ca="1" si="445"/>
        <v>0</v>
      </c>
      <c r="G605" s="201">
        <f t="shared" ca="1" si="445"/>
        <v>0</v>
      </c>
      <c r="H605" s="201">
        <f t="shared" ca="1" si="445"/>
        <v>0</v>
      </c>
      <c r="I605" s="201">
        <f t="shared" ca="1" si="445"/>
        <v>0</v>
      </c>
      <c r="J605" s="201">
        <f t="shared" ca="1" si="445"/>
        <v>0</v>
      </c>
      <c r="K605" s="201">
        <f t="shared" ca="1" si="445"/>
        <v>0</v>
      </c>
      <c r="L605" s="201">
        <f t="shared" ca="1" si="445"/>
        <v>0</v>
      </c>
      <c r="M605" s="201">
        <f t="shared" ca="1" si="445"/>
        <v>0</v>
      </c>
      <c r="N605" s="201">
        <f t="shared" ca="1" si="445"/>
        <v>0</v>
      </c>
      <c r="O605" s="201">
        <f t="shared" ca="1" si="445"/>
        <v>0</v>
      </c>
    </row>
    <row r="606" spans="1:15" outlineLevel="1" x14ac:dyDescent="0.35">
      <c r="B606" s="24" t="s">
        <v>162</v>
      </c>
      <c r="C606" s="201">
        <f t="shared" ref="C606:O606" si="446">ROUND(C431,0)</f>
        <v>0</v>
      </c>
      <c r="D606" s="201">
        <f t="shared" si="446"/>
        <v>0</v>
      </c>
      <c r="E606" s="201">
        <f t="shared" si="446"/>
        <v>0</v>
      </c>
      <c r="F606" s="201">
        <f t="shared" si="446"/>
        <v>0</v>
      </c>
      <c r="G606" s="201">
        <f t="shared" si="446"/>
        <v>0</v>
      </c>
      <c r="H606" s="201">
        <f t="shared" si="446"/>
        <v>0</v>
      </c>
      <c r="I606" s="201">
        <f t="shared" si="446"/>
        <v>0</v>
      </c>
      <c r="J606" s="201">
        <f t="shared" si="446"/>
        <v>0</v>
      </c>
      <c r="K606" s="201">
        <f t="shared" si="446"/>
        <v>0</v>
      </c>
      <c r="L606" s="201">
        <f t="shared" si="446"/>
        <v>0</v>
      </c>
      <c r="M606" s="201">
        <f t="shared" si="446"/>
        <v>0</v>
      </c>
      <c r="N606" s="201">
        <f t="shared" si="446"/>
        <v>0</v>
      </c>
      <c r="O606" s="201">
        <f t="shared" si="446"/>
        <v>0</v>
      </c>
    </row>
    <row r="607" spans="1:15" outlineLevel="1" x14ac:dyDescent="0.35">
      <c r="B607" s="24" t="s">
        <v>164</v>
      </c>
      <c r="C607" s="201">
        <f t="shared" ref="C607:O607" ca="1" si="447">ROUND(C410,0)</f>
        <v>0</v>
      </c>
      <c r="D607" s="201">
        <f t="shared" ca="1" si="447"/>
        <v>0</v>
      </c>
      <c r="E607" s="201">
        <f t="shared" ca="1" si="447"/>
        <v>0</v>
      </c>
      <c r="F607" s="201">
        <f t="shared" ca="1" si="447"/>
        <v>0</v>
      </c>
      <c r="G607" s="201">
        <f t="shared" ca="1" si="447"/>
        <v>0</v>
      </c>
      <c r="H607" s="201">
        <f t="shared" ca="1" si="447"/>
        <v>0</v>
      </c>
      <c r="I607" s="201">
        <f t="shared" ca="1" si="447"/>
        <v>0</v>
      </c>
      <c r="J607" s="201">
        <f t="shared" ca="1" si="447"/>
        <v>0</v>
      </c>
      <c r="K607" s="201">
        <f t="shared" ca="1" si="447"/>
        <v>0</v>
      </c>
      <c r="L607" s="201">
        <f t="shared" ca="1" si="447"/>
        <v>0</v>
      </c>
      <c r="M607" s="201">
        <f t="shared" ca="1" si="447"/>
        <v>0</v>
      </c>
      <c r="N607" s="201">
        <f t="shared" ca="1" si="447"/>
        <v>0</v>
      </c>
      <c r="O607" s="201">
        <f t="shared" ca="1" si="447"/>
        <v>0</v>
      </c>
    </row>
    <row r="608" spans="1:15" outlineLevel="1" x14ac:dyDescent="0.35">
      <c r="B608" s="24" t="s">
        <v>165</v>
      </c>
      <c r="C608" s="201">
        <f>0</f>
        <v>0</v>
      </c>
      <c r="D608" s="201">
        <f>0</f>
        <v>0</v>
      </c>
      <c r="E608" s="201">
        <f>0</f>
        <v>0</v>
      </c>
      <c r="F608" s="201">
        <f>0</f>
        <v>0</v>
      </c>
      <c r="G608" s="201">
        <f>0</f>
        <v>0</v>
      </c>
      <c r="H608" s="201">
        <f>0</f>
        <v>0</v>
      </c>
      <c r="I608" s="201">
        <f>0</f>
        <v>0</v>
      </c>
      <c r="J608" s="201">
        <f>0</f>
        <v>0</v>
      </c>
      <c r="K608" s="201">
        <f>0</f>
        <v>0</v>
      </c>
      <c r="L608" s="201">
        <f>0</f>
        <v>0</v>
      </c>
      <c r="M608" s="201">
        <f>0</f>
        <v>0</v>
      </c>
      <c r="N608" s="201">
        <f>0</f>
        <v>0</v>
      </c>
      <c r="O608" s="201">
        <f>0</f>
        <v>0</v>
      </c>
    </row>
    <row r="609" spans="1:15" outlineLevel="1" x14ac:dyDescent="0.35">
      <c r="B609" s="24" t="s">
        <v>44</v>
      </c>
      <c r="C609" s="201">
        <f ca="1">ROUND(C610+C611,0)</f>
        <v>0</v>
      </c>
      <c r="D609" s="201">
        <f t="shared" ref="D609:O609" ca="1" si="448">ROUND(D610+D611,0)</f>
        <v>0</v>
      </c>
      <c r="E609" s="201">
        <f t="shared" ca="1" si="448"/>
        <v>0</v>
      </c>
      <c r="F609" s="201">
        <f t="shared" ca="1" si="448"/>
        <v>0</v>
      </c>
      <c r="G609" s="201">
        <f t="shared" ca="1" si="448"/>
        <v>0</v>
      </c>
      <c r="H609" s="201">
        <f t="shared" ca="1" si="448"/>
        <v>0</v>
      </c>
      <c r="I609" s="201">
        <f t="shared" ca="1" si="448"/>
        <v>0</v>
      </c>
      <c r="J609" s="201">
        <f t="shared" ca="1" si="448"/>
        <v>0</v>
      </c>
      <c r="K609" s="201">
        <f t="shared" ca="1" si="448"/>
        <v>0</v>
      </c>
      <c r="L609" s="201">
        <f t="shared" ca="1" si="448"/>
        <v>0</v>
      </c>
      <c r="M609" s="201">
        <f t="shared" ca="1" si="448"/>
        <v>0</v>
      </c>
      <c r="N609" s="201">
        <f t="shared" ca="1" si="448"/>
        <v>0</v>
      </c>
      <c r="O609" s="201">
        <f t="shared" ca="1" si="448"/>
        <v>0</v>
      </c>
    </row>
    <row r="610" spans="1:15" outlineLevel="1" x14ac:dyDescent="0.35">
      <c r="B610" s="24" t="s">
        <v>151</v>
      </c>
      <c r="C610" s="204">
        <f ca="1">AI340</f>
        <v>0</v>
      </c>
      <c r="D610" s="204">
        <f t="shared" ref="D610:O610" ca="1" si="449">AJ340</f>
        <v>0</v>
      </c>
      <c r="E610" s="204">
        <f t="shared" ca="1" si="449"/>
        <v>0</v>
      </c>
      <c r="F610" s="204">
        <f t="shared" ca="1" si="449"/>
        <v>0</v>
      </c>
      <c r="G610" s="204">
        <f t="shared" ca="1" si="449"/>
        <v>0</v>
      </c>
      <c r="H610" s="204">
        <f t="shared" ca="1" si="449"/>
        <v>0</v>
      </c>
      <c r="I610" s="204">
        <f t="shared" ca="1" si="449"/>
        <v>0</v>
      </c>
      <c r="J610" s="204">
        <f t="shared" ca="1" si="449"/>
        <v>0</v>
      </c>
      <c r="K610" s="204">
        <f t="shared" ca="1" si="449"/>
        <v>0</v>
      </c>
      <c r="L610" s="204">
        <f t="shared" ca="1" si="449"/>
        <v>0</v>
      </c>
      <c r="M610" s="204">
        <f t="shared" ca="1" si="449"/>
        <v>0</v>
      </c>
      <c r="N610" s="204">
        <f t="shared" ca="1" si="449"/>
        <v>0</v>
      </c>
      <c r="O610" s="204">
        <f t="shared" ca="1" si="449"/>
        <v>0</v>
      </c>
    </row>
    <row r="611" spans="1:15" outlineLevel="1" x14ac:dyDescent="0.35">
      <c r="B611" s="24" t="s">
        <v>152</v>
      </c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</row>
    <row r="612" spans="1:15" outlineLevel="1" x14ac:dyDescent="0.35">
      <c r="B612" s="20" t="s">
        <v>45</v>
      </c>
      <c r="C612" s="21">
        <f t="shared" ref="C612:O612" ca="1" si="450">ROUND(C600+C594,0)</f>
        <v>0</v>
      </c>
      <c r="D612" s="21">
        <f t="shared" ca="1" si="450"/>
        <v>0</v>
      </c>
      <c r="E612" s="21">
        <f t="shared" ca="1" si="450"/>
        <v>0</v>
      </c>
      <c r="F612" s="21">
        <f t="shared" ca="1" si="450"/>
        <v>0</v>
      </c>
      <c r="G612" s="21">
        <f t="shared" ca="1" si="450"/>
        <v>0</v>
      </c>
      <c r="H612" s="21">
        <f t="shared" ca="1" si="450"/>
        <v>0</v>
      </c>
      <c r="I612" s="21">
        <f t="shared" ca="1" si="450"/>
        <v>0</v>
      </c>
      <c r="J612" s="21">
        <f t="shared" ca="1" si="450"/>
        <v>0</v>
      </c>
      <c r="K612" s="21">
        <f t="shared" ca="1" si="450"/>
        <v>0</v>
      </c>
      <c r="L612" s="21">
        <f t="shared" ca="1" si="450"/>
        <v>0</v>
      </c>
      <c r="M612" s="21">
        <f t="shared" ca="1" si="450"/>
        <v>0</v>
      </c>
      <c r="N612" s="21">
        <f t="shared" ca="1" si="450"/>
        <v>0</v>
      </c>
      <c r="O612" s="21">
        <f t="shared" ca="1" si="450"/>
        <v>0</v>
      </c>
    </row>
    <row r="613" spans="1:15" x14ac:dyDescent="0.35">
      <c r="B613" s="34" t="s">
        <v>37</v>
      </c>
      <c r="C613" s="35" t="str">
        <f t="shared" ref="C613" ca="1" si="451">IF(C612=C591,"OK",C591-C612)</f>
        <v>OK</v>
      </c>
      <c r="D613" s="35" t="str">
        <f t="shared" ref="D613" ca="1" si="452">IF(D612=D591,"OK",D591-D612)</f>
        <v>OK</v>
      </c>
      <c r="E613" s="35" t="str">
        <f t="shared" ref="E613" ca="1" si="453">IF(E612=E591,"OK",E591-E612)</f>
        <v>OK</v>
      </c>
      <c r="F613" s="35" t="str">
        <f t="shared" ref="F613" ca="1" si="454">IF(F612=F591,"OK",F591-F612)</f>
        <v>OK</v>
      </c>
      <c r="G613" s="35" t="str">
        <f t="shared" ref="G613" ca="1" si="455">IF(G612=G591,"OK",G591-G612)</f>
        <v>OK</v>
      </c>
      <c r="H613" s="35" t="str">
        <f t="shared" ref="H613" ca="1" si="456">IF(H612=H591,"OK",H591-H612)</f>
        <v>OK</v>
      </c>
      <c r="I613" s="35" t="str">
        <f t="shared" ref="I613" ca="1" si="457">IF(I612=I591,"OK",I591-I612)</f>
        <v>OK</v>
      </c>
      <c r="J613" s="35" t="str">
        <f t="shared" ref="J613" ca="1" si="458">IF(J612=J591,"OK",J591-J612)</f>
        <v>OK</v>
      </c>
      <c r="K613" s="35" t="str">
        <f t="shared" ref="K613" ca="1" si="459">IF(K612=K591,"OK",K591-K612)</f>
        <v>OK</v>
      </c>
      <c r="L613" s="35" t="str">
        <f t="shared" ref="L613" ca="1" si="460">IF(L612=L591,"OK",L591-L612)</f>
        <v>OK</v>
      </c>
      <c r="M613" s="35" t="str">
        <f t="shared" ref="M613" ca="1" si="461">IF(M612=M591,"OK",M591-M612)</f>
        <v>OK</v>
      </c>
      <c r="N613" s="35" t="str">
        <f t="shared" ref="N613" ca="1" si="462">IF(N612=N591,"OK",N591-N612)</f>
        <v>OK</v>
      </c>
      <c r="O613" s="35" t="str">
        <f t="shared" ref="O613" ca="1" si="463">IF(O612=O591,"OK",O591-O612)</f>
        <v>OK</v>
      </c>
    </row>
    <row r="614" spans="1:15" x14ac:dyDescent="0.35">
      <c r="A614" s="1" t="s">
        <v>230</v>
      </c>
      <c r="B614" s="18" t="s">
        <v>229</v>
      </c>
      <c r="C614" s="184">
        <f ca="1">Projekt!K$2</f>
        <v>2024</v>
      </c>
      <c r="D614" s="184">
        <f ca="1">Projekt!L$2</f>
        <v>2025</v>
      </c>
      <c r="E614" s="184">
        <f ca="1">Projekt!M$2</f>
        <v>2026</v>
      </c>
      <c r="F614" s="184">
        <f ca="1">Projekt!N$2</f>
        <v>2027</v>
      </c>
      <c r="G614" s="184">
        <f ca="1">Projekt!O$2</f>
        <v>2028</v>
      </c>
      <c r="H614" s="184">
        <f ca="1">Projekt!P$2</f>
        <v>2029</v>
      </c>
      <c r="I614" s="184">
        <f ca="1">Projekt!Q$2</f>
        <v>2030</v>
      </c>
      <c r="J614" s="184">
        <f ca="1">Projekt!R$2</f>
        <v>2031</v>
      </c>
      <c r="K614" s="184">
        <f ca="1">Projekt!S$2</f>
        <v>2032</v>
      </c>
      <c r="L614" s="184">
        <f ca="1">Projekt!T$2</f>
        <v>2033</v>
      </c>
      <c r="M614" s="184">
        <f ca="1">Projekt!U$2</f>
        <v>2034</v>
      </c>
      <c r="N614" s="184">
        <f ca="1">Projekt!V$2</f>
        <v>2035</v>
      </c>
      <c r="O614" s="184">
        <f ca="1">Projekt!W$2</f>
        <v>2036</v>
      </c>
    </row>
    <row r="615" spans="1:15" outlineLevel="1" x14ac:dyDescent="0.35">
      <c r="B615" s="20" t="s">
        <v>153</v>
      </c>
      <c r="C615" s="189">
        <f t="shared" ref="C615:O615" si="464">ROUND(C393,0)</f>
        <v>0</v>
      </c>
      <c r="D615" s="189">
        <f t="shared" si="464"/>
        <v>0</v>
      </c>
      <c r="E615" s="189">
        <f t="shared" si="464"/>
        <v>0</v>
      </c>
      <c r="F615" s="189">
        <f t="shared" si="464"/>
        <v>0</v>
      </c>
      <c r="G615" s="189">
        <f t="shared" si="464"/>
        <v>0</v>
      </c>
      <c r="H615" s="189">
        <f t="shared" si="464"/>
        <v>0</v>
      </c>
      <c r="I615" s="189">
        <f t="shared" si="464"/>
        <v>0</v>
      </c>
      <c r="J615" s="189">
        <f t="shared" si="464"/>
        <v>0</v>
      </c>
      <c r="K615" s="189">
        <f t="shared" si="464"/>
        <v>0</v>
      </c>
      <c r="L615" s="189">
        <f t="shared" si="464"/>
        <v>0</v>
      </c>
      <c r="M615" s="189">
        <f t="shared" si="464"/>
        <v>0</v>
      </c>
      <c r="N615" s="189">
        <f t="shared" si="464"/>
        <v>0</v>
      </c>
      <c r="O615" s="189">
        <f t="shared" si="464"/>
        <v>0</v>
      </c>
    </row>
    <row r="616" spans="1:15" outlineLevel="1" x14ac:dyDescent="0.35">
      <c r="B616" s="20" t="s">
        <v>47</v>
      </c>
      <c r="C616" s="1">
        <f ca="1">ROUND(SUM(C617:C623),0)</f>
        <v>0</v>
      </c>
      <c r="D616" s="1">
        <f t="shared" ref="D616:O616" ca="1" si="465">ROUND(SUM(D617:D623),0)</f>
        <v>0</v>
      </c>
      <c r="E616" s="1">
        <f t="shared" ca="1" si="465"/>
        <v>0</v>
      </c>
      <c r="F616" s="1">
        <f t="shared" ca="1" si="465"/>
        <v>0</v>
      </c>
      <c r="G616" s="1">
        <f t="shared" ca="1" si="465"/>
        <v>0</v>
      </c>
      <c r="H616" s="1">
        <f t="shared" ca="1" si="465"/>
        <v>0</v>
      </c>
      <c r="I616" s="1">
        <f t="shared" ca="1" si="465"/>
        <v>0</v>
      </c>
      <c r="J616" s="1">
        <f t="shared" ca="1" si="465"/>
        <v>0</v>
      </c>
      <c r="K616" s="1">
        <f t="shared" ca="1" si="465"/>
        <v>0</v>
      </c>
      <c r="L616" s="1">
        <f t="shared" ca="1" si="465"/>
        <v>0</v>
      </c>
      <c r="M616" s="1">
        <f t="shared" ca="1" si="465"/>
        <v>0</v>
      </c>
      <c r="N616" s="1">
        <f t="shared" ca="1" si="465"/>
        <v>0</v>
      </c>
      <c r="O616" s="1">
        <f t="shared" ca="1" si="465"/>
        <v>0</v>
      </c>
    </row>
    <row r="617" spans="1:15" outlineLevel="1" x14ac:dyDescent="0.35">
      <c r="B617" s="29" t="s">
        <v>48</v>
      </c>
      <c r="C617" s="189">
        <f t="shared" ref="C617:O617" ca="1" si="466">ROUND(C395,0)</f>
        <v>0</v>
      </c>
      <c r="D617" s="189">
        <f t="shared" ca="1" si="466"/>
        <v>0</v>
      </c>
      <c r="E617" s="189">
        <f t="shared" ca="1" si="466"/>
        <v>0</v>
      </c>
      <c r="F617" s="189">
        <f t="shared" ca="1" si="466"/>
        <v>0</v>
      </c>
      <c r="G617" s="189">
        <f t="shared" ca="1" si="466"/>
        <v>0</v>
      </c>
      <c r="H617" s="189">
        <f t="shared" ca="1" si="466"/>
        <v>0</v>
      </c>
      <c r="I617" s="189">
        <f t="shared" ca="1" si="466"/>
        <v>0</v>
      </c>
      <c r="J617" s="189">
        <f t="shared" ca="1" si="466"/>
        <v>0</v>
      </c>
      <c r="K617" s="189">
        <f t="shared" ca="1" si="466"/>
        <v>0</v>
      </c>
      <c r="L617" s="189">
        <f t="shared" ca="1" si="466"/>
        <v>0</v>
      </c>
      <c r="M617" s="189">
        <f t="shared" ca="1" si="466"/>
        <v>0</v>
      </c>
      <c r="N617" s="189">
        <f t="shared" ca="1" si="466"/>
        <v>0</v>
      </c>
      <c r="O617" s="189">
        <f t="shared" ca="1" si="466"/>
        <v>0</v>
      </c>
    </row>
    <row r="618" spans="1:15" outlineLevel="1" x14ac:dyDescent="0.35">
      <c r="B618" s="24" t="s">
        <v>49</v>
      </c>
      <c r="C618" s="189">
        <f t="shared" ref="C618:O618" si="467">ROUND(C396,0)</f>
        <v>0</v>
      </c>
      <c r="D618" s="189">
        <f t="shared" si="467"/>
        <v>0</v>
      </c>
      <c r="E618" s="189">
        <f t="shared" si="467"/>
        <v>0</v>
      </c>
      <c r="F618" s="189">
        <f t="shared" si="467"/>
        <v>0</v>
      </c>
      <c r="G618" s="189">
        <f t="shared" si="467"/>
        <v>0</v>
      </c>
      <c r="H618" s="189">
        <f t="shared" si="467"/>
        <v>0</v>
      </c>
      <c r="I618" s="189">
        <f t="shared" si="467"/>
        <v>0</v>
      </c>
      <c r="J618" s="189">
        <f t="shared" si="467"/>
        <v>0</v>
      </c>
      <c r="K618" s="189">
        <f t="shared" si="467"/>
        <v>0</v>
      </c>
      <c r="L618" s="189">
        <f t="shared" si="467"/>
        <v>0</v>
      </c>
      <c r="M618" s="189">
        <f t="shared" si="467"/>
        <v>0</v>
      </c>
      <c r="N618" s="189">
        <f t="shared" si="467"/>
        <v>0</v>
      </c>
      <c r="O618" s="189">
        <f t="shared" si="467"/>
        <v>0</v>
      </c>
    </row>
    <row r="619" spans="1:15" outlineLevel="1" x14ac:dyDescent="0.35">
      <c r="B619" s="24" t="s">
        <v>50</v>
      </c>
      <c r="C619" s="189">
        <f t="shared" ref="C619:O619" si="468">ROUND(C397,0)</f>
        <v>0</v>
      </c>
      <c r="D619" s="189">
        <f t="shared" si="468"/>
        <v>0</v>
      </c>
      <c r="E619" s="189">
        <f t="shared" si="468"/>
        <v>0</v>
      </c>
      <c r="F619" s="189">
        <f t="shared" si="468"/>
        <v>0</v>
      </c>
      <c r="G619" s="189">
        <f t="shared" si="468"/>
        <v>0</v>
      </c>
      <c r="H619" s="189">
        <f t="shared" si="468"/>
        <v>0</v>
      </c>
      <c r="I619" s="189">
        <f t="shared" si="468"/>
        <v>0</v>
      </c>
      <c r="J619" s="189">
        <f t="shared" si="468"/>
        <v>0</v>
      </c>
      <c r="K619" s="189">
        <f t="shared" si="468"/>
        <v>0</v>
      </c>
      <c r="L619" s="189">
        <f t="shared" si="468"/>
        <v>0</v>
      </c>
      <c r="M619" s="189">
        <f t="shared" si="468"/>
        <v>0</v>
      </c>
      <c r="N619" s="189">
        <f t="shared" si="468"/>
        <v>0</v>
      </c>
      <c r="O619" s="189">
        <f t="shared" si="468"/>
        <v>0</v>
      </c>
    </row>
    <row r="620" spans="1:15" outlineLevel="1" x14ac:dyDescent="0.35">
      <c r="B620" s="24" t="s">
        <v>154</v>
      </c>
      <c r="C620" s="189">
        <f t="shared" ref="C620:O620" si="469">ROUND(C398,0)</f>
        <v>0</v>
      </c>
      <c r="D620" s="189">
        <f t="shared" si="469"/>
        <v>0</v>
      </c>
      <c r="E620" s="189">
        <f t="shared" si="469"/>
        <v>0</v>
      </c>
      <c r="F620" s="189">
        <f t="shared" si="469"/>
        <v>0</v>
      </c>
      <c r="G620" s="189">
        <f t="shared" si="469"/>
        <v>0</v>
      </c>
      <c r="H620" s="189">
        <f t="shared" si="469"/>
        <v>0</v>
      </c>
      <c r="I620" s="189">
        <f t="shared" si="469"/>
        <v>0</v>
      </c>
      <c r="J620" s="189">
        <f t="shared" si="469"/>
        <v>0</v>
      </c>
      <c r="K620" s="189">
        <f t="shared" si="469"/>
        <v>0</v>
      </c>
      <c r="L620" s="189">
        <f t="shared" si="469"/>
        <v>0</v>
      </c>
      <c r="M620" s="189">
        <f t="shared" si="469"/>
        <v>0</v>
      </c>
      <c r="N620" s="189">
        <f t="shared" si="469"/>
        <v>0</v>
      </c>
      <c r="O620" s="189">
        <f t="shared" si="469"/>
        <v>0</v>
      </c>
    </row>
    <row r="621" spans="1:15" outlineLevel="1" x14ac:dyDescent="0.35">
      <c r="B621" s="24" t="s">
        <v>155</v>
      </c>
      <c r="C621" s="189">
        <f t="shared" ref="C621:O621" si="470">ROUND(C399,0)</f>
        <v>0</v>
      </c>
      <c r="D621" s="189">
        <f t="shared" si="470"/>
        <v>0</v>
      </c>
      <c r="E621" s="189">
        <f t="shared" si="470"/>
        <v>0</v>
      </c>
      <c r="F621" s="189">
        <f t="shared" si="470"/>
        <v>0</v>
      </c>
      <c r="G621" s="189">
        <f t="shared" si="470"/>
        <v>0</v>
      </c>
      <c r="H621" s="189">
        <f t="shared" si="470"/>
        <v>0</v>
      </c>
      <c r="I621" s="189">
        <f t="shared" si="470"/>
        <v>0</v>
      </c>
      <c r="J621" s="189">
        <f t="shared" si="470"/>
        <v>0</v>
      </c>
      <c r="K621" s="189">
        <f t="shared" si="470"/>
        <v>0</v>
      </c>
      <c r="L621" s="189">
        <f t="shared" si="470"/>
        <v>0</v>
      </c>
      <c r="M621" s="189">
        <f t="shared" si="470"/>
        <v>0</v>
      </c>
      <c r="N621" s="189">
        <f t="shared" si="470"/>
        <v>0</v>
      </c>
      <c r="O621" s="189">
        <f t="shared" si="470"/>
        <v>0</v>
      </c>
    </row>
    <row r="622" spans="1:15" outlineLevel="1" x14ac:dyDescent="0.35">
      <c r="B622" s="24" t="s">
        <v>51</v>
      </c>
      <c r="C622" s="189">
        <f t="shared" ref="C622:O622" si="471">ROUND(C400,0)</f>
        <v>0</v>
      </c>
      <c r="D622" s="189">
        <f t="shared" si="471"/>
        <v>0</v>
      </c>
      <c r="E622" s="189">
        <f t="shared" si="471"/>
        <v>0</v>
      </c>
      <c r="F622" s="189">
        <f t="shared" si="471"/>
        <v>0</v>
      </c>
      <c r="G622" s="189">
        <f t="shared" si="471"/>
        <v>0</v>
      </c>
      <c r="H622" s="189">
        <f t="shared" si="471"/>
        <v>0</v>
      </c>
      <c r="I622" s="189">
        <f t="shared" si="471"/>
        <v>0</v>
      </c>
      <c r="J622" s="189">
        <f t="shared" si="471"/>
        <v>0</v>
      </c>
      <c r="K622" s="189">
        <f t="shared" si="471"/>
        <v>0</v>
      </c>
      <c r="L622" s="189">
        <f t="shared" si="471"/>
        <v>0</v>
      </c>
      <c r="M622" s="189">
        <f t="shared" si="471"/>
        <v>0</v>
      </c>
      <c r="N622" s="189">
        <f t="shared" si="471"/>
        <v>0</v>
      </c>
      <c r="O622" s="189">
        <f t="shared" si="471"/>
        <v>0</v>
      </c>
    </row>
    <row r="623" spans="1:15" outlineLevel="1" x14ac:dyDescent="0.35">
      <c r="B623" s="16" t="s">
        <v>52</v>
      </c>
      <c r="C623" s="189">
        <f t="shared" ref="C623:O623" si="472">ROUND(C401,0)</f>
        <v>0</v>
      </c>
      <c r="D623" s="189">
        <f t="shared" si="472"/>
        <v>0</v>
      </c>
      <c r="E623" s="189">
        <f t="shared" si="472"/>
        <v>0</v>
      </c>
      <c r="F623" s="189">
        <f t="shared" si="472"/>
        <v>0</v>
      </c>
      <c r="G623" s="189">
        <f t="shared" si="472"/>
        <v>0</v>
      </c>
      <c r="H623" s="189">
        <f t="shared" si="472"/>
        <v>0</v>
      </c>
      <c r="I623" s="189">
        <f t="shared" si="472"/>
        <v>0</v>
      </c>
      <c r="J623" s="189">
        <f t="shared" si="472"/>
        <v>0</v>
      </c>
      <c r="K623" s="189">
        <f t="shared" si="472"/>
        <v>0</v>
      </c>
      <c r="L623" s="189">
        <f t="shared" si="472"/>
        <v>0</v>
      </c>
      <c r="M623" s="189">
        <f t="shared" si="472"/>
        <v>0</v>
      </c>
      <c r="N623" s="189">
        <f t="shared" si="472"/>
        <v>0</v>
      </c>
      <c r="O623" s="189">
        <f t="shared" si="472"/>
        <v>0</v>
      </c>
    </row>
    <row r="624" spans="1:15" outlineLevel="1" x14ac:dyDescent="0.35">
      <c r="B624" s="20" t="s">
        <v>53</v>
      </c>
      <c r="C624" s="189">
        <f ca="1">ROUND(C615-C616,0)</f>
        <v>0</v>
      </c>
      <c r="D624" s="189">
        <f t="shared" ref="D624:N624" ca="1" si="473">ROUND(D615-D616,0)</f>
        <v>0</v>
      </c>
      <c r="E624" s="189">
        <f t="shared" ca="1" si="473"/>
        <v>0</v>
      </c>
      <c r="F624" s="189">
        <f t="shared" ca="1" si="473"/>
        <v>0</v>
      </c>
      <c r="G624" s="189">
        <f t="shared" ca="1" si="473"/>
        <v>0</v>
      </c>
      <c r="H624" s="189">
        <f t="shared" ca="1" si="473"/>
        <v>0</v>
      </c>
      <c r="I624" s="189">
        <f t="shared" ca="1" si="473"/>
        <v>0</v>
      </c>
      <c r="J624" s="189">
        <f t="shared" ca="1" si="473"/>
        <v>0</v>
      </c>
      <c r="K624" s="189">
        <f t="shared" ca="1" si="473"/>
        <v>0</v>
      </c>
      <c r="L624" s="189">
        <f t="shared" ca="1" si="473"/>
        <v>0</v>
      </c>
      <c r="M624" s="189">
        <f t="shared" ca="1" si="473"/>
        <v>0</v>
      </c>
      <c r="N624" s="189">
        <f t="shared" ca="1" si="473"/>
        <v>0</v>
      </c>
      <c r="O624" s="189">
        <f t="shared" ref="O624" ca="1" si="474">ROUND(O615-O616,0)</f>
        <v>0</v>
      </c>
    </row>
    <row r="625" spans="1:15" outlineLevel="1" x14ac:dyDescent="0.35">
      <c r="B625" s="20" t="s">
        <v>54</v>
      </c>
      <c r="C625" s="189">
        <f ca="1">ROUND(C626,0)</f>
        <v>0</v>
      </c>
      <c r="D625" s="189">
        <f t="shared" ref="D625:O625" ca="1" si="475">ROUND(D626,0)</f>
        <v>0</v>
      </c>
      <c r="E625" s="189">
        <f t="shared" ca="1" si="475"/>
        <v>0</v>
      </c>
      <c r="F625" s="189">
        <f t="shared" ca="1" si="475"/>
        <v>0</v>
      </c>
      <c r="G625" s="189">
        <f t="shared" ca="1" si="475"/>
        <v>0</v>
      </c>
      <c r="H625" s="189">
        <f t="shared" ca="1" si="475"/>
        <v>0</v>
      </c>
      <c r="I625" s="189">
        <f t="shared" ca="1" si="475"/>
        <v>0</v>
      </c>
      <c r="J625" s="189">
        <f t="shared" ca="1" si="475"/>
        <v>0</v>
      </c>
      <c r="K625" s="189">
        <f t="shared" ca="1" si="475"/>
        <v>0</v>
      </c>
      <c r="L625" s="189">
        <f t="shared" ca="1" si="475"/>
        <v>0</v>
      </c>
      <c r="M625" s="189">
        <f t="shared" ca="1" si="475"/>
        <v>0</v>
      </c>
      <c r="N625" s="189">
        <f t="shared" ca="1" si="475"/>
        <v>0</v>
      </c>
      <c r="O625" s="189">
        <f t="shared" ca="1" si="475"/>
        <v>0</v>
      </c>
    </row>
    <row r="626" spans="1:15" outlineLevel="1" x14ac:dyDescent="0.35">
      <c r="B626" s="33" t="s">
        <v>156</v>
      </c>
      <c r="C626" s="189">
        <f t="shared" ref="C626:O626" ca="1" si="476">ROUND(C403,0)</f>
        <v>0</v>
      </c>
      <c r="D626" s="189">
        <f t="shared" ca="1" si="476"/>
        <v>0</v>
      </c>
      <c r="E626" s="189">
        <f t="shared" ca="1" si="476"/>
        <v>0</v>
      </c>
      <c r="F626" s="189">
        <f t="shared" ca="1" si="476"/>
        <v>0</v>
      </c>
      <c r="G626" s="189">
        <f t="shared" ca="1" si="476"/>
        <v>0</v>
      </c>
      <c r="H626" s="189">
        <f t="shared" ca="1" si="476"/>
        <v>0</v>
      </c>
      <c r="I626" s="189">
        <f t="shared" ca="1" si="476"/>
        <v>0</v>
      </c>
      <c r="J626" s="189">
        <f t="shared" ca="1" si="476"/>
        <v>0</v>
      </c>
      <c r="K626" s="189">
        <f t="shared" ca="1" si="476"/>
        <v>0</v>
      </c>
      <c r="L626" s="189">
        <f t="shared" ca="1" si="476"/>
        <v>0</v>
      </c>
      <c r="M626" s="189">
        <f t="shared" ca="1" si="476"/>
        <v>0</v>
      </c>
      <c r="N626" s="189">
        <f t="shared" ca="1" si="476"/>
        <v>0</v>
      </c>
      <c r="O626" s="189">
        <f t="shared" ca="1" si="476"/>
        <v>0</v>
      </c>
    </row>
    <row r="627" spans="1:15" outlineLevel="1" x14ac:dyDescent="0.35">
      <c r="B627" s="20" t="s">
        <v>55</v>
      </c>
      <c r="C627" s="1">
        <f>0</f>
        <v>0</v>
      </c>
      <c r="D627" s="1">
        <f>0</f>
        <v>0</v>
      </c>
      <c r="E627" s="1">
        <f>0</f>
        <v>0</v>
      </c>
      <c r="F627" s="1">
        <f>0</f>
        <v>0</v>
      </c>
      <c r="G627" s="1">
        <f>0</f>
        <v>0</v>
      </c>
      <c r="H627" s="1">
        <f>0</f>
        <v>0</v>
      </c>
      <c r="I627" s="1">
        <f>0</f>
        <v>0</v>
      </c>
      <c r="J627" s="1">
        <f>0</f>
        <v>0</v>
      </c>
      <c r="K627" s="1">
        <f>0</f>
        <v>0</v>
      </c>
      <c r="L627" s="1">
        <f>0</f>
        <v>0</v>
      </c>
      <c r="M627" s="1">
        <f>0</f>
        <v>0</v>
      </c>
      <c r="N627" s="1">
        <f>0</f>
        <v>0</v>
      </c>
      <c r="O627" s="1">
        <f>0</f>
        <v>0</v>
      </c>
    </row>
    <row r="628" spans="1:15" outlineLevel="1" x14ac:dyDescent="0.35">
      <c r="B628" s="20" t="s">
        <v>56</v>
      </c>
      <c r="C628" s="189">
        <f ca="1">ROUND(C624+C625-C627,0)</f>
        <v>0</v>
      </c>
      <c r="D628" s="189">
        <f t="shared" ref="D628:O628" ca="1" si="477">ROUND(D624+D625-D627,0)</f>
        <v>0</v>
      </c>
      <c r="E628" s="189">
        <f t="shared" ca="1" si="477"/>
        <v>0</v>
      </c>
      <c r="F628" s="189">
        <f t="shared" ca="1" si="477"/>
        <v>0</v>
      </c>
      <c r="G628" s="189">
        <f t="shared" ca="1" si="477"/>
        <v>0</v>
      </c>
      <c r="H628" s="189">
        <f t="shared" ca="1" si="477"/>
        <v>0</v>
      </c>
      <c r="I628" s="189">
        <f t="shared" ca="1" si="477"/>
        <v>0</v>
      </c>
      <c r="J628" s="189">
        <f t="shared" ca="1" si="477"/>
        <v>0</v>
      </c>
      <c r="K628" s="189">
        <f t="shared" ca="1" si="477"/>
        <v>0</v>
      </c>
      <c r="L628" s="189">
        <f t="shared" ca="1" si="477"/>
        <v>0</v>
      </c>
      <c r="M628" s="189">
        <f t="shared" ca="1" si="477"/>
        <v>0</v>
      </c>
      <c r="N628" s="189">
        <f t="shared" ca="1" si="477"/>
        <v>0</v>
      </c>
      <c r="O628" s="189">
        <f t="shared" ca="1" si="477"/>
        <v>0</v>
      </c>
    </row>
    <row r="629" spans="1:15" outlineLevel="1" x14ac:dyDescent="0.35">
      <c r="B629" s="20" t="s">
        <v>57</v>
      </c>
      <c r="C629" s="1">
        <f>0</f>
        <v>0</v>
      </c>
      <c r="D629" s="1">
        <f>0</f>
        <v>0</v>
      </c>
      <c r="E629" s="1">
        <f>0</f>
        <v>0</v>
      </c>
      <c r="F629" s="1">
        <f>0</f>
        <v>0</v>
      </c>
      <c r="G629" s="1">
        <f>0</f>
        <v>0</v>
      </c>
      <c r="H629" s="1">
        <f>0</f>
        <v>0</v>
      </c>
      <c r="I629" s="1">
        <f>0</f>
        <v>0</v>
      </c>
      <c r="J629" s="1">
        <f>0</f>
        <v>0</v>
      </c>
      <c r="K629" s="1">
        <f>0</f>
        <v>0</v>
      </c>
      <c r="L629" s="1">
        <f>0</f>
        <v>0</v>
      </c>
      <c r="M629" s="1">
        <f>0</f>
        <v>0</v>
      </c>
      <c r="N629" s="1">
        <f>0</f>
        <v>0</v>
      </c>
      <c r="O629" s="1">
        <f>0</f>
        <v>0</v>
      </c>
    </row>
    <row r="630" spans="1:15" outlineLevel="1" x14ac:dyDescent="0.35">
      <c r="B630" s="20" t="s">
        <v>58</v>
      </c>
      <c r="C630" s="1">
        <f>ROUND(C631,0)</f>
        <v>0</v>
      </c>
      <c r="D630" s="1">
        <f t="shared" ref="D630:O630" si="478">ROUND(D631,0)</f>
        <v>0</v>
      </c>
      <c r="E630" s="1">
        <f t="shared" si="478"/>
        <v>0</v>
      </c>
      <c r="F630" s="1">
        <f t="shared" si="478"/>
        <v>0</v>
      </c>
      <c r="G630" s="1">
        <f t="shared" si="478"/>
        <v>0</v>
      </c>
      <c r="H630" s="1">
        <f t="shared" si="478"/>
        <v>0</v>
      </c>
      <c r="I630" s="1">
        <f t="shared" si="478"/>
        <v>0</v>
      </c>
      <c r="J630" s="1">
        <f t="shared" si="478"/>
        <v>0</v>
      </c>
      <c r="K630" s="1">
        <f t="shared" si="478"/>
        <v>0</v>
      </c>
      <c r="L630" s="1">
        <f t="shared" si="478"/>
        <v>0</v>
      </c>
      <c r="M630" s="1">
        <f t="shared" si="478"/>
        <v>0</v>
      </c>
      <c r="N630" s="1">
        <f t="shared" si="478"/>
        <v>0</v>
      </c>
      <c r="O630" s="1">
        <f t="shared" si="478"/>
        <v>0</v>
      </c>
    </row>
    <row r="631" spans="1:15" outlineLevel="1" x14ac:dyDescent="0.35">
      <c r="B631" s="33" t="s">
        <v>157</v>
      </c>
      <c r="C631" s="1">
        <f t="shared" ref="C631:O631" si="479">ROUND(C428,0)</f>
        <v>0</v>
      </c>
      <c r="D631" s="1">
        <f t="shared" si="479"/>
        <v>0</v>
      </c>
      <c r="E631" s="1">
        <f t="shared" si="479"/>
        <v>0</v>
      </c>
      <c r="F631" s="1">
        <f t="shared" si="479"/>
        <v>0</v>
      </c>
      <c r="G631" s="1">
        <f t="shared" si="479"/>
        <v>0</v>
      </c>
      <c r="H631" s="1">
        <f t="shared" si="479"/>
        <v>0</v>
      </c>
      <c r="I631" s="1">
        <f t="shared" si="479"/>
        <v>0</v>
      </c>
      <c r="J631" s="1">
        <f t="shared" si="479"/>
        <v>0</v>
      </c>
      <c r="K631" s="1">
        <f t="shared" si="479"/>
        <v>0</v>
      </c>
      <c r="L631" s="1">
        <f t="shared" si="479"/>
        <v>0</v>
      </c>
      <c r="M631" s="1">
        <f t="shared" si="479"/>
        <v>0</v>
      </c>
      <c r="N631" s="1">
        <f t="shared" si="479"/>
        <v>0</v>
      </c>
      <c r="O631" s="1">
        <f t="shared" si="479"/>
        <v>0</v>
      </c>
    </row>
    <row r="632" spans="1:15" outlineLevel="1" x14ac:dyDescent="0.35">
      <c r="B632" s="20" t="s">
        <v>59</v>
      </c>
      <c r="C632" s="189">
        <f ca="1">ROUND(C628+C629-C630,0)</f>
        <v>0</v>
      </c>
      <c r="D632" s="189">
        <f t="shared" ref="D632:N632" ca="1" si="480">ROUND(D628+D629-D630,0)</f>
        <v>0</v>
      </c>
      <c r="E632" s="189">
        <f t="shared" ca="1" si="480"/>
        <v>0</v>
      </c>
      <c r="F632" s="189">
        <f t="shared" ca="1" si="480"/>
        <v>0</v>
      </c>
      <c r="G632" s="189">
        <f t="shared" ca="1" si="480"/>
        <v>0</v>
      </c>
      <c r="H632" s="189">
        <f t="shared" ca="1" si="480"/>
        <v>0</v>
      </c>
      <c r="I632" s="189">
        <f t="shared" ca="1" si="480"/>
        <v>0</v>
      </c>
      <c r="J632" s="189">
        <f t="shared" ca="1" si="480"/>
        <v>0</v>
      </c>
      <c r="K632" s="189">
        <f t="shared" ca="1" si="480"/>
        <v>0</v>
      </c>
      <c r="L632" s="189">
        <f t="shared" ca="1" si="480"/>
        <v>0</v>
      </c>
      <c r="M632" s="189">
        <f t="shared" ca="1" si="480"/>
        <v>0</v>
      </c>
      <c r="N632" s="189">
        <f t="shared" ca="1" si="480"/>
        <v>0</v>
      </c>
      <c r="O632" s="189">
        <f t="shared" ref="O632" ca="1" si="481">ROUND(O628+O629-O630,0)</f>
        <v>0</v>
      </c>
    </row>
    <row r="633" spans="1:15" outlineLevel="1" x14ac:dyDescent="0.35">
      <c r="B633" s="20" t="s">
        <v>60</v>
      </c>
      <c r="C633" s="1">
        <f>0</f>
        <v>0</v>
      </c>
      <c r="D633" s="1">
        <f>0</f>
        <v>0</v>
      </c>
      <c r="E633" s="1">
        <f>0</f>
        <v>0</v>
      </c>
      <c r="F633" s="1">
        <f>0</f>
        <v>0</v>
      </c>
      <c r="G633" s="1">
        <f>0</f>
        <v>0</v>
      </c>
      <c r="H633" s="1">
        <f>0</f>
        <v>0</v>
      </c>
      <c r="I633" s="1">
        <f>0</f>
        <v>0</v>
      </c>
      <c r="J633" s="1">
        <f>0</f>
        <v>0</v>
      </c>
      <c r="K633" s="1">
        <f>0</f>
        <v>0</v>
      </c>
      <c r="L633" s="1">
        <f>0</f>
        <v>0</v>
      </c>
      <c r="M633" s="1">
        <f>0</f>
        <v>0</v>
      </c>
      <c r="N633" s="1">
        <f>0</f>
        <v>0</v>
      </c>
      <c r="O633" s="1">
        <f>0</f>
        <v>0</v>
      </c>
    </row>
    <row r="634" spans="1:15" outlineLevel="1" x14ac:dyDescent="0.35">
      <c r="B634" s="20" t="s">
        <v>61</v>
      </c>
      <c r="C634" s="189">
        <f ca="1">ROUND(C632+C633,0)</f>
        <v>0</v>
      </c>
      <c r="D634" s="189">
        <f t="shared" ref="D634:O634" ca="1" si="482">ROUND(D632+D633,0)</f>
        <v>0</v>
      </c>
      <c r="E634" s="189">
        <f t="shared" ca="1" si="482"/>
        <v>0</v>
      </c>
      <c r="F634" s="189">
        <f t="shared" ca="1" si="482"/>
        <v>0</v>
      </c>
      <c r="G634" s="189">
        <f t="shared" ca="1" si="482"/>
        <v>0</v>
      </c>
      <c r="H634" s="189">
        <f t="shared" ca="1" si="482"/>
        <v>0</v>
      </c>
      <c r="I634" s="189">
        <f t="shared" ca="1" si="482"/>
        <v>0</v>
      </c>
      <c r="J634" s="189">
        <f t="shared" ca="1" si="482"/>
        <v>0</v>
      </c>
      <c r="K634" s="189">
        <f t="shared" ca="1" si="482"/>
        <v>0</v>
      </c>
      <c r="L634" s="189">
        <f t="shared" ca="1" si="482"/>
        <v>0</v>
      </c>
      <c r="M634" s="189">
        <f t="shared" ca="1" si="482"/>
        <v>0</v>
      </c>
      <c r="N634" s="189">
        <f t="shared" ca="1" si="482"/>
        <v>0</v>
      </c>
      <c r="O634" s="189">
        <f t="shared" ca="1" si="482"/>
        <v>0</v>
      </c>
    </row>
    <row r="635" spans="1:15" outlineLevel="1" x14ac:dyDescent="0.35">
      <c r="B635" s="29" t="s">
        <v>62</v>
      </c>
      <c r="C635" s="1">
        <f t="shared" ref="C635:O635" ca="1" si="483">IF((C634-C626)&gt;0,ROUND((C634-C626)*CIT,0),0)</f>
        <v>0</v>
      </c>
      <c r="D635" s="1">
        <f t="shared" ca="1" si="483"/>
        <v>0</v>
      </c>
      <c r="E635" s="1">
        <f t="shared" ca="1" si="483"/>
        <v>0</v>
      </c>
      <c r="F635" s="1">
        <f t="shared" ca="1" si="483"/>
        <v>0</v>
      </c>
      <c r="G635" s="1">
        <f t="shared" ca="1" si="483"/>
        <v>0</v>
      </c>
      <c r="H635" s="1">
        <f t="shared" ca="1" si="483"/>
        <v>0</v>
      </c>
      <c r="I635" s="1">
        <f t="shared" ca="1" si="483"/>
        <v>0</v>
      </c>
      <c r="J635" s="1">
        <f t="shared" ca="1" si="483"/>
        <v>0</v>
      </c>
      <c r="K635" s="1">
        <f t="shared" ca="1" si="483"/>
        <v>0</v>
      </c>
      <c r="L635" s="1">
        <f t="shared" ca="1" si="483"/>
        <v>0</v>
      </c>
      <c r="M635" s="1">
        <f t="shared" ca="1" si="483"/>
        <v>0</v>
      </c>
      <c r="N635" s="1">
        <f t="shared" ca="1" si="483"/>
        <v>0</v>
      </c>
      <c r="O635" s="1">
        <f t="shared" ca="1" si="483"/>
        <v>0</v>
      </c>
    </row>
    <row r="636" spans="1:15" outlineLevel="1" x14ac:dyDescent="0.35">
      <c r="B636" s="16" t="s">
        <v>63</v>
      </c>
      <c r="C636" s="1">
        <f>0</f>
        <v>0</v>
      </c>
      <c r="D636" s="1">
        <f>0</f>
        <v>0</v>
      </c>
      <c r="E636" s="1">
        <f>0</f>
        <v>0</v>
      </c>
      <c r="F636" s="1">
        <f>0</f>
        <v>0</v>
      </c>
      <c r="G636" s="1">
        <f>0</f>
        <v>0</v>
      </c>
      <c r="H636" s="1">
        <f>0</f>
        <v>0</v>
      </c>
      <c r="I636" s="1">
        <f>0</f>
        <v>0</v>
      </c>
      <c r="J636" s="1">
        <f>0</f>
        <v>0</v>
      </c>
      <c r="K636" s="1">
        <f>0</f>
        <v>0</v>
      </c>
      <c r="L636" s="1">
        <f>0</f>
        <v>0</v>
      </c>
      <c r="M636" s="1">
        <f>0</f>
        <v>0</v>
      </c>
      <c r="N636" s="1">
        <f>0</f>
        <v>0</v>
      </c>
      <c r="O636" s="1">
        <f>0</f>
        <v>0</v>
      </c>
    </row>
    <row r="637" spans="1:15" outlineLevel="1" x14ac:dyDescent="0.35">
      <c r="B637" s="20" t="s">
        <v>64</v>
      </c>
      <c r="C637" s="189">
        <f ca="1">ROUND(C634-C635-C636,0)</f>
        <v>0</v>
      </c>
      <c r="D637" s="189">
        <f t="shared" ref="D637:O637" ca="1" si="484">ROUND(D634-D635-D636,0)</f>
        <v>0</v>
      </c>
      <c r="E637" s="189">
        <f t="shared" ca="1" si="484"/>
        <v>0</v>
      </c>
      <c r="F637" s="189">
        <f t="shared" ca="1" si="484"/>
        <v>0</v>
      </c>
      <c r="G637" s="189">
        <f t="shared" ca="1" si="484"/>
        <v>0</v>
      </c>
      <c r="H637" s="189">
        <f t="shared" ca="1" si="484"/>
        <v>0</v>
      </c>
      <c r="I637" s="189">
        <f t="shared" ca="1" si="484"/>
        <v>0</v>
      </c>
      <c r="J637" s="189">
        <f t="shared" ca="1" si="484"/>
        <v>0</v>
      </c>
      <c r="K637" s="189">
        <f t="shared" ca="1" si="484"/>
        <v>0</v>
      </c>
      <c r="L637" s="189">
        <f t="shared" ca="1" si="484"/>
        <v>0</v>
      </c>
      <c r="M637" s="189">
        <f t="shared" ca="1" si="484"/>
        <v>0</v>
      </c>
      <c r="N637" s="189">
        <f t="shared" ca="1" si="484"/>
        <v>0</v>
      </c>
      <c r="O637" s="189">
        <f t="shared" ca="1" si="484"/>
        <v>0</v>
      </c>
    </row>
    <row r="639" spans="1:15" x14ac:dyDescent="0.35">
      <c r="A639" s="1" t="s">
        <v>230</v>
      </c>
      <c r="B639" s="18" t="s">
        <v>161</v>
      </c>
      <c r="C639" s="184">
        <f ca="1">Projekt!K$2</f>
        <v>2024</v>
      </c>
      <c r="D639" s="184">
        <f ca="1">Projekt!L$2</f>
        <v>2025</v>
      </c>
      <c r="E639" s="184">
        <f ca="1">Projekt!M$2</f>
        <v>2026</v>
      </c>
      <c r="F639" s="184">
        <f ca="1">Projekt!N$2</f>
        <v>2027</v>
      </c>
      <c r="G639" s="184">
        <f ca="1">Projekt!O$2</f>
        <v>2028</v>
      </c>
      <c r="H639" s="184">
        <f ca="1">Projekt!P$2</f>
        <v>2029</v>
      </c>
      <c r="I639" s="184">
        <f ca="1">Projekt!Q$2</f>
        <v>2030</v>
      </c>
      <c r="J639" s="184">
        <f ca="1">Projekt!R$2</f>
        <v>2031</v>
      </c>
      <c r="K639" s="184">
        <f ca="1">Projekt!S$2</f>
        <v>2032</v>
      </c>
      <c r="L639" s="184">
        <f ca="1">Projekt!T$2</f>
        <v>2033</v>
      </c>
      <c r="M639" s="184">
        <f ca="1">Projekt!U$2</f>
        <v>2034</v>
      </c>
      <c r="N639" s="184">
        <f ca="1">Projekt!V$2</f>
        <v>2035</v>
      </c>
      <c r="O639" s="184">
        <f ca="1">Projekt!W$2</f>
        <v>2036</v>
      </c>
    </row>
    <row r="640" spans="1:15" outlineLevel="1" x14ac:dyDescent="0.35">
      <c r="B640" s="38" t="s">
        <v>71</v>
      </c>
    </row>
    <row r="641" spans="2:15" outlineLevel="1" x14ac:dyDescent="0.35">
      <c r="B641" s="64" t="s">
        <v>72</v>
      </c>
      <c r="C641" s="189">
        <f t="shared" ref="C641:O641" ca="1" si="485">ROUND(C637,0)</f>
        <v>0</v>
      </c>
      <c r="D641" s="189">
        <f t="shared" ca="1" si="485"/>
        <v>0</v>
      </c>
      <c r="E641" s="189">
        <f t="shared" ca="1" si="485"/>
        <v>0</v>
      </c>
      <c r="F641" s="189">
        <f t="shared" ca="1" si="485"/>
        <v>0</v>
      </c>
      <c r="G641" s="189">
        <f t="shared" ca="1" si="485"/>
        <v>0</v>
      </c>
      <c r="H641" s="189">
        <f t="shared" ca="1" si="485"/>
        <v>0</v>
      </c>
      <c r="I641" s="189">
        <f t="shared" ca="1" si="485"/>
        <v>0</v>
      </c>
      <c r="J641" s="189">
        <f t="shared" ca="1" si="485"/>
        <v>0</v>
      </c>
      <c r="K641" s="189">
        <f t="shared" ca="1" si="485"/>
        <v>0</v>
      </c>
      <c r="L641" s="189">
        <f t="shared" ca="1" si="485"/>
        <v>0</v>
      </c>
      <c r="M641" s="189">
        <f t="shared" ca="1" si="485"/>
        <v>0</v>
      </c>
      <c r="N641" s="189">
        <f t="shared" ca="1" si="485"/>
        <v>0</v>
      </c>
      <c r="O641" s="189">
        <f t="shared" ca="1" si="485"/>
        <v>0</v>
      </c>
    </row>
    <row r="642" spans="2:15" outlineLevel="1" x14ac:dyDescent="0.35">
      <c r="B642" s="64" t="s">
        <v>73</v>
      </c>
      <c r="C642" s="189">
        <f t="shared" ref="C642:O642" ca="1" si="486">ROUND(C617,0)</f>
        <v>0</v>
      </c>
      <c r="D642" s="189">
        <f t="shared" ca="1" si="486"/>
        <v>0</v>
      </c>
      <c r="E642" s="189">
        <f t="shared" ca="1" si="486"/>
        <v>0</v>
      </c>
      <c r="F642" s="189">
        <f t="shared" ca="1" si="486"/>
        <v>0</v>
      </c>
      <c r="G642" s="189">
        <f t="shared" ca="1" si="486"/>
        <v>0</v>
      </c>
      <c r="H642" s="189">
        <f t="shared" ca="1" si="486"/>
        <v>0</v>
      </c>
      <c r="I642" s="189">
        <f t="shared" ca="1" si="486"/>
        <v>0</v>
      </c>
      <c r="J642" s="189">
        <f t="shared" ca="1" si="486"/>
        <v>0</v>
      </c>
      <c r="K642" s="189">
        <f t="shared" ca="1" si="486"/>
        <v>0</v>
      </c>
      <c r="L642" s="189">
        <f t="shared" ca="1" si="486"/>
        <v>0</v>
      </c>
      <c r="M642" s="189">
        <f t="shared" ca="1" si="486"/>
        <v>0</v>
      </c>
      <c r="N642" s="189">
        <f t="shared" ca="1" si="486"/>
        <v>0</v>
      </c>
      <c r="O642" s="189">
        <f t="shared" ca="1" si="486"/>
        <v>0</v>
      </c>
    </row>
    <row r="643" spans="2:15" outlineLevel="1" x14ac:dyDescent="0.35">
      <c r="B643" s="64" t="s">
        <v>74</v>
      </c>
      <c r="C643" s="189">
        <f ca="1">ROUND(-C408,0)</f>
        <v>0</v>
      </c>
      <c r="D643" s="189">
        <f t="shared" ref="D643:O643" ca="1" si="487">ROUND(C408-D408,0)</f>
        <v>0</v>
      </c>
      <c r="E643" s="189">
        <f t="shared" ca="1" si="487"/>
        <v>0</v>
      </c>
      <c r="F643" s="189">
        <f t="shared" ca="1" si="487"/>
        <v>0</v>
      </c>
      <c r="G643" s="189">
        <f t="shared" ca="1" si="487"/>
        <v>0</v>
      </c>
      <c r="H643" s="189">
        <f t="shared" ca="1" si="487"/>
        <v>0</v>
      </c>
      <c r="I643" s="189">
        <f t="shared" ca="1" si="487"/>
        <v>0</v>
      </c>
      <c r="J643" s="189">
        <f t="shared" ca="1" si="487"/>
        <v>0</v>
      </c>
      <c r="K643" s="189">
        <f t="shared" ca="1" si="487"/>
        <v>0</v>
      </c>
      <c r="L643" s="189">
        <f t="shared" ca="1" si="487"/>
        <v>0</v>
      </c>
      <c r="M643" s="189">
        <f t="shared" ca="1" si="487"/>
        <v>0</v>
      </c>
      <c r="N643" s="189">
        <f t="shared" ca="1" si="487"/>
        <v>0</v>
      </c>
      <c r="O643" s="189">
        <f t="shared" ca="1" si="487"/>
        <v>0</v>
      </c>
    </row>
    <row r="644" spans="2:15" outlineLevel="1" x14ac:dyDescent="0.35">
      <c r="B644" s="64" t="s">
        <v>75</v>
      </c>
      <c r="C644" s="189">
        <f>ROUND(-C409,0)</f>
        <v>0</v>
      </c>
      <c r="D644" s="189">
        <f t="shared" ref="D644:O644" si="488">ROUND(C409-D409,0)</f>
        <v>0</v>
      </c>
      <c r="E644" s="189">
        <f t="shared" si="488"/>
        <v>0</v>
      </c>
      <c r="F644" s="189">
        <f t="shared" si="488"/>
        <v>0</v>
      </c>
      <c r="G644" s="189">
        <f t="shared" si="488"/>
        <v>0</v>
      </c>
      <c r="H644" s="189">
        <f t="shared" si="488"/>
        <v>0</v>
      </c>
      <c r="I644" s="189">
        <f t="shared" si="488"/>
        <v>0</v>
      </c>
      <c r="J644" s="189">
        <f t="shared" si="488"/>
        <v>0</v>
      </c>
      <c r="K644" s="189">
        <f t="shared" si="488"/>
        <v>0</v>
      </c>
      <c r="L644" s="189">
        <f t="shared" si="488"/>
        <v>0</v>
      </c>
      <c r="M644" s="189">
        <f t="shared" si="488"/>
        <v>0</v>
      </c>
      <c r="N644" s="189">
        <f t="shared" si="488"/>
        <v>0</v>
      </c>
      <c r="O644" s="189">
        <f t="shared" si="488"/>
        <v>0</v>
      </c>
    </row>
    <row r="645" spans="2:15" outlineLevel="1" x14ac:dyDescent="0.35">
      <c r="B645" s="64" t="s">
        <v>76</v>
      </c>
      <c r="C645" s="189">
        <f ca="1">ROUND(C410,0)</f>
        <v>0</v>
      </c>
      <c r="D645" s="189">
        <f t="shared" ref="D645:O645" ca="1" si="489">ROUND(D410-C410,0)</f>
        <v>0</v>
      </c>
      <c r="E645" s="189">
        <f t="shared" ca="1" si="489"/>
        <v>0</v>
      </c>
      <c r="F645" s="189">
        <f t="shared" ca="1" si="489"/>
        <v>0</v>
      </c>
      <c r="G645" s="189">
        <f t="shared" ca="1" si="489"/>
        <v>0</v>
      </c>
      <c r="H645" s="189">
        <f t="shared" ca="1" si="489"/>
        <v>0</v>
      </c>
      <c r="I645" s="189">
        <f t="shared" ca="1" si="489"/>
        <v>0</v>
      </c>
      <c r="J645" s="189">
        <f t="shared" ca="1" si="489"/>
        <v>0</v>
      </c>
      <c r="K645" s="189">
        <f t="shared" ca="1" si="489"/>
        <v>0</v>
      </c>
      <c r="L645" s="189">
        <f t="shared" ca="1" si="489"/>
        <v>0</v>
      </c>
      <c r="M645" s="189">
        <f t="shared" ca="1" si="489"/>
        <v>0</v>
      </c>
      <c r="N645" s="189">
        <f t="shared" ca="1" si="489"/>
        <v>0</v>
      </c>
      <c r="O645" s="189">
        <f t="shared" ca="1" si="489"/>
        <v>0</v>
      </c>
    </row>
    <row r="646" spans="2:15" outlineLevel="1" x14ac:dyDescent="0.35">
      <c r="B646" s="64" t="s">
        <v>77</v>
      </c>
      <c r="C646" s="205">
        <f ca="1">ROUND((-C582)+(-C590)+(C609)-C658,0)</f>
        <v>0</v>
      </c>
      <c r="D646" s="205">
        <f ca="1">ROUND((C582-D582)+(C590-D590)+(D609-C609)-D658,0)</f>
        <v>0</v>
      </c>
      <c r="E646" s="205">
        <f t="shared" ref="E646:O646" ca="1" si="490">ROUND((D582-E582)+(D590-E590)+(E609-D609)-E658,0)</f>
        <v>0</v>
      </c>
      <c r="F646" s="205">
        <f t="shared" ca="1" si="490"/>
        <v>0</v>
      </c>
      <c r="G646" s="205">
        <f t="shared" ca="1" si="490"/>
        <v>0</v>
      </c>
      <c r="H646" s="205">
        <f t="shared" ca="1" si="490"/>
        <v>0</v>
      </c>
      <c r="I646" s="205">
        <f t="shared" ca="1" si="490"/>
        <v>0</v>
      </c>
      <c r="J646" s="205">
        <f t="shared" ca="1" si="490"/>
        <v>0</v>
      </c>
      <c r="K646" s="205">
        <f t="shared" ca="1" si="490"/>
        <v>0</v>
      </c>
      <c r="L646" s="205">
        <f t="shared" ca="1" si="490"/>
        <v>0</v>
      </c>
      <c r="M646" s="205">
        <f t="shared" ca="1" si="490"/>
        <v>0</v>
      </c>
      <c r="N646" s="205">
        <f t="shared" ca="1" si="490"/>
        <v>0</v>
      </c>
      <c r="O646" s="205">
        <f t="shared" ca="1" si="490"/>
        <v>0</v>
      </c>
    </row>
    <row r="647" spans="2:15" outlineLevel="1" x14ac:dyDescent="0.35">
      <c r="B647" s="66" t="s">
        <v>78</v>
      </c>
      <c r="C647" s="1">
        <f t="shared" ref="C647:O647" si="491">-ROUND(C439,0)</f>
        <v>0</v>
      </c>
      <c r="D647" s="1">
        <f t="shared" si="491"/>
        <v>0</v>
      </c>
      <c r="E647" s="1">
        <f t="shared" si="491"/>
        <v>0</v>
      </c>
      <c r="F647" s="1">
        <f t="shared" si="491"/>
        <v>0</v>
      </c>
      <c r="G647" s="1">
        <f t="shared" si="491"/>
        <v>0</v>
      </c>
      <c r="H647" s="1">
        <f t="shared" si="491"/>
        <v>0</v>
      </c>
      <c r="I647" s="1">
        <f t="shared" si="491"/>
        <v>0</v>
      </c>
      <c r="J647" s="1">
        <f t="shared" si="491"/>
        <v>0</v>
      </c>
      <c r="K647" s="1">
        <f t="shared" si="491"/>
        <v>0</v>
      </c>
      <c r="L647" s="1">
        <f t="shared" si="491"/>
        <v>0</v>
      </c>
      <c r="M647" s="1">
        <f t="shared" si="491"/>
        <v>0</v>
      </c>
      <c r="N647" s="1">
        <f t="shared" si="491"/>
        <v>0</v>
      </c>
      <c r="O647" s="1">
        <f t="shared" si="491"/>
        <v>0</v>
      </c>
    </row>
    <row r="648" spans="2:15" outlineLevel="1" x14ac:dyDescent="0.35">
      <c r="B648" s="67" t="s">
        <v>167</v>
      </c>
      <c r="C648" s="190">
        <f ca="1">ROUND(SUM(C641:C647),0)</f>
        <v>0</v>
      </c>
      <c r="D648" s="190">
        <f t="shared" ref="D648:O648" ca="1" si="492">ROUND(SUM(D641:D647),0)</f>
        <v>0</v>
      </c>
      <c r="E648" s="190">
        <f t="shared" ca="1" si="492"/>
        <v>0</v>
      </c>
      <c r="F648" s="190">
        <f t="shared" ca="1" si="492"/>
        <v>0</v>
      </c>
      <c r="G648" s="190">
        <f t="shared" ca="1" si="492"/>
        <v>0</v>
      </c>
      <c r="H648" s="190">
        <f t="shared" ca="1" si="492"/>
        <v>0</v>
      </c>
      <c r="I648" s="190">
        <f t="shared" ca="1" si="492"/>
        <v>0</v>
      </c>
      <c r="J648" s="190">
        <f t="shared" ca="1" si="492"/>
        <v>0</v>
      </c>
      <c r="K648" s="190">
        <f t="shared" ca="1" si="492"/>
        <v>0</v>
      </c>
      <c r="L648" s="190">
        <f t="shared" ca="1" si="492"/>
        <v>0</v>
      </c>
      <c r="M648" s="190">
        <f t="shared" ca="1" si="492"/>
        <v>0</v>
      </c>
      <c r="N648" s="190">
        <f t="shared" ca="1" si="492"/>
        <v>0</v>
      </c>
      <c r="O648" s="190">
        <f t="shared" ca="1" si="492"/>
        <v>0</v>
      </c>
    </row>
    <row r="649" spans="2:15" outlineLevel="1" x14ac:dyDescent="0.35">
      <c r="B649" s="38" t="s">
        <v>79</v>
      </c>
    </row>
    <row r="650" spans="2:15" outlineLevel="1" x14ac:dyDescent="0.35">
      <c r="B650" s="70" t="s">
        <v>169</v>
      </c>
      <c r="C650" s="189">
        <f t="shared" ref="C650:O650" si="493">ROUND(-C415,0)</f>
        <v>0</v>
      </c>
      <c r="D650" s="189">
        <f t="shared" si="493"/>
        <v>0</v>
      </c>
      <c r="E650" s="189">
        <f t="shared" si="493"/>
        <v>0</v>
      </c>
      <c r="F650" s="189">
        <f t="shared" si="493"/>
        <v>0</v>
      </c>
      <c r="G650" s="189">
        <f t="shared" si="493"/>
        <v>0</v>
      </c>
      <c r="H650" s="189">
        <f t="shared" si="493"/>
        <v>0</v>
      </c>
      <c r="I650" s="189">
        <f t="shared" si="493"/>
        <v>0</v>
      </c>
      <c r="J650" s="189">
        <f t="shared" si="493"/>
        <v>0</v>
      </c>
      <c r="K650" s="189">
        <f t="shared" si="493"/>
        <v>0</v>
      </c>
      <c r="L650" s="189">
        <f t="shared" si="493"/>
        <v>0</v>
      </c>
      <c r="M650" s="189">
        <f t="shared" si="493"/>
        <v>0</v>
      </c>
      <c r="N650" s="189">
        <f t="shared" si="493"/>
        <v>0</v>
      </c>
      <c r="O650" s="189">
        <f t="shared" si="493"/>
        <v>0</v>
      </c>
    </row>
    <row r="651" spans="2:15" outlineLevel="1" x14ac:dyDescent="0.35">
      <c r="B651" s="72" t="s">
        <v>170</v>
      </c>
      <c r="C651" s="1">
        <f>0</f>
        <v>0</v>
      </c>
      <c r="D651" s="1">
        <f>0</f>
        <v>0</v>
      </c>
      <c r="E651" s="1">
        <f>0</f>
        <v>0</v>
      </c>
      <c r="F651" s="1">
        <f>0</f>
        <v>0</v>
      </c>
      <c r="G651" s="1">
        <f>0</f>
        <v>0</v>
      </c>
      <c r="H651" s="1">
        <f>0</f>
        <v>0</v>
      </c>
      <c r="I651" s="1">
        <f>0</f>
        <v>0</v>
      </c>
      <c r="J651" s="1">
        <f>0</f>
        <v>0</v>
      </c>
      <c r="K651" s="1">
        <f>0</f>
        <v>0</v>
      </c>
      <c r="L651" s="1">
        <f>0</f>
        <v>0</v>
      </c>
      <c r="M651" s="1">
        <f>0</f>
        <v>0</v>
      </c>
      <c r="N651" s="1">
        <f>0</f>
        <v>0</v>
      </c>
      <c r="O651" s="1">
        <f>0</f>
        <v>0</v>
      </c>
    </row>
    <row r="652" spans="2:15" outlineLevel="1" x14ac:dyDescent="0.35">
      <c r="B652" s="67" t="s">
        <v>168</v>
      </c>
      <c r="C652" s="190">
        <f>ROUND(SUM(C650:C651),0)</f>
        <v>0</v>
      </c>
      <c r="D652" s="190">
        <f t="shared" ref="D652:O652" si="494">ROUND(SUM(D650:D651),0)</f>
        <v>0</v>
      </c>
      <c r="E652" s="190">
        <f t="shared" si="494"/>
        <v>0</v>
      </c>
      <c r="F652" s="190">
        <f t="shared" si="494"/>
        <v>0</v>
      </c>
      <c r="G652" s="190">
        <f t="shared" si="494"/>
        <v>0</v>
      </c>
      <c r="H652" s="190">
        <f t="shared" si="494"/>
        <v>0</v>
      </c>
      <c r="I652" s="190">
        <f t="shared" si="494"/>
        <v>0</v>
      </c>
      <c r="J652" s="190">
        <f t="shared" si="494"/>
        <v>0</v>
      </c>
      <c r="K652" s="190">
        <f t="shared" si="494"/>
        <v>0</v>
      </c>
      <c r="L652" s="190">
        <f t="shared" si="494"/>
        <v>0</v>
      </c>
      <c r="M652" s="190">
        <f t="shared" si="494"/>
        <v>0</v>
      </c>
      <c r="N652" s="190">
        <f t="shared" si="494"/>
        <v>0</v>
      </c>
      <c r="O652" s="190">
        <f t="shared" si="494"/>
        <v>0</v>
      </c>
    </row>
    <row r="653" spans="2:15" outlineLevel="1" x14ac:dyDescent="0.35">
      <c r="B653" s="38" t="s">
        <v>80</v>
      </c>
    </row>
    <row r="654" spans="2:15" outlineLevel="1" x14ac:dyDescent="0.35">
      <c r="B654" s="64" t="s">
        <v>81</v>
      </c>
      <c r="C654" s="189">
        <f>C431</f>
        <v>0</v>
      </c>
      <c r="D654" s="189">
        <f t="shared" ref="D654:O654" si="495">D431-C431</f>
        <v>0</v>
      </c>
      <c r="E654" s="189">
        <f t="shared" si="495"/>
        <v>0</v>
      </c>
      <c r="F654" s="189">
        <f t="shared" si="495"/>
        <v>0</v>
      </c>
      <c r="G654" s="189">
        <f t="shared" si="495"/>
        <v>0</v>
      </c>
      <c r="H654" s="189">
        <f t="shared" si="495"/>
        <v>0</v>
      </c>
      <c r="I654" s="189">
        <f t="shared" si="495"/>
        <v>0</v>
      </c>
      <c r="J654" s="189">
        <f t="shared" si="495"/>
        <v>0</v>
      </c>
      <c r="K654" s="189">
        <f t="shared" si="495"/>
        <v>0</v>
      </c>
      <c r="L654" s="189">
        <f t="shared" si="495"/>
        <v>0</v>
      </c>
      <c r="M654" s="189">
        <f t="shared" si="495"/>
        <v>0</v>
      </c>
      <c r="N654" s="189">
        <f t="shared" si="495"/>
        <v>0</v>
      </c>
      <c r="O654" s="189">
        <f t="shared" si="495"/>
        <v>0</v>
      </c>
    </row>
    <row r="655" spans="2:15" outlineLevel="1" x14ac:dyDescent="0.35">
      <c r="B655" s="64" t="s">
        <v>82</v>
      </c>
      <c r="C655" s="189">
        <f>C430</f>
        <v>0</v>
      </c>
      <c r="D655" s="189">
        <f t="shared" ref="D655:O655" si="496">ROUND(D430-C430,0)</f>
        <v>0</v>
      </c>
      <c r="E655" s="189">
        <f t="shared" si="496"/>
        <v>0</v>
      </c>
      <c r="F655" s="189">
        <f t="shared" si="496"/>
        <v>0</v>
      </c>
      <c r="G655" s="189">
        <f t="shared" si="496"/>
        <v>0</v>
      </c>
      <c r="H655" s="189">
        <f t="shared" si="496"/>
        <v>0</v>
      </c>
      <c r="I655" s="189">
        <f t="shared" si="496"/>
        <v>0</v>
      </c>
      <c r="J655" s="189">
        <f t="shared" si="496"/>
        <v>0</v>
      </c>
      <c r="K655" s="189">
        <f t="shared" si="496"/>
        <v>0</v>
      </c>
      <c r="L655" s="189">
        <f t="shared" si="496"/>
        <v>0</v>
      </c>
      <c r="M655" s="189">
        <f t="shared" si="496"/>
        <v>0</v>
      </c>
      <c r="N655" s="189">
        <f t="shared" si="496"/>
        <v>0</v>
      </c>
      <c r="O655" s="189">
        <f t="shared" si="496"/>
        <v>0</v>
      </c>
    </row>
    <row r="656" spans="2:15" outlineLevel="1" x14ac:dyDescent="0.35">
      <c r="B656" s="64" t="s">
        <v>83</v>
      </c>
    </row>
    <row r="657" spans="2:19" outlineLevel="1" x14ac:dyDescent="0.35">
      <c r="B657" s="64" t="s">
        <v>84</v>
      </c>
    </row>
    <row r="658" spans="2:19" outlineLevel="1" x14ac:dyDescent="0.35">
      <c r="B658" s="64" t="s">
        <v>85</v>
      </c>
      <c r="C658" s="189">
        <f t="shared" ref="C658:O658" ca="1" si="497">ROUND(C626,0)</f>
        <v>0</v>
      </c>
      <c r="D658" s="189">
        <f t="shared" ca="1" si="497"/>
        <v>0</v>
      </c>
      <c r="E658" s="189">
        <f t="shared" ca="1" si="497"/>
        <v>0</v>
      </c>
      <c r="F658" s="189">
        <f t="shared" ca="1" si="497"/>
        <v>0</v>
      </c>
      <c r="G658" s="189">
        <f t="shared" ca="1" si="497"/>
        <v>0</v>
      </c>
      <c r="H658" s="189">
        <f t="shared" ca="1" si="497"/>
        <v>0</v>
      </c>
      <c r="I658" s="189">
        <f t="shared" ca="1" si="497"/>
        <v>0</v>
      </c>
      <c r="J658" s="189">
        <f t="shared" ca="1" si="497"/>
        <v>0</v>
      </c>
      <c r="K658" s="189">
        <f t="shared" ca="1" si="497"/>
        <v>0</v>
      </c>
      <c r="L658" s="189">
        <f t="shared" ca="1" si="497"/>
        <v>0</v>
      </c>
      <c r="M658" s="189">
        <f t="shared" ca="1" si="497"/>
        <v>0</v>
      </c>
      <c r="N658" s="189">
        <f t="shared" ca="1" si="497"/>
        <v>0</v>
      </c>
      <c r="O658" s="189">
        <f t="shared" ca="1" si="497"/>
        <v>0</v>
      </c>
    </row>
    <row r="659" spans="2:19" outlineLevel="1" x14ac:dyDescent="0.35">
      <c r="B659" s="64" t="s">
        <v>86</v>
      </c>
      <c r="C659" s="65">
        <f>ROUND((C603)+(C601)-(C602)+(C589),0)</f>
        <v>0</v>
      </c>
      <c r="D659" s="65">
        <f t="shared" ref="D659:O659" si="498">ROUND((D601-C601)+(D602-C602)-(D603-C603)+(C589-D589),0)</f>
        <v>0</v>
      </c>
      <c r="E659" s="65">
        <f t="shared" si="498"/>
        <v>0</v>
      </c>
      <c r="F659" s="65">
        <f t="shared" si="498"/>
        <v>0</v>
      </c>
      <c r="G659" s="65">
        <f t="shared" si="498"/>
        <v>0</v>
      </c>
      <c r="H659" s="65">
        <f t="shared" si="498"/>
        <v>0</v>
      </c>
      <c r="I659" s="65">
        <f t="shared" si="498"/>
        <v>0</v>
      </c>
      <c r="J659" s="65">
        <f t="shared" si="498"/>
        <v>0</v>
      </c>
      <c r="K659" s="65">
        <f t="shared" si="498"/>
        <v>0</v>
      </c>
      <c r="L659" s="65">
        <f t="shared" si="498"/>
        <v>0</v>
      </c>
      <c r="M659" s="65">
        <f t="shared" si="498"/>
        <v>0</v>
      </c>
      <c r="N659" s="65">
        <f t="shared" si="498"/>
        <v>0</v>
      </c>
      <c r="O659" s="65">
        <f t="shared" si="498"/>
        <v>0</v>
      </c>
    </row>
    <row r="660" spans="2:19" outlineLevel="1" x14ac:dyDescent="0.35">
      <c r="B660" s="64" t="s">
        <v>227</v>
      </c>
      <c r="C660" s="189">
        <f t="shared" ref="C660:O660" si="499">C421</f>
        <v>0</v>
      </c>
      <c r="D660" s="189">
        <f t="shared" si="499"/>
        <v>0</v>
      </c>
      <c r="E660" s="189">
        <f t="shared" si="499"/>
        <v>0</v>
      </c>
      <c r="F660" s="189">
        <f t="shared" si="499"/>
        <v>0</v>
      </c>
      <c r="G660" s="189">
        <f t="shared" si="499"/>
        <v>0</v>
      </c>
      <c r="H660" s="189">
        <f t="shared" si="499"/>
        <v>0</v>
      </c>
      <c r="I660" s="189">
        <f t="shared" si="499"/>
        <v>0</v>
      </c>
      <c r="J660" s="189">
        <f t="shared" si="499"/>
        <v>0</v>
      </c>
      <c r="K660" s="189">
        <f t="shared" si="499"/>
        <v>0</v>
      </c>
      <c r="L660" s="189">
        <f t="shared" si="499"/>
        <v>0</v>
      </c>
      <c r="M660" s="189">
        <f t="shared" si="499"/>
        <v>0</v>
      </c>
      <c r="N660" s="189">
        <f t="shared" si="499"/>
        <v>0</v>
      </c>
      <c r="O660" s="189">
        <f t="shared" si="499"/>
        <v>0</v>
      </c>
    </row>
    <row r="661" spans="2:19" outlineLevel="1" x14ac:dyDescent="0.35">
      <c r="B661" s="67" t="s">
        <v>171</v>
      </c>
      <c r="C661" s="189">
        <f ca="1">ROUND(SUM(C654:C660),0)</f>
        <v>0</v>
      </c>
      <c r="D661" s="189">
        <f t="shared" ref="D661:O661" ca="1" si="500">ROUND(SUM(D654:D660),0)</f>
        <v>0</v>
      </c>
      <c r="E661" s="189">
        <f t="shared" ca="1" si="500"/>
        <v>0</v>
      </c>
      <c r="F661" s="189">
        <f t="shared" ca="1" si="500"/>
        <v>0</v>
      </c>
      <c r="G661" s="189">
        <f t="shared" ca="1" si="500"/>
        <v>0</v>
      </c>
      <c r="H661" s="189">
        <f t="shared" ca="1" si="500"/>
        <v>0</v>
      </c>
      <c r="I661" s="189">
        <f t="shared" ca="1" si="500"/>
        <v>0</v>
      </c>
      <c r="J661" s="189">
        <f t="shared" ca="1" si="500"/>
        <v>0</v>
      </c>
      <c r="K661" s="189">
        <f t="shared" ca="1" si="500"/>
        <v>0</v>
      </c>
      <c r="L661" s="189">
        <f t="shared" ca="1" si="500"/>
        <v>0</v>
      </c>
      <c r="M661" s="189">
        <f t="shared" ca="1" si="500"/>
        <v>0</v>
      </c>
      <c r="N661" s="189">
        <f t="shared" ca="1" si="500"/>
        <v>0</v>
      </c>
      <c r="O661" s="189">
        <f t="shared" ca="1" si="500"/>
        <v>0</v>
      </c>
    </row>
    <row r="662" spans="2:19" outlineLevel="1" x14ac:dyDescent="0.35">
      <c r="B662" s="67" t="s">
        <v>87</v>
      </c>
      <c r="C662" s="190">
        <f ca="1">ROUND(C661+C652+C648,0)</f>
        <v>0</v>
      </c>
      <c r="D662" s="190">
        <f t="shared" ref="D662:O662" ca="1" si="501">ROUND(D661+D652+D648,0)</f>
        <v>0</v>
      </c>
      <c r="E662" s="190">
        <f t="shared" ca="1" si="501"/>
        <v>0</v>
      </c>
      <c r="F662" s="190">
        <f t="shared" ca="1" si="501"/>
        <v>0</v>
      </c>
      <c r="G662" s="190">
        <f t="shared" ca="1" si="501"/>
        <v>0</v>
      </c>
      <c r="H662" s="190">
        <f t="shared" ca="1" si="501"/>
        <v>0</v>
      </c>
      <c r="I662" s="190">
        <f t="shared" ca="1" si="501"/>
        <v>0</v>
      </c>
      <c r="J662" s="190">
        <f t="shared" ca="1" si="501"/>
        <v>0</v>
      </c>
      <c r="K662" s="190">
        <f t="shared" ca="1" si="501"/>
        <v>0</v>
      </c>
      <c r="L662" s="190">
        <f t="shared" ca="1" si="501"/>
        <v>0</v>
      </c>
      <c r="M662" s="190">
        <f t="shared" ca="1" si="501"/>
        <v>0</v>
      </c>
      <c r="N662" s="190">
        <f t="shared" ca="1" si="501"/>
        <v>0</v>
      </c>
      <c r="O662" s="190">
        <f t="shared" ca="1" si="501"/>
        <v>0</v>
      </c>
    </row>
    <row r="663" spans="2:19" outlineLevel="1" x14ac:dyDescent="0.35">
      <c r="B663" s="67" t="s">
        <v>88</v>
      </c>
      <c r="C663" s="176">
        <f>0</f>
        <v>0</v>
      </c>
      <c r="D663" s="176">
        <f ca="1">ROUND(C664,0)</f>
        <v>0</v>
      </c>
      <c r="E663" s="176">
        <f t="shared" ref="E663:O663" ca="1" si="502">ROUND(D664,0)</f>
        <v>0</v>
      </c>
      <c r="F663" s="176">
        <f t="shared" ca="1" si="502"/>
        <v>0</v>
      </c>
      <c r="G663" s="176">
        <f t="shared" ca="1" si="502"/>
        <v>0</v>
      </c>
      <c r="H663" s="176">
        <f t="shared" ca="1" si="502"/>
        <v>0</v>
      </c>
      <c r="I663" s="176">
        <f t="shared" ca="1" si="502"/>
        <v>0</v>
      </c>
      <c r="J663" s="176">
        <f t="shared" ca="1" si="502"/>
        <v>0</v>
      </c>
      <c r="K663" s="176">
        <f t="shared" ca="1" si="502"/>
        <v>0</v>
      </c>
      <c r="L663" s="176">
        <f t="shared" ca="1" si="502"/>
        <v>0</v>
      </c>
      <c r="M663" s="176">
        <f t="shared" ca="1" si="502"/>
        <v>0</v>
      </c>
      <c r="N663" s="176">
        <f t="shared" ca="1" si="502"/>
        <v>0</v>
      </c>
      <c r="O663" s="176">
        <f t="shared" ca="1" si="502"/>
        <v>0</v>
      </c>
    </row>
    <row r="664" spans="2:19" outlineLevel="1" x14ac:dyDescent="0.35">
      <c r="B664" s="67" t="s">
        <v>89</v>
      </c>
      <c r="C664" s="190">
        <f ca="1">C662+C663</f>
        <v>0</v>
      </c>
      <c r="D664" s="190">
        <f t="shared" ref="D664:O664" ca="1" si="503">D662+D663</f>
        <v>0</v>
      </c>
      <c r="E664" s="190">
        <f t="shared" ca="1" si="503"/>
        <v>0</v>
      </c>
      <c r="F664" s="190">
        <f t="shared" ca="1" si="503"/>
        <v>0</v>
      </c>
      <c r="G664" s="190">
        <f t="shared" ca="1" si="503"/>
        <v>0</v>
      </c>
      <c r="H664" s="190">
        <f t="shared" ca="1" si="503"/>
        <v>0</v>
      </c>
      <c r="I664" s="190">
        <f t="shared" ca="1" si="503"/>
        <v>0</v>
      </c>
      <c r="J664" s="190">
        <f t="shared" ca="1" si="503"/>
        <v>0</v>
      </c>
      <c r="K664" s="190">
        <f t="shared" ca="1" si="503"/>
        <v>0</v>
      </c>
      <c r="L664" s="190">
        <f t="shared" ca="1" si="503"/>
        <v>0</v>
      </c>
      <c r="M664" s="190">
        <f t="shared" ca="1" si="503"/>
        <v>0</v>
      </c>
      <c r="N664" s="190">
        <f t="shared" ca="1" si="503"/>
        <v>0</v>
      </c>
      <c r="O664" s="190">
        <f t="shared" ca="1" si="503"/>
        <v>0</v>
      </c>
    </row>
    <row r="668" spans="2:19" ht="23.5" x14ac:dyDescent="0.35">
      <c r="B668" s="252" t="s">
        <v>67</v>
      </c>
      <c r="C668" s="252"/>
      <c r="D668" s="252"/>
      <c r="E668" s="252"/>
    </row>
    <row r="670" spans="2:19" s="2" customFormat="1" ht="12" x14ac:dyDescent="0.3">
      <c r="B670" s="18" t="s">
        <v>17</v>
      </c>
      <c r="C670" s="18" t="e">
        <f>'Bieżąca działalność'!C4</f>
        <v>#N/A</v>
      </c>
      <c r="D670" s="18" t="e">
        <f>'Bieżąca działalność'!D4</f>
        <v>#N/A</v>
      </c>
      <c r="E670" s="18" t="e">
        <f>'Bieżąca działalność'!E4</f>
        <v>#N/A</v>
      </c>
      <c r="F670" s="18" t="e">
        <f>'Bieżąca działalność'!F4</f>
        <v>#N/A</v>
      </c>
      <c r="G670" s="18" t="e">
        <f>'Bieżąca działalność'!G4</f>
        <v>#N/A</v>
      </c>
      <c r="H670" s="18" t="e">
        <f>'Bieżąca działalność'!H4</f>
        <v>#N/A</v>
      </c>
      <c r="I670" s="18" t="e">
        <f>'Bieżąca działalność'!I4</f>
        <v>#N/A</v>
      </c>
      <c r="J670" s="18" t="e">
        <f>'Bieżąca działalność'!J4</f>
        <v>#N/A</v>
      </c>
      <c r="K670" s="18" t="e">
        <f>'Bieżąca działalność'!K4</f>
        <v>#N/A</v>
      </c>
      <c r="L670" s="18" t="e">
        <f>'Bieżąca działalność'!L4</f>
        <v>#N/A</v>
      </c>
      <c r="M670" s="18" t="e">
        <f>'Bieżąca działalność'!M4</f>
        <v>#N/A</v>
      </c>
      <c r="N670" s="18" t="e">
        <f>'Bieżąca działalność'!N4</f>
        <v>#N/A</v>
      </c>
      <c r="O670" s="18" t="e">
        <f>'Bieżąca działalność'!O4</f>
        <v>#N/A</v>
      </c>
      <c r="P670" s="18" t="e">
        <f>'Bieżąca działalność'!P4</f>
        <v>#N/A</v>
      </c>
      <c r="Q670" s="18" t="e">
        <f>'Bieżąca działalność'!Q4</f>
        <v>#N/A</v>
      </c>
      <c r="R670" s="18" t="e">
        <f>'Bieżąca działalność'!R4</f>
        <v>#N/A</v>
      </c>
      <c r="S670" s="18" t="e">
        <f>'Bieżąca działalność'!S4</f>
        <v>#N/A</v>
      </c>
    </row>
    <row r="671" spans="2:19" s="2" customFormat="1" ht="12" outlineLevel="1" x14ac:dyDescent="0.3"/>
    <row r="672" spans="2:19" s="2" customFormat="1" ht="12" outlineLevel="1" x14ac:dyDescent="0.3">
      <c r="B672" s="20" t="s">
        <v>18</v>
      </c>
      <c r="C672" s="21">
        <f>ROUND(C673+C674+C682+C683+C684,0)</f>
        <v>0</v>
      </c>
      <c r="D672" s="21">
        <f t="shared" ref="D672:S672" si="504">ROUND(D673+D674+D682+D683+D684,0)</f>
        <v>0</v>
      </c>
      <c r="E672" s="21">
        <f t="shared" si="504"/>
        <v>0</v>
      </c>
      <c r="F672" s="21">
        <f t="shared" si="504"/>
        <v>0</v>
      </c>
      <c r="G672" s="21">
        <f t="shared" si="504"/>
        <v>0</v>
      </c>
      <c r="H672" s="21">
        <f t="shared" si="504"/>
        <v>0</v>
      </c>
      <c r="I672" s="21">
        <f t="shared" si="504"/>
        <v>0</v>
      </c>
      <c r="J672" s="21">
        <f t="shared" si="504"/>
        <v>0</v>
      </c>
      <c r="K672" s="21">
        <f t="shared" si="504"/>
        <v>0</v>
      </c>
      <c r="L672" s="21">
        <f t="shared" si="504"/>
        <v>0</v>
      </c>
      <c r="M672" s="21">
        <f t="shared" si="504"/>
        <v>0</v>
      </c>
      <c r="N672" s="21">
        <f t="shared" si="504"/>
        <v>0</v>
      </c>
      <c r="O672" s="21">
        <f t="shared" si="504"/>
        <v>0</v>
      </c>
      <c r="P672" s="21">
        <f t="shared" si="504"/>
        <v>0</v>
      </c>
      <c r="Q672" s="21">
        <f t="shared" si="504"/>
        <v>0</v>
      </c>
      <c r="R672" s="21">
        <f t="shared" si="504"/>
        <v>0</v>
      </c>
      <c r="S672" s="21">
        <f t="shared" si="504"/>
        <v>0</v>
      </c>
    </row>
    <row r="673" spans="2:19" s="2" customFormat="1" ht="12" outlineLevel="1" x14ac:dyDescent="0.3">
      <c r="B673" s="22" t="s">
        <v>19</v>
      </c>
      <c r="C673" s="206">
        <f>ROUND('Bieżąca działalność'!C6,0)</f>
        <v>0</v>
      </c>
      <c r="D673" s="206">
        <f>ROUND('Bieżąca działalność'!D6,0)</f>
        <v>0</v>
      </c>
      <c r="E673" s="206">
        <f>ROUND('Bieżąca działalność'!E6,0)</f>
        <v>0</v>
      </c>
      <c r="F673" s="206">
        <f>ROUND('Bieżąca działalność'!F6,0)</f>
        <v>0</v>
      </c>
      <c r="G673" s="206">
        <f>ROUND('Bieżąca działalność'!G6,0)</f>
        <v>0</v>
      </c>
      <c r="H673" s="206">
        <f>ROUND('Bieżąca działalność'!H6,0)</f>
        <v>0</v>
      </c>
      <c r="I673" s="206">
        <f>ROUND('Bieżąca działalność'!I6,0)</f>
        <v>0</v>
      </c>
      <c r="J673" s="206">
        <f>ROUND('Bieżąca działalność'!J6,0)</f>
        <v>0</v>
      </c>
      <c r="K673" s="206">
        <f>ROUND('Bieżąca działalność'!K6,0)</f>
        <v>0</v>
      </c>
      <c r="L673" s="206">
        <f>ROUND('Bieżąca działalność'!L6,0)</f>
        <v>0</v>
      </c>
      <c r="M673" s="206">
        <f>ROUND('Bieżąca działalność'!M6,0)</f>
        <v>0</v>
      </c>
      <c r="N673" s="206">
        <f>ROUND('Bieżąca działalność'!N6,0)</f>
        <v>0</v>
      </c>
      <c r="O673" s="206">
        <f>ROUND('Bieżąca działalność'!O6,0)</f>
        <v>0</v>
      </c>
      <c r="P673" s="206">
        <f>ROUND('Bieżąca działalność'!P6,0)</f>
        <v>0</v>
      </c>
      <c r="Q673" s="206">
        <f>ROUND('Bieżąca działalność'!Q6,0)</f>
        <v>0</v>
      </c>
      <c r="R673" s="206">
        <f>ROUND('Bieżąca działalność'!R6,0)</f>
        <v>0</v>
      </c>
      <c r="S673" s="206">
        <f>ROUND('Bieżąca działalność'!S6,0)</f>
        <v>0</v>
      </c>
    </row>
    <row r="674" spans="2:19" s="2" customFormat="1" ht="12" outlineLevel="1" x14ac:dyDescent="0.3">
      <c r="B674" s="23" t="s">
        <v>20</v>
      </c>
      <c r="C674" s="14">
        <f>ROUND(C675+C681,0)</f>
        <v>0</v>
      </c>
      <c r="D674" s="14">
        <f>ROUND(D675+D681,0)</f>
        <v>0</v>
      </c>
      <c r="E674" s="14">
        <f>ROUND(E675+E681,0)</f>
        <v>0</v>
      </c>
      <c r="F674" s="14">
        <f>ROUND(F675+F681,0)</f>
        <v>0</v>
      </c>
      <c r="G674" s="14">
        <f t="shared" ref="G674:S674" si="505">ROUND(G675+G681,0)</f>
        <v>0</v>
      </c>
      <c r="H674" s="14">
        <f t="shared" si="505"/>
        <v>0</v>
      </c>
      <c r="I674" s="14">
        <f t="shared" si="505"/>
        <v>0</v>
      </c>
      <c r="J674" s="14">
        <f t="shared" si="505"/>
        <v>0</v>
      </c>
      <c r="K674" s="14">
        <f t="shared" si="505"/>
        <v>0</v>
      </c>
      <c r="L674" s="14">
        <f t="shared" si="505"/>
        <v>0</v>
      </c>
      <c r="M674" s="14">
        <f t="shared" si="505"/>
        <v>0</v>
      </c>
      <c r="N674" s="14">
        <f t="shared" si="505"/>
        <v>0</v>
      </c>
      <c r="O674" s="14">
        <f t="shared" si="505"/>
        <v>0</v>
      </c>
      <c r="P674" s="14">
        <f t="shared" si="505"/>
        <v>0</v>
      </c>
      <c r="Q674" s="14">
        <f t="shared" si="505"/>
        <v>0</v>
      </c>
      <c r="R674" s="14">
        <f t="shared" si="505"/>
        <v>0</v>
      </c>
      <c r="S674" s="14">
        <f t="shared" si="505"/>
        <v>0</v>
      </c>
    </row>
    <row r="675" spans="2:19" s="2" customFormat="1" ht="12" outlineLevel="1" x14ac:dyDescent="0.3">
      <c r="B675" s="13" t="s">
        <v>21</v>
      </c>
      <c r="C675" s="15">
        <f>ROUND(SUM(C676:C680),0)</f>
        <v>0</v>
      </c>
      <c r="D675" s="15">
        <f t="shared" ref="D675:S675" si="506">ROUND(SUM(D676:D680),0)</f>
        <v>0</v>
      </c>
      <c r="E675" s="15">
        <f t="shared" si="506"/>
        <v>0</v>
      </c>
      <c r="F675" s="15">
        <f t="shared" si="506"/>
        <v>0</v>
      </c>
      <c r="G675" s="15">
        <f t="shared" si="506"/>
        <v>0</v>
      </c>
      <c r="H675" s="15">
        <f t="shared" si="506"/>
        <v>0</v>
      </c>
      <c r="I675" s="15">
        <f t="shared" si="506"/>
        <v>0</v>
      </c>
      <c r="J675" s="15">
        <f t="shared" si="506"/>
        <v>0</v>
      </c>
      <c r="K675" s="15">
        <f t="shared" si="506"/>
        <v>0</v>
      </c>
      <c r="L675" s="15">
        <f t="shared" si="506"/>
        <v>0</v>
      </c>
      <c r="M675" s="15">
        <f t="shared" si="506"/>
        <v>0</v>
      </c>
      <c r="N675" s="15">
        <f t="shared" si="506"/>
        <v>0</v>
      </c>
      <c r="O675" s="15">
        <f t="shared" si="506"/>
        <v>0</v>
      </c>
      <c r="P675" s="15">
        <f t="shared" si="506"/>
        <v>0</v>
      </c>
      <c r="Q675" s="15">
        <f t="shared" si="506"/>
        <v>0</v>
      </c>
      <c r="R675" s="15">
        <f t="shared" si="506"/>
        <v>0</v>
      </c>
      <c r="S675" s="15">
        <f t="shared" si="506"/>
        <v>0</v>
      </c>
    </row>
    <row r="676" spans="2:19" s="2" customFormat="1" ht="12" outlineLevel="1" x14ac:dyDescent="0.3">
      <c r="B676" s="24" t="s">
        <v>22</v>
      </c>
      <c r="C676" s="206">
        <f>ROUND('Bieżąca działalność'!C9,0)</f>
        <v>0</v>
      </c>
      <c r="D676" s="206">
        <f>ROUND('Bieżąca działalność'!D9,0)</f>
        <v>0</v>
      </c>
      <c r="E676" s="206">
        <f>ROUND('Bieżąca działalność'!E9,0)</f>
        <v>0</v>
      </c>
      <c r="F676" s="206">
        <f>ROUND('Bieżąca działalność'!F9,0)</f>
        <v>0</v>
      </c>
      <c r="G676" s="206">
        <f>ROUND('Bieżąca działalność'!G9,0)</f>
        <v>0</v>
      </c>
      <c r="H676" s="206">
        <f>ROUND('Bieżąca działalność'!H9,0)</f>
        <v>0</v>
      </c>
      <c r="I676" s="206">
        <f>ROUND('Bieżąca działalność'!I9,0)</f>
        <v>0</v>
      </c>
      <c r="J676" s="206">
        <f>ROUND('Bieżąca działalność'!J9,0)</f>
        <v>0</v>
      </c>
      <c r="K676" s="206">
        <f>ROUND('Bieżąca działalność'!K9,0)</f>
        <v>0</v>
      </c>
      <c r="L676" s="206">
        <f>ROUND('Bieżąca działalność'!L9,0)</f>
        <v>0</v>
      </c>
      <c r="M676" s="206">
        <f>ROUND('Bieżąca działalność'!M9,0)</f>
        <v>0</v>
      </c>
      <c r="N676" s="206">
        <f>ROUND('Bieżąca działalność'!N9,0)</f>
        <v>0</v>
      </c>
      <c r="O676" s="206">
        <f>ROUND('Bieżąca działalność'!O9,0)</f>
        <v>0</v>
      </c>
      <c r="P676" s="206">
        <f>ROUND('Bieżąca działalność'!P9,0)</f>
        <v>0</v>
      </c>
      <c r="Q676" s="206">
        <f>ROUND('Bieżąca działalność'!Q9,0)</f>
        <v>0</v>
      </c>
      <c r="R676" s="206">
        <f>ROUND('Bieżąca działalność'!R9,0)</f>
        <v>0</v>
      </c>
      <c r="S676" s="206">
        <f>ROUND('Bieżąca działalność'!S9,0)</f>
        <v>0</v>
      </c>
    </row>
    <row r="677" spans="2:19" s="2" customFormat="1" ht="12" outlineLevel="1" x14ac:dyDescent="0.3">
      <c r="B677" s="24" t="s">
        <v>23</v>
      </c>
      <c r="C677" s="206">
        <f>ROUND('Bieżąca działalność'!C10,0)</f>
        <v>0</v>
      </c>
      <c r="D677" s="206">
        <f>ROUND('Bieżąca działalność'!D10,0)</f>
        <v>0</v>
      </c>
      <c r="E677" s="206">
        <f>ROUND('Bieżąca działalność'!E10,0)</f>
        <v>0</v>
      </c>
      <c r="F677" s="206">
        <f>ROUND('Bieżąca działalność'!F10,0)</f>
        <v>0</v>
      </c>
      <c r="G677" s="206">
        <f>ROUND('Bieżąca działalność'!G10,0)</f>
        <v>0</v>
      </c>
      <c r="H677" s="206">
        <f>ROUND('Bieżąca działalność'!H10,0)</f>
        <v>0</v>
      </c>
      <c r="I677" s="206">
        <f>ROUND('Bieżąca działalność'!I10,0)</f>
        <v>0</v>
      </c>
      <c r="J677" s="206">
        <f>ROUND('Bieżąca działalność'!J10,0)</f>
        <v>0</v>
      </c>
      <c r="K677" s="206">
        <f>ROUND('Bieżąca działalność'!K10,0)</f>
        <v>0</v>
      </c>
      <c r="L677" s="206">
        <f>ROUND('Bieżąca działalność'!L10,0)</f>
        <v>0</v>
      </c>
      <c r="M677" s="206">
        <f>ROUND('Bieżąca działalność'!M10,0)</f>
        <v>0</v>
      </c>
      <c r="N677" s="206">
        <f>ROUND('Bieżąca działalność'!N10,0)</f>
        <v>0</v>
      </c>
      <c r="O677" s="206">
        <f>ROUND('Bieżąca działalność'!O10,0)</f>
        <v>0</v>
      </c>
      <c r="P677" s="206">
        <f>ROUND('Bieżąca działalność'!P10,0)</f>
        <v>0</v>
      </c>
      <c r="Q677" s="206">
        <f>ROUND('Bieżąca działalność'!Q10,0)</f>
        <v>0</v>
      </c>
      <c r="R677" s="206">
        <f>ROUND('Bieżąca działalność'!R10,0)</f>
        <v>0</v>
      </c>
      <c r="S677" s="206">
        <f>ROUND('Bieżąca działalność'!S10,0)</f>
        <v>0</v>
      </c>
    </row>
    <row r="678" spans="2:19" s="2" customFormat="1" ht="12" outlineLevel="1" x14ac:dyDescent="0.3">
      <c r="B678" s="24" t="s">
        <v>24</v>
      </c>
      <c r="C678" s="206">
        <f>ROUND('Bieżąca działalność'!C11,0)</f>
        <v>0</v>
      </c>
      <c r="D678" s="206">
        <f>ROUND('Bieżąca działalność'!D11,0)</f>
        <v>0</v>
      </c>
      <c r="E678" s="206">
        <f>ROUND('Bieżąca działalność'!E11,0)</f>
        <v>0</v>
      </c>
      <c r="F678" s="206">
        <f>ROUND('Bieżąca działalność'!F11,0)</f>
        <v>0</v>
      </c>
      <c r="G678" s="206">
        <f>ROUND('Bieżąca działalność'!G11,0)</f>
        <v>0</v>
      </c>
      <c r="H678" s="206">
        <f>ROUND('Bieżąca działalność'!H11,0)</f>
        <v>0</v>
      </c>
      <c r="I678" s="206">
        <f>ROUND('Bieżąca działalność'!I11,0)</f>
        <v>0</v>
      </c>
      <c r="J678" s="206">
        <f>ROUND('Bieżąca działalność'!J11,0)</f>
        <v>0</v>
      </c>
      <c r="K678" s="206">
        <f>ROUND('Bieżąca działalność'!K11,0)</f>
        <v>0</v>
      </c>
      <c r="L678" s="206">
        <f>ROUND('Bieżąca działalność'!L11,0)</f>
        <v>0</v>
      </c>
      <c r="M678" s="206">
        <f>ROUND('Bieżąca działalność'!M11,0)</f>
        <v>0</v>
      </c>
      <c r="N678" s="206">
        <f>ROUND('Bieżąca działalność'!N11,0)</f>
        <v>0</v>
      </c>
      <c r="O678" s="206">
        <f>ROUND('Bieżąca działalność'!O11,0)</f>
        <v>0</v>
      </c>
      <c r="P678" s="206">
        <f>ROUND('Bieżąca działalność'!P11,0)</f>
        <v>0</v>
      </c>
      <c r="Q678" s="206">
        <f>ROUND('Bieżąca działalność'!Q11,0)</f>
        <v>0</v>
      </c>
      <c r="R678" s="206">
        <f>ROUND('Bieżąca działalność'!R11,0)</f>
        <v>0</v>
      </c>
      <c r="S678" s="206">
        <f>ROUND('Bieżąca działalność'!S11,0)</f>
        <v>0</v>
      </c>
    </row>
    <row r="679" spans="2:19" s="2" customFormat="1" ht="12" outlineLevel="1" x14ac:dyDescent="0.3">
      <c r="B679" s="24" t="s">
        <v>25</v>
      </c>
      <c r="C679" s="206">
        <f>ROUND('Bieżąca działalność'!C12,0)</f>
        <v>0</v>
      </c>
      <c r="D679" s="206">
        <f>ROUND('Bieżąca działalność'!D12,0)</f>
        <v>0</v>
      </c>
      <c r="E679" s="206">
        <f>ROUND('Bieżąca działalność'!E12,0)</f>
        <v>0</v>
      </c>
      <c r="F679" s="206">
        <f>ROUND('Bieżąca działalność'!F12,0)</f>
        <v>0</v>
      </c>
      <c r="G679" s="206">
        <f>ROUND('Bieżąca działalność'!G12,0)</f>
        <v>0</v>
      </c>
      <c r="H679" s="206">
        <f>ROUND('Bieżąca działalność'!H12,0)</f>
        <v>0</v>
      </c>
      <c r="I679" s="206">
        <f>ROUND('Bieżąca działalność'!I12,0)</f>
        <v>0</v>
      </c>
      <c r="J679" s="206">
        <f>ROUND('Bieżąca działalność'!J12,0)</f>
        <v>0</v>
      </c>
      <c r="K679" s="206">
        <f>ROUND('Bieżąca działalność'!K12,0)</f>
        <v>0</v>
      </c>
      <c r="L679" s="206">
        <f>ROUND('Bieżąca działalność'!L12,0)</f>
        <v>0</v>
      </c>
      <c r="M679" s="206">
        <f>ROUND('Bieżąca działalność'!M12,0)</f>
        <v>0</v>
      </c>
      <c r="N679" s="206">
        <f>ROUND('Bieżąca działalność'!N12,0)</f>
        <v>0</v>
      </c>
      <c r="O679" s="206">
        <f>ROUND('Bieżąca działalność'!O12,0)</f>
        <v>0</v>
      </c>
      <c r="P679" s="206">
        <f>ROUND('Bieżąca działalność'!P12,0)</f>
        <v>0</v>
      </c>
      <c r="Q679" s="206">
        <f>ROUND('Bieżąca działalność'!Q12,0)</f>
        <v>0</v>
      </c>
      <c r="R679" s="206">
        <f>ROUND('Bieżąca działalność'!R12,0)</f>
        <v>0</v>
      </c>
      <c r="S679" s="206">
        <f>ROUND('Bieżąca działalność'!S12,0)</f>
        <v>0</v>
      </c>
    </row>
    <row r="680" spans="2:19" s="2" customFormat="1" ht="12" outlineLevel="1" x14ac:dyDescent="0.3">
      <c r="B680" s="24" t="s">
        <v>26</v>
      </c>
      <c r="C680" s="206">
        <f>ROUND('Bieżąca działalność'!C13,0)</f>
        <v>0</v>
      </c>
      <c r="D680" s="206">
        <f>ROUND('Bieżąca działalność'!D13,0)</f>
        <v>0</v>
      </c>
      <c r="E680" s="206">
        <f>ROUND('Bieżąca działalność'!E13,0)</f>
        <v>0</v>
      </c>
      <c r="F680" s="206">
        <f>ROUND('Bieżąca działalność'!F13,0)</f>
        <v>0</v>
      </c>
      <c r="G680" s="206">
        <f>ROUND('Bieżąca działalność'!G13,0)</f>
        <v>0</v>
      </c>
      <c r="H680" s="206">
        <f>ROUND('Bieżąca działalność'!H13,0)</f>
        <v>0</v>
      </c>
      <c r="I680" s="206">
        <f>ROUND('Bieżąca działalność'!I13,0)</f>
        <v>0</v>
      </c>
      <c r="J680" s="206">
        <f>ROUND('Bieżąca działalność'!J13,0)</f>
        <v>0</v>
      </c>
      <c r="K680" s="206">
        <f>ROUND('Bieżąca działalność'!K13,0)</f>
        <v>0</v>
      </c>
      <c r="L680" s="206">
        <f>ROUND('Bieżąca działalność'!L13,0)</f>
        <v>0</v>
      </c>
      <c r="M680" s="206">
        <f>ROUND('Bieżąca działalność'!M13,0)</f>
        <v>0</v>
      </c>
      <c r="N680" s="206">
        <f>ROUND('Bieżąca działalność'!N13,0)</f>
        <v>0</v>
      </c>
      <c r="O680" s="206">
        <f>ROUND('Bieżąca działalność'!O13,0)</f>
        <v>0</v>
      </c>
      <c r="P680" s="206">
        <f>ROUND('Bieżąca działalność'!P13,0)</f>
        <v>0</v>
      </c>
      <c r="Q680" s="206">
        <f>ROUND('Bieżąca działalność'!Q13,0)</f>
        <v>0</v>
      </c>
      <c r="R680" s="206">
        <f>ROUND('Bieżąca działalność'!R13,0)</f>
        <v>0</v>
      </c>
      <c r="S680" s="206">
        <f>ROUND('Bieżąca działalność'!S13,0)</f>
        <v>0</v>
      </c>
    </row>
    <row r="681" spans="2:19" s="2" customFormat="1" ht="12" outlineLevel="1" x14ac:dyDescent="0.3">
      <c r="B681" s="25" t="s">
        <v>27</v>
      </c>
      <c r="C681" s="206">
        <f>ROUND('Bieżąca działalność'!C14,0)</f>
        <v>0</v>
      </c>
      <c r="D681" s="206">
        <f>ROUND('Bieżąca działalność'!D14,0)</f>
        <v>0</v>
      </c>
      <c r="E681" s="206">
        <f>ROUND('Bieżąca działalność'!E14,0)</f>
        <v>0</v>
      </c>
      <c r="F681" s="206">
        <f>ROUND('Bieżąca działalność'!F14,0)</f>
        <v>0</v>
      </c>
      <c r="G681" s="206">
        <f>ROUND('Bieżąca działalność'!G14,0)</f>
        <v>0</v>
      </c>
      <c r="H681" s="206">
        <f>ROUND('Bieżąca działalność'!H14,0)</f>
        <v>0</v>
      </c>
      <c r="I681" s="206">
        <f>ROUND('Bieżąca działalność'!I14,0)</f>
        <v>0</v>
      </c>
      <c r="J681" s="206">
        <f>ROUND('Bieżąca działalność'!J14,0)</f>
        <v>0</v>
      </c>
      <c r="K681" s="206">
        <f>ROUND('Bieżąca działalność'!K14,0)</f>
        <v>0</v>
      </c>
      <c r="L681" s="206">
        <f>ROUND('Bieżąca działalność'!L14,0)</f>
        <v>0</v>
      </c>
      <c r="M681" s="206">
        <f>ROUND('Bieżąca działalność'!M14,0)</f>
        <v>0</v>
      </c>
      <c r="N681" s="206">
        <f>ROUND('Bieżąca działalność'!N14,0)</f>
        <v>0</v>
      </c>
      <c r="O681" s="206">
        <f>ROUND('Bieżąca działalność'!O14,0)</f>
        <v>0</v>
      </c>
      <c r="P681" s="206">
        <f>ROUND('Bieżąca działalność'!P14,0)</f>
        <v>0</v>
      </c>
      <c r="Q681" s="206">
        <f>ROUND('Bieżąca działalność'!Q14,0)</f>
        <v>0</v>
      </c>
      <c r="R681" s="206">
        <f>ROUND('Bieżąca działalność'!R14,0)</f>
        <v>0</v>
      </c>
      <c r="S681" s="206">
        <f>ROUND('Bieżąca działalność'!S14,0)</f>
        <v>0</v>
      </c>
    </row>
    <row r="682" spans="2:19" s="2" customFormat="1" ht="12" outlineLevel="1" x14ac:dyDescent="0.3">
      <c r="B682" s="23" t="s">
        <v>28</v>
      </c>
      <c r="C682" s="206">
        <f>ROUND('Bieżąca działalność'!C15,0)</f>
        <v>0</v>
      </c>
      <c r="D682" s="206">
        <f>ROUND('Bieżąca działalność'!D15,0)</f>
        <v>0</v>
      </c>
      <c r="E682" s="206">
        <f>ROUND('Bieżąca działalność'!E15,0)</f>
        <v>0</v>
      </c>
      <c r="F682" s="206">
        <f>ROUND('Bieżąca działalność'!F15,0)</f>
        <v>0</v>
      </c>
      <c r="G682" s="206">
        <f>ROUND('Bieżąca działalność'!G15,0)</f>
        <v>0</v>
      </c>
      <c r="H682" s="206">
        <f>ROUND('Bieżąca działalność'!H15,0)</f>
        <v>0</v>
      </c>
      <c r="I682" s="206">
        <f>ROUND('Bieżąca działalność'!I15,0)</f>
        <v>0</v>
      </c>
      <c r="J682" s="206">
        <f>ROUND('Bieżąca działalność'!J15,0)</f>
        <v>0</v>
      </c>
      <c r="K682" s="206">
        <f>ROUND('Bieżąca działalność'!K15,0)</f>
        <v>0</v>
      </c>
      <c r="L682" s="206">
        <f>ROUND('Bieżąca działalność'!L15,0)</f>
        <v>0</v>
      </c>
      <c r="M682" s="206">
        <f>ROUND('Bieżąca działalność'!M15,0)</f>
        <v>0</v>
      </c>
      <c r="N682" s="206">
        <f>ROUND('Bieżąca działalność'!N15,0)</f>
        <v>0</v>
      </c>
      <c r="O682" s="206">
        <f>ROUND('Bieżąca działalność'!O15,0)</f>
        <v>0</v>
      </c>
      <c r="P682" s="206">
        <f>ROUND('Bieżąca działalność'!P15,0)</f>
        <v>0</v>
      </c>
      <c r="Q682" s="206">
        <f>ROUND('Bieżąca działalność'!Q15,0)</f>
        <v>0</v>
      </c>
      <c r="R682" s="206">
        <f>ROUND('Bieżąca działalność'!R15,0)</f>
        <v>0</v>
      </c>
      <c r="S682" s="206">
        <f>ROUND('Bieżąca działalność'!S15,0)</f>
        <v>0</v>
      </c>
    </row>
    <row r="683" spans="2:19" s="2" customFormat="1" ht="12" outlineLevel="1" x14ac:dyDescent="0.3">
      <c r="B683" s="23" t="s">
        <v>29</v>
      </c>
      <c r="C683" s="206">
        <f>ROUND('Bieżąca działalność'!C16,0)</f>
        <v>0</v>
      </c>
      <c r="D683" s="206">
        <f>ROUND('Bieżąca działalność'!D16,0)</f>
        <v>0</v>
      </c>
      <c r="E683" s="206">
        <f>ROUND('Bieżąca działalność'!E16,0)</f>
        <v>0</v>
      </c>
      <c r="F683" s="206">
        <f>ROUND('Bieżąca działalność'!F16,0)</f>
        <v>0</v>
      </c>
      <c r="G683" s="206">
        <f>ROUND('Bieżąca działalność'!G16,0)</f>
        <v>0</v>
      </c>
      <c r="H683" s="206">
        <f>ROUND('Bieżąca działalność'!H16,0)</f>
        <v>0</v>
      </c>
      <c r="I683" s="206">
        <f>ROUND('Bieżąca działalność'!I16,0)</f>
        <v>0</v>
      </c>
      <c r="J683" s="206">
        <f>ROUND('Bieżąca działalność'!J16,0)</f>
        <v>0</v>
      </c>
      <c r="K683" s="206">
        <f>ROUND('Bieżąca działalność'!K16,0)</f>
        <v>0</v>
      </c>
      <c r="L683" s="206">
        <f>ROUND('Bieżąca działalność'!L16,0)</f>
        <v>0</v>
      </c>
      <c r="M683" s="206">
        <f>ROUND('Bieżąca działalność'!M16,0)</f>
        <v>0</v>
      </c>
      <c r="N683" s="206">
        <f>ROUND('Bieżąca działalność'!N16,0)</f>
        <v>0</v>
      </c>
      <c r="O683" s="206">
        <f>ROUND('Bieżąca działalność'!O16,0)</f>
        <v>0</v>
      </c>
      <c r="P683" s="206">
        <f>ROUND('Bieżąca działalność'!P16,0)</f>
        <v>0</v>
      </c>
      <c r="Q683" s="206">
        <f>ROUND('Bieżąca działalność'!Q16,0)</f>
        <v>0</v>
      </c>
      <c r="R683" s="206">
        <f>ROUND('Bieżąca działalność'!R16,0)</f>
        <v>0</v>
      </c>
      <c r="S683" s="206">
        <f>ROUND('Bieżąca działalność'!S16,0)</f>
        <v>0</v>
      </c>
    </row>
    <row r="684" spans="2:19" s="2" customFormat="1" ht="12" outlineLevel="1" x14ac:dyDescent="0.3">
      <c r="B684" s="26" t="s">
        <v>30</v>
      </c>
      <c r="C684" s="206">
        <f>ROUND('Bieżąca działalność'!C17,0)</f>
        <v>0</v>
      </c>
      <c r="D684" s="206">
        <f>ROUND('Bieżąca działalność'!D17,0)</f>
        <v>0</v>
      </c>
      <c r="E684" s="206">
        <f>ROUND('Bieżąca działalność'!E17,0)</f>
        <v>0</v>
      </c>
      <c r="F684" s="206">
        <f>ROUND('Bieżąca działalność'!F17,0)</f>
        <v>0</v>
      </c>
      <c r="G684" s="206">
        <f>ROUND('Bieżąca działalność'!G17,0)</f>
        <v>0</v>
      </c>
      <c r="H684" s="206">
        <f>ROUND('Bieżąca działalność'!H17,0)</f>
        <v>0</v>
      </c>
      <c r="I684" s="206">
        <f>ROUND('Bieżąca działalność'!I17,0)</f>
        <v>0</v>
      </c>
      <c r="J684" s="206">
        <f>ROUND('Bieżąca działalność'!J17,0)</f>
        <v>0</v>
      </c>
      <c r="K684" s="206">
        <f>ROUND('Bieżąca działalność'!K17,0)</f>
        <v>0</v>
      </c>
      <c r="L684" s="206">
        <f>ROUND('Bieżąca działalność'!L17,0)</f>
        <v>0</v>
      </c>
      <c r="M684" s="206">
        <f>ROUND('Bieżąca działalność'!M17,0)</f>
        <v>0</v>
      </c>
      <c r="N684" s="206">
        <f>ROUND('Bieżąca działalność'!N17,0)</f>
        <v>0</v>
      </c>
      <c r="O684" s="206">
        <f>ROUND('Bieżąca działalność'!O17,0)</f>
        <v>0</v>
      </c>
      <c r="P684" s="206">
        <f>ROUND('Bieżąca działalność'!P17,0)</f>
        <v>0</v>
      </c>
      <c r="Q684" s="206">
        <f>ROUND('Bieżąca działalność'!Q17,0)</f>
        <v>0</v>
      </c>
      <c r="R684" s="206">
        <f>ROUND('Bieżąca działalność'!R17,0)</f>
        <v>0</v>
      </c>
      <c r="S684" s="206">
        <f>ROUND('Bieżąca działalność'!S17,0)</f>
        <v>0</v>
      </c>
    </row>
    <row r="685" spans="2:19" s="2" customFormat="1" ht="12" outlineLevel="1" x14ac:dyDescent="0.3">
      <c r="B685" s="20" t="s">
        <v>31</v>
      </c>
      <c r="C685" s="21">
        <f t="shared" ref="C685:S685" si="507">ROUND(C686+C687+C689+C692,0)</f>
        <v>0</v>
      </c>
      <c r="D685" s="21">
        <f t="shared" si="507"/>
        <v>0</v>
      </c>
      <c r="E685" s="21">
        <f t="shared" si="507"/>
        <v>0</v>
      </c>
      <c r="F685" s="21">
        <f t="shared" si="507"/>
        <v>0</v>
      </c>
      <c r="G685" s="21">
        <f t="shared" si="507"/>
        <v>0</v>
      </c>
      <c r="H685" s="21">
        <f t="shared" si="507"/>
        <v>0</v>
      </c>
      <c r="I685" s="21">
        <f t="shared" si="507"/>
        <v>0</v>
      </c>
      <c r="J685" s="21">
        <f t="shared" si="507"/>
        <v>0</v>
      </c>
      <c r="K685" s="21">
        <f t="shared" si="507"/>
        <v>0</v>
      </c>
      <c r="L685" s="21">
        <f t="shared" si="507"/>
        <v>0</v>
      </c>
      <c r="M685" s="21">
        <f t="shared" si="507"/>
        <v>0</v>
      </c>
      <c r="N685" s="21">
        <f t="shared" si="507"/>
        <v>0</v>
      </c>
      <c r="O685" s="21">
        <f t="shared" si="507"/>
        <v>0</v>
      </c>
      <c r="P685" s="21">
        <f t="shared" si="507"/>
        <v>0</v>
      </c>
      <c r="Q685" s="21">
        <f t="shared" si="507"/>
        <v>0</v>
      </c>
      <c r="R685" s="21">
        <f t="shared" si="507"/>
        <v>0</v>
      </c>
      <c r="S685" s="21">
        <f t="shared" si="507"/>
        <v>0</v>
      </c>
    </row>
    <row r="686" spans="2:19" s="2" customFormat="1" ht="12" outlineLevel="1" x14ac:dyDescent="0.3">
      <c r="B686" s="22" t="s">
        <v>32</v>
      </c>
      <c r="C686" s="206">
        <f>ROUND('Bieżąca działalność'!C19,0)</f>
        <v>0</v>
      </c>
      <c r="D686" s="206">
        <f>ROUND('Bieżąca działalność'!D19,0)</f>
        <v>0</v>
      </c>
      <c r="E686" s="206">
        <f>ROUND('Bieżąca działalność'!E19,0)</f>
        <v>0</v>
      </c>
      <c r="F686" s="206">
        <f>ROUND('Bieżąca działalność'!F19,0)</f>
        <v>0</v>
      </c>
      <c r="G686" s="206">
        <f>ROUND('Bieżąca działalność'!G19,0)</f>
        <v>0</v>
      </c>
      <c r="H686" s="206">
        <f>ROUND('Bieżąca działalność'!H19,0)</f>
        <v>0</v>
      </c>
      <c r="I686" s="206">
        <f>ROUND('Bieżąca działalność'!I19,0)</f>
        <v>0</v>
      </c>
      <c r="J686" s="206">
        <f>ROUND('Bieżąca działalność'!J19,0)</f>
        <v>0</v>
      </c>
      <c r="K686" s="206">
        <f>ROUND('Bieżąca działalność'!K19,0)</f>
        <v>0</v>
      </c>
      <c r="L686" s="206">
        <f>ROUND('Bieżąca działalność'!L19,0)</f>
        <v>0</v>
      </c>
      <c r="M686" s="206">
        <f>ROUND('Bieżąca działalność'!M19,0)</f>
        <v>0</v>
      </c>
      <c r="N686" s="206">
        <f>ROUND('Bieżąca działalność'!N19,0)</f>
        <v>0</v>
      </c>
      <c r="O686" s="206">
        <f>ROUND('Bieżąca działalność'!O19,0)</f>
        <v>0</v>
      </c>
      <c r="P686" s="206">
        <f>ROUND('Bieżąca działalność'!P19,0)</f>
        <v>0</v>
      </c>
      <c r="Q686" s="206">
        <f>ROUND('Bieżąca działalność'!Q19,0)</f>
        <v>0</v>
      </c>
      <c r="R686" s="206">
        <f>ROUND('Bieżąca działalność'!R19,0)</f>
        <v>0</v>
      </c>
      <c r="S686" s="206">
        <f>ROUND('Bieżąca działalność'!S19,0)</f>
        <v>0</v>
      </c>
    </row>
    <row r="687" spans="2:19" s="2" customFormat="1" ht="12" outlineLevel="1" x14ac:dyDescent="0.3">
      <c r="B687" s="23" t="s">
        <v>33</v>
      </c>
      <c r="C687" s="206">
        <f>ROUND('Bieżąca działalność'!C20,0)</f>
        <v>0</v>
      </c>
      <c r="D687" s="206">
        <f>ROUND('Bieżąca działalność'!D20,0)</f>
        <v>0</v>
      </c>
      <c r="E687" s="206">
        <f>ROUND('Bieżąca działalność'!E20,0)</f>
        <v>0</v>
      </c>
      <c r="F687" s="206">
        <f>ROUND('Bieżąca działalność'!F20,0)</f>
        <v>0</v>
      </c>
      <c r="G687" s="206">
        <f>ROUND('Bieżąca działalność'!G20,0)</f>
        <v>0</v>
      </c>
      <c r="H687" s="206">
        <f>ROUND('Bieżąca działalność'!H20,0)</f>
        <v>0</v>
      </c>
      <c r="I687" s="206">
        <f>ROUND('Bieżąca działalność'!I20,0)</f>
        <v>0</v>
      </c>
      <c r="J687" s="206">
        <f>ROUND('Bieżąca działalność'!J20,0)</f>
        <v>0</v>
      </c>
      <c r="K687" s="206">
        <f>ROUND('Bieżąca działalność'!K20,0)</f>
        <v>0</v>
      </c>
      <c r="L687" s="206">
        <f>ROUND('Bieżąca działalność'!L20,0)</f>
        <v>0</v>
      </c>
      <c r="M687" s="206">
        <f>ROUND('Bieżąca działalność'!M20,0)</f>
        <v>0</v>
      </c>
      <c r="N687" s="206">
        <f>ROUND('Bieżąca działalność'!N20,0)</f>
        <v>0</v>
      </c>
      <c r="O687" s="206">
        <f>ROUND('Bieżąca działalność'!O20,0)</f>
        <v>0</v>
      </c>
      <c r="P687" s="206">
        <f>ROUND('Bieżąca działalność'!P20,0)</f>
        <v>0</v>
      </c>
      <c r="Q687" s="206">
        <f>ROUND('Bieżąca działalność'!Q20,0)</f>
        <v>0</v>
      </c>
      <c r="R687" s="206">
        <f>ROUND('Bieżąca działalność'!R20,0)</f>
        <v>0</v>
      </c>
      <c r="S687" s="206">
        <f>ROUND('Bieżąca działalność'!S20,0)</f>
        <v>0</v>
      </c>
    </row>
    <row r="688" spans="2:19" s="2" customFormat="1" ht="12" outlineLevel="1" x14ac:dyDescent="0.3">
      <c r="B688" s="28" t="s">
        <v>166</v>
      </c>
      <c r="C688" s="206">
        <f>ROUND('Bieżąca działalność'!C21,0)</f>
        <v>0</v>
      </c>
      <c r="D688" s="206">
        <f>ROUND('Bieżąca działalność'!D21,0)</f>
        <v>0</v>
      </c>
      <c r="E688" s="206">
        <f>ROUND('Bieżąca działalność'!E21,0)</f>
        <v>0</v>
      </c>
      <c r="F688" s="206">
        <f>ROUND('Bieżąca działalność'!F21,0)</f>
        <v>0</v>
      </c>
      <c r="G688" s="206">
        <f>ROUND('Bieżąca działalność'!G21,0)</f>
        <v>0</v>
      </c>
      <c r="H688" s="206">
        <f>ROUND('Bieżąca działalność'!H21,0)</f>
        <v>0</v>
      </c>
      <c r="I688" s="206">
        <f>ROUND('Bieżąca działalność'!I21,0)</f>
        <v>0</v>
      </c>
      <c r="J688" s="206">
        <f>ROUND('Bieżąca działalność'!J21,0)</f>
        <v>0</v>
      </c>
      <c r="K688" s="206">
        <f>ROUND('Bieżąca działalność'!K21,0)</f>
        <v>0</v>
      </c>
      <c r="L688" s="206">
        <f>ROUND('Bieżąca działalność'!L21,0)</f>
        <v>0</v>
      </c>
      <c r="M688" s="206">
        <f>ROUND('Bieżąca działalność'!M21,0)</f>
        <v>0</v>
      </c>
      <c r="N688" s="206">
        <f>ROUND('Bieżąca działalność'!N21,0)</f>
        <v>0</v>
      </c>
      <c r="O688" s="206">
        <f>ROUND('Bieżąca działalność'!O21,0)</f>
        <v>0</v>
      </c>
      <c r="P688" s="206">
        <f>ROUND('Bieżąca działalność'!P21,0)</f>
        <v>0</v>
      </c>
      <c r="Q688" s="206">
        <f>ROUND('Bieżąca działalność'!Q21,0)</f>
        <v>0</v>
      </c>
      <c r="R688" s="206">
        <f>ROUND('Bieżąca działalność'!R21,0)</f>
        <v>0</v>
      </c>
      <c r="S688" s="206">
        <f>ROUND('Bieżąca działalność'!S21,0)</f>
        <v>0</v>
      </c>
    </row>
    <row r="689" spans="2:19" s="2" customFormat="1" ht="12" outlineLevel="1" x14ac:dyDescent="0.3">
      <c r="B689" s="23" t="s">
        <v>34</v>
      </c>
      <c r="C689" s="14">
        <f>ROUND(C690+C691,0)</f>
        <v>0</v>
      </c>
      <c r="D689" s="14">
        <f t="shared" ref="D689:S689" si="508">ROUND(D690+D691,0)</f>
        <v>0</v>
      </c>
      <c r="E689" s="14">
        <f t="shared" si="508"/>
        <v>0</v>
      </c>
      <c r="F689" s="14">
        <f t="shared" si="508"/>
        <v>0</v>
      </c>
      <c r="G689" s="14">
        <f t="shared" si="508"/>
        <v>0</v>
      </c>
      <c r="H689" s="14">
        <f t="shared" si="508"/>
        <v>0</v>
      </c>
      <c r="I689" s="14">
        <f t="shared" si="508"/>
        <v>0</v>
      </c>
      <c r="J689" s="14">
        <f t="shared" si="508"/>
        <v>0</v>
      </c>
      <c r="K689" s="14">
        <f t="shared" si="508"/>
        <v>0</v>
      </c>
      <c r="L689" s="14">
        <f t="shared" si="508"/>
        <v>0</v>
      </c>
      <c r="M689" s="14">
        <f t="shared" si="508"/>
        <v>0</v>
      </c>
      <c r="N689" s="14">
        <f t="shared" si="508"/>
        <v>0</v>
      </c>
      <c r="O689" s="14">
        <f t="shared" si="508"/>
        <v>0</v>
      </c>
      <c r="P689" s="14">
        <f t="shared" si="508"/>
        <v>0</v>
      </c>
      <c r="Q689" s="14">
        <f t="shared" si="508"/>
        <v>0</v>
      </c>
      <c r="R689" s="14">
        <f t="shared" si="508"/>
        <v>0</v>
      </c>
      <c r="S689" s="14">
        <f t="shared" si="508"/>
        <v>0</v>
      </c>
    </row>
    <row r="690" spans="2:19" s="2" customFormat="1" ht="12" outlineLevel="1" x14ac:dyDescent="0.3">
      <c r="B690" s="27" t="s">
        <v>146</v>
      </c>
      <c r="C690" s="206">
        <f>ROUND('Bieżąca działalność'!C23,0)</f>
        <v>0</v>
      </c>
      <c r="D690" s="206">
        <f>ROUND('Bieżąca działalność'!D23,0)</f>
        <v>0</v>
      </c>
      <c r="E690" s="206">
        <f>ROUND('Bieżąca działalność'!E23,0)</f>
        <v>0</v>
      </c>
      <c r="F690" s="206">
        <f>ROUND('Bieżąca działalność'!F23,0)</f>
        <v>0</v>
      </c>
      <c r="G690" s="206">
        <f>ROUND('Bieżąca działalność'!G23,0)</f>
        <v>0</v>
      </c>
      <c r="H690" s="206">
        <f>ROUND('Bieżąca działalność'!H23,0)</f>
        <v>0</v>
      </c>
      <c r="I690" s="206">
        <f>ROUND('Bieżąca działalność'!I23,0)</f>
        <v>0</v>
      </c>
      <c r="J690" s="206">
        <f>ROUND('Bieżąca działalność'!J23,0)</f>
        <v>0</v>
      </c>
      <c r="K690" s="206">
        <f>ROUND('Bieżąca działalność'!K23,0)</f>
        <v>0</v>
      </c>
      <c r="L690" s="206">
        <f>ROUND('Bieżąca działalność'!L23,0)</f>
        <v>0</v>
      </c>
      <c r="M690" s="206">
        <f>ROUND('Bieżąca działalność'!M23,0)</f>
        <v>0</v>
      </c>
      <c r="N690" s="206">
        <f>ROUND('Bieżąca działalność'!N23,0)</f>
        <v>0</v>
      </c>
      <c r="O690" s="206">
        <f>ROUND('Bieżąca działalność'!O23,0)</f>
        <v>0</v>
      </c>
      <c r="P690" s="206">
        <f>ROUND('Bieżąca działalność'!P23,0)</f>
        <v>0</v>
      </c>
      <c r="Q690" s="206">
        <f>ROUND('Bieżąca działalność'!Q23,0)</f>
        <v>0</v>
      </c>
      <c r="R690" s="206">
        <f>ROUND('Bieżąca działalność'!R23,0)</f>
        <v>0</v>
      </c>
      <c r="S690" s="206">
        <f>ROUND('Bieżąca działalność'!S23,0)</f>
        <v>0</v>
      </c>
    </row>
    <row r="691" spans="2:19" s="2" customFormat="1" ht="12" outlineLevel="1" x14ac:dyDescent="0.3">
      <c r="B691" s="25" t="s">
        <v>147</v>
      </c>
      <c r="C691" s="206">
        <f>ROUND('Bieżąca działalność'!C24,0)</f>
        <v>0</v>
      </c>
      <c r="D691" s="206">
        <f>ROUND('Bieżąca działalność'!D24,0)</f>
        <v>0</v>
      </c>
      <c r="E691" s="206">
        <f>ROUND('Bieżąca działalność'!E24,0)</f>
        <v>0</v>
      </c>
      <c r="F691" s="206">
        <f>ROUND('Bieżąca działalność'!F24,0)</f>
        <v>0</v>
      </c>
      <c r="G691" s="206">
        <f>ROUND('Bieżąca działalność'!G24,0)</f>
        <v>0</v>
      </c>
      <c r="H691" s="206">
        <f>ROUND('Bieżąca działalność'!H24,0)</f>
        <v>0</v>
      </c>
      <c r="I691" s="206">
        <f>ROUND('Bieżąca działalność'!I24,0)</f>
        <v>0</v>
      </c>
      <c r="J691" s="206">
        <f>ROUND('Bieżąca działalność'!J24,0)</f>
        <v>0</v>
      </c>
      <c r="K691" s="206">
        <f>ROUND('Bieżąca działalność'!K24,0)</f>
        <v>0</v>
      </c>
      <c r="L691" s="206">
        <f>ROUND('Bieżąca działalność'!L24,0)</f>
        <v>0</v>
      </c>
      <c r="M691" s="206">
        <f>ROUND('Bieżąca działalność'!M24,0)</f>
        <v>0</v>
      </c>
      <c r="N691" s="206">
        <f>ROUND('Bieżąca działalność'!N24,0)</f>
        <v>0</v>
      </c>
      <c r="O691" s="206">
        <f>ROUND('Bieżąca działalność'!O24,0)</f>
        <v>0</v>
      </c>
      <c r="P691" s="206">
        <f>ROUND('Bieżąca działalność'!P24,0)</f>
        <v>0</v>
      </c>
      <c r="Q691" s="206">
        <f>ROUND('Bieżąca działalność'!Q24,0)</f>
        <v>0</v>
      </c>
      <c r="R691" s="206">
        <f>ROUND('Bieżąca działalność'!R24,0)</f>
        <v>0</v>
      </c>
      <c r="S691" s="206">
        <f>ROUND('Bieżąca działalność'!S24,0)</f>
        <v>0</v>
      </c>
    </row>
    <row r="692" spans="2:19" s="2" customFormat="1" ht="12" outlineLevel="1" x14ac:dyDescent="0.3">
      <c r="B692" s="23" t="s">
        <v>35</v>
      </c>
      <c r="C692" s="206">
        <f>ROUND('Bieżąca działalność'!C25,0)</f>
        <v>0</v>
      </c>
      <c r="D692" s="206">
        <f>ROUND('Bieżąca działalność'!D25,0)</f>
        <v>0</v>
      </c>
      <c r="E692" s="206">
        <f>ROUND('Bieżąca działalność'!E25,0)</f>
        <v>0</v>
      </c>
      <c r="F692" s="206">
        <f>ROUND('Bieżąca działalność'!F25,0)</f>
        <v>0</v>
      </c>
      <c r="G692" s="206">
        <f>ROUND('Bieżąca działalność'!G25,0)</f>
        <v>0</v>
      </c>
      <c r="H692" s="206">
        <f>ROUND('Bieżąca działalność'!H25,0)</f>
        <v>0</v>
      </c>
      <c r="I692" s="206">
        <f>ROUND('Bieżąca działalność'!I25,0)</f>
        <v>0</v>
      </c>
      <c r="J692" s="206">
        <f>ROUND('Bieżąca działalność'!J25,0)</f>
        <v>0</v>
      </c>
      <c r="K692" s="206">
        <f>ROUND('Bieżąca działalność'!K25,0)</f>
        <v>0</v>
      </c>
      <c r="L692" s="206">
        <f>ROUND('Bieżąca działalność'!L25,0)</f>
        <v>0</v>
      </c>
      <c r="M692" s="206">
        <f>ROUND('Bieżąca działalność'!M25,0)</f>
        <v>0</v>
      </c>
      <c r="N692" s="206">
        <f>ROUND('Bieżąca działalność'!N25,0)</f>
        <v>0</v>
      </c>
      <c r="O692" s="206">
        <f>ROUND('Bieżąca działalność'!O25,0)</f>
        <v>0</v>
      </c>
      <c r="P692" s="206">
        <f>ROUND('Bieżąca działalność'!P25,0)</f>
        <v>0</v>
      </c>
      <c r="Q692" s="206">
        <f>ROUND('Bieżąca działalność'!Q25,0)</f>
        <v>0</v>
      </c>
      <c r="R692" s="206">
        <f>ROUND('Bieżąca działalność'!R25,0)</f>
        <v>0</v>
      </c>
      <c r="S692" s="206">
        <f>ROUND('Bieżąca działalność'!S25,0)</f>
        <v>0</v>
      </c>
    </row>
    <row r="693" spans="2:19" s="2" customFormat="1" ht="12" outlineLevel="1" x14ac:dyDescent="0.3">
      <c r="B693" s="20" t="s">
        <v>36</v>
      </c>
      <c r="C693" s="21">
        <f t="shared" ref="C693:S693" si="509">ROUND(C672+C685,0)</f>
        <v>0</v>
      </c>
      <c r="D693" s="21">
        <f t="shared" si="509"/>
        <v>0</v>
      </c>
      <c r="E693" s="21">
        <f t="shared" si="509"/>
        <v>0</v>
      </c>
      <c r="F693" s="21">
        <f t="shared" si="509"/>
        <v>0</v>
      </c>
      <c r="G693" s="21">
        <f t="shared" si="509"/>
        <v>0</v>
      </c>
      <c r="H693" s="21">
        <f t="shared" si="509"/>
        <v>0</v>
      </c>
      <c r="I693" s="21">
        <f t="shared" si="509"/>
        <v>0</v>
      </c>
      <c r="J693" s="21">
        <f t="shared" si="509"/>
        <v>0</v>
      </c>
      <c r="K693" s="21">
        <f t="shared" si="509"/>
        <v>0</v>
      </c>
      <c r="L693" s="21">
        <f t="shared" si="509"/>
        <v>0</v>
      </c>
      <c r="M693" s="21">
        <f t="shared" si="509"/>
        <v>0</v>
      </c>
      <c r="N693" s="21">
        <f t="shared" si="509"/>
        <v>0</v>
      </c>
      <c r="O693" s="21">
        <f t="shared" si="509"/>
        <v>0</v>
      </c>
      <c r="P693" s="21">
        <f t="shared" si="509"/>
        <v>0</v>
      </c>
      <c r="Q693" s="21">
        <f t="shared" si="509"/>
        <v>0</v>
      </c>
      <c r="R693" s="21">
        <f t="shared" si="509"/>
        <v>0</v>
      </c>
      <c r="S693" s="21">
        <f t="shared" si="509"/>
        <v>0</v>
      </c>
    </row>
    <row r="694" spans="2:19" s="2" customFormat="1" ht="12" x14ac:dyDescent="0.3">
      <c r="B694" s="34" t="s">
        <v>37</v>
      </c>
      <c r="C694" s="35" t="str">
        <f>IF(ROUND(C713=C693,0),"OK",ROUND(C693-C713,0))</f>
        <v>OK</v>
      </c>
      <c r="D694" s="35" t="str">
        <f t="shared" ref="D694:S694" si="510">IF(ROUND(D713=D693,0),"OK",ROUND(D693-D713,0))</f>
        <v>OK</v>
      </c>
      <c r="E694" s="35" t="str">
        <f t="shared" si="510"/>
        <v>OK</v>
      </c>
      <c r="F694" s="35" t="str">
        <f t="shared" si="510"/>
        <v>OK</v>
      </c>
      <c r="G694" s="35" t="str">
        <f t="shared" si="510"/>
        <v>OK</v>
      </c>
      <c r="H694" s="35" t="str">
        <f t="shared" si="510"/>
        <v>OK</v>
      </c>
      <c r="I694" s="35" t="str">
        <f t="shared" si="510"/>
        <v>OK</v>
      </c>
      <c r="J694" s="35" t="str">
        <f t="shared" si="510"/>
        <v>OK</v>
      </c>
      <c r="K694" s="35" t="str">
        <f t="shared" si="510"/>
        <v>OK</v>
      </c>
      <c r="L694" s="35" t="str">
        <f t="shared" si="510"/>
        <v>OK</v>
      </c>
      <c r="M694" s="35" t="str">
        <f t="shared" si="510"/>
        <v>OK</v>
      </c>
      <c r="N694" s="35" t="str">
        <f t="shared" si="510"/>
        <v>OK</v>
      </c>
      <c r="O694" s="35" t="str">
        <f t="shared" si="510"/>
        <v>OK</v>
      </c>
      <c r="P694" s="35" t="str">
        <f t="shared" si="510"/>
        <v>OK</v>
      </c>
      <c r="Q694" s="35" t="str">
        <f t="shared" si="510"/>
        <v>OK</v>
      </c>
      <c r="R694" s="35" t="str">
        <f t="shared" si="510"/>
        <v>OK</v>
      </c>
      <c r="S694" s="35" t="str">
        <f t="shared" si="510"/>
        <v>OK</v>
      </c>
    </row>
    <row r="695" spans="2:19" s="2" customFormat="1" ht="12" x14ac:dyDescent="0.3">
      <c r="B695" s="18" t="s">
        <v>17</v>
      </c>
      <c r="C695" s="18" t="e">
        <f>C$670</f>
        <v>#N/A</v>
      </c>
      <c r="D695" s="18" t="e">
        <f t="shared" ref="D695:S695" si="511">D$670</f>
        <v>#N/A</v>
      </c>
      <c r="E695" s="18" t="e">
        <f t="shared" si="511"/>
        <v>#N/A</v>
      </c>
      <c r="F695" s="18" t="e">
        <f t="shared" si="511"/>
        <v>#N/A</v>
      </c>
      <c r="G695" s="18" t="e">
        <f t="shared" si="511"/>
        <v>#N/A</v>
      </c>
      <c r="H695" s="18" t="e">
        <f t="shared" si="511"/>
        <v>#N/A</v>
      </c>
      <c r="I695" s="18" t="e">
        <f t="shared" si="511"/>
        <v>#N/A</v>
      </c>
      <c r="J695" s="18" t="e">
        <f t="shared" si="511"/>
        <v>#N/A</v>
      </c>
      <c r="K695" s="18" t="e">
        <f t="shared" si="511"/>
        <v>#N/A</v>
      </c>
      <c r="L695" s="18" t="e">
        <f t="shared" si="511"/>
        <v>#N/A</v>
      </c>
      <c r="M695" s="18" t="e">
        <f t="shared" si="511"/>
        <v>#N/A</v>
      </c>
      <c r="N695" s="18" t="e">
        <f t="shared" si="511"/>
        <v>#N/A</v>
      </c>
      <c r="O695" s="18" t="e">
        <f t="shared" si="511"/>
        <v>#N/A</v>
      </c>
      <c r="P695" s="18" t="e">
        <f t="shared" si="511"/>
        <v>#N/A</v>
      </c>
      <c r="Q695" s="18" t="e">
        <f t="shared" si="511"/>
        <v>#N/A</v>
      </c>
      <c r="R695" s="18" t="e">
        <f t="shared" si="511"/>
        <v>#N/A</v>
      </c>
      <c r="S695" s="18" t="e">
        <f t="shared" si="511"/>
        <v>#N/A</v>
      </c>
    </row>
    <row r="696" spans="2:19" s="2" customFormat="1" ht="12" outlineLevel="1" x14ac:dyDescent="0.3">
      <c r="B696" s="20" t="s">
        <v>38</v>
      </c>
      <c r="C696" s="21">
        <f>ROUND(SUM(C697:C700),0)</f>
        <v>0</v>
      </c>
      <c r="D696" s="21">
        <f>ROUND(SUM(D697:D700),0)</f>
        <v>0</v>
      </c>
      <c r="E696" s="21">
        <f>ROUND(SUM(E697:E700),0)</f>
        <v>0</v>
      </c>
      <c r="F696" s="21">
        <f>ROUND(SUM(F697:F700),0)</f>
        <v>0</v>
      </c>
      <c r="G696" s="21">
        <f t="shared" ref="G696:S696" si="512">ROUND(SUM(G697:G700),0)</f>
        <v>0</v>
      </c>
      <c r="H696" s="21">
        <f t="shared" si="512"/>
        <v>0</v>
      </c>
      <c r="I696" s="21">
        <f t="shared" si="512"/>
        <v>0</v>
      </c>
      <c r="J696" s="21">
        <f t="shared" si="512"/>
        <v>0</v>
      </c>
      <c r="K696" s="21">
        <f t="shared" si="512"/>
        <v>0</v>
      </c>
      <c r="L696" s="21">
        <f t="shared" si="512"/>
        <v>0</v>
      </c>
      <c r="M696" s="21">
        <f t="shared" si="512"/>
        <v>0</v>
      </c>
      <c r="N696" s="21">
        <f t="shared" si="512"/>
        <v>0</v>
      </c>
      <c r="O696" s="21">
        <f t="shared" si="512"/>
        <v>0</v>
      </c>
      <c r="P696" s="21">
        <f t="shared" si="512"/>
        <v>0</v>
      </c>
      <c r="Q696" s="21">
        <f t="shared" si="512"/>
        <v>0</v>
      </c>
      <c r="R696" s="21">
        <f t="shared" si="512"/>
        <v>0</v>
      </c>
      <c r="S696" s="21">
        <f t="shared" si="512"/>
        <v>0</v>
      </c>
    </row>
    <row r="697" spans="2:19" s="2" customFormat="1" ht="12" outlineLevel="1" x14ac:dyDescent="0.3">
      <c r="B697" s="29" t="s">
        <v>39</v>
      </c>
      <c r="C697" s="206">
        <f>ROUND('Bieżąca działalność'!C30,0)</f>
        <v>0</v>
      </c>
      <c r="D697" s="206">
        <f>ROUND('Bieżąca działalność'!D30,0)</f>
        <v>0</v>
      </c>
      <c r="E697" s="206">
        <f>ROUND('Bieżąca działalność'!E30,0)</f>
        <v>0</v>
      </c>
      <c r="F697" s="206">
        <f>ROUND('Bieżąca działalność'!F30,0)</f>
        <v>0</v>
      </c>
      <c r="G697" s="206">
        <f>ROUND('Bieżąca działalność'!G30,0)</f>
        <v>0</v>
      </c>
      <c r="H697" s="206">
        <f>ROUND('Bieżąca działalność'!H30,0)</f>
        <v>0</v>
      </c>
      <c r="I697" s="206">
        <f>ROUND('Bieżąca działalność'!I30,0)</f>
        <v>0</v>
      </c>
      <c r="J697" s="206">
        <f>ROUND('Bieżąca działalność'!J30,0)</f>
        <v>0</v>
      </c>
      <c r="K697" s="206">
        <f>ROUND('Bieżąca działalność'!K30,0)</f>
        <v>0</v>
      </c>
      <c r="L697" s="206">
        <f>ROUND('Bieżąca działalność'!L30,0)</f>
        <v>0</v>
      </c>
      <c r="M697" s="206">
        <f>ROUND('Bieżąca działalność'!M30,0)</f>
        <v>0</v>
      </c>
      <c r="N697" s="206">
        <f>ROUND('Bieżąca działalność'!N30,0)</f>
        <v>0</v>
      </c>
      <c r="O697" s="206">
        <f>ROUND('Bieżąca działalność'!O30,0)</f>
        <v>0</v>
      </c>
      <c r="P697" s="206">
        <f>ROUND('Bieżąca działalność'!P30,0)</f>
        <v>0</v>
      </c>
      <c r="Q697" s="206">
        <f>ROUND('Bieżąca działalność'!Q30,0)</f>
        <v>0</v>
      </c>
      <c r="R697" s="206">
        <f>ROUND('Bieżąca działalność'!R30,0)</f>
        <v>0</v>
      </c>
      <c r="S697" s="206">
        <f>ROUND('Bieżąca działalność'!S30,0)</f>
        <v>0</v>
      </c>
    </row>
    <row r="698" spans="2:19" s="2" customFormat="1" ht="12" outlineLevel="1" x14ac:dyDescent="0.3">
      <c r="B698" s="24" t="s">
        <v>148</v>
      </c>
      <c r="C698" s="206">
        <f>ROUND('Bieżąca działalność'!C31,0)</f>
        <v>0</v>
      </c>
      <c r="D698" s="206">
        <f>ROUND('Bieżąca działalność'!D31,0)</f>
        <v>0</v>
      </c>
      <c r="E698" s="206">
        <f>ROUND('Bieżąca działalność'!E31,0)</f>
        <v>0</v>
      </c>
      <c r="F698" s="206">
        <f>ROUND('Bieżąca działalność'!F31,0)</f>
        <v>0</v>
      </c>
      <c r="G698" s="206">
        <f>ROUND('Bieżąca działalność'!G31,0)</f>
        <v>0</v>
      </c>
      <c r="H698" s="206">
        <f>ROUND('Bieżąca działalność'!H31,0)</f>
        <v>0</v>
      </c>
      <c r="I698" s="206">
        <f>ROUND('Bieżąca działalność'!I31,0)</f>
        <v>0</v>
      </c>
      <c r="J698" s="206">
        <f>ROUND('Bieżąca działalność'!J31,0)</f>
        <v>0</v>
      </c>
      <c r="K698" s="206">
        <f>ROUND('Bieżąca działalność'!K31,0)</f>
        <v>0</v>
      </c>
      <c r="L698" s="206">
        <f>ROUND('Bieżąca działalność'!L31,0)</f>
        <v>0</v>
      </c>
      <c r="M698" s="206">
        <f>ROUND('Bieżąca działalność'!M31,0)</f>
        <v>0</v>
      </c>
      <c r="N698" s="206">
        <f>ROUND('Bieżąca działalność'!N31,0)</f>
        <v>0</v>
      </c>
      <c r="O698" s="206">
        <f>ROUND('Bieżąca działalność'!O31,0)</f>
        <v>0</v>
      </c>
      <c r="P698" s="206">
        <f>ROUND('Bieżąca działalność'!P31,0)</f>
        <v>0</v>
      </c>
      <c r="Q698" s="206">
        <f>ROUND('Bieżąca działalność'!Q31,0)</f>
        <v>0</v>
      </c>
      <c r="R698" s="206">
        <f>ROUND('Bieżąca działalność'!R31,0)</f>
        <v>0</v>
      </c>
      <c r="S698" s="206">
        <f>ROUND('Bieżąca działalność'!S31,0)</f>
        <v>0</v>
      </c>
    </row>
    <row r="699" spans="2:19" s="2" customFormat="1" ht="12" outlineLevel="1" x14ac:dyDescent="0.3">
      <c r="B699" s="24" t="s">
        <v>149</v>
      </c>
      <c r="C699" s="206">
        <f>ROUND('Bieżąca działalność'!C32,0)</f>
        <v>0</v>
      </c>
      <c r="D699" s="206">
        <f>ROUND('Bieżąca działalność'!D32,0)</f>
        <v>0</v>
      </c>
      <c r="E699" s="206">
        <f>ROUND('Bieżąca działalność'!E32,0)</f>
        <v>0</v>
      </c>
      <c r="F699" s="206">
        <f>ROUND('Bieżąca działalność'!F32,0)</f>
        <v>0</v>
      </c>
      <c r="G699" s="206">
        <f>ROUND('Bieżąca działalność'!G32,0)</f>
        <v>0</v>
      </c>
      <c r="H699" s="206">
        <f>ROUND('Bieżąca działalność'!H32,0)</f>
        <v>0</v>
      </c>
      <c r="I699" s="206">
        <f>ROUND('Bieżąca działalność'!I32,0)</f>
        <v>0</v>
      </c>
      <c r="J699" s="206">
        <f>ROUND('Bieżąca działalność'!J32,0)</f>
        <v>0</v>
      </c>
      <c r="K699" s="206">
        <f>ROUND('Bieżąca działalność'!K32,0)</f>
        <v>0</v>
      </c>
      <c r="L699" s="206">
        <f>ROUND('Bieżąca działalność'!L32,0)</f>
        <v>0</v>
      </c>
      <c r="M699" s="206">
        <f>ROUND('Bieżąca działalność'!M32,0)</f>
        <v>0</v>
      </c>
      <c r="N699" s="206">
        <f>ROUND('Bieżąca działalność'!N32,0)</f>
        <v>0</v>
      </c>
      <c r="O699" s="206">
        <f>ROUND('Bieżąca działalność'!O32,0)</f>
        <v>0</v>
      </c>
      <c r="P699" s="206">
        <f>ROUND('Bieżąca działalność'!P32,0)</f>
        <v>0</v>
      </c>
      <c r="Q699" s="206">
        <f>ROUND('Bieżąca działalność'!Q32,0)</f>
        <v>0</v>
      </c>
      <c r="R699" s="206">
        <f>ROUND('Bieżąca działalność'!R32,0)</f>
        <v>0</v>
      </c>
      <c r="S699" s="206">
        <f>ROUND('Bieżąca działalność'!S32,0)</f>
        <v>0</v>
      </c>
    </row>
    <row r="700" spans="2:19" s="2" customFormat="1" ht="12" outlineLevel="1" x14ac:dyDescent="0.3">
      <c r="B700" s="16" t="s">
        <v>150</v>
      </c>
      <c r="C700" s="206">
        <f>ROUND('Bieżąca działalność'!C33,0)</f>
        <v>0</v>
      </c>
      <c r="D700" s="206">
        <f>ROUND('Bieżąca działalność'!D33,0)</f>
        <v>0</v>
      </c>
      <c r="E700" s="206">
        <f>ROUND('Bieżąca działalność'!E33,0)</f>
        <v>0</v>
      </c>
      <c r="F700" s="206">
        <f>ROUND('Bieżąca działalność'!F33,0)</f>
        <v>0</v>
      </c>
      <c r="G700" s="206">
        <f>ROUND('Bieżąca działalność'!G33,0)</f>
        <v>0</v>
      </c>
      <c r="H700" s="206">
        <f>ROUND('Bieżąca działalność'!H33,0)</f>
        <v>0</v>
      </c>
      <c r="I700" s="206">
        <f>ROUND('Bieżąca działalność'!I33,0)</f>
        <v>0</v>
      </c>
      <c r="J700" s="206">
        <f>ROUND('Bieżąca działalność'!J33,0)</f>
        <v>0</v>
      </c>
      <c r="K700" s="206">
        <f>ROUND('Bieżąca działalność'!K33,0)</f>
        <v>0</v>
      </c>
      <c r="L700" s="206">
        <f>ROUND('Bieżąca działalność'!L33,0)</f>
        <v>0</v>
      </c>
      <c r="M700" s="206">
        <f>ROUND('Bieżąca działalność'!M33,0)</f>
        <v>0</v>
      </c>
      <c r="N700" s="206">
        <f>ROUND('Bieżąca działalność'!N33,0)</f>
        <v>0</v>
      </c>
      <c r="O700" s="206">
        <f>ROUND('Bieżąca działalność'!O33,0)</f>
        <v>0</v>
      </c>
      <c r="P700" s="206">
        <f>ROUND('Bieżąca działalność'!P33,0)</f>
        <v>0</v>
      </c>
      <c r="Q700" s="206">
        <f>ROUND('Bieżąca działalność'!Q33,0)</f>
        <v>0</v>
      </c>
      <c r="R700" s="206">
        <f>ROUND('Bieżąca działalność'!R33,0)</f>
        <v>0</v>
      </c>
      <c r="S700" s="206">
        <f>ROUND('Bieżąca działalność'!S33,0)</f>
        <v>0</v>
      </c>
    </row>
    <row r="701" spans="2:19" s="2" customFormat="1" ht="12" outlineLevel="1" x14ac:dyDescent="0.3">
      <c r="B701" s="20" t="s">
        <v>40</v>
      </c>
      <c r="C701" s="21">
        <f t="shared" ref="C701:S701" si="513">ROUND(C702+C703+C706+C710,0)</f>
        <v>0</v>
      </c>
      <c r="D701" s="21">
        <f t="shared" si="513"/>
        <v>0</v>
      </c>
      <c r="E701" s="21">
        <f t="shared" si="513"/>
        <v>0</v>
      </c>
      <c r="F701" s="21">
        <f t="shared" si="513"/>
        <v>0</v>
      </c>
      <c r="G701" s="21">
        <f t="shared" si="513"/>
        <v>0</v>
      </c>
      <c r="H701" s="21">
        <f t="shared" si="513"/>
        <v>0</v>
      </c>
      <c r="I701" s="21">
        <f t="shared" si="513"/>
        <v>0</v>
      </c>
      <c r="J701" s="21">
        <f t="shared" si="513"/>
        <v>0</v>
      </c>
      <c r="K701" s="21">
        <f t="shared" si="513"/>
        <v>0</v>
      </c>
      <c r="L701" s="21">
        <f t="shared" si="513"/>
        <v>0</v>
      </c>
      <c r="M701" s="21">
        <f t="shared" si="513"/>
        <v>0</v>
      </c>
      <c r="N701" s="21">
        <f t="shared" si="513"/>
        <v>0</v>
      </c>
      <c r="O701" s="21">
        <f t="shared" si="513"/>
        <v>0</v>
      </c>
      <c r="P701" s="21">
        <f t="shared" si="513"/>
        <v>0</v>
      </c>
      <c r="Q701" s="21">
        <f t="shared" si="513"/>
        <v>0</v>
      </c>
      <c r="R701" s="21">
        <f t="shared" si="513"/>
        <v>0</v>
      </c>
      <c r="S701" s="21">
        <f t="shared" si="513"/>
        <v>0</v>
      </c>
    </row>
    <row r="702" spans="2:19" s="2" customFormat="1" ht="12" outlineLevel="1" x14ac:dyDescent="0.3">
      <c r="B702" s="23" t="s">
        <v>41</v>
      </c>
      <c r="C702" s="206">
        <f>ROUND('Bieżąca działalność'!C35,0)</f>
        <v>0</v>
      </c>
      <c r="D702" s="206">
        <f>ROUND('Bieżąca działalność'!D35,0)</f>
        <v>0</v>
      </c>
      <c r="E702" s="206">
        <f>ROUND('Bieżąca działalność'!E35,0)</f>
        <v>0</v>
      </c>
      <c r="F702" s="206">
        <f>ROUND('Bieżąca działalność'!F35,0)</f>
        <v>0</v>
      </c>
      <c r="G702" s="206">
        <f>ROUND('Bieżąca działalność'!G35,0)</f>
        <v>0</v>
      </c>
      <c r="H702" s="206">
        <f>ROUND('Bieżąca działalność'!H35,0)</f>
        <v>0</v>
      </c>
      <c r="I702" s="206">
        <f>ROUND('Bieżąca działalność'!I35,0)</f>
        <v>0</v>
      </c>
      <c r="J702" s="206">
        <f>ROUND('Bieżąca działalność'!J35,0)</f>
        <v>0</v>
      </c>
      <c r="K702" s="206">
        <f>ROUND('Bieżąca działalność'!K35,0)</f>
        <v>0</v>
      </c>
      <c r="L702" s="206">
        <f>ROUND('Bieżąca działalność'!L35,0)</f>
        <v>0</v>
      </c>
      <c r="M702" s="206">
        <f>ROUND('Bieżąca działalność'!M35,0)</f>
        <v>0</v>
      </c>
      <c r="N702" s="206">
        <f>ROUND('Bieżąca działalność'!N35,0)</f>
        <v>0</v>
      </c>
      <c r="O702" s="206">
        <f>ROUND('Bieżąca działalność'!O35,0)</f>
        <v>0</v>
      </c>
      <c r="P702" s="206">
        <f>ROUND('Bieżąca działalność'!P35,0)</f>
        <v>0</v>
      </c>
      <c r="Q702" s="206">
        <f>ROUND('Bieżąca działalność'!Q35,0)</f>
        <v>0</v>
      </c>
      <c r="R702" s="206">
        <f>ROUND('Bieżąca działalność'!R35,0)</f>
        <v>0</v>
      </c>
      <c r="S702" s="206">
        <f>ROUND('Bieżąca działalność'!S35,0)</f>
        <v>0</v>
      </c>
    </row>
    <row r="703" spans="2:19" s="2" customFormat="1" ht="12" outlineLevel="1" x14ac:dyDescent="0.3">
      <c r="B703" s="23" t="s">
        <v>42</v>
      </c>
      <c r="C703" s="206">
        <f>ROUND('Bieżąca działalność'!C36,0)</f>
        <v>0</v>
      </c>
      <c r="D703" s="206">
        <f>ROUND('Bieżąca działalność'!D36,0)</f>
        <v>0</v>
      </c>
      <c r="E703" s="206">
        <f>ROUND('Bieżąca działalność'!E36,0)</f>
        <v>0</v>
      </c>
      <c r="F703" s="206">
        <f>ROUND('Bieżąca działalność'!F36,0)</f>
        <v>0</v>
      </c>
      <c r="G703" s="206">
        <f>ROUND('Bieżąca działalność'!G36,0)</f>
        <v>0</v>
      </c>
      <c r="H703" s="206">
        <f>ROUND('Bieżąca działalność'!H36,0)</f>
        <v>0</v>
      </c>
      <c r="I703" s="206">
        <f>ROUND('Bieżąca działalność'!I36,0)</f>
        <v>0</v>
      </c>
      <c r="J703" s="206">
        <f>ROUND('Bieżąca działalność'!J36,0)</f>
        <v>0</v>
      </c>
      <c r="K703" s="206">
        <f>ROUND('Bieżąca działalność'!K36,0)</f>
        <v>0</v>
      </c>
      <c r="L703" s="206">
        <f>ROUND('Bieżąca działalność'!L36,0)</f>
        <v>0</v>
      </c>
      <c r="M703" s="206">
        <f>ROUND('Bieżąca działalność'!M36,0)</f>
        <v>0</v>
      </c>
      <c r="N703" s="206">
        <f>ROUND('Bieżąca działalność'!N36,0)</f>
        <v>0</v>
      </c>
      <c r="O703" s="206">
        <f>ROUND('Bieżąca działalność'!O36,0)</f>
        <v>0</v>
      </c>
      <c r="P703" s="206">
        <f>ROUND('Bieżąca działalność'!P36,0)</f>
        <v>0</v>
      </c>
      <c r="Q703" s="206">
        <f>ROUND('Bieżąca działalność'!Q36,0)</f>
        <v>0</v>
      </c>
      <c r="R703" s="206">
        <f>ROUND('Bieżąca działalność'!R36,0)</f>
        <v>0</v>
      </c>
      <c r="S703" s="206">
        <f>ROUND('Bieżąca działalność'!S36,0)</f>
        <v>0</v>
      </c>
    </row>
    <row r="704" spans="2:19" s="2" customFormat="1" ht="12" outlineLevel="1" x14ac:dyDescent="0.3">
      <c r="B704" s="24" t="s">
        <v>162</v>
      </c>
      <c r="C704" s="206">
        <f>ROUND('Bieżąca działalność'!C37,0)</f>
        <v>0</v>
      </c>
      <c r="D704" s="206">
        <f>ROUND('Bieżąca działalność'!D37,0)</f>
        <v>0</v>
      </c>
      <c r="E704" s="206">
        <f>ROUND('Bieżąca działalność'!E37,0)</f>
        <v>0</v>
      </c>
      <c r="F704" s="206">
        <f>ROUND('Bieżąca działalność'!F37,0)</f>
        <v>0</v>
      </c>
      <c r="G704" s="206">
        <f>ROUND('Bieżąca działalność'!G37,0)</f>
        <v>0</v>
      </c>
      <c r="H704" s="206">
        <f>ROUND('Bieżąca działalność'!H37,0)</f>
        <v>0</v>
      </c>
      <c r="I704" s="206">
        <f>ROUND('Bieżąca działalność'!I37,0)</f>
        <v>0</v>
      </c>
      <c r="J704" s="206">
        <f>ROUND('Bieżąca działalność'!J37,0)</f>
        <v>0</v>
      </c>
      <c r="K704" s="206">
        <f>ROUND('Bieżąca działalność'!K37,0)</f>
        <v>0</v>
      </c>
      <c r="L704" s="206">
        <f>ROUND('Bieżąca działalność'!L37,0)</f>
        <v>0</v>
      </c>
      <c r="M704" s="206">
        <f>ROUND('Bieżąca działalność'!M37,0)</f>
        <v>0</v>
      </c>
      <c r="N704" s="206">
        <f>ROUND('Bieżąca działalność'!N37,0)</f>
        <v>0</v>
      </c>
      <c r="O704" s="206">
        <f>ROUND('Bieżąca działalność'!O37,0)</f>
        <v>0</v>
      </c>
      <c r="P704" s="206">
        <f>ROUND('Bieżąca działalność'!P37,0)</f>
        <v>0</v>
      </c>
      <c r="Q704" s="206">
        <f>ROUND('Bieżąca działalność'!Q37,0)</f>
        <v>0</v>
      </c>
      <c r="R704" s="206">
        <f>ROUND('Bieżąca działalność'!R37,0)</f>
        <v>0</v>
      </c>
      <c r="S704" s="206">
        <f>ROUND('Bieżąca działalność'!S37,0)</f>
        <v>0</v>
      </c>
    </row>
    <row r="705" spans="2:19" s="2" customFormat="1" ht="12" outlineLevel="1" x14ac:dyDescent="0.3">
      <c r="B705" s="31" t="s">
        <v>163</v>
      </c>
      <c r="C705" s="206">
        <f>ROUND('Bieżąca działalność'!C38,0)</f>
        <v>0</v>
      </c>
      <c r="D705" s="206">
        <f>ROUND('Bieżąca działalność'!D38,0)</f>
        <v>0</v>
      </c>
      <c r="E705" s="206">
        <f>ROUND('Bieżąca działalność'!E38,0)</f>
        <v>0</v>
      </c>
      <c r="F705" s="206">
        <f>ROUND('Bieżąca działalność'!F38,0)</f>
        <v>0</v>
      </c>
      <c r="G705" s="206">
        <f>ROUND('Bieżąca działalność'!G38,0)</f>
        <v>0</v>
      </c>
      <c r="H705" s="206">
        <f>ROUND('Bieżąca działalność'!H38,0)</f>
        <v>0</v>
      </c>
      <c r="I705" s="206">
        <f>ROUND('Bieżąca działalność'!I38,0)</f>
        <v>0</v>
      </c>
      <c r="J705" s="206">
        <f>ROUND('Bieżąca działalność'!J38,0)</f>
        <v>0</v>
      </c>
      <c r="K705" s="206">
        <f>ROUND('Bieżąca działalność'!K38,0)</f>
        <v>0</v>
      </c>
      <c r="L705" s="206">
        <f>ROUND('Bieżąca działalność'!L38,0)</f>
        <v>0</v>
      </c>
      <c r="M705" s="206">
        <f>ROUND('Bieżąca działalność'!M38,0)</f>
        <v>0</v>
      </c>
      <c r="N705" s="206">
        <f>ROUND('Bieżąca działalność'!N38,0)</f>
        <v>0</v>
      </c>
      <c r="O705" s="206">
        <f>ROUND('Bieżąca działalność'!O38,0)</f>
        <v>0</v>
      </c>
      <c r="P705" s="206">
        <f>ROUND('Bieżąca działalność'!P38,0)</f>
        <v>0</v>
      </c>
      <c r="Q705" s="206">
        <f>ROUND('Bieżąca działalność'!Q38,0)</f>
        <v>0</v>
      </c>
      <c r="R705" s="206">
        <f>ROUND('Bieżąca działalność'!R38,0)</f>
        <v>0</v>
      </c>
      <c r="S705" s="206">
        <f>ROUND('Bieżąca działalność'!S38,0)</f>
        <v>0</v>
      </c>
    </row>
    <row r="706" spans="2:19" s="2" customFormat="1" ht="12" outlineLevel="1" x14ac:dyDescent="0.3">
      <c r="B706" s="23" t="s">
        <v>43</v>
      </c>
      <c r="C706" s="206">
        <f>ROUND('Bieżąca działalność'!C39,0)</f>
        <v>0</v>
      </c>
      <c r="D706" s="206">
        <f>ROUND('Bieżąca działalność'!D39,0)</f>
        <v>0</v>
      </c>
      <c r="E706" s="206">
        <f>ROUND('Bieżąca działalność'!E39,0)</f>
        <v>0</v>
      </c>
      <c r="F706" s="206">
        <f>ROUND('Bieżąca działalność'!F39,0)</f>
        <v>0</v>
      </c>
      <c r="G706" s="206">
        <f>ROUND('Bieżąca działalność'!G39,0)</f>
        <v>0</v>
      </c>
      <c r="H706" s="206">
        <f>ROUND('Bieżąca działalność'!H39,0)</f>
        <v>0</v>
      </c>
      <c r="I706" s="206">
        <f>ROUND('Bieżąca działalność'!I39,0)</f>
        <v>0</v>
      </c>
      <c r="J706" s="206">
        <f>ROUND('Bieżąca działalność'!J39,0)</f>
        <v>0</v>
      </c>
      <c r="K706" s="206">
        <f>ROUND('Bieżąca działalność'!K39,0)</f>
        <v>0</v>
      </c>
      <c r="L706" s="206">
        <f>ROUND('Bieżąca działalność'!L39,0)</f>
        <v>0</v>
      </c>
      <c r="M706" s="206">
        <f>ROUND('Bieżąca działalność'!M39,0)</f>
        <v>0</v>
      </c>
      <c r="N706" s="206">
        <f>ROUND('Bieżąca działalność'!N39,0)</f>
        <v>0</v>
      </c>
      <c r="O706" s="206">
        <f>ROUND('Bieżąca działalność'!O39,0)</f>
        <v>0</v>
      </c>
      <c r="P706" s="206">
        <f>ROUND('Bieżąca działalność'!P39,0)</f>
        <v>0</v>
      </c>
      <c r="Q706" s="206">
        <f>ROUND('Bieżąca działalność'!Q39,0)</f>
        <v>0</v>
      </c>
      <c r="R706" s="206">
        <f>ROUND('Bieżąca działalność'!R39,0)</f>
        <v>0</v>
      </c>
      <c r="S706" s="206">
        <f>ROUND('Bieżąca działalność'!S39,0)</f>
        <v>0</v>
      </c>
    </row>
    <row r="707" spans="2:19" s="2" customFormat="1" ht="12" outlineLevel="1" x14ac:dyDescent="0.3">
      <c r="B707" s="24" t="s">
        <v>162</v>
      </c>
      <c r="C707" s="206">
        <f>ROUND('Bieżąca działalność'!C40,0)</f>
        <v>0</v>
      </c>
      <c r="D707" s="206">
        <f>ROUND('Bieżąca działalność'!D40,0)</f>
        <v>0</v>
      </c>
      <c r="E707" s="206">
        <f>ROUND('Bieżąca działalność'!E40,0)</f>
        <v>0</v>
      </c>
      <c r="F707" s="206">
        <f>ROUND('Bieżąca działalność'!F40,0)</f>
        <v>0</v>
      </c>
      <c r="G707" s="206">
        <f>ROUND('Bieżąca działalność'!G40,0)</f>
        <v>0</v>
      </c>
      <c r="H707" s="206">
        <f>ROUND('Bieżąca działalność'!H40,0)</f>
        <v>0</v>
      </c>
      <c r="I707" s="206">
        <f>ROUND('Bieżąca działalność'!I40,0)</f>
        <v>0</v>
      </c>
      <c r="J707" s="206">
        <f>ROUND('Bieżąca działalność'!J40,0)</f>
        <v>0</v>
      </c>
      <c r="K707" s="206">
        <f>ROUND('Bieżąca działalność'!K40,0)</f>
        <v>0</v>
      </c>
      <c r="L707" s="206">
        <f>ROUND('Bieżąca działalność'!L40,0)</f>
        <v>0</v>
      </c>
      <c r="M707" s="206">
        <f>ROUND('Bieżąca działalność'!M40,0)</f>
        <v>0</v>
      </c>
      <c r="N707" s="206">
        <f>ROUND('Bieżąca działalność'!N40,0)</f>
        <v>0</v>
      </c>
      <c r="O707" s="206">
        <f>ROUND('Bieżąca działalność'!O40,0)</f>
        <v>0</v>
      </c>
      <c r="P707" s="206">
        <f>ROUND('Bieżąca działalność'!P40,0)</f>
        <v>0</v>
      </c>
      <c r="Q707" s="206">
        <f>ROUND('Bieżąca działalność'!Q40,0)</f>
        <v>0</v>
      </c>
      <c r="R707" s="206">
        <f>ROUND('Bieżąca działalność'!R40,0)</f>
        <v>0</v>
      </c>
      <c r="S707" s="206">
        <f>ROUND('Bieżąca działalność'!S40,0)</f>
        <v>0</v>
      </c>
    </row>
    <row r="708" spans="2:19" s="2" customFormat="1" ht="12" outlineLevel="1" x14ac:dyDescent="0.3">
      <c r="B708" s="24" t="s">
        <v>164</v>
      </c>
      <c r="C708" s="206">
        <f>ROUND('Bieżąca działalność'!C41,0)</f>
        <v>0</v>
      </c>
      <c r="D708" s="206">
        <f>ROUND('Bieżąca działalność'!D41,0)</f>
        <v>0</v>
      </c>
      <c r="E708" s="206">
        <f>ROUND('Bieżąca działalność'!E41,0)</f>
        <v>0</v>
      </c>
      <c r="F708" s="206">
        <f>ROUND('Bieżąca działalność'!F41,0)</f>
        <v>0</v>
      </c>
      <c r="G708" s="206">
        <f>ROUND('Bieżąca działalność'!G41,0)</f>
        <v>0</v>
      </c>
      <c r="H708" s="206">
        <f>ROUND('Bieżąca działalność'!H41,0)</f>
        <v>0</v>
      </c>
      <c r="I708" s="206">
        <f>ROUND('Bieżąca działalność'!I41,0)</f>
        <v>0</v>
      </c>
      <c r="J708" s="206">
        <f>ROUND('Bieżąca działalność'!J41,0)</f>
        <v>0</v>
      </c>
      <c r="K708" s="206">
        <f>ROUND('Bieżąca działalność'!K41,0)</f>
        <v>0</v>
      </c>
      <c r="L708" s="206">
        <f>ROUND('Bieżąca działalność'!L41,0)</f>
        <v>0</v>
      </c>
      <c r="M708" s="206">
        <f>ROUND('Bieżąca działalność'!M41,0)</f>
        <v>0</v>
      </c>
      <c r="N708" s="206">
        <f>ROUND('Bieżąca działalność'!N41,0)</f>
        <v>0</v>
      </c>
      <c r="O708" s="206">
        <f>ROUND('Bieżąca działalność'!O41,0)</f>
        <v>0</v>
      </c>
      <c r="P708" s="206">
        <f>ROUND('Bieżąca działalność'!P41,0)</f>
        <v>0</v>
      </c>
      <c r="Q708" s="206">
        <f>ROUND('Bieżąca działalność'!Q41,0)</f>
        <v>0</v>
      </c>
      <c r="R708" s="206">
        <f>ROUND('Bieżąca działalność'!R41,0)</f>
        <v>0</v>
      </c>
      <c r="S708" s="206">
        <f>ROUND('Bieżąca działalność'!S41,0)</f>
        <v>0</v>
      </c>
    </row>
    <row r="709" spans="2:19" s="2" customFormat="1" ht="12" outlineLevel="1" x14ac:dyDescent="0.3">
      <c r="B709" s="31" t="s">
        <v>165</v>
      </c>
      <c r="C709" s="206">
        <f>ROUND('Bieżąca działalność'!C42,0)</f>
        <v>0</v>
      </c>
      <c r="D709" s="206">
        <f>ROUND('Bieżąca działalność'!D42,0)</f>
        <v>0</v>
      </c>
      <c r="E709" s="206">
        <f>ROUND('Bieżąca działalność'!E42,0)</f>
        <v>0</v>
      </c>
      <c r="F709" s="206">
        <f>ROUND('Bieżąca działalność'!F42,0)</f>
        <v>0</v>
      </c>
      <c r="G709" s="206">
        <f>ROUND('Bieżąca działalność'!G42,0)</f>
        <v>0</v>
      </c>
      <c r="H709" s="206">
        <f>ROUND('Bieżąca działalność'!H42,0)</f>
        <v>0</v>
      </c>
      <c r="I709" s="206">
        <f>ROUND('Bieżąca działalność'!I42,0)</f>
        <v>0</v>
      </c>
      <c r="J709" s="206">
        <f>ROUND('Bieżąca działalność'!J42,0)</f>
        <v>0</v>
      </c>
      <c r="K709" s="206">
        <f>ROUND('Bieżąca działalność'!K42,0)</f>
        <v>0</v>
      </c>
      <c r="L709" s="206">
        <f>ROUND('Bieżąca działalność'!L42,0)</f>
        <v>0</v>
      </c>
      <c r="M709" s="206">
        <f>ROUND('Bieżąca działalność'!M42,0)</f>
        <v>0</v>
      </c>
      <c r="N709" s="206">
        <f>ROUND('Bieżąca działalność'!N42,0)</f>
        <v>0</v>
      </c>
      <c r="O709" s="206">
        <f>ROUND('Bieżąca działalność'!O42,0)</f>
        <v>0</v>
      </c>
      <c r="P709" s="206">
        <f>ROUND('Bieżąca działalność'!P42,0)</f>
        <v>0</v>
      </c>
      <c r="Q709" s="206">
        <f>ROUND('Bieżąca działalność'!Q42,0)</f>
        <v>0</v>
      </c>
      <c r="R709" s="206">
        <f>ROUND('Bieżąca działalność'!R42,0)</f>
        <v>0</v>
      </c>
      <c r="S709" s="206">
        <f>ROUND('Bieżąca działalność'!S42,0)</f>
        <v>0</v>
      </c>
    </row>
    <row r="710" spans="2:19" s="2" customFormat="1" ht="12" outlineLevel="1" x14ac:dyDescent="0.3">
      <c r="B710" s="23" t="s">
        <v>44</v>
      </c>
      <c r="C710" s="14">
        <f>ROUND(C711+C712,0)</f>
        <v>0</v>
      </c>
      <c r="D710" s="14">
        <f t="shared" ref="D710:S710" si="514">ROUND(D711+D712,0)</f>
        <v>0</v>
      </c>
      <c r="E710" s="14">
        <f t="shared" si="514"/>
        <v>0</v>
      </c>
      <c r="F710" s="14">
        <f t="shared" si="514"/>
        <v>0</v>
      </c>
      <c r="G710" s="14">
        <f t="shared" si="514"/>
        <v>0</v>
      </c>
      <c r="H710" s="14">
        <f t="shared" si="514"/>
        <v>0</v>
      </c>
      <c r="I710" s="14">
        <f t="shared" si="514"/>
        <v>0</v>
      </c>
      <c r="J710" s="14">
        <f t="shared" si="514"/>
        <v>0</v>
      </c>
      <c r="K710" s="14">
        <f t="shared" si="514"/>
        <v>0</v>
      </c>
      <c r="L710" s="14">
        <f t="shared" si="514"/>
        <v>0</v>
      </c>
      <c r="M710" s="14">
        <f t="shared" si="514"/>
        <v>0</v>
      </c>
      <c r="N710" s="14">
        <f t="shared" si="514"/>
        <v>0</v>
      </c>
      <c r="O710" s="14">
        <f t="shared" si="514"/>
        <v>0</v>
      </c>
      <c r="P710" s="14">
        <f t="shared" si="514"/>
        <v>0</v>
      </c>
      <c r="Q710" s="14">
        <f t="shared" si="514"/>
        <v>0</v>
      </c>
      <c r="R710" s="14">
        <f t="shared" si="514"/>
        <v>0</v>
      </c>
      <c r="S710" s="14">
        <f t="shared" si="514"/>
        <v>0</v>
      </c>
    </row>
    <row r="711" spans="2:19" s="2" customFormat="1" ht="12" outlineLevel="1" x14ac:dyDescent="0.3">
      <c r="B711" s="30" t="s">
        <v>151</v>
      </c>
      <c r="C711" s="206">
        <f>ROUND('Bieżąca działalność'!C44,0)</f>
        <v>0</v>
      </c>
      <c r="D711" s="206">
        <f>ROUND('Bieżąca działalność'!D44,0)</f>
        <v>0</v>
      </c>
      <c r="E711" s="206">
        <f>ROUND('Bieżąca działalność'!E44,0)</f>
        <v>0</v>
      </c>
      <c r="F711" s="206">
        <f>ROUND('Bieżąca działalność'!F44,0)</f>
        <v>0</v>
      </c>
      <c r="G711" s="206">
        <f>ROUND('Bieżąca działalność'!G44,0)</f>
        <v>0</v>
      </c>
      <c r="H711" s="206">
        <f>ROUND('Bieżąca działalność'!H44,0)</f>
        <v>0</v>
      </c>
      <c r="I711" s="206">
        <f>ROUND('Bieżąca działalność'!I44,0)</f>
        <v>0</v>
      </c>
      <c r="J711" s="206">
        <f>ROUND('Bieżąca działalność'!J44,0)</f>
        <v>0</v>
      </c>
      <c r="K711" s="206">
        <f>ROUND('Bieżąca działalność'!K44,0)</f>
        <v>0</v>
      </c>
      <c r="L711" s="206">
        <f>ROUND('Bieżąca działalność'!L44,0)</f>
        <v>0</v>
      </c>
      <c r="M711" s="206">
        <f>ROUND('Bieżąca działalność'!M44,0)</f>
        <v>0</v>
      </c>
      <c r="N711" s="206">
        <f>ROUND('Bieżąca działalność'!N44,0)</f>
        <v>0</v>
      </c>
      <c r="O711" s="206">
        <f>ROUND('Bieżąca działalność'!O44,0)</f>
        <v>0</v>
      </c>
      <c r="P711" s="206">
        <f>ROUND('Bieżąca działalność'!P44,0)</f>
        <v>0</v>
      </c>
      <c r="Q711" s="206">
        <f>ROUND('Bieżąca działalność'!Q44,0)</f>
        <v>0</v>
      </c>
      <c r="R711" s="206">
        <f>ROUND('Bieżąca działalność'!R44,0)</f>
        <v>0</v>
      </c>
      <c r="S711" s="206">
        <f>ROUND('Bieżąca działalność'!S44,0)</f>
        <v>0</v>
      </c>
    </row>
    <row r="712" spans="2:19" s="2" customFormat="1" ht="12" outlineLevel="1" x14ac:dyDescent="0.3">
      <c r="B712" s="32" t="s">
        <v>152</v>
      </c>
      <c r="C712" s="206">
        <f>ROUND('Bieżąca działalność'!C45,0)</f>
        <v>0</v>
      </c>
      <c r="D712" s="206">
        <f>ROUND('Bieżąca działalność'!D45,0)</f>
        <v>0</v>
      </c>
      <c r="E712" s="206">
        <f>ROUND('Bieżąca działalność'!E45,0)</f>
        <v>0</v>
      </c>
      <c r="F712" s="206">
        <f>ROUND('Bieżąca działalność'!F45,0)</f>
        <v>0</v>
      </c>
      <c r="G712" s="206">
        <f>ROUND('Bieżąca działalność'!G45,0)</f>
        <v>0</v>
      </c>
      <c r="H712" s="206">
        <f>ROUND('Bieżąca działalność'!H45,0)</f>
        <v>0</v>
      </c>
      <c r="I712" s="206">
        <f>ROUND('Bieżąca działalność'!I45,0)</f>
        <v>0</v>
      </c>
      <c r="J712" s="206">
        <f>ROUND('Bieżąca działalność'!J45,0)</f>
        <v>0</v>
      </c>
      <c r="K712" s="206">
        <f>ROUND('Bieżąca działalność'!K45,0)</f>
        <v>0</v>
      </c>
      <c r="L712" s="206">
        <f>ROUND('Bieżąca działalność'!L45,0)</f>
        <v>0</v>
      </c>
      <c r="M712" s="206">
        <f>ROUND('Bieżąca działalność'!M45,0)</f>
        <v>0</v>
      </c>
      <c r="N712" s="206">
        <f>ROUND('Bieżąca działalność'!N45,0)</f>
        <v>0</v>
      </c>
      <c r="O712" s="206">
        <f>ROUND('Bieżąca działalność'!O45,0)</f>
        <v>0</v>
      </c>
      <c r="P712" s="206">
        <f>ROUND('Bieżąca działalność'!P45,0)</f>
        <v>0</v>
      </c>
      <c r="Q712" s="206">
        <f>ROUND('Bieżąca działalność'!Q45,0)</f>
        <v>0</v>
      </c>
      <c r="R712" s="206">
        <f>ROUND('Bieżąca działalność'!R45,0)</f>
        <v>0</v>
      </c>
      <c r="S712" s="206">
        <f>ROUND('Bieżąca działalność'!S45,0)</f>
        <v>0</v>
      </c>
    </row>
    <row r="713" spans="2:19" s="2" customFormat="1" ht="12" outlineLevel="1" x14ac:dyDescent="0.3">
      <c r="B713" s="20" t="s">
        <v>45</v>
      </c>
      <c r="C713" s="21">
        <f t="shared" ref="C713:S713" si="515">ROUND(C701+C696,0)</f>
        <v>0</v>
      </c>
      <c r="D713" s="21">
        <f t="shared" si="515"/>
        <v>0</v>
      </c>
      <c r="E713" s="21">
        <f t="shared" si="515"/>
        <v>0</v>
      </c>
      <c r="F713" s="21">
        <f t="shared" si="515"/>
        <v>0</v>
      </c>
      <c r="G713" s="21">
        <f t="shared" si="515"/>
        <v>0</v>
      </c>
      <c r="H713" s="21">
        <f t="shared" si="515"/>
        <v>0</v>
      </c>
      <c r="I713" s="21">
        <f t="shared" si="515"/>
        <v>0</v>
      </c>
      <c r="J713" s="21">
        <f t="shared" si="515"/>
        <v>0</v>
      </c>
      <c r="K713" s="21">
        <f t="shared" si="515"/>
        <v>0</v>
      </c>
      <c r="L713" s="21">
        <f t="shared" si="515"/>
        <v>0</v>
      </c>
      <c r="M713" s="21">
        <f t="shared" si="515"/>
        <v>0</v>
      </c>
      <c r="N713" s="21">
        <f t="shared" si="515"/>
        <v>0</v>
      </c>
      <c r="O713" s="21">
        <f t="shared" si="515"/>
        <v>0</v>
      </c>
      <c r="P713" s="21">
        <f t="shared" si="515"/>
        <v>0</v>
      </c>
      <c r="Q713" s="21">
        <f t="shared" si="515"/>
        <v>0</v>
      </c>
      <c r="R713" s="21">
        <f t="shared" si="515"/>
        <v>0</v>
      </c>
      <c r="S713" s="21">
        <f t="shared" si="515"/>
        <v>0</v>
      </c>
    </row>
    <row r="714" spans="2:19" s="2" customFormat="1" ht="12" x14ac:dyDescent="0.3">
      <c r="B714" s="34" t="s">
        <v>37</v>
      </c>
      <c r="C714" s="35" t="str">
        <f t="shared" ref="C714:S714" si="516">IF(C713=C693,"OK",C693-C713)</f>
        <v>OK</v>
      </c>
      <c r="D714" s="35" t="str">
        <f t="shared" si="516"/>
        <v>OK</v>
      </c>
      <c r="E714" s="35" t="str">
        <f t="shared" si="516"/>
        <v>OK</v>
      </c>
      <c r="F714" s="35" t="str">
        <f t="shared" si="516"/>
        <v>OK</v>
      </c>
      <c r="G714" s="35" t="str">
        <f t="shared" si="516"/>
        <v>OK</v>
      </c>
      <c r="H714" s="35" t="str">
        <f t="shared" si="516"/>
        <v>OK</v>
      </c>
      <c r="I714" s="35" t="str">
        <f t="shared" si="516"/>
        <v>OK</v>
      </c>
      <c r="J714" s="35" t="str">
        <f t="shared" si="516"/>
        <v>OK</v>
      </c>
      <c r="K714" s="35" t="str">
        <f t="shared" si="516"/>
        <v>OK</v>
      </c>
      <c r="L714" s="35" t="str">
        <f t="shared" si="516"/>
        <v>OK</v>
      </c>
      <c r="M714" s="35" t="str">
        <f t="shared" si="516"/>
        <v>OK</v>
      </c>
      <c r="N714" s="35" t="str">
        <f t="shared" si="516"/>
        <v>OK</v>
      </c>
      <c r="O714" s="35" t="str">
        <f t="shared" si="516"/>
        <v>OK</v>
      </c>
      <c r="P714" s="35" t="str">
        <f t="shared" si="516"/>
        <v>OK</v>
      </c>
      <c r="Q714" s="35" t="str">
        <f t="shared" si="516"/>
        <v>OK</v>
      </c>
      <c r="R714" s="35" t="str">
        <f t="shared" si="516"/>
        <v>OK</v>
      </c>
      <c r="S714" s="35" t="str">
        <f t="shared" si="516"/>
        <v>OK</v>
      </c>
    </row>
    <row r="715" spans="2:19" s="2" customFormat="1" ht="12" x14ac:dyDescent="0.3">
      <c r="B715" s="18" t="s">
        <v>46</v>
      </c>
      <c r="C715" s="18" t="e">
        <f>C$670</f>
        <v>#N/A</v>
      </c>
      <c r="D715" s="18" t="e">
        <f t="shared" ref="D715:S715" si="517">D$670</f>
        <v>#N/A</v>
      </c>
      <c r="E715" s="18" t="e">
        <f t="shared" si="517"/>
        <v>#N/A</v>
      </c>
      <c r="F715" s="18" t="e">
        <f t="shared" si="517"/>
        <v>#N/A</v>
      </c>
      <c r="G715" s="18" t="e">
        <f t="shared" si="517"/>
        <v>#N/A</v>
      </c>
      <c r="H715" s="18" t="e">
        <f t="shared" si="517"/>
        <v>#N/A</v>
      </c>
      <c r="I715" s="18" t="e">
        <f t="shared" si="517"/>
        <v>#N/A</v>
      </c>
      <c r="J715" s="18" t="e">
        <f t="shared" si="517"/>
        <v>#N/A</v>
      </c>
      <c r="K715" s="18" t="e">
        <f t="shared" si="517"/>
        <v>#N/A</v>
      </c>
      <c r="L715" s="18" t="e">
        <f t="shared" si="517"/>
        <v>#N/A</v>
      </c>
      <c r="M715" s="18" t="e">
        <f t="shared" si="517"/>
        <v>#N/A</v>
      </c>
      <c r="N715" s="18" t="e">
        <f t="shared" si="517"/>
        <v>#N/A</v>
      </c>
      <c r="O715" s="18" t="e">
        <f t="shared" si="517"/>
        <v>#N/A</v>
      </c>
      <c r="P715" s="18" t="e">
        <f t="shared" si="517"/>
        <v>#N/A</v>
      </c>
      <c r="Q715" s="18" t="e">
        <f t="shared" si="517"/>
        <v>#N/A</v>
      </c>
      <c r="R715" s="18" t="e">
        <f t="shared" si="517"/>
        <v>#N/A</v>
      </c>
      <c r="S715" s="18" t="e">
        <f t="shared" si="517"/>
        <v>#N/A</v>
      </c>
    </row>
    <row r="716" spans="2:19" s="2" customFormat="1" ht="12" outlineLevel="1" x14ac:dyDescent="0.3">
      <c r="B716" s="20" t="s">
        <v>153</v>
      </c>
      <c r="C716" s="206">
        <f>ROUND('Bieżąca działalność'!C49,0)</f>
        <v>0</v>
      </c>
      <c r="D716" s="206">
        <f>ROUND('Bieżąca działalność'!D49,0)</f>
        <v>0</v>
      </c>
      <c r="E716" s="206">
        <f>ROUND('Bieżąca działalność'!E49,0)</f>
        <v>0</v>
      </c>
      <c r="F716" s="206">
        <f>ROUND('Bieżąca działalność'!F49,0)</f>
        <v>0</v>
      </c>
      <c r="G716" s="206">
        <f>ROUND('Bieżąca działalność'!G49,0)</f>
        <v>0</v>
      </c>
      <c r="H716" s="206">
        <f>ROUND('Bieżąca działalność'!H49,0)</f>
        <v>0</v>
      </c>
      <c r="I716" s="206">
        <f>ROUND('Bieżąca działalność'!I49,0)</f>
        <v>0</v>
      </c>
      <c r="J716" s="206">
        <f>ROUND('Bieżąca działalność'!J49,0)</f>
        <v>0</v>
      </c>
      <c r="K716" s="206">
        <f>ROUND('Bieżąca działalność'!K49,0)</f>
        <v>0</v>
      </c>
      <c r="L716" s="206">
        <f>ROUND('Bieżąca działalność'!L49,0)</f>
        <v>0</v>
      </c>
      <c r="M716" s="206">
        <f>ROUND('Bieżąca działalność'!M49,0)</f>
        <v>0</v>
      </c>
      <c r="N716" s="206">
        <f>ROUND('Bieżąca działalność'!N49,0)</f>
        <v>0</v>
      </c>
      <c r="O716" s="206">
        <f>ROUND('Bieżąca działalność'!O49,0)</f>
        <v>0</v>
      </c>
      <c r="P716" s="206">
        <f>ROUND('Bieżąca działalność'!P49,0)</f>
        <v>0</v>
      </c>
      <c r="Q716" s="206">
        <f>ROUND('Bieżąca działalność'!Q49,0)</f>
        <v>0</v>
      </c>
      <c r="R716" s="206">
        <f>ROUND('Bieżąca działalność'!R49,0)</f>
        <v>0</v>
      </c>
      <c r="S716" s="206">
        <f>ROUND('Bieżąca działalność'!S49,0)</f>
        <v>0</v>
      </c>
    </row>
    <row r="717" spans="2:19" s="2" customFormat="1" ht="12" outlineLevel="1" x14ac:dyDescent="0.3">
      <c r="B717" s="20" t="s">
        <v>47</v>
      </c>
      <c r="C717" s="21">
        <f>'Bieżąca działalność'!C50</f>
        <v>0</v>
      </c>
      <c r="D717" s="21">
        <f>'Bieżąca działalność'!D50</f>
        <v>0</v>
      </c>
      <c r="E717" s="21">
        <f>'Bieżąca działalność'!E50</f>
        <v>0</v>
      </c>
      <c r="F717" s="21">
        <f>'Bieżąca działalność'!F50</f>
        <v>0</v>
      </c>
      <c r="G717" s="21">
        <f>'Bieżąca działalność'!G50</f>
        <v>0</v>
      </c>
      <c r="H717" s="21">
        <f>'Bieżąca działalność'!H50</f>
        <v>0</v>
      </c>
      <c r="I717" s="21">
        <f>'Bieżąca działalność'!I50</f>
        <v>0</v>
      </c>
      <c r="J717" s="21">
        <f>'Bieżąca działalność'!J50</f>
        <v>0</v>
      </c>
      <c r="K717" s="21">
        <f>'Bieżąca działalność'!K50</f>
        <v>0</v>
      </c>
      <c r="L717" s="21">
        <f>'Bieżąca działalność'!L50</f>
        <v>0</v>
      </c>
      <c r="M717" s="21">
        <f>'Bieżąca działalność'!M50</f>
        <v>0</v>
      </c>
      <c r="N717" s="21">
        <f>'Bieżąca działalność'!N50</f>
        <v>0</v>
      </c>
      <c r="O717" s="21">
        <f>'Bieżąca działalność'!O50</f>
        <v>0</v>
      </c>
      <c r="P717" s="21">
        <f>'Bieżąca działalność'!P50</f>
        <v>0</v>
      </c>
      <c r="Q717" s="21">
        <f>'Bieżąca działalność'!Q50</f>
        <v>0</v>
      </c>
      <c r="R717" s="21">
        <f>'Bieżąca działalność'!R50</f>
        <v>0</v>
      </c>
      <c r="S717" s="21">
        <f>'Bieżąca działalność'!S50</f>
        <v>0</v>
      </c>
    </row>
    <row r="718" spans="2:19" s="2" customFormat="1" ht="12" outlineLevel="1" x14ac:dyDescent="0.3">
      <c r="B718" s="29" t="s">
        <v>48</v>
      </c>
      <c r="C718" s="206">
        <f>ROUND('Bieżąca działalność'!C51,0)</f>
        <v>0</v>
      </c>
      <c r="D718" s="206">
        <f>ROUND('Bieżąca działalność'!D51,0)</f>
        <v>0</v>
      </c>
      <c r="E718" s="206">
        <f>ROUND('Bieżąca działalność'!E51,0)</f>
        <v>0</v>
      </c>
      <c r="F718" s="206">
        <f>ROUND('Bieżąca działalność'!F51,0)</f>
        <v>0</v>
      </c>
      <c r="G718" s="206">
        <f>ROUND('Bieżąca działalność'!G51,0)</f>
        <v>0</v>
      </c>
      <c r="H718" s="206">
        <f>ROUND('Bieżąca działalność'!H51,0)</f>
        <v>0</v>
      </c>
      <c r="I718" s="206">
        <f>ROUND('Bieżąca działalność'!I51,0)</f>
        <v>0</v>
      </c>
      <c r="J718" s="206">
        <f>ROUND('Bieżąca działalność'!J51,0)</f>
        <v>0</v>
      </c>
      <c r="K718" s="206">
        <f>ROUND('Bieżąca działalność'!K51,0)</f>
        <v>0</v>
      </c>
      <c r="L718" s="206">
        <f>ROUND('Bieżąca działalność'!L51,0)</f>
        <v>0</v>
      </c>
      <c r="M718" s="206">
        <f>ROUND('Bieżąca działalność'!M51,0)</f>
        <v>0</v>
      </c>
      <c r="N718" s="206">
        <f>ROUND('Bieżąca działalność'!N51,0)</f>
        <v>0</v>
      </c>
      <c r="O718" s="206">
        <f>ROUND('Bieżąca działalność'!O51,0)</f>
        <v>0</v>
      </c>
      <c r="P718" s="206">
        <f>ROUND('Bieżąca działalność'!P51,0)</f>
        <v>0</v>
      </c>
      <c r="Q718" s="206">
        <f>ROUND('Bieżąca działalność'!Q51,0)</f>
        <v>0</v>
      </c>
      <c r="R718" s="206">
        <f>ROUND('Bieżąca działalność'!R51,0)</f>
        <v>0</v>
      </c>
      <c r="S718" s="206">
        <f>ROUND('Bieżąca działalność'!S51,0)</f>
        <v>0</v>
      </c>
    </row>
    <row r="719" spans="2:19" s="2" customFormat="1" ht="12" outlineLevel="1" x14ac:dyDescent="0.3">
      <c r="B719" s="24" t="s">
        <v>49</v>
      </c>
      <c r="C719" s="206">
        <f>ROUND('Bieżąca działalność'!C52,0)</f>
        <v>0</v>
      </c>
      <c r="D719" s="206">
        <f>ROUND('Bieżąca działalność'!D52,0)</f>
        <v>0</v>
      </c>
      <c r="E719" s="206">
        <f>ROUND('Bieżąca działalność'!E52,0)</f>
        <v>0</v>
      </c>
      <c r="F719" s="206">
        <f>ROUND('Bieżąca działalność'!F52,0)</f>
        <v>0</v>
      </c>
      <c r="G719" s="206">
        <f>ROUND('Bieżąca działalność'!G52,0)</f>
        <v>0</v>
      </c>
      <c r="H719" s="206">
        <f>ROUND('Bieżąca działalność'!H52,0)</f>
        <v>0</v>
      </c>
      <c r="I719" s="206">
        <f>ROUND('Bieżąca działalność'!I52,0)</f>
        <v>0</v>
      </c>
      <c r="J719" s="206">
        <f>ROUND('Bieżąca działalność'!J52,0)</f>
        <v>0</v>
      </c>
      <c r="K719" s="206">
        <f>ROUND('Bieżąca działalność'!K52,0)</f>
        <v>0</v>
      </c>
      <c r="L719" s="206">
        <f>ROUND('Bieżąca działalność'!L52,0)</f>
        <v>0</v>
      </c>
      <c r="M719" s="206">
        <f>ROUND('Bieżąca działalność'!M52,0)</f>
        <v>0</v>
      </c>
      <c r="N719" s="206">
        <f>ROUND('Bieżąca działalność'!N52,0)</f>
        <v>0</v>
      </c>
      <c r="O719" s="206">
        <f>ROUND('Bieżąca działalność'!O52,0)</f>
        <v>0</v>
      </c>
      <c r="P719" s="206">
        <f>ROUND('Bieżąca działalność'!P52,0)</f>
        <v>0</v>
      </c>
      <c r="Q719" s="206">
        <f>ROUND('Bieżąca działalność'!Q52,0)</f>
        <v>0</v>
      </c>
      <c r="R719" s="206">
        <f>ROUND('Bieżąca działalność'!R52,0)</f>
        <v>0</v>
      </c>
      <c r="S719" s="206">
        <f>ROUND('Bieżąca działalność'!S52,0)</f>
        <v>0</v>
      </c>
    </row>
    <row r="720" spans="2:19" s="2" customFormat="1" ht="12" outlineLevel="1" x14ac:dyDescent="0.3">
      <c r="B720" s="24" t="s">
        <v>50</v>
      </c>
      <c r="C720" s="206">
        <f>ROUND('Bieżąca działalność'!C53,0)</f>
        <v>0</v>
      </c>
      <c r="D720" s="206">
        <f>ROUND('Bieżąca działalność'!D53,0)</f>
        <v>0</v>
      </c>
      <c r="E720" s="206">
        <f>ROUND('Bieżąca działalność'!E53,0)</f>
        <v>0</v>
      </c>
      <c r="F720" s="206">
        <f>ROUND('Bieżąca działalność'!F53,0)</f>
        <v>0</v>
      </c>
      <c r="G720" s="206">
        <f>ROUND('Bieżąca działalność'!G53,0)</f>
        <v>0</v>
      </c>
      <c r="H720" s="206">
        <f>ROUND('Bieżąca działalność'!H53,0)</f>
        <v>0</v>
      </c>
      <c r="I720" s="206">
        <f>ROUND('Bieżąca działalność'!I53,0)</f>
        <v>0</v>
      </c>
      <c r="J720" s="206">
        <f>ROUND('Bieżąca działalność'!J53,0)</f>
        <v>0</v>
      </c>
      <c r="K720" s="206">
        <f>ROUND('Bieżąca działalność'!K53,0)</f>
        <v>0</v>
      </c>
      <c r="L720" s="206">
        <f>ROUND('Bieżąca działalność'!L53,0)</f>
        <v>0</v>
      </c>
      <c r="M720" s="206">
        <f>ROUND('Bieżąca działalność'!M53,0)</f>
        <v>0</v>
      </c>
      <c r="N720" s="206">
        <f>ROUND('Bieżąca działalność'!N53,0)</f>
        <v>0</v>
      </c>
      <c r="O720" s="206">
        <f>ROUND('Bieżąca działalność'!O53,0)</f>
        <v>0</v>
      </c>
      <c r="P720" s="206">
        <f>ROUND('Bieżąca działalność'!P53,0)</f>
        <v>0</v>
      </c>
      <c r="Q720" s="206">
        <f>ROUND('Bieżąca działalność'!Q53,0)</f>
        <v>0</v>
      </c>
      <c r="R720" s="206">
        <f>ROUND('Bieżąca działalność'!R53,0)</f>
        <v>0</v>
      </c>
      <c r="S720" s="206">
        <f>ROUND('Bieżąca działalność'!S53,0)</f>
        <v>0</v>
      </c>
    </row>
    <row r="721" spans="2:19" s="2" customFormat="1" ht="12" outlineLevel="1" x14ac:dyDescent="0.3">
      <c r="B721" s="24" t="s">
        <v>154</v>
      </c>
      <c r="C721" s="206">
        <f>ROUND('Bieżąca działalność'!C54,0)</f>
        <v>0</v>
      </c>
      <c r="D721" s="206">
        <f>ROUND('Bieżąca działalność'!D54,0)</f>
        <v>0</v>
      </c>
      <c r="E721" s="206">
        <f>ROUND('Bieżąca działalność'!E54,0)</f>
        <v>0</v>
      </c>
      <c r="F721" s="206">
        <f>ROUND('Bieżąca działalność'!F54,0)</f>
        <v>0</v>
      </c>
      <c r="G721" s="206">
        <f>ROUND('Bieżąca działalność'!G54,0)</f>
        <v>0</v>
      </c>
      <c r="H721" s="206">
        <f>ROUND('Bieżąca działalność'!H54,0)</f>
        <v>0</v>
      </c>
      <c r="I721" s="206">
        <f>ROUND('Bieżąca działalność'!I54,0)</f>
        <v>0</v>
      </c>
      <c r="J721" s="206">
        <f>ROUND('Bieżąca działalność'!J54,0)</f>
        <v>0</v>
      </c>
      <c r="K721" s="206">
        <f>ROUND('Bieżąca działalność'!K54,0)</f>
        <v>0</v>
      </c>
      <c r="L721" s="206">
        <f>ROUND('Bieżąca działalność'!L54,0)</f>
        <v>0</v>
      </c>
      <c r="M721" s="206">
        <f>ROUND('Bieżąca działalność'!M54,0)</f>
        <v>0</v>
      </c>
      <c r="N721" s="206">
        <f>ROUND('Bieżąca działalność'!N54,0)</f>
        <v>0</v>
      </c>
      <c r="O721" s="206">
        <f>ROUND('Bieżąca działalność'!O54,0)</f>
        <v>0</v>
      </c>
      <c r="P721" s="206">
        <f>ROUND('Bieżąca działalność'!P54,0)</f>
        <v>0</v>
      </c>
      <c r="Q721" s="206">
        <f>ROUND('Bieżąca działalność'!Q54,0)</f>
        <v>0</v>
      </c>
      <c r="R721" s="206">
        <f>ROUND('Bieżąca działalność'!R54,0)</f>
        <v>0</v>
      </c>
      <c r="S721" s="206">
        <f>ROUND('Bieżąca działalność'!S54,0)</f>
        <v>0</v>
      </c>
    </row>
    <row r="722" spans="2:19" s="2" customFormat="1" ht="12" outlineLevel="1" x14ac:dyDescent="0.3">
      <c r="B722" s="24" t="s">
        <v>155</v>
      </c>
      <c r="C722" s="206">
        <f>ROUND('Bieżąca działalność'!C55,0)</f>
        <v>0</v>
      </c>
      <c r="D722" s="206">
        <f>ROUND('Bieżąca działalność'!D55,0)</f>
        <v>0</v>
      </c>
      <c r="E722" s="206">
        <f>ROUND('Bieżąca działalność'!E55,0)</f>
        <v>0</v>
      </c>
      <c r="F722" s="206">
        <f>ROUND('Bieżąca działalność'!F55,0)</f>
        <v>0</v>
      </c>
      <c r="G722" s="206">
        <f>ROUND('Bieżąca działalność'!G55,0)</f>
        <v>0</v>
      </c>
      <c r="H722" s="206">
        <f>ROUND('Bieżąca działalność'!H55,0)</f>
        <v>0</v>
      </c>
      <c r="I722" s="206">
        <f>ROUND('Bieżąca działalność'!I55,0)</f>
        <v>0</v>
      </c>
      <c r="J722" s="206">
        <f>ROUND('Bieżąca działalność'!J55,0)</f>
        <v>0</v>
      </c>
      <c r="K722" s="206">
        <f>ROUND('Bieżąca działalność'!K55,0)</f>
        <v>0</v>
      </c>
      <c r="L722" s="206">
        <f>ROUND('Bieżąca działalność'!L55,0)</f>
        <v>0</v>
      </c>
      <c r="M722" s="206">
        <f>ROUND('Bieżąca działalność'!M55,0)</f>
        <v>0</v>
      </c>
      <c r="N722" s="206">
        <f>ROUND('Bieżąca działalność'!N55,0)</f>
        <v>0</v>
      </c>
      <c r="O722" s="206">
        <f>ROUND('Bieżąca działalność'!O55,0)</f>
        <v>0</v>
      </c>
      <c r="P722" s="206">
        <f>ROUND('Bieżąca działalność'!P55,0)</f>
        <v>0</v>
      </c>
      <c r="Q722" s="206">
        <f>ROUND('Bieżąca działalność'!Q55,0)</f>
        <v>0</v>
      </c>
      <c r="R722" s="206">
        <f>ROUND('Bieżąca działalność'!R55,0)</f>
        <v>0</v>
      </c>
      <c r="S722" s="206">
        <f>ROUND('Bieżąca działalność'!S55,0)</f>
        <v>0</v>
      </c>
    </row>
    <row r="723" spans="2:19" s="2" customFormat="1" ht="12" outlineLevel="1" x14ac:dyDescent="0.3">
      <c r="B723" s="24" t="s">
        <v>51</v>
      </c>
      <c r="C723" s="206">
        <f>ROUND('Bieżąca działalność'!C56,0)</f>
        <v>0</v>
      </c>
      <c r="D723" s="206">
        <f>ROUND('Bieżąca działalność'!D56,0)</f>
        <v>0</v>
      </c>
      <c r="E723" s="206">
        <f>ROUND('Bieżąca działalność'!E56,0)</f>
        <v>0</v>
      </c>
      <c r="F723" s="206">
        <f>ROUND('Bieżąca działalność'!F56,0)</f>
        <v>0</v>
      </c>
      <c r="G723" s="206">
        <f>ROUND('Bieżąca działalność'!G56,0)</f>
        <v>0</v>
      </c>
      <c r="H723" s="206">
        <f>ROUND('Bieżąca działalność'!H56,0)</f>
        <v>0</v>
      </c>
      <c r="I723" s="206">
        <f>ROUND('Bieżąca działalność'!I56,0)</f>
        <v>0</v>
      </c>
      <c r="J723" s="206">
        <f>ROUND('Bieżąca działalność'!J56,0)</f>
        <v>0</v>
      </c>
      <c r="K723" s="206">
        <f>ROUND('Bieżąca działalność'!K56,0)</f>
        <v>0</v>
      </c>
      <c r="L723" s="206">
        <f>ROUND('Bieżąca działalność'!L56,0)</f>
        <v>0</v>
      </c>
      <c r="M723" s="206">
        <f>ROUND('Bieżąca działalność'!M56,0)</f>
        <v>0</v>
      </c>
      <c r="N723" s="206">
        <f>ROUND('Bieżąca działalność'!N56,0)</f>
        <v>0</v>
      </c>
      <c r="O723" s="206">
        <f>ROUND('Bieżąca działalność'!O56,0)</f>
        <v>0</v>
      </c>
      <c r="P723" s="206">
        <f>ROUND('Bieżąca działalność'!P56,0)</f>
        <v>0</v>
      </c>
      <c r="Q723" s="206">
        <f>ROUND('Bieżąca działalność'!Q56,0)</f>
        <v>0</v>
      </c>
      <c r="R723" s="206">
        <f>ROUND('Bieżąca działalność'!R56,0)</f>
        <v>0</v>
      </c>
      <c r="S723" s="206">
        <f>ROUND('Bieżąca działalność'!S56,0)</f>
        <v>0</v>
      </c>
    </row>
    <row r="724" spans="2:19" s="2" customFormat="1" ht="12" outlineLevel="1" x14ac:dyDescent="0.3">
      <c r="B724" s="16" t="s">
        <v>52</v>
      </c>
      <c r="C724" s="206">
        <f>ROUND('Bieżąca działalność'!C57,0)</f>
        <v>0</v>
      </c>
      <c r="D724" s="206">
        <f>ROUND('Bieżąca działalność'!D57,0)</f>
        <v>0</v>
      </c>
      <c r="E724" s="206">
        <f>ROUND('Bieżąca działalność'!E57,0)</f>
        <v>0</v>
      </c>
      <c r="F724" s="206">
        <f>ROUND('Bieżąca działalność'!F57,0)</f>
        <v>0</v>
      </c>
      <c r="G724" s="206">
        <f>ROUND('Bieżąca działalność'!G57,0)</f>
        <v>0</v>
      </c>
      <c r="H724" s="206">
        <f>ROUND('Bieżąca działalność'!H57,0)</f>
        <v>0</v>
      </c>
      <c r="I724" s="206">
        <f>ROUND('Bieżąca działalność'!I57,0)</f>
        <v>0</v>
      </c>
      <c r="J724" s="206">
        <f>ROUND('Bieżąca działalność'!J57,0)</f>
        <v>0</v>
      </c>
      <c r="K724" s="206">
        <f>ROUND('Bieżąca działalność'!K57,0)</f>
        <v>0</v>
      </c>
      <c r="L724" s="206">
        <f>ROUND('Bieżąca działalność'!L57,0)</f>
        <v>0</v>
      </c>
      <c r="M724" s="206">
        <f>ROUND('Bieżąca działalność'!M57,0)</f>
        <v>0</v>
      </c>
      <c r="N724" s="206">
        <f>ROUND('Bieżąca działalność'!N57,0)</f>
        <v>0</v>
      </c>
      <c r="O724" s="206">
        <f>ROUND('Bieżąca działalność'!O57,0)</f>
        <v>0</v>
      </c>
      <c r="P724" s="206">
        <f>ROUND('Bieżąca działalność'!P57,0)</f>
        <v>0</v>
      </c>
      <c r="Q724" s="206">
        <f>ROUND('Bieżąca działalność'!Q57,0)</f>
        <v>0</v>
      </c>
      <c r="R724" s="206">
        <f>ROUND('Bieżąca działalność'!R57,0)</f>
        <v>0</v>
      </c>
      <c r="S724" s="206">
        <f>ROUND('Bieżąca działalność'!S57,0)</f>
        <v>0</v>
      </c>
    </row>
    <row r="725" spans="2:19" s="2" customFormat="1" ht="12" outlineLevel="1" x14ac:dyDescent="0.3">
      <c r="B725" s="20" t="s">
        <v>53</v>
      </c>
      <c r="C725" s="21">
        <f>'Bieżąca działalność'!C58</f>
        <v>0</v>
      </c>
      <c r="D725" s="21">
        <f>'Bieżąca działalność'!D58</f>
        <v>0</v>
      </c>
      <c r="E725" s="21">
        <f>'Bieżąca działalność'!E58</f>
        <v>0</v>
      </c>
      <c r="F725" s="21">
        <f>'Bieżąca działalność'!F58</f>
        <v>0</v>
      </c>
      <c r="G725" s="21">
        <f>'Bieżąca działalność'!G58</f>
        <v>0</v>
      </c>
      <c r="H725" s="21">
        <f>'Bieżąca działalność'!H58</f>
        <v>0</v>
      </c>
      <c r="I725" s="21">
        <f>'Bieżąca działalność'!I58</f>
        <v>0</v>
      </c>
      <c r="J725" s="21">
        <f>'Bieżąca działalność'!J58</f>
        <v>0</v>
      </c>
      <c r="K725" s="21">
        <f>'Bieżąca działalność'!K58</f>
        <v>0</v>
      </c>
      <c r="L725" s="21">
        <f>'Bieżąca działalność'!L58</f>
        <v>0</v>
      </c>
      <c r="M725" s="21">
        <f>'Bieżąca działalność'!M58</f>
        <v>0</v>
      </c>
      <c r="N725" s="21">
        <f>'Bieżąca działalność'!N58</f>
        <v>0</v>
      </c>
      <c r="O725" s="21">
        <f>'Bieżąca działalność'!O58</f>
        <v>0</v>
      </c>
      <c r="P725" s="21">
        <f>'Bieżąca działalność'!P58</f>
        <v>0</v>
      </c>
      <c r="Q725" s="21">
        <f>'Bieżąca działalność'!Q58</f>
        <v>0</v>
      </c>
      <c r="R725" s="21">
        <f>'Bieżąca działalność'!R58</f>
        <v>0</v>
      </c>
      <c r="S725" s="21">
        <f>'Bieżąca działalność'!S58</f>
        <v>0</v>
      </c>
    </row>
    <row r="726" spans="2:19" s="2" customFormat="1" ht="12" outlineLevel="1" x14ac:dyDescent="0.3">
      <c r="B726" s="20" t="s">
        <v>54</v>
      </c>
      <c r="C726" s="206">
        <f>ROUND('Bieżąca działalność'!C59,0)</f>
        <v>0</v>
      </c>
      <c r="D726" s="206">
        <f>ROUND('Bieżąca działalność'!D59,0)</f>
        <v>0</v>
      </c>
      <c r="E726" s="206">
        <f>ROUND('Bieżąca działalność'!E59,0)</f>
        <v>0</v>
      </c>
      <c r="F726" s="206">
        <f>ROUND('Bieżąca działalność'!F59,0)</f>
        <v>0</v>
      </c>
      <c r="G726" s="206">
        <f>ROUND('Bieżąca działalność'!G59,0)</f>
        <v>0</v>
      </c>
      <c r="H726" s="206">
        <f>ROUND('Bieżąca działalność'!H59,0)</f>
        <v>0</v>
      </c>
      <c r="I726" s="206">
        <f>ROUND('Bieżąca działalność'!I59,0)</f>
        <v>0</v>
      </c>
      <c r="J726" s="206">
        <f>ROUND('Bieżąca działalność'!J59,0)</f>
        <v>0</v>
      </c>
      <c r="K726" s="206">
        <f>ROUND('Bieżąca działalność'!K59,0)</f>
        <v>0</v>
      </c>
      <c r="L726" s="206">
        <f>ROUND('Bieżąca działalność'!L59,0)</f>
        <v>0</v>
      </c>
      <c r="M726" s="206">
        <f>ROUND('Bieżąca działalność'!M59,0)</f>
        <v>0</v>
      </c>
      <c r="N726" s="206">
        <f>ROUND('Bieżąca działalność'!N59,0)</f>
        <v>0</v>
      </c>
      <c r="O726" s="206">
        <f>ROUND('Bieżąca działalność'!O59,0)</f>
        <v>0</v>
      </c>
      <c r="P726" s="206">
        <f>ROUND('Bieżąca działalność'!P59,0)</f>
        <v>0</v>
      </c>
      <c r="Q726" s="206">
        <f>ROUND('Bieżąca działalność'!Q59,0)</f>
        <v>0</v>
      </c>
      <c r="R726" s="206">
        <f>ROUND('Bieżąca działalność'!R59,0)</f>
        <v>0</v>
      </c>
      <c r="S726" s="206">
        <f>ROUND('Bieżąca działalność'!S59,0)</f>
        <v>0</v>
      </c>
    </row>
    <row r="727" spans="2:19" s="2" customFormat="1" ht="12" outlineLevel="1" x14ac:dyDescent="0.3">
      <c r="B727" s="33" t="s">
        <v>156</v>
      </c>
      <c r="C727" s="206">
        <f>ROUND('Bieżąca działalność'!C60,0)</f>
        <v>0</v>
      </c>
      <c r="D727" s="206">
        <f>ROUND('Bieżąca działalność'!D60,0)</f>
        <v>0</v>
      </c>
      <c r="E727" s="206">
        <f>ROUND('Bieżąca działalność'!E60,0)</f>
        <v>0</v>
      </c>
      <c r="F727" s="206">
        <f>ROUND('Bieżąca działalność'!F60,0)</f>
        <v>0</v>
      </c>
      <c r="G727" s="206">
        <f>ROUND('Bieżąca działalność'!G60,0)</f>
        <v>0</v>
      </c>
      <c r="H727" s="206">
        <f>ROUND('Bieżąca działalność'!H60,0)</f>
        <v>0</v>
      </c>
      <c r="I727" s="206">
        <f>ROUND('Bieżąca działalność'!I60,0)</f>
        <v>0</v>
      </c>
      <c r="J727" s="206">
        <f>ROUND('Bieżąca działalność'!J60,0)</f>
        <v>0</v>
      </c>
      <c r="K727" s="206">
        <f>ROUND('Bieżąca działalność'!K60,0)</f>
        <v>0</v>
      </c>
      <c r="L727" s="206">
        <f>ROUND('Bieżąca działalność'!L60,0)</f>
        <v>0</v>
      </c>
      <c r="M727" s="206">
        <f>ROUND('Bieżąca działalność'!M60,0)</f>
        <v>0</v>
      </c>
      <c r="N727" s="206">
        <f>ROUND('Bieżąca działalność'!N60,0)</f>
        <v>0</v>
      </c>
      <c r="O727" s="206">
        <f>ROUND('Bieżąca działalność'!O60,0)</f>
        <v>0</v>
      </c>
      <c r="P727" s="206">
        <f>ROUND('Bieżąca działalność'!P60,0)</f>
        <v>0</v>
      </c>
      <c r="Q727" s="206">
        <f>ROUND('Bieżąca działalność'!Q60,0)</f>
        <v>0</v>
      </c>
      <c r="R727" s="206">
        <f>ROUND('Bieżąca działalność'!R60,0)</f>
        <v>0</v>
      </c>
      <c r="S727" s="206">
        <f>ROUND('Bieżąca działalność'!S60,0)</f>
        <v>0</v>
      </c>
    </row>
    <row r="728" spans="2:19" s="2" customFormat="1" ht="12" outlineLevel="1" x14ac:dyDescent="0.3">
      <c r="B728" s="20" t="s">
        <v>55</v>
      </c>
      <c r="C728" s="206">
        <f>ROUND('Bieżąca działalność'!C61,0)</f>
        <v>0</v>
      </c>
      <c r="D728" s="206">
        <f>ROUND('Bieżąca działalność'!D61,0)</f>
        <v>0</v>
      </c>
      <c r="E728" s="206">
        <f>ROUND('Bieżąca działalność'!E61,0)</f>
        <v>0</v>
      </c>
      <c r="F728" s="206">
        <f>ROUND('Bieżąca działalność'!F61,0)</f>
        <v>0</v>
      </c>
      <c r="G728" s="206">
        <f>ROUND('Bieżąca działalność'!G61,0)</f>
        <v>0</v>
      </c>
      <c r="H728" s="206">
        <f>ROUND('Bieżąca działalność'!H61,0)</f>
        <v>0</v>
      </c>
      <c r="I728" s="206">
        <f>ROUND('Bieżąca działalność'!I61,0)</f>
        <v>0</v>
      </c>
      <c r="J728" s="206">
        <f>ROUND('Bieżąca działalność'!J61,0)</f>
        <v>0</v>
      </c>
      <c r="K728" s="206">
        <f>ROUND('Bieżąca działalność'!K61,0)</f>
        <v>0</v>
      </c>
      <c r="L728" s="206">
        <f>ROUND('Bieżąca działalność'!L61,0)</f>
        <v>0</v>
      </c>
      <c r="M728" s="206">
        <f>ROUND('Bieżąca działalność'!M61,0)</f>
        <v>0</v>
      </c>
      <c r="N728" s="206">
        <f>ROUND('Bieżąca działalność'!N61,0)</f>
        <v>0</v>
      </c>
      <c r="O728" s="206">
        <f>ROUND('Bieżąca działalność'!O61,0)</f>
        <v>0</v>
      </c>
      <c r="P728" s="206">
        <f>ROUND('Bieżąca działalność'!P61,0)</f>
        <v>0</v>
      </c>
      <c r="Q728" s="206">
        <f>ROUND('Bieżąca działalność'!Q61,0)</f>
        <v>0</v>
      </c>
      <c r="R728" s="206">
        <f>ROUND('Bieżąca działalność'!R61,0)</f>
        <v>0</v>
      </c>
      <c r="S728" s="206">
        <f>ROUND('Bieżąca działalność'!S61,0)</f>
        <v>0</v>
      </c>
    </row>
    <row r="729" spans="2:19" s="2" customFormat="1" ht="12" outlineLevel="1" x14ac:dyDescent="0.3">
      <c r="B729" s="20" t="s">
        <v>56</v>
      </c>
      <c r="C729" s="21">
        <f>'Bieżąca działalność'!C62</f>
        <v>0</v>
      </c>
      <c r="D729" s="21">
        <f>'Bieżąca działalność'!D62</f>
        <v>0</v>
      </c>
      <c r="E729" s="21">
        <f>'Bieżąca działalność'!E62</f>
        <v>0</v>
      </c>
      <c r="F729" s="21">
        <f>'Bieżąca działalność'!F62</f>
        <v>0</v>
      </c>
      <c r="G729" s="21">
        <f>'Bieżąca działalność'!G62</f>
        <v>0</v>
      </c>
      <c r="H729" s="21">
        <f>'Bieżąca działalność'!H62</f>
        <v>0</v>
      </c>
      <c r="I729" s="21">
        <f>'Bieżąca działalność'!I62</f>
        <v>0</v>
      </c>
      <c r="J729" s="21">
        <f>'Bieżąca działalność'!J62</f>
        <v>0</v>
      </c>
      <c r="K729" s="21">
        <f>'Bieżąca działalność'!K62</f>
        <v>0</v>
      </c>
      <c r="L729" s="21">
        <f>'Bieżąca działalność'!L62</f>
        <v>0</v>
      </c>
      <c r="M729" s="21">
        <f>'Bieżąca działalność'!M62</f>
        <v>0</v>
      </c>
      <c r="N729" s="21">
        <f>'Bieżąca działalność'!N62</f>
        <v>0</v>
      </c>
      <c r="O729" s="21">
        <f>'Bieżąca działalność'!O62</f>
        <v>0</v>
      </c>
      <c r="P729" s="21">
        <f>'Bieżąca działalność'!P62</f>
        <v>0</v>
      </c>
      <c r="Q729" s="21">
        <f>'Bieżąca działalność'!Q62</f>
        <v>0</v>
      </c>
      <c r="R729" s="21">
        <f>'Bieżąca działalność'!R62</f>
        <v>0</v>
      </c>
      <c r="S729" s="21">
        <f>'Bieżąca działalność'!S62</f>
        <v>0</v>
      </c>
    </row>
    <row r="730" spans="2:19" s="2" customFormat="1" ht="12" outlineLevel="1" x14ac:dyDescent="0.3">
      <c r="B730" s="20" t="s">
        <v>57</v>
      </c>
      <c r="C730" s="206">
        <f>ROUND('Bieżąca działalność'!C63,0)</f>
        <v>0</v>
      </c>
      <c r="D730" s="206">
        <f>ROUND('Bieżąca działalność'!D63,0)</f>
        <v>0</v>
      </c>
      <c r="E730" s="206">
        <f>ROUND('Bieżąca działalność'!E63,0)</f>
        <v>0</v>
      </c>
      <c r="F730" s="206">
        <f>ROUND('Bieżąca działalność'!F63,0)</f>
        <v>0</v>
      </c>
      <c r="G730" s="206">
        <f>ROUND('Bieżąca działalność'!G63,0)</f>
        <v>0</v>
      </c>
      <c r="H730" s="206">
        <f>ROUND('Bieżąca działalność'!H63,0)</f>
        <v>0</v>
      </c>
      <c r="I730" s="206">
        <f>ROUND('Bieżąca działalność'!I63,0)</f>
        <v>0</v>
      </c>
      <c r="J730" s="206">
        <f>ROUND('Bieżąca działalność'!J63,0)</f>
        <v>0</v>
      </c>
      <c r="K730" s="206">
        <f>ROUND('Bieżąca działalność'!K63,0)</f>
        <v>0</v>
      </c>
      <c r="L730" s="206">
        <f>ROUND('Bieżąca działalność'!L63,0)</f>
        <v>0</v>
      </c>
      <c r="M730" s="206">
        <f>ROUND('Bieżąca działalność'!M63,0)</f>
        <v>0</v>
      </c>
      <c r="N730" s="206">
        <f>ROUND('Bieżąca działalność'!N63,0)</f>
        <v>0</v>
      </c>
      <c r="O730" s="206">
        <f>ROUND('Bieżąca działalność'!O63,0)</f>
        <v>0</v>
      </c>
      <c r="P730" s="206">
        <f>ROUND('Bieżąca działalność'!P63,0)</f>
        <v>0</v>
      </c>
      <c r="Q730" s="206">
        <f>ROUND('Bieżąca działalność'!Q63,0)</f>
        <v>0</v>
      </c>
      <c r="R730" s="206">
        <f>ROUND('Bieżąca działalność'!R63,0)</f>
        <v>0</v>
      </c>
      <c r="S730" s="206">
        <f>ROUND('Bieżąca działalność'!S63,0)</f>
        <v>0</v>
      </c>
    </row>
    <row r="731" spans="2:19" s="2" customFormat="1" ht="12" outlineLevel="1" x14ac:dyDescent="0.3">
      <c r="B731" s="20" t="s">
        <v>58</v>
      </c>
      <c r="C731" s="206">
        <f>ROUND('Bieżąca działalność'!C64,0)</f>
        <v>0</v>
      </c>
      <c r="D731" s="206">
        <f>ROUND('Bieżąca działalność'!D64,0)</f>
        <v>0</v>
      </c>
      <c r="E731" s="206">
        <f>ROUND('Bieżąca działalność'!E64,0)</f>
        <v>0</v>
      </c>
      <c r="F731" s="206">
        <f>ROUND('Bieżąca działalność'!F64,0)</f>
        <v>0</v>
      </c>
      <c r="G731" s="206">
        <f>ROUND('Bieżąca działalność'!G64,0)</f>
        <v>0</v>
      </c>
      <c r="H731" s="206">
        <f>ROUND('Bieżąca działalność'!H64,0)</f>
        <v>0</v>
      </c>
      <c r="I731" s="206">
        <f>ROUND('Bieżąca działalność'!I64,0)</f>
        <v>0</v>
      </c>
      <c r="J731" s="206">
        <f>ROUND('Bieżąca działalność'!J64,0)</f>
        <v>0</v>
      </c>
      <c r="K731" s="206">
        <f>ROUND('Bieżąca działalność'!K64,0)</f>
        <v>0</v>
      </c>
      <c r="L731" s="206">
        <f>ROUND('Bieżąca działalność'!L64,0)</f>
        <v>0</v>
      </c>
      <c r="M731" s="206">
        <f>ROUND('Bieżąca działalność'!M64,0)</f>
        <v>0</v>
      </c>
      <c r="N731" s="206">
        <f>ROUND('Bieżąca działalność'!N64,0)</f>
        <v>0</v>
      </c>
      <c r="O731" s="206">
        <f>ROUND('Bieżąca działalność'!O64,0)</f>
        <v>0</v>
      </c>
      <c r="P731" s="206">
        <f>ROUND('Bieżąca działalność'!P64,0)</f>
        <v>0</v>
      </c>
      <c r="Q731" s="206">
        <f>ROUND('Bieżąca działalność'!Q64,0)</f>
        <v>0</v>
      </c>
      <c r="R731" s="206">
        <f>ROUND('Bieżąca działalność'!R64,0)</f>
        <v>0</v>
      </c>
      <c r="S731" s="206">
        <f>ROUND('Bieżąca działalność'!S64,0)</f>
        <v>0</v>
      </c>
    </row>
    <row r="732" spans="2:19" s="2" customFormat="1" ht="12" outlineLevel="1" x14ac:dyDescent="0.3">
      <c r="B732" s="33" t="s">
        <v>157</v>
      </c>
      <c r="C732" s="206">
        <f>ROUND('Bieżąca działalność'!C65,0)</f>
        <v>0</v>
      </c>
      <c r="D732" s="206">
        <f>ROUND('Bieżąca działalność'!D65,0)</f>
        <v>0</v>
      </c>
      <c r="E732" s="206">
        <f>ROUND('Bieżąca działalność'!E65,0)</f>
        <v>0</v>
      </c>
      <c r="F732" s="206">
        <f>ROUND('Bieżąca działalność'!F65,0)</f>
        <v>0</v>
      </c>
      <c r="G732" s="206">
        <f>ROUND('Bieżąca działalność'!G65,0)</f>
        <v>0</v>
      </c>
      <c r="H732" s="206">
        <f>ROUND('Bieżąca działalność'!H65,0)</f>
        <v>0</v>
      </c>
      <c r="I732" s="206">
        <f>ROUND('Bieżąca działalność'!I65,0)</f>
        <v>0</v>
      </c>
      <c r="J732" s="206">
        <f>ROUND('Bieżąca działalność'!J65,0)</f>
        <v>0</v>
      </c>
      <c r="K732" s="206">
        <f>ROUND('Bieżąca działalność'!K65,0)</f>
        <v>0</v>
      </c>
      <c r="L732" s="206">
        <f>ROUND('Bieżąca działalność'!L65,0)</f>
        <v>0</v>
      </c>
      <c r="M732" s="206">
        <f>ROUND('Bieżąca działalność'!M65,0)</f>
        <v>0</v>
      </c>
      <c r="N732" s="206">
        <f>ROUND('Bieżąca działalność'!N65,0)</f>
        <v>0</v>
      </c>
      <c r="O732" s="206">
        <f>ROUND('Bieżąca działalność'!O65,0)</f>
        <v>0</v>
      </c>
      <c r="P732" s="206">
        <f>ROUND('Bieżąca działalność'!P65,0)</f>
        <v>0</v>
      </c>
      <c r="Q732" s="206">
        <f>ROUND('Bieżąca działalność'!Q65,0)</f>
        <v>0</v>
      </c>
      <c r="R732" s="206">
        <f>ROUND('Bieżąca działalność'!R65,0)</f>
        <v>0</v>
      </c>
      <c r="S732" s="206">
        <f>ROUND('Bieżąca działalność'!S65,0)</f>
        <v>0</v>
      </c>
    </row>
    <row r="733" spans="2:19" s="2" customFormat="1" ht="12" outlineLevel="1" x14ac:dyDescent="0.3">
      <c r="B733" s="20" t="s">
        <v>59</v>
      </c>
      <c r="C733" s="21">
        <f>'Bieżąca działalność'!C66</f>
        <v>0</v>
      </c>
      <c r="D733" s="21">
        <f>'Bieżąca działalność'!D66</f>
        <v>0</v>
      </c>
      <c r="E733" s="21">
        <f>'Bieżąca działalność'!E66</f>
        <v>0</v>
      </c>
      <c r="F733" s="21">
        <f>'Bieżąca działalność'!F66</f>
        <v>0</v>
      </c>
      <c r="G733" s="21">
        <f>'Bieżąca działalność'!G66</f>
        <v>0</v>
      </c>
      <c r="H733" s="21">
        <f>'Bieżąca działalność'!H66</f>
        <v>0</v>
      </c>
      <c r="I733" s="21">
        <f>'Bieżąca działalność'!I66</f>
        <v>0</v>
      </c>
      <c r="J733" s="21">
        <f>'Bieżąca działalność'!J66</f>
        <v>0</v>
      </c>
      <c r="K733" s="21">
        <f>'Bieżąca działalność'!K66</f>
        <v>0</v>
      </c>
      <c r="L733" s="21">
        <f>'Bieżąca działalność'!L66</f>
        <v>0</v>
      </c>
      <c r="M733" s="21">
        <f>'Bieżąca działalność'!M66</f>
        <v>0</v>
      </c>
      <c r="N733" s="21">
        <f>'Bieżąca działalność'!N66</f>
        <v>0</v>
      </c>
      <c r="O733" s="21">
        <f>'Bieżąca działalność'!O66</f>
        <v>0</v>
      </c>
      <c r="P733" s="21">
        <f>'Bieżąca działalność'!P66</f>
        <v>0</v>
      </c>
      <c r="Q733" s="21">
        <f>'Bieżąca działalność'!Q66</f>
        <v>0</v>
      </c>
      <c r="R733" s="21">
        <f>'Bieżąca działalność'!R66</f>
        <v>0</v>
      </c>
      <c r="S733" s="21">
        <f>'Bieżąca działalność'!S66</f>
        <v>0</v>
      </c>
    </row>
    <row r="734" spans="2:19" s="2" customFormat="1" ht="12" outlineLevel="1" x14ac:dyDescent="0.3">
      <c r="B734" s="20" t="s">
        <v>60</v>
      </c>
      <c r="C734" s="206">
        <f>ROUND('Bieżąca działalność'!C67,0)</f>
        <v>0</v>
      </c>
      <c r="D734" s="206">
        <f>ROUND('Bieżąca działalność'!D67,0)</f>
        <v>0</v>
      </c>
      <c r="E734" s="206">
        <f>ROUND('Bieżąca działalność'!E67,0)</f>
        <v>0</v>
      </c>
      <c r="F734" s="206">
        <f>ROUND('Bieżąca działalność'!F67,0)</f>
        <v>0</v>
      </c>
      <c r="G734" s="206">
        <f>ROUND('Bieżąca działalność'!G67,0)</f>
        <v>0</v>
      </c>
      <c r="H734" s="206">
        <f>ROUND('Bieżąca działalność'!H67,0)</f>
        <v>0</v>
      </c>
      <c r="I734" s="206">
        <f>ROUND('Bieżąca działalność'!I67,0)</f>
        <v>0</v>
      </c>
      <c r="J734" s="206">
        <f>ROUND('Bieżąca działalność'!J67,0)</f>
        <v>0</v>
      </c>
      <c r="K734" s="206">
        <f>ROUND('Bieżąca działalność'!K67,0)</f>
        <v>0</v>
      </c>
      <c r="L734" s="206">
        <f>ROUND('Bieżąca działalność'!L67,0)</f>
        <v>0</v>
      </c>
      <c r="M734" s="206">
        <f>ROUND('Bieżąca działalność'!M67,0)</f>
        <v>0</v>
      </c>
      <c r="N734" s="206">
        <f>ROUND('Bieżąca działalność'!N67,0)</f>
        <v>0</v>
      </c>
      <c r="O734" s="206">
        <f>ROUND('Bieżąca działalność'!O67,0)</f>
        <v>0</v>
      </c>
      <c r="P734" s="206">
        <f>ROUND('Bieżąca działalność'!P67,0)</f>
        <v>0</v>
      </c>
      <c r="Q734" s="206">
        <f>ROUND('Bieżąca działalność'!Q67,0)</f>
        <v>0</v>
      </c>
      <c r="R734" s="206">
        <f>ROUND('Bieżąca działalność'!R67,0)</f>
        <v>0</v>
      </c>
      <c r="S734" s="206">
        <f>ROUND('Bieżąca działalność'!S67,0)</f>
        <v>0</v>
      </c>
    </row>
    <row r="735" spans="2:19" s="2" customFormat="1" ht="12" outlineLevel="1" x14ac:dyDescent="0.3">
      <c r="B735" s="20" t="s">
        <v>61</v>
      </c>
      <c r="C735" s="21">
        <f>'Bieżąca działalność'!C68</f>
        <v>0</v>
      </c>
      <c r="D735" s="21">
        <f>'Bieżąca działalność'!D68</f>
        <v>0</v>
      </c>
      <c r="E735" s="21">
        <f>'Bieżąca działalność'!E68</f>
        <v>0</v>
      </c>
      <c r="F735" s="21">
        <f>'Bieżąca działalność'!F68</f>
        <v>0</v>
      </c>
      <c r="G735" s="21">
        <f>'Bieżąca działalność'!G68</f>
        <v>0</v>
      </c>
      <c r="H735" s="21">
        <f>'Bieżąca działalność'!H68</f>
        <v>0</v>
      </c>
      <c r="I735" s="21">
        <f>'Bieżąca działalność'!I68</f>
        <v>0</v>
      </c>
      <c r="J735" s="21">
        <f>'Bieżąca działalność'!J68</f>
        <v>0</v>
      </c>
      <c r="K735" s="21">
        <f>'Bieżąca działalność'!K68</f>
        <v>0</v>
      </c>
      <c r="L735" s="21">
        <f>'Bieżąca działalność'!L68</f>
        <v>0</v>
      </c>
      <c r="M735" s="21">
        <f>'Bieżąca działalność'!M68</f>
        <v>0</v>
      </c>
      <c r="N735" s="21">
        <f>'Bieżąca działalność'!N68</f>
        <v>0</v>
      </c>
      <c r="O735" s="21">
        <f>'Bieżąca działalność'!O68</f>
        <v>0</v>
      </c>
      <c r="P735" s="21">
        <f>'Bieżąca działalność'!P68</f>
        <v>0</v>
      </c>
      <c r="Q735" s="21">
        <f>'Bieżąca działalność'!Q68</f>
        <v>0</v>
      </c>
      <c r="R735" s="21">
        <f>'Bieżąca działalność'!R68</f>
        <v>0</v>
      </c>
      <c r="S735" s="21">
        <f>'Bieżąca działalność'!S68</f>
        <v>0</v>
      </c>
    </row>
    <row r="736" spans="2:19" s="2" customFormat="1" ht="12" outlineLevel="1" x14ac:dyDescent="0.3">
      <c r="B736" s="29" t="s">
        <v>62</v>
      </c>
      <c r="C736" s="206">
        <f>ROUND('Bieżąca działalność'!C69,0)</f>
        <v>0</v>
      </c>
      <c r="D736" s="206">
        <f>ROUND('Bieżąca działalność'!D69,0)</f>
        <v>0</v>
      </c>
      <c r="E736" s="206">
        <f>ROUND('Bieżąca działalność'!E69,0)</f>
        <v>0</v>
      </c>
      <c r="F736" s="206">
        <f>ROUND('Bieżąca działalność'!F69,0)</f>
        <v>0</v>
      </c>
      <c r="G736" s="206">
        <f>ROUND('Bieżąca działalność'!G69,0)</f>
        <v>0</v>
      </c>
      <c r="H736" s="206">
        <f>ROUND('Bieżąca działalność'!H69,0)</f>
        <v>0</v>
      </c>
      <c r="I736" s="206">
        <f>ROUND('Bieżąca działalność'!I69,0)</f>
        <v>0</v>
      </c>
      <c r="J736" s="206">
        <f>ROUND('Bieżąca działalność'!J69,0)</f>
        <v>0</v>
      </c>
      <c r="K736" s="206">
        <f>ROUND('Bieżąca działalność'!K69,0)</f>
        <v>0</v>
      </c>
      <c r="L736" s="206">
        <f>ROUND('Bieżąca działalność'!L69,0)</f>
        <v>0</v>
      </c>
      <c r="M736" s="206">
        <f>ROUND('Bieżąca działalność'!M69,0)</f>
        <v>0</v>
      </c>
      <c r="N736" s="206">
        <f>ROUND('Bieżąca działalność'!N69,0)</f>
        <v>0</v>
      </c>
      <c r="O736" s="206">
        <f>ROUND('Bieżąca działalność'!O69,0)</f>
        <v>0</v>
      </c>
      <c r="P736" s="206">
        <f>ROUND('Bieżąca działalność'!P69,0)</f>
        <v>0</v>
      </c>
      <c r="Q736" s="206">
        <f>ROUND('Bieżąca działalność'!Q69,0)</f>
        <v>0</v>
      </c>
      <c r="R736" s="206">
        <f>ROUND('Bieżąca działalność'!R69,0)</f>
        <v>0</v>
      </c>
      <c r="S736" s="206">
        <f>ROUND('Bieżąca działalność'!S69,0)</f>
        <v>0</v>
      </c>
    </row>
    <row r="737" spans="2:19" s="2" customFormat="1" ht="12" outlineLevel="1" x14ac:dyDescent="0.3">
      <c r="B737" s="16" t="s">
        <v>63</v>
      </c>
      <c r="C737" s="206">
        <f>ROUND('Bieżąca działalność'!C70,0)</f>
        <v>0</v>
      </c>
      <c r="D737" s="206">
        <f>ROUND('Bieżąca działalność'!D70,0)</f>
        <v>0</v>
      </c>
      <c r="E737" s="206">
        <f>ROUND('Bieżąca działalność'!E70,0)</f>
        <v>0</v>
      </c>
      <c r="F737" s="206">
        <f>ROUND('Bieżąca działalność'!F70,0)</f>
        <v>0</v>
      </c>
      <c r="G737" s="206">
        <f>ROUND('Bieżąca działalność'!G70,0)</f>
        <v>0</v>
      </c>
      <c r="H737" s="206">
        <f>ROUND('Bieżąca działalność'!H70,0)</f>
        <v>0</v>
      </c>
      <c r="I737" s="206">
        <f>ROUND('Bieżąca działalność'!I70,0)</f>
        <v>0</v>
      </c>
      <c r="J737" s="206">
        <f>ROUND('Bieżąca działalność'!J70,0)</f>
        <v>0</v>
      </c>
      <c r="K737" s="206">
        <f>ROUND('Bieżąca działalność'!K70,0)</f>
        <v>0</v>
      </c>
      <c r="L737" s="206">
        <f>ROUND('Bieżąca działalność'!L70,0)</f>
        <v>0</v>
      </c>
      <c r="M737" s="206">
        <f>ROUND('Bieżąca działalność'!M70,0)</f>
        <v>0</v>
      </c>
      <c r="N737" s="206">
        <f>ROUND('Bieżąca działalność'!N70,0)</f>
        <v>0</v>
      </c>
      <c r="O737" s="206">
        <f>ROUND('Bieżąca działalność'!O70,0)</f>
        <v>0</v>
      </c>
      <c r="P737" s="206">
        <f>ROUND('Bieżąca działalność'!P70,0)</f>
        <v>0</v>
      </c>
      <c r="Q737" s="206">
        <f>ROUND('Bieżąca działalność'!Q70,0)</f>
        <v>0</v>
      </c>
      <c r="R737" s="206">
        <f>ROUND('Bieżąca działalność'!R70,0)</f>
        <v>0</v>
      </c>
      <c r="S737" s="206">
        <f>ROUND('Bieżąca działalność'!S70,0)</f>
        <v>0</v>
      </c>
    </row>
    <row r="738" spans="2:19" s="2" customFormat="1" ht="12" outlineLevel="1" x14ac:dyDescent="0.3">
      <c r="B738" s="20" t="s">
        <v>64</v>
      </c>
      <c r="C738" s="21">
        <f>'Bieżąca działalność'!C71</f>
        <v>0</v>
      </c>
      <c r="D738" s="21">
        <f>'Bieżąca działalność'!D71</f>
        <v>0</v>
      </c>
      <c r="E738" s="21">
        <f>'Bieżąca działalność'!E71</f>
        <v>0</v>
      </c>
      <c r="F738" s="21">
        <f>'Bieżąca działalność'!F71</f>
        <v>0</v>
      </c>
      <c r="G738" s="21">
        <f>'Bieżąca działalność'!G71</f>
        <v>0</v>
      </c>
      <c r="H738" s="21">
        <f>'Bieżąca działalność'!H71</f>
        <v>0</v>
      </c>
      <c r="I738" s="21">
        <f>'Bieżąca działalność'!I71</f>
        <v>0</v>
      </c>
      <c r="J738" s="21">
        <f>'Bieżąca działalność'!J71</f>
        <v>0</v>
      </c>
      <c r="K738" s="21">
        <f>'Bieżąca działalność'!K71</f>
        <v>0</v>
      </c>
      <c r="L738" s="21">
        <f>'Bieżąca działalność'!L71</f>
        <v>0</v>
      </c>
      <c r="M738" s="21">
        <f>'Bieżąca działalność'!M71</f>
        <v>0</v>
      </c>
      <c r="N738" s="21">
        <f>'Bieżąca działalność'!N71</f>
        <v>0</v>
      </c>
      <c r="O738" s="21">
        <f>'Bieżąca działalność'!O71</f>
        <v>0</v>
      </c>
      <c r="P738" s="21">
        <f>'Bieżąca działalność'!P71</f>
        <v>0</v>
      </c>
      <c r="Q738" s="21">
        <f>'Bieżąca działalność'!Q71</f>
        <v>0</v>
      </c>
      <c r="R738" s="21">
        <f>'Bieżąca działalność'!R71</f>
        <v>0</v>
      </c>
      <c r="S738" s="21">
        <f>'Bieżąca działalność'!S71</f>
        <v>0</v>
      </c>
    </row>
    <row r="739" spans="2:19" s="2" customFormat="1" ht="12" x14ac:dyDescent="0.3"/>
    <row r="740" spans="2:19" s="2" customFormat="1" ht="12" x14ac:dyDescent="0.3">
      <c r="B740" s="18" t="s">
        <v>161</v>
      </c>
      <c r="C740" s="18" t="e">
        <f>C$670</f>
        <v>#N/A</v>
      </c>
      <c r="D740" s="18" t="e">
        <f t="shared" ref="D740:S740" si="518">D$670</f>
        <v>#N/A</v>
      </c>
      <c r="E740" s="18" t="e">
        <f t="shared" si="518"/>
        <v>#N/A</v>
      </c>
      <c r="F740" s="18" t="e">
        <f t="shared" si="518"/>
        <v>#N/A</v>
      </c>
      <c r="G740" s="18" t="e">
        <f t="shared" si="518"/>
        <v>#N/A</v>
      </c>
      <c r="H740" s="18" t="e">
        <f t="shared" si="518"/>
        <v>#N/A</v>
      </c>
      <c r="I740" s="18" t="e">
        <f t="shared" si="518"/>
        <v>#N/A</v>
      </c>
      <c r="J740" s="18" t="e">
        <f t="shared" si="518"/>
        <v>#N/A</v>
      </c>
      <c r="K740" s="18" t="e">
        <f t="shared" si="518"/>
        <v>#N/A</v>
      </c>
      <c r="L740" s="18" t="e">
        <f t="shared" si="518"/>
        <v>#N/A</v>
      </c>
      <c r="M740" s="18" t="e">
        <f t="shared" si="518"/>
        <v>#N/A</v>
      </c>
      <c r="N740" s="18" t="e">
        <f t="shared" si="518"/>
        <v>#N/A</v>
      </c>
      <c r="O740" s="18" t="e">
        <f t="shared" si="518"/>
        <v>#N/A</v>
      </c>
      <c r="P740" s="18" t="e">
        <f t="shared" si="518"/>
        <v>#N/A</v>
      </c>
      <c r="Q740" s="18" t="e">
        <f t="shared" si="518"/>
        <v>#N/A</v>
      </c>
      <c r="R740" s="18" t="e">
        <f t="shared" si="518"/>
        <v>#N/A</v>
      </c>
      <c r="S740" s="18" t="e">
        <f t="shared" si="518"/>
        <v>#N/A</v>
      </c>
    </row>
    <row r="741" spans="2:19" s="2" customFormat="1" ht="12" outlineLevel="1" x14ac:dyDescent="0.3">
      <c r="B741" s="38" t="s">
        <v>71</v>
      </c>
    </row>
    <row r="742" spans="2:19" s="2" customFormat="1" ht="12" outlineLevel="1" x14ac:dyDescent="0.3">
      <c r="B742" s="64" t="s">
        <v>72</v>
      </c>
      <c r="C742" s="64">
        <f>'Bieżąca działalność'!C75</f>
        <v>0</v>
      </c>
      <c r="D742" s="64">
        <f>'Bieżąca działalność'!D75</f>
        <v>0</v>
      </c>
      <c r="E742" s="64">
        <f>'Bieżąca działalność'!E75</f>
        <v>0</v>
      </c>
      <c r="F742" s="64">
        <f>'Bieżąca działalność'!F75</f>
        <v>0</v>
      </c>
      <c r="G742" s="64">
        <f>'Bieżąca działalność'!G75</f>
        <v>0</v>
      </c>
      <c r="H742" s="64">
        <f>'Bieżąca działalność'!H75</f>
        <v>0</v>
      </c>
      <c r="I742" s="64">
        <f>'Bieżąca działalność'!I75</f>
        <v>0</v>
      </c>
      <c r="J742" s="64">
        <f>'Bieżąca działalność'!J75</f>
        <v>0</v>
      </c>
      <c r="K742" s="64">
        <f>'Bieżąca działalność'!K75</f>
        <v>0</v>
      </c>
      <c r="L742" s="64">
        <f>'Bieżąca działalność'!L75</f>
        <v>0</v>
      </c>
      <c r="M742" s="64">
        <f>'Bieżąca działalność'!M75</f>
        <v>0</v>
      </c>
      <c r="N742" s="64">
        <f>'Bieżąca działalność'!N75</f>
        <v>0</v>
      </c>
      <c r="O742" s="64">
        <f>'Bieżąca działalność'!O75</f>
        <v>0</v>
      </c>
      <c r="P742" s="64">
        <f>'Bieżąca działalność'!P75</f>
        <v>0</v>
      </c>
      <c r="Q742" s="64">
        <f>'Bieżąca działalność'!Q75</f>
        <v>0</v>
      </c>
      <c r="R742" s="64">
        <f>'Bieżąca działalność'!R75</f>
        <v>0</v>
      </c>
      <c r="S742" s="64">
        <f>'Bieżąca działalność'!S75</f>
        <v>0</v>
      </c>
    </row>
    <row r="743" spans="2:19" s="2" customFormat="1" ht="12" outlineLevel="1" x14ac:dyDescent="0.3">
      <c r="B743" s="64" t="s">
        <v>73</v>
      </c>
      <c r="C743" s="64">
        <f>'Bieżąca działalność'!C76</f>
        <v>0</v>
      </c>
      <c r="D743" s="64">
        <f>'Bieżąca działalność'!D76</f>
        <v>0</v>
      </c>
      <c r="E743" s="64">
        <f>'Bieżąca działalność'!E76</f>
        <v>0</v>
      </c>
      <c r="F743" s="64">
        <f>'Bieżąca działalność'!F76</f>
        <v>0</v>
      </c>
      <c r="G743" s="64">
        <f>'Bieżąca działalność'!G76</f>
        <v>0</v>
      </c>
      <c r="H743" s="64">
        <f>'Bieżąca działalność'!H76</f>
        <v>0</v>
      </c>
      <c r="I743" s="64">
        <f>'Bieżąca działalność'!I76</f>
        <v>0</v>
      </c>
      <c r="J743" s="64">
        <f>'Bieżąca działalność'!J76</f>
        <v>0</v>
      </c>
      <c r="K743" s="64">
        <f>'Bieżąca działalność'!K76</f>
        <v>0</v>
      </c>
      <c r="L743" s="64">
        <f>'Bieżąca działalność'!L76</f>
        <v>0</v>
      </c>
      <c r="M743" s="64">
        <f>'Bieżąca działalność'!M76</f>
        <v>0</v>
      </c>
      <c r="N743" s="64">
        <f>'Bieżąca działalność'!N76</f>
        <v>0</v>
      </c>
      <c r="O743" s="64">
        <f>'Bieżąca działalność'!O76</f>
        <v>0</v>
      </c>
      <c r="P743" s="64">
        <f>'Bieżąca działalność'!P76</f>
        <v>0</v>
      </c>
      <c r="Q743" s="64">
        <f>'Bieżąca działalność'!Q76</f>
        <v>0</v>
      </c>
      <c r="R743" s="64">
        <f>'Bieżąca działalność'!R76</f>
        <v>0</v>
      </c>
      <c r="S743" s="64">
        <f>'Bieżąca działalność'!S76</f>
        <v>0</v>
      </c>
    </row>
    <row r="744" spans="2:19" s="2" customFormat="1" ht="12" outlineLevel="1" x14ac:dyDescent="0.3">
      <c r="B744" s="64" t="s">
        <v>74</v>
      </c>
      <c r="C744" s="64">
        <f>'Bieżąca działalność'!C77</f>
        <v>0</v>
      </c>
      <c r="D744" s="64">
        <f>'Bieżąca działalność'!D77</f>
        <v>0</v>
      </c>
      <c r="E744" s="64">
        <f>'Bieżąca działalność'!E77</f>
        <v>0</v>
      </c>
      <c r="F744" s="64">
        <f>'Bieżąca działalność'!F77</f>
        <v>0</v>
      </c>
      <c r="G744" s="64">
        <f>'Bieżąca działalność'!G77</f>
        <v>0</v>
      </c>
      <c r="H744" s="64">
        <f>'Bieżąca działalność'!H77</f>
        <v>0</v>
      </c>
      <c r="I744" s="64">
        <f>'Bieżąca działalność'!I77</f>
        <v>0</v>
      </c>
      <c r="J744" s="64">
        <f>'Bieżąca działalność'!J77</f>
        <v>0</v>
      </c>
      <c r="K744" s="64">
        <f>'Bieżąca działalność'!K77</f>
        <v>0</v>
      </c>
      <c r="L744" s="64">
        <f>'Bieżąca działalność'!L77</f>
        <v>0</v>
      </c>
      <c r="M744" s="64">
        <f>'Bieżąca działalność'!M77</f>
        <v>0</v>
      </c>
      <c r="N744" s="64">
        <f>'Bieżąca działalność'!N77</f>
        <v>0</v>
      </c>
      <c r="O744" s="64">
        <f>'Bieżąca działalność'!O77</f>
        <v>0</v>
      </c>
      <c r="P744" s="64">
        <f>'Bieżąca działalność'!P77</f>
        <v>0</v>
      </c>
      <c r="Q744" s="64">
        <f>'Bieżąca działalność'!Q77</f>
        <v>0</v>
      </c>
      <c r="R744" s="64">
        <f>'Bieżąca działalność'!R77</f>
        <v>0</v>
      </c>
      <c r="S744" s="64">
        <f>'Bieżąca działalność'!S77</f>
        <v>0</v>
      </c>
    </row>
    <row r="745" spans="2:19" s="2" customFormat="1" ht="12" outlineLevel="1" x14ac:dyDescent="0.3">
      <c r="B745" s="64" t="s">
        <v>75</v>
      </c>
      <c r="C745" s="64">
        <f>'Bieżąca działalność'!C78</f>
        <v>0</v>
      </c>
      <c r="D745" s="64">
        <f>'Bieżąca działalność'!D78</f>
        <v>0</v>
      </c>
      <c r="E745" s="64">
        <f>'Bieżąca działalność'!E78</f>
        <v>0</v>
      </c>
      <c r="F745" s="64">
        <f>'Bieżąca działalność'!F78</f>
        <v>0</v>
      </c>
      <c r="G745" s="64">
        <f>'Bieżąca działalność'!G78</f>
        <v>0</v>
      </c>
      <c r="H745" s="64">
        <f>'Bieżąca działalność'!H78</f>
        <v>0</v>
      </c>
      <c r="I745" s="64">
        <f>'Bieżąca działalność'!I78</f>
        <v>0</v>
      </c>
      <c r="J745" s="64">
        <f>'Bieżąca działalność'!J78</f>
        <v>0</v>
      </c>
      <c r="K745" s="64">
        <f>'Bieżąca działalność'!K78</f>
        <v>0</v>
      </c>
      <c r="L745" s="64">
        <f>'Bieżąca działalność'!L78</f>
        <v>0</v>
      </c>
      <c r="M745" s="64">
        <f>'Bieżąca działalność'!M78</f>
        <v>0</v>
      </c>
      <c r="N745" s="64">
        <f>'Bieżąca działalność'!N78</f>
        <v>0</v>
      </c>
      <c r="O745" s="64">
        <f>'Bieżąca działalność'!O78</f>
        <v>0</v>
      </c>
      <c r="P745" s="64">
        <f>'Bieżąca działalność'!P78</f>
        <v>0</v>
      </c>
      <c r="Q745" s="64">
        <f>'Bieżąca działalność'!Q78</f>
        <v>0</v>
      </c>
      <c r="R745" s="64">
        <f>'Bieżąca działalność'!R78</f>
        <v>0</v>
      </c>
      <c r="S745" s="64">
        <f>'Bieżąca działalność'!S78</f>
        <v>0</v>
      </c>
    </row>
    <row r="746" spans="2:19" s="2" customFormat="1" ht="12" outlineLevel="1" x14ac:dyDescent="0.3">
      <c r="B746" s="64" t="s">
        <v>76</v>
      </c>
      <c r="C746" s="64">
        <f>'Bieżąca działalność'!C79</f>
        <v>0</v>
      </c>
      <c r="D746" s="64">
        <f>'Bieżąca działalność'!D79</f>
        <v>0</v>
      </c>
      <c r="E746" s="64">
        <f>'Bieżąca działalność'!E79</f>
        <v>0</v>
      </c>
      <c r="F746" s="64">
        <f>'Bieżąca działalność'!F79</f>
        <v>0</v>
      </c>
      <c r="G746" s="64">
        <f>'Bieżąca działalność'!G79</f>
        <v>0</v>
      </c>
      <c r="H746" s="64">
        <f>'Bieżąca działalność'!H79</f>
        <v>0</v>
      </c>
      <c r="I746" s="64">
        <f>'Bieżąca działalność'!I79</f>
        <v>0</v>
      </c>
      <c r="J746" s="64">
        <f>'Bieżąca działalność'!J79</f>
        <v>0</v>
      </c>
      <c r="K746" s="64">
        <f>'Bieżąca działalność'!K79</f>
        <v>0</v>
      </c>
      <c r="L746" s="64">
        <f>'Bieżąca działalność'!L79</f>
        <v>0</v>
      </c>
      <c r="M746" s="64">
        <f>'Bieżąca działalność'!M79</f>
        <v>0</v>
      </c>
      <c r="N746" s="64">
        <f>'Bieżąca działalność'!N79</f>
        <v>0</v>
      </c>
      <c r="O746" s="64">
        <f>'Bieżąca działalność'!O79</f>
        <v>0</v>
      </c>
      <c r="P746" s="64">
        <f>'Bieżąca działalność'!P79</f>
        <v>0</v>
      </c>
      <c r="Q746" s="64">
        <f>'Bieżąca działalność'!Q79</f>
        <v>0</v>
      </c>
      <c r="R746" s="64">
        <f>'Bieżąca działalność'!R79</f>
        <v>0</v>
      </c>
      <c r="S746" s="64">
        <f>'Bieżąca działalność'!S79</f>
        <v>0</v>
      </c>
    </row>
    <row r="747" spans="2:19" s="2" customFormat="1" ht="12" outlineLevel="1" x14ac:dyDescent="0.3">
      <c r="B747" s="64" t="s">
        <v>77</v>
      </c>
      <c r="C747" s="64">
        <f>'Bieżąca działalność'!C80</f>
        <v>0</v>
      </c>
      <c r="D747" s="64">
        <f>'Bieżąca działalność'!D80</f>
        <v>0</v>
      </c>
      <c r="E747" s="64">
        <f>'Bieżąca działalność'!E80</f>
        <v>0</v>
      </c>
      <c r="F747" s="64">
        <f>'Bieżąca działalność'!F80</f>
        <v>0</v>
      </c>
      <c r="G747" s="64">
        <f>'Bieżąca działalność'!G80</f>
        <v>0</v>
      </c>
      <c r="H747" s="64">
        <f>'Bieżąca działalność'!H80</f>
        <v>0</v>
      </c>
      <c r="I747" s="64">
        <f>'Bieżąca działalność'!I80</f>
        <v>0</v>
      </c>
      <c r="J747" s="64">
        <f>'Bieżąca działalność'!J80</f>
        <v>0</v>
      </c>
      <c r="K747" s="64">
        <f>'Bieżąca działalność'!K80</f>
        <v>0</v>
      </c>
      <c r="L747" s="64">
        <f>'Bieżąca działalność'!L80</f>
        <v>0</v>
      </c>
      <c r="M747" s="64">
        <f>'Bieżąca działalność'!M80</f>
        <v>0</v>
      </c>
      <c r="N747" s="64">
        <f>'Bieżąca działalność'!N80</f>
        <v>0</v>
      </c>
      <c r="O747" s="64">
        <f>'Bieżąca działalność'!O80</f>
        <v>0</v>
      </c>
      <c r="P747" s="64">
        <f>'Bieżąca działalność'!P80</f>
        <v>0</v>
      </c>
      <c r="Q747" s="64">
        <f>'Bieżąca działalność'!Q80</f>
        <v>0</v>
      </c>
      <c r="R747" s="64">
        <f>'Bieżąca działalność'!R80</f>
        <v>0</v>
      </c>
      <c r="S747" s="64">
        <f>'Bieżąca działalność'!S80</f>
        <v>0</v>
      </c>
    </row>
    <row r="748" spans="2:19" s="2" customFormat="1" ht="12" outlineLevel="1" x14ac:dyDescent="0.3">
      <c r="B748" s="66" t="s">
        <v>78</v>
      </c>
      <c r="C748" s="66">
        <f>'Bieżąca działalność'!C81</f>
        <v>0</v>
      </c>
      <c r="D748" s="66">
        <f>'Bieżąca działalność'!D81</f>
        <v>0</v>
      </c>
      <c r="E748" s="66">
        <f>'Bieżąca działalność'!E81</f>
        <v>0</v>
      </c>
      <c r="F748" s="66">
        <f>'Bieżąca działalność'!F81</f>
        <v>0</v>
      </c>
      <c r="G748" s="66">
        <f>'Bieżąca działalność'!G81</f>
        <v>0</v>
      </c>
      <c r="H748" s="66">
        <f>'Bieżąca działalność'!H81</f>
        <v>0</v>
      </c>
      <c r="I748" s="66">
        <f>'Bieżąca działalność'!I81</f>
        <v>0</v>
      </c>
      <c r="J748" s="66">
        <f>'Bieżąca działalność'!J81</f>
        <v>0</v>
      </c>
      <c r="K748" s="66">
        <f>'Bieżąca działalność'!K81</f>
        <v>0</v>
      </c>
      <c r="L748" s="66">
        <f>'Bieżąca działalność'!L81</f>
        <v>0</v>
      </c>
      <c r="M748" s="66">
        <f>'Bieżąca działalność'!M81</f>
        <v>0</v>
      </c>
      <c r="N748" s="66">
        <f>'Bieżąca działalność'!N81</f>
        <v>0</v>
      </c>
      <c r="O748" s="66">
        <f>'Bieżąca działalność'!O81</f>
        <v>0</v>
      </c>
      <c r="P748" s="66">
        <f>'Bieżąca działalność'!P81</f>
        <v>0</v>
      </c>
      <c r="Q748" s="66">
        <f>'Bieżąca działalność'!Q81</f>
        <v>0</v>
      </c>
      <c r="R748" s="66">
        <f>'Bieżąca działalność'!R81</f>
        <v>0</v>
      </c>
      <c r="S748" s="66">
        <f>'Bieżąca działalność'!S81</f>
        <v>0</v>
      </c>
    </row>
    <row r="749" spans="2:19" s="2" customFormat="1" ht="12" outlineLevel="1" x14ac:dyDescent="0.3">
      <c r="B749" s="67" t="s">
        <v>167</v>
      </c>
      <c r="C749" s="68"/>
      <c r="D749" s="69">
        <f>ROUND(SUM(D742:D748),0)</f>
        <v>0</v>
      </c>
      <c r="E749" s="69">
        <f t="shared" ref="E749:S749" si="519">ROUND(SUM(E742:E748),0)</f>
        <v>0</v>
      </c>
      <c r="F749" s="69">
        <f t="shared" si="519"/>
        <v>0</v>
      </c>
      <c r="G749" s="69">
        <f t="shared" si="519"/>
        <v>0</v>
      </c>
      <c r="H749" s="69">
        <f t="shared" si="519"/>
        <v>0</v>
      </c>
      <c r="I749" s="69">
        <f t="shared" si="519"/>
        <v>0</v>
      </c>
      <c r="J749" s="69">
        <f t="shared" si="519"/>
        <v>0</v>
      </c>
      <c r="K749" s="69">
        <f t="shared" si="519"/>
        <v>0</v>
      </c>
      <c r="L749" s="69">
        <f t="shared" si="519"/>
        <v>0</v>
      </c>
      <c r="M749" s="69">
        <f t="shared" si="519"/>
        <v>0</v>
      </c>
      <c r="N749" s="69">
        <f t="shared" si="519"/>
        <v>0</v>
      </c>
      <c r="O749" s="69">
        <f t="shared" si="519"/>
        <v>0</v>
      </c>
      <c r="P749" s="69">
        <f t="shared" si="519"/>
        <v>0</v>
      </c>
      <c r="Q749" s="69">
        <f t="shared" si="519"/>
        <v>0</v>
      </c>
      <c r="R749" s="69">
        <f t="shared" si="519"/>
        <v>0</v>
      </c>
      <c r="S749" s="69">
        <f t="shared" si="519"/>
        <v>0</v>
      </c>
    </row>
    <row r="750" spans="2:19" s="2" customFormat="1" ht="12" outlineLevel="1" x14ac:dyDescent="0.3">
      <c r="B750" s="38" t="s">
        <v>79</v>
      </c>
    </row>
    <row r="751" spans="2:19" s="2" customFormat="1" ht="12" outlineLevel="1" x14ac:dyDescent="0.3">
      <c r="B751" s="70" t="s">
        <v>169</v>
      </c>
      <c r="C751" s="70">
        <f>'Bieżąca działalność'!C84</f>
        <v>0</v>
      </c>
      <c r="D751" s="71">
        <f>'Bieżąca działalność'!D84</f>
        <v>0</v>
      </c>
      <c r="E751" s="71">
        <f>'Bieżąca działalność'!E84</f>
        <v>0</v>
      </c>
      <c r="F751" s="71">
        <f>'Bieżąca działalność'!F84</f>
        <v>0</v>
      </c>
      <c r="G751" s="71">
        <f>'Bieżąca działalność'!G84</f>
        <v>0</v>
      </c>
      <c r="H751" s="71">
        <f>'Bieżąca działalność'!H84</f>
        <v>0</v>
      </c>
      <c r="I751" s="71">
        <f>'Bieżąca działalność'!I84</f>
        <v>0</v>
      </c>
      <c r="J751" s="71">
        <f>'Bieżąca działalność'!J84</f>
        <v>0</v>
      </c>
      <c r="K751" s="71">
        <f>'Bieżąca działalność'!K84</f>
        <v>0</v>
      </c>
      <c r="L751" s="71">
        <f>'Bieżąca działalność'!L84</f>
        <v>0</v>
      </c>
      <c r="M751" s="71">
        <f>'Bieżąca działalność'!M84</f>
        <v>0</v>
      </c>
      <c r="N751" s="71">
        <f>'Bieżąca działalność'!N84</f>
        <v>0</v>
      </c>
      <c r="O751" s="71">
        <f>'Bieżąca działalność'!O84</f>
        <v>0</v>
      </c>
      <c r="P751" s="71">
        <f>'Bieżąca działalność'!P84</f>
        <v>0</v>
      </c>
      <c r="Q751" s="71">
        <f>'Bieżąca działalność'!Q84</f>
        <v>0</v>
      </c>
      <c r="R751" s="71">
        <f>'Bieżąca działalność'!R84</f>
        <v>0</v>
      </c>
      <c r="S751" s="71">
        <f>'Bieżąca działalność'!S84</f>
        <v>0</v>
      </c>
    </row>
    <row r="752" spans="2:19" s="2" customFormat="1" ht="12" outlineLevel="1" x14ac:dyDescent="0.3">
      <c r="B752" s="72" t="s">
        <v>170</v>
      </c>
      <c r="C752" s="72">
        <f>'Bieżąca działalność'!C85</f>
        <v>0</v>
      </c>
      <c r="D752" s="207">
        <f>'Bieżąca działalność'!D85</f>
        <v>0</v>
      </c>
      <c r="E752" s="207">
        <f>'Bieżąca działalność'!E85</f>
        <v>0</v>
      </c>
      <c r="F752" s="207">
        <f>'Bieżąca działalność'!F85</f>
        <v>0</v>
      </c>
      <c r="G752" s="207">
        <f>'Bieżąca działalność'!G85</f>
        <v>0</v>
      </c>
      <c r="H752" s="207">
        <f>'Bieżąca działalność'!H85</f>
        <v>0</v>
      </c>
      <c r="I752" s="207">
        <f>'Bieżąca działalność'!I85</f>
        <v>0</v>
      </c>
      <c r="J752" s="207">
        <f>'Bieżąca działalność'!J85</f>
        <v>0</v>
      </c>
      <c r="K752" s="207">
        <f>'Bieżąca działalność'!K85</f>
        <v>0</v>
      </c>
      <c r="L752" s="207">
        <f>'Bieżąca działalność'!L85</f>
        <v>0</v>
      </c>
      <c r="M752" s="207">
        <f>'Bieżąca działalność'!M85</f>
        <v>0</v>
      </c>
      <c r="N752" s="207">
        <f>'Bieżąca działalność'!N85</f>
        <v>0</v>
      </c>
      <c r="O752" s="207">
        <f>'Bieżąca działalność'!O85</f>
        <v>0</v>
      </c>
      <c r="P752" s="207">
        <f>'Bieżąca działalność'!P85</f>
        <v>0</v>
      </c>
      <c r="Q752" s="207">
        <f>'Bieżąca działalność'!Q85</f>
        <v>0</v>
      </c>
      <c r="R752" s="207">
        <f>'Bieżąca działalność'!R85</f>
        <v>0</v>
      </c>
      <c r="S752" s="207">
        <f>'Bieżąca działalność'!S85</f>
        <v>0</v>
      </c>
    </row>
    <row r="753" spans="2:19" s="2" customFormat="1" ht="12" outlineLevel="1" x14ac:dyDescent="0.3">
      <c r="B753" s="67" t="s">
        <v>168</v>
      </c>
      <c r="C753" s="68"/>
      <c r="D753" s="69">
        <f>ROUND(SUM(D751:D752),0)</f>
        <v>0</v>
      </c>
      <c r="E753" s="69">
        <f t="shared" ref="E753:S753" si="520">ROUND(SUM(E751:E752),0)</f>
        <v>0</v>
      </c>
      <c r="F753" s="69">
        <f t="shared" si="520"/>
        <v>0</v>
      </c>
      <c r="G753" s="69">
        <f t="shared" si="520"/>
        <v>0</v>
      </c>
      <c r="H753" s="69">
        <f t="shared" si="520"/>
        <v>0</v>
      </c>
      <c r="I753" s="69">
        <f t="shared" si="520"/>
        <v>0</v>
      </c>
      <c r="J753" s="69">
        <f t="shared" si="520"/>
        <v>0</v>
      </c>
      <c r="K753" s="69">
        <f t="shared" si="520"/>
        <v>0</v>
      </c>
      <c r="L753" s="69">
        <f t="shared" si="520"/>
        <v>0</v>
      </c>
      <c r="M753" s="69">
        <f t="shared" si="520"/>
        <v>0</v>
      </c>
      <c r="N753" s="69">
        <f t="shared" si="520"/>
        <v>0</v>
      </c>
      <c r="O753" s="69">
        <f t="shared" si="520"/>
        <v>0</v>
      </c>
      <c r="P753" s="69">
        <f t="shared" si="520"/>
        <v>0</v>
      </c>
      <c r="Q753" s="69">
        <f t="shared" si="520"/>
        <v>0</v>
      </c>
      <c r="R753" s="69">
        <f t="shared" si="520"/>
        <v>0</v>
      </c>
      <c r="S753" s="69">
        <f t="shared" si="520"/>
        <v>0</v>
      </c>
    </row>
    <row r="754" spans="2:19" s="2" customFormat="1" ht="12" outlineLevel="1" x14ac:dyDescent="0.3">
      <c r="B754" s="38" t="s">
        <v>80</v>
      </c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</row>
    <row r="755" spans="2:19" s="2" customFormat="1" ht="12" outlineLevel="1" x14ac:dyDescent="0.3">
      <c r="B755" s="64" t="s">
        <v>81</v>
      </c>
      <c r="C755" s="65">
        <f>'Bieżąca działalność'!C88</f>
        <v>0</v>
      </c>
      <c r="D755" s="65">
        <f>'Bieżąca działalność'!D88</f>
        <v>0</v>
      </c>
      <c r="E755" s="65">
        <f>'Bieżąca działalność'!E88</f>
        <v>0</v>
      </c>
      <c r="F755" s="65">
        <f>'Bieżąca działalność'!F88</f>
        <v>0</v>
      </c>
      <c r="G755" s="65">
        <f>'Bieżąca działalność'!G88</f>
        <v>0</v>
      </c>
      <c r="H755" s="65">
        <f>'Bieżąca działalność'!H88</f>
        <v>0</v>
      </c>
      <c r="I755" s="65">
        <f>'Bieżąca działalność'!I88</f>
        <v>0</v>
      </c>
      <c r="J755" s="65">
        <f>'Bieżąca działalność'!J88</f>
        <v>0</v>
      </c>
      <c r="K755" s="65">
        <f>'Bieżąca działalność'!K88</f>
        <v>0</v>
      </c>
      <c r="L755" s="65">
        <f>'Bieżąca działalność'!L88</f>
        <v>0</v>
      </c>
      <c r="M755" s="65">
        <f>'Bieżąca działalność'!M88</f>
        <v>0</v>
      </c>
      <c r="N755" s="65">
        <f>'Bieżąca działalność'!N88</f>
        <v>0</v>
      </c>
      <c r="O755" s="65">
        <f>'Bieżąca działalność'!O88</f>
        <v>0</v>
      </c>
      <c r="P755" s="65">
        <f>'Bieżąca działalność'!P88</f>
        <v>0</v>
      </c>
      <c r="Q755" s="65">
        <f>'Bieżąca działalność'!Q88</f>
        <v>0</v>
      </c>
      <c r="R755" s="65">
        <f>'Bieżąca działalność'!R88</f>
        <v>0</v>
      </c>
      <c r="S755" s="65">
        <f>'Bieżąca działalność'!S88</f>
        <v>0</v>
      </c>
    </row>
    <row r="756" spans="2:19" s="2" customFormat="1" ht="12" outlineLevel="1" x14ac:dyDescent="0.3">
      <c r="B756" s="64" t="s">
        <v>82</v>
      </c>
      <c r="C756" s="65">
        <f>'Bieżąca działalność'!C89</f>
        <v>0</v>
      </c>
      <c r="D756" s="65">
        <f>'Bieżąca działalność'!D89</f>
        <v>0</v>
      </c>
      <c r="E756" s="65">
        <f>'Bieżąca działalność'!E89</f>
        <v>0</v>
      </c>
      <c r="F756" s="65">
        <f>'Bieżąca działalność'!F89</f>
        <v>0</v>
      </c>
      <c r="G756" s="65">
        <f>'Bieżąca działalność'!G89</f>
        <v>0</v>
      </c>
      <c r="H756" s="65">
        <f>'Bieżąca działalność'!H89</f>
        <v>0</v>
      </c>
      <c r="I756" s="65">
        <f>'Bieżąca działalność'!I89</f>
        <v>0</v>
      </c>
      <c r="J756" s="65">
        <f>'Bieżąca działalność'!J89</f>
        <v>0</v>
      </c>
      <c r="K756" s="65">
        <f>'Bieżąca działalność'!K89</f>
        <v>0</v>
      </c>
      <c r="L756" s="65">
        <f>'Bieżąca działalność'!L89</f>
        <v>0</v>
      </c>
      <c r="M756" s="65">
        <f>'Bieżąca działalność'!M89</f>
        <v>0</v>
      </c>
      <c r="N756" s="65">
        <f>'Bieżąca działalność'!N89</f>
        <v>0</v>
      </c>
      <c r="O756" s="65">
        <f>'Bieżąca działalność'!O89</f>
        <v>0</v>
      </c>
      <c r="P756" s="65">
        <f>'Bieżąca działalność'!P89</f>
        <v>0</v>
      </c>
      <c r="Q756" s="65">
        <f>'Bieżąca działalność'!Q89</f>
        <v>0</v>
      </c>
      <c r="R756" s="65">
        <f>'Bieżąca działalność'!R89</f>
        <v>0</v>
      </c>
      <c r="S756" s="65">
        <f>'Bieżąca działalność'!S89</f>
        <v>0</v>
      </c>
    </row>
    <row r="757" spans="2:19" s="2" customFormat="1" ht="12" outlineLevel="1" x14ac:dyDescent="0.3">
      <c r="B757" s="64" t="s">
        <v>83</v>
      </c>
      <c r="C757" s="65">
        <f>'Bieżąca działalność'!C90</f>
        <v>0</v>
      </c>
      <c r="D757" s="65">
        <f>'Bieżąca działalność'!D90</f>
        <v>0</v>
      </c>
      <c r="E757" s="65">
        <f>'Bieżąca działalność'!E90</f>
        <v>0</v>
      </c>
      <c r="F757" s="65">
        <f>'Bieżąca działalność'!F90</f>
        <v>0</v>
      </c>
      <c r="G757" s="65">
        <f>'Bieżąca działalność'!G90</f>
        <v>0</v>
      </c>
      <c r="H757" s="65">
        <f>'Bieżąca działalność'!H90</f>
        <v>0</v>
      </c>
      <c r="I757" s="65">
        <f>'Bieżąca działalność'!I90</f>
        <v>0</v>
      </c>
      <c r="J757" s="65">
        <f>'Bieżąca działalność'!J90</f>
        <v>0</v>
      </c>
      <c r="K757" s="65">
        <f>'Bieżąca działalność'!K90</f>
        <v>0</v>
      </c>
      <c r="L757" s="65">
        <f>'Bieżąca działalność'!L90</f>
        <v>0</v>
      </c>
      <c r="M757" s="65">
        <f>'Bieżąca działalność'!M90</f>
        <v>0</v>
      </c>
      <c r="N757" s="65">
        <f>'Bieżąca działalność'!N90</f>
        <v>0</v>
      </c>
      <c r="O757" s="65">
        <f>'Bieżąca działalność'!O90</f>
        <v>0</v>
      </c>
      <c r="P757" s="65">
        <f>'Bieżąca działalność'!P90</f>
        <v>0</v>
      </c>
      <c r="Q757" s="65">
        <f>'Bieżąca działalność'!Q90</f>
        <v>0</v>
      </c>
      <c r="R757" s="65">
        <f>'Bieżąca działalność'!R90</f>
        <v>0</v>
      </c>
      <c r="S757" s="65">
        <f>'Bieżąca działalność'!S90</f>
        <v>0</v>
      </c>
    </row>
    <row r="758" spans="2:19" s="2" customFormat="1" ht="12" outlineLevel="1" x14ac:dyDescent="0.3">
      <c r="B758" s="64" t="s">
        <v>84</v>
      </c>
      <c r="C758" s="65">
        <f>'Bieżąca działalność'!C91</f>
        <v>0</v>
      </c>
      <c r="D758" s="65">
        <f>'Bieżąca działalność'!D91</f>
        <v>0</v>
      </c>
      <c r="E758" s="65">
        <f>'Bieżąca działalność'!E91</f>
        <v>0</v>
      </c>
      <c r="F758" s="65">
        <f>'Bieżąca działalność'!F91</f>
        <v>0</v>
      </c>
      <c r="G758" s="65">
        <f>'Bieżąca działalność'!G91</f>
        <v>0</v>
      </c>
      <c r="H758" s="65">
        <f>'Bieżąca działalność'!H91</f>
        <v>0</v>
      </c>
      <c r="I758" s="65">
        <f>'Bieżąca działalność'!I91</f>
        <v>0</v>
      </c>
      <c r="J758" s="65">
        <f>'Bieżąca działalność'!J91</f>
        <v>0</v>
      </c>
      <c r="K758" s="65">
        <f>'Bieżąca działalność'!K91</f>
        <v>0</v>
      </c>
      <c r="L758" s="65">
        <f>'Bieżąca działalność'!L91</f>
        <v>0</v>
      </c>
      <c r="M758" s="65">
        <f>'Bieżąca działalność'!M91</f>
        <v>0</v>
      </c>
      <c r="N758" s="65">
        <f>'Bieżąca działalność'!N91</f>
        <v>0</v>
      </c>
      <c r="O758" s="65">
        <f>'Bieżąca działalność'!O91</f>
        <v>0</v>
      </c>
      <c r="P758" s="65">
        <f>'Bieżąca działalność'!P91</f>
        <v>0</v>
      </c>
      <c r="Q758" s="65">
        <f>'Bieżąca działalność'!Q91</f>
        <v>0</v>
      </c>
      <c r="R758" s="65">
        <f>'Bieżąca działalność'!R91</f>
        <v>0</v>
      </c>
      <c r="S758" s="65">
        <f>'Bieżąca działalność'!S91</f>
        <v>0</v>
      </c>
    </row>
    <row r="759" spans="2:19" s="2" customFormat="1" ht="12" outlineLevel="1" x14ac:dyDescent="0.3">
      <c r="B759" s="64" t="s">
        <v>85</v>
      </c>
      <c r="C759" s="65">
        <f>'Bieżąca działalność'!C92</f>
        <v>0</v>
      </c>
      <c r="D759" s="208">
        <f>'Bieżąca działalność'!D92</f>
        <v>0</v>
      </c>
      <c r="E759" s="208">
        <f>'Bieżąca działalność'!E92</f>
        <v>0</v>
      </c>
      <c r="F759" s="208">
        <f>'Bieżąca działalność'!F92</f>
        <v>0</v>
      </c>
      <c r="G759" s="208">
        <f>'Bieżąca działalność'!G92</f>
        <v>0</v>
      </c>
      <c r="H759" s="208">
        <f>'Bieżąca działalność'!H92</f>
        <v>0</v>
      </c>
      <c r="I759" s="208">
        <f>'Bieżąca działalność'!I92</f>
        <v>0</v>
      </c>
      <c r="J759" s="208">
        <f>'Bieżąca działalność'!J92</f>
        <v>0</v>
      </c>
      <c r="K759" s="208">
        <f>'Bieżąca działalność'!K92</f>
        <v>0</v>
      </c>
      <c r="L759" s="208">
        <f>'Bieżąca działalność'!L92</f>
        <v>0</v>
      </c>
      <c r="M759" s="208">
        <f>'Bieżąca działalność'!M92</f>
        <v>0</v>
      </c>
      <c r="N759" s="208">
        <f>'Bieżąca działalność'!N92</f>
        <v>0</v>
      </c>
      <c r="O759" s="208">
        <f>'Bieżąca działalność'!O92</f>
        <v>0</v>
      </c>
      <c r="P759" s="208">
        <f>'Bieżąca działalność'!P92</f>
        <v>0</v>
      </c>
      <c r="Q759" s="208">
        <f>'Bieżąca działalność'!Q92</f>
        <v>0</v>
      </c>
      <c r="R759" s="208">
        <f>'Bieżąca działalność'!R92</f>
        <v>0</v>
      </c>
      <c r="S759" s="208">
        <f>'Bieżąca działalność'!S92</f>
        <v>0</v>
      </c>
    </row>
    <row r="760" spans="2:19" s="2" customFormat="1" ht="12" outlineLevel="1" x14ac:dyDescent="0.3">
      <c r="B760" s="64" t="s">
        <v>86</v>
      </c>
      <c r="C760" s="65">
        <f>'Bieżąca działalność'!C93</f>
        <v>0</v>
      </c>
      <c r="D760" s="65">
        <f>'Bieżąca działalność'!D93</f>
        <v>0</v>
      </c>
      <c r="E760" s="65">
        <f>'Bieżąca działalność'!E93</f>
        <v>0</v>
      </c>
      <c r="F760" s="65">
        <f>'Bieżąca działalność'!F93</f>
        <v>0</v>
      </c>
      <c r="G760" s="65">
        <f>'Bieżąca działalność'!G93</f>
        <v>0</v>
      </c>
      <c r="H760" s="65">
        <f>'Bieżąca działalność'!H93</f>
        <v>0</v>
      </c>
      <c r="I760" s="65">
        <f>'Bieżąca działalność'!I93</f>
        <v>0</v>
      </c>
      <c r="J760" s="65">
        <f>'Bieżąca działalność'!J93</f>
        <v>0</v>
      </c>
      <c r="K760" s="65">
        <f>'Bieżąca działalność'!K93</f>
        <v>0</v>
      </c>
      <c r="L760" s="65">
        <f>'Bieżąca działalność'!L93</f>
        <v>0</v>
      </c>
      <c r="M760" s="65">
        <f>'Bieżąca działalność'!M93</f>
        <v>0</v>
      </c>
      <c r="N760" s="65">
        <f>'Bieżąca działalność'!N93</f>
        <v>0</v>
      </c>
      <c r="O760" s="65">
        <f>'Bieżąca działalność'!O93</f>
        <v>0</v>
      </c>
      <c r="P760" s="65">
        <f>'Bieżąca działalność'!P93</f>
        <v>0</v>
      </c>
      <c r="Q760" s="65">
        <f>'Bieżąca działalność'!Q93</f>
        <v>0</v>
      </c>
      <c r="R760" s="65">
        <f>'Bieżąca działalność'!R93</f>
        <v>0</v>
      </c>
      <c r="S760" s="65">
        <f>'Bieżąca działalność'!S93</f>
        <v>0</v>
      </c>
    </row>
    <row r="761" spans="2:19" s="2" customFormat="1" ht="12" outlineLevel="1" x14ac:dyDescent="0.3">
      <c r="B761" s="67" t="s">
        <v>171</v>
      </c>
      <c r="C761" s="68"/>
      <c r="D761" s="69">
        <f>SUM(D755:D760)</f>
        <v>0</v>
      </c>
      <c r="E761" s="69">
        <f t="shared" ref="E761:S761" si="521">SUM(E755:E760)</f>
        <v>0</v>
      </c>
      <c r="F761" s="69">
        <f t="shared" si="521"/>
        <v>0</v>
      </c>
      <c r="G761" s="69">
        <f t="shared" si="521"/>
        <v>0</v>
      </c>
      <c r="H761" s="69">
        <f t="shared" si="521"/>
        <v>0</v>
      </c>
      <c r="I761" s="69">
        <f t="shared" si="521"/>
        <v>0</v>
      </c>
      <c r="J761" s="69">
        <f t="shared" si="521"/>
        <v>0</v>
      </c>
      <c r="K761" s="69">
        <f t="shared" si="521"/>
        <v>0</v>
      </c>
      <c r="L761" s="69">
        <f t="shared" si="521"/>
        <v>0</v>
      </c>
      <c r="M761" s="69">
        <f t="shared" si="521"/>
        <v>0</v>
      </c>
      <c r="N761" s="69">
        <f t="shared" si="521"/>
        <v>0</v>
      </c>
      <c r="O761" s="69">
        <f t="shared" si="521"/>
        <v>0</v>
      </c>
      <c r="P761" s="69">
        <f t="shared" si="521"/>
        <v>0</v>
      </c>
      <c r="Q761" s="69">
        <f t="shared" si="521"/>
        <v>0</v>
      </c>
      <c r="R761" s="69">
        <f t="shared" si="521"/>
        <v>0</v>
      </c>
      <c r="S761" s="69">
        <f t="shared" si="521"/>
        <v>0</v>
      </c>
    </row>
    <row r="762" spans="2:19" s="2" customFormat="1" ht="12" outlineLevel="1" x14ac:dyDescent="0.3">
      <c r="B762" s="67" t="s">
        <v>87</v>
      </c>
      <c r="C762" s="73"/>
      <c r="D762" s="69">
        <f t="shared" ref="D762:S762" si="522">ROUND(D749+D753+D761,0)</f>
        <v>0</v>
      </c>
      <c r="E762" s="69">
        <f t="shared" si="522"/>
        <v>0</v>
      </c>
      <c r="F762" s="69">
        <f t="shared" si="522"/>
        <v>0</v>
      </c>
      <c r="G762" s="69">
        <f t="shared" si="522"/>
        <v>0</v>
      </c>
      <c r="H762" s="69">
        <f t="shared" si="522"/>
        <v>0</v>
      </c>
      <c r="I762" s="69">
        <f t="shared" si="522"/>
        <v>0</v>
      </c>
      <c r="J762" s="69">
        <f t="shared" si="522"/>
        <v>0</v>
      </c>
      <c r="K762" s="69">
        <f t="shared" si="522"/>
        <v>0</v>
      </c>
      <c r="L762" s="69">
        <f t="shared" si="522"/>
        <v>0</v>
      </c>
      <c r="M762" s="69">
        <f t="shared" si="522"/>
        <v>0</v>
      </c>
      <c r="N762" s="69">
        <f t="shared" si="522"/>
        <v>0</v>
      </c>
      <c r="O762" s="69">
        <f t="shared" si="522"/>
        <v>0</v>
      </c>
      <c r="P762" s="69">
        <f t="shared" si="522"/>
        <v>0</v>
      </c>
      <c r="Q762" s="69">
        <f t="shared" si="522"/>
        <v>0</v>
      </c>
      <c r="R762" s="69">
        <f t="shared" si="522"/>
        <v>0</v>
      </c>
      <c r="S762" s="69">
        <f t="shared" si="522"/>
        <v>0</v>
      </c>
    </row>
    <row r="763" spans="2:19" s="2" customFormat="1" ht="12" outlineLevel="1" x14ac:dyDescent="0.3">
      <c r="B763" s="67" t="s">
        <v>88</v>
      </c>
      <c r="C763" s="73"/>
      <c r="D763" s="69">
        <f>ROUND(C764,0)</f>
        <v>0</v>
      </c>
      <c r="E763" s="69">
        <f t="shared" ref="E763:S763" si="523">ROUND(D764,0)</f>
        <v>0</v>
      </c>
      <c r="F763" s="69">
        <f t="shared" si="523"/>
        <v>0</v>
      </c>
      <c r="G763" s="69">
        <f>ROUND(E764,0)</f>
        <v>0</v>
      </c>
      <c r="H763" s="69">
        <f t="shared" si="523"/>
        <v>0</v>
      </c>
      <c r="I763" s="69">
        <f t="shared" si="523"/>
        <v>0</v>
      </c>
      <c r="J763" s="69">
        <f t="shared" si="523"/>
        <v>0</v>
      </c>
      <c r="K763" s="69">
        <f t="shared" si="523"/>
        <v>0</v>
      </c>
      <c r="L763" s="69">
        <f t="shared" si="523"/>
        <v>0</v>
      </c>
      <c r="M763" s="69">
        <f t="shared" si="523"/>
        <v>0</v>
      </c>
      <c r="N763" s="69">
        <f t="shared" si="523"/>
        <v>0</v>
      </c>
      <c r="O763" s="69">
        <f t="shared" si="523"/>
        <v>0</v>
      </c>
      <c r="P763" s="69">
        <f t="shared" si="523"/>
        <v>0</v>
      </c>
      <c r="Q763" s="69">
        <f t="shared" si="523"/>
        <v>0</v>
      </c>
      <c r="R763" s="69">
        <f t="shared" si="523"/>
        <v>0</v>
      </c>
      <c r="S763" s="69">
        <f t="shared" si="523"/>
        <v>0</v>
      </c>
    </row>
    <row r="764" spans="2:19" s="2" customFormat="1" ht="12" outlineLevel="1" x14ac:dyDescent="0.3">
      <c r="B764" s="67" t="s">
        <v>89</v>
      </c>
      <c r="C764" s="69">
        <f>ROUND(C690,0)</f>
        <v>0</v>
      </c>
      <c r="D764" s="69">
        <f>ROUND(D762+D763,0)</f>
        <v>0</v>
      </c>
      <c r="E764" s="69">
        <f t="shared" ref="E764:S764" si="524">ROUND(E762+E763,0)</f>
        <v>0</v>
      </c>
      <c r="F764" s="69">
        <f t="shared" si="524"/>
        <v>0</v>
      </c>
      <c r="G764" s="69">
        <f t="shared" si="524"/>
        <v>0</v>
      </c>
      <c r="H764" s="69">
        <f t="shared" si="524"/>
        <v>0</v>
      </c>
      <c r="I764" s="69">
        <f t="shared" si="524"/>
        <v>0</v>
      </c>
      <c r="J764" s="69">
        <f t="shared" si="524"/>
        <v>0</v>
      </c>
      <c r="K764" s="69">
        <f t="shared" si="524"/>
        <v>0</v>
      </c>
      <c r="L764" s="69">
        <f t="shared" si="524"/>
        <v>0</v>
      </c>
      <c r="M764" s="69">
        <f t="shared" si="524"/>
        <v>0</v>
      </c>
      <c r="N764" s="69">
        <f t="shared" si="524"/>
        <v>0</v>
      </c>
      <c r="O764" s="69">
        <f t="shared" si="524"/>
        <v>0</v>
      </c>
      <c r="P764" s="69">
        <f t="shared" si="524"/>
        <v>0</v>
      </c>
      <c r="Q764" s="69">
        <f t="shared" si="524"/>
        <v>0</v>
      </c>
      <c r="R764" s="69">
        <f t="shared" si="524"/>
        <v>0</v>
      </c>
      <c r="S764" s="69">
        <f t="shared" si="524"/>
        <v>0</v>
      </c>
    </row>
    <row r="765" spans="2:19" s="2" customFormat="1" ht="12" x14ac:dyDescent="0.3">
      <c r="B765" s="34" t="s">
        <v>172</v>
      </c>
      <c r="C765" s="35" t="str">
        <f>IF(C764=C690,"OK",C764-C690)</f>
        <v>OK</v>
      </c>
      <c r="D765" s="35" t="str">
        <f t="shared" ref="D765:S765" si="525">IF(D764=D690,"OK",D764-D690)</f>
        <v>OK</v>
      </c>
      <c r="E765" s="35" t="str">
        <f t="shared" si="525"/>
        <v>OK</v>
      </c>
      <c r="F765" s="35" t="str">
        <f t="shared" si="525"/>
        <v>OK</v>
      </c>
      <c r="G765" s="35" t="str">
        <f t="shared" si="525"/>
        <v>OK</v>
      </c>
      <c r="H765" s="35" t="str">
        <f t="shared" si="525"/>
        <v>OK</v>
      </c>
      <c r="I765" s="35" t="str">
        <f t="shared" si="525"/>
        <v>OK</v>
      </c>
      <c r="J765" s="35" t="str">
        <f t="shared" si="525"/>
        <v>OK</v>
      </c>
      <c r="K765" s="35" t="str">
        <f t="shared" si="525"/>
        <v>OK</v>
      </c>
      <c r="L765" s="35" t="str">
        <f t="shared" si="525"/>
        <v>OK</v>
      </c>
      <c r="M765" s="35" t="str">
        <f t="shared" si="525"/>
        <v>OK</v>
      </c>
      <c r="N765" s="35" t="str">
        <f t="shared" si="525"/>
        <v>OK</v>
      </c>
      <c r="O765" s="35" t="str">
        <f t="shared" si="525"/>
        <v>OK</v>
      </c>
      <c r="P765" s="35" t="str">
        <f t="shared" si="525"/>
        <v>OK</v>
      </c>
      <c r="Q765" s="35" t="str">
        <f t="shared" si="525"/>
        <v>OK</v>
      </c>
      <c r="R765" s="35" t="str">
        <f t="shared" si="525"/>
        <v>OK</v>
      </c>
      <c r="S765" s="35" t="str">
        <f t="shared" si="525"/>
        <v>OK</v>
      </c>
    </row>
    <row r="766" spans="2:19" s="2" customFormat="1" ht="12" x14ac:dyDescent="0.3"/>
    <row r="767" spans="2:19" s="2" customFormat="1" ht="12" x14ac:dyDescent="0.3">
      <c r="B767" s="18" t="s">
        <v>210</v>
      </c>
      <c r="C767" s="18" t="e">
        <f>C$670</f>
        <v>#N/A</v>
      </c>
      <c r="D767" s="18" t="e">
        <f t="shared" ref="D767:S767" si="526">D$670</f>
        <v>#N/A</v>
      </c>
      <c r="E767" s="18" t="e">
        <f t="shared" si="526"/>
        <v>#N/A</v>
      </c>
      <c r="F767" s="18" t="e">
        <f t="shared" si="526"/>
        <v>#N/A</v>
      </c>
      <c r="G767" s="18" t="e">
        <f t="shared" si="526"/>
        <v>#N/A</v>
      </c>
      <c r="H767" s="18" t="e">
        <f t="shared" si="526"/>
        <v>#N/A</v>
      </c>
      <c r="I767" s="18" t="e">
        <f t="shared" si="526"/>
        <v>#N/A</v>
      </c>
      <c r="J767" s="18" t="e">
        <f t="shared" si="526"/>
        <v>#N/A</v>
      </c>
      <c r="K767" s="18" t="e">
        <f t="shared" si="526"/>
        <v>#N/A</v>
      </c>
      <c r="L767" s="18" t="e">
        <f t="shared" si="526"/>
        <v>#N/A</v>
      </c>
      <c r="M767" s="18" t="e">
        <f t="shared" si="526"/>
        <v>#N/A</v>
      </c>
      <c r="N767" s="18" t="e">
        <f t="shared" si="526"/>
        <v>#N/A</v>
      </c>
      <c r="O767" s="18" t="e">
        <f t="shared" si="526"/>
        <v>#N/A</v>
      </c>
      <c r="P767" s="18" t="e">
        <f t="shared" si="526"/>
        <v>#N/A</v>
      </c>
      <c r="Q767" s="18" t="e">
        <f t="shared" si="526"/>
        <v>#N/A</v>
      </c>
      <c r="R767" s="18" t="e">
        <f t="shared" si="526"/>
        <v>#N/A</v>
      </c>
      <c r="S767" s="18" t="e">
        <f t="shared" si="526"/>
        <v>#N/A</v>
      </c>
    </row>
    <row r="768" spans="2:19" s="2" customFormat="1" ht="12" outlineLevel="1" x14ac:dyDescent="0.3">
      <c r="B768" s="38" t="s">
        <v>173</v>
      </c>
    </row>
    <row r="769" spans="2:19" s="2" customFormat="1" ht="12" outlineLevel="1" x14ac:dyDescent="0.3">
      <c r="B769" s="64" t="s">
        <v>174</v>
      </c>
      <c r="C769" s="74" t="str">
        <f>IFERROR(C725/C716,"bd.")</f>
        <v>bd.</v>
      </c>
      <c r="D769" s="74" t="str">
        <f t="shared" ref="D769:S769" si="527">IFERROR(D725/D716,"bd.")</f>
        <v>bd.</v>
      </c>
      <c r="E769" s="74" t="str">
        <f t="shared" si="527"/>
        <v>bd.</v>
      </c>
      <c r="F769" s="74" t="str">
        <f t="shared" si="527"/>
        <v>bd.</v>
      </c>
      <c r="G769" s="74" t="str">
        <f t="shared" si="527"/>
        <v>bd.</v>
      </c>
      <c r="H769" s="74" t="str">
        <f t="shared" si="527"/>
        <v>bd.</v>
      </c>
      <c r="I769" s="74" t="str">
        <f t="shared" si="527"/>
        <v>bd.</v>
      </c>
      <c r="J769" s="74" t="str">
        <f t="shared" si="527"/>
        <v>bd.</v>
      </c>
      <c r="K769" s="74" t="str">
        <f t="shared" si="527"/>
        <v>bd.</v>
      </c>
      <c r="L769" s="74" t="str">
        <f t="shared" si="527"/>
        <v>bd.</v>
      </c>
      <c r="M769" s="74" t="str">
        <f t="shared" si="527"/>
        <v>bd.</v>
      </c>
      <c r="N769" s="74" t="str">
        <f t="shared" si="527"/>
        <v>bd.</v>
      </c>
      <c r="O769" s="74" t="str">
        <f t="shared" si="527"/>
        <v>bd.</v>
      </c>
      <c r="P769" s="74" t="str">
        <f t="shared" si="527"/>
        <v>bd.</v>
      </c>
      <c r="Q769" s="74" t="str">
        <f t="shared" si="527"/>
        <v>bd.</v>
      </c>
      <c r="R769" s="74" t="str">
        <f t="shared" si="527"/>
        <v>bd.</v>
      </c>
      <c r="S769" s="74" t="str">
        <f t="shared" si="527"/>
        <v>bd.</v>
      </c>
    </row>
    <row r="770" spans="2:19" s="2" customFormat="1" ht="12" outlineLevel="1" x14ac:dyDescent="0.3">
      <c r="B770" s="64" t="s">
        <v>175</v>
      </c>
      <c r="C770" s="74" t="str">
        <f>IFERROR(C738/C716,"bd.")</f>
        <v>bd.</v>
      </c>
      <c r="D770" s="74" t="str">
        <f t="shared" ref="D770:S770" si="528">IFERROR(D738/D716,"bd.")</f>
        <v>bd.</v>
      </c>
      <c r="E770" s="74" t="str">
        <f t="shared" si="528"/>
        <v>bd.</v>
      </c>
      <c r="F770" s="74" t="str">
        <f t="shared" si="528"/>
        <v>bd.</v>
      </c>
      <c r="G770" s="74" t="str">
        <f t="shared" si="528"/>
        <v>bd.</v>
      </c>
      <c r="H770" s="74" t="str">
        <f t="shared" si="528"/>
        <v>bd.</v>
      </c>
      <c r="I770" s="74" t="str">
        <f t="shared" si="528"/>
        <v>bd.</v>
      </c>
      <c r="J770" s="74" t="str">
        <f t="shared" si="528"/>
        <v>bd.</v>
      </c>
      <c r="K770" s="74" t="str">
        <f t="shared" si="528"/>
        <v>bd.</v>
      </c>
      <c r="L770" s="74" t="str">
        <f t="shared" si="528"/>
        <v>bd.</v>
      </c>
      <c r="M770" s="74" t="str">
        <f t="shared" si="528"/>
        <v>bd.</v>
      </c>
      <c r="N770" s="74" t="str">
        <f t="shared" si="528"/>
        <v>bd.</v>
      </c>
      <c r="O770" s="74" t="str">
        <f t="shared" si="528"/>
        <v>bd.</v>
      </c>
      <c r="P770" s="74" t="str">
        <f t="shared" si="528"/>
        <v>bd.</v>
      </c>
      <c r="Q770" s="74" t="str">
        <f t="shared" si="528"/>
        <v>bd.</v>
      </c>
      <c r="R770" s="74" t="str">
        <f t="shared" si="528"/>
        <v>bd.</v>
      </c>
      <c r="S770" s="74" t="str">
        <f t="shared" si="528"/>
        <v>bd.</v>
      </c>
    </row>
    <row r="771" spans="2:19" s="2" customFormat="1" ht="12" outlineLevel="1" x14ac:dyDescent="0.3">
      <c r="B771" s="64" t="s">
        <v>176</v>
      </c>
      <c r="C771" s="74" t="str">
        <f>IFERROR(C738/C693,"bd.")</f>
        <v>bd.</v>
      </c>
      <c r="D771" s="74" t="str">
        <f t="shared" ref="D771:S771" si="529">IFERROR(D738/D693,"bd.")</f>
        <v>bd.</v>
      </c>
      <c r="E771" s="74" t="str">
        <f t="shared" si="529"/>
        <v>bd.</v>
      </c>
      <c r="F771" s="74" t="str">
        <f t="shared" si="529"/>
        <v>bd.</v>
      </c>
      <c r="G771" s="74" t="str">
        <f t="shared" si="529"/>
        <v>bd.</v>
      </c>
      <c r="H771" s="74" t="str">
        <f t="shared" si="529"/>
        <v>bd.</v>
      </c>
      <c r="I771" s="74" t="str">
        <f t="shared" si="529"/>
        <v>bd.</v>
      </c>
      <c r="J771" s="74" t="str">
        <f t="shared" si="529"/>
        <v>bd.</v>
      </c>
      <c r="K771" s="74" t="str">
        <f t="shared" si="529"/>
        <v>bd.</v>
      </c>
      <c r="L771" s="74" t="str">
        <f t="shared" si="529"/>
        <v>bd.</v>
      </c>
      <c r="M771" s="74" t="str">
        <f t="shared" si="529"/>
        <v>bd.</v>
      </c>
      <c r="N771" s="74" t="str">
        <f t="shared" si="529"/>
        <v>bd.</v>
      </c>
      <c r="O771" s="74" t="str">
        <f t="shared" si="529"/>
        <v>bd.</v>
      </c>
      <c r="P771" s="74" t="str">
        <f t="shared" si="529"/>
        <v>bd.</v>
      </c>
      <c r="Q771" s="74" t="str">
        <f t="shared" si="529"/>
        <v>bd.</v>
      </c>
      <c r="R771" s="74" t="str">
        <f t="shared" si="529"/>
        <v>bd.</v>
      </c>
      <c r="S771" s="74" t="str">
        <f t="shared" si="529"/>
        <v>bd.</v>
      </c>
    </row>
    <row r="772" spans="2:19" s="2" customFormat="1" ht="4" customHeight="1" outlineLevel="1" x14ac:dyDescent="0.3"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</row>
    <row r="773" spans="2:19" s="2" customFormat="1" ht="12" outlineLevel="1" x14ac:dyDescent="0.3">
      <c r="B773" s="38" t="s">
        <v>177</v>
      </c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</row>
    <row r="774" spans="2:19" s="2" customFormat="1" ht="12" outlineLevel="1" x14ac:dyDescent="0.3">
      <c r="B774" s="64" t="s">
        <v>178</v>
      </c>
      <c r="C774" s="74" t="str">
        <f>IFERROR(C696/C713,"bd.")</f>
        <v>bd.</v>
      </c>
      <c r="D774" s="74" t="str">
        <f t="shared" ref="D774:S774" si="530">IFERROR(D696/D713,"bd.")</f>
        <v>bd.</v>
      </c>
      <c r="E774" s="74" t="str">
        <f t="shared" si="530"/>
        <v>bd.</v>
      </c>
      <c r="F774" s="74" t="str">
        <f t="shared" si="530"/>
        <v>bd.</v>
      </c>
      <c r="G774" s="74" t="str">
        <f t="shared" si="530"/>
        <v>bd.</v>
      </c>
      <c r="H774" s="74" t="str">
        <f t="shared" si="530"/>
        <v>bd.</v>
      </c>
      <c r="I774" s="74" t="str">
        <f t="shared" si="530"/>
        <v>bd.</v>
      </c>
      <c r="J774" s="74" t="str">
        <f t="shared" si="530"/>
        <v>bd.</v>
      </c>
      <c r="K774" s="74" t="str">
        <f t="shared" si="530"/>
        <v>bd.</v>
      </c>
      <c r="L774" s="74" t="str">
        <f t="shared" si="530"/>
        <v>bd.</v>
      </c>
      <c r="M774" s="74" t="str">
        <f t="shared" si="530"/>
        <v>bd.</v>
      </c>
      <c r="N774" s="74" t="str">
        <f t="shared" si="530"/>
        <v>bd.</v>
      </c>
      <c r="O774" s="74" t="str">
        <f t="shared" si="530"/>
        <v>bd.</v>
      </c>
      <c r="P774" s="74" t="str">
        <f t="shared" si="530"/>
        <v>bd.</v>
      </c>
      <c r="Q774" s="74" t="str">
        <f t="shared" si="530"/>
        <v>bd.</v>
      </c>
      <c r="R774" s="74" t="str">
        <f t="shared" si="530"/>
        <v>bd.</v>
      </c>
      <c r="S774" s="74" t="str">
        <f t="shared" si="530"/>
        <v>bd.</v>
      </c>
    </row>
    <row r="775" spans="2:19" s="2" customFormat="1" ht="12" outlineLevel="1" x14ac:dyDescent="0.3">
      <c r="B775" s="64" t="s">
        <v>179</v>
      </c>
      <c r="C775" s="74" t="str">
        <f>IFERROR((C702+C703+C710+C696)/C672,"bd.")</f>
        <v>bd.</v>
      </c>
      <c r="D775" s="74" t="str">
        <f t="shared" ref="D775:S775" si="531">IFERROR((D702+D703+D710+D696)/D672,"bd.")</f>
        <v>bd.</v>
      </c>
      <c r="E775" s="74" t="str">
        <f t="shared" si="531"/>
        <v>bd.</v>
      </c>
      <c r="F775" s="74" t="str">
        <f t="shared" si="531"/>
        <v>bd.</v>
      </c>
      <c r="G775" s="74" t="str">
        <f t="shared" si="531"/>
        <v>bd.</v>
      </c>
      <c r="H775" s="74" t="str">
        <f t="shared" si="531"/>
        <v>bd.</v>
      </c>
      <c r="I775" s="74" t="str">
        <f t="shared" si="531"/>
        <v>bd.</v>
      </c>
      <c r="J775" s="74" t="str">
        <f t="shared" si="531"/>
        <v>bd.</v>
      </c>
      <c r="K775" s="74" t="str">
        <f t="shared" si="531"/>
        <v>bd.</v>
      </c>
      <c r="L775" s="74" t="str">
        <f t="shared" si="531"/>
        <v>bd.</v>
      </c>
      <c r="M775" s="74" t="str">
        <f t="shared" si="531"/>
        <v>bd.</v>
      </c>
      <c r="N775" s="74" t="str">
        <f t="shared" si="531"/>
        <v>bd.</v>
      </c>
      <c r="O775" s="74" t="str">
        <f t="shared" si="531"/>
        <v>bd.</v>
      </c>
      <c r="P775" s="74" t="str">
        <f t="shared" si="531"/>
        <v>bd.</v>
      </c>
      <c r="Q775" s="74" t="str">
        <f t="shared" si="531"/>
        <v>bd.</v>
      </c>
      <c r="R775" s="74" t="str">
        <f t="shared" si="531"/>
        <v>bd.</v>
      </c>
      <c r="S775" s="74" t="str">
        <f t="shared" si="531"/>
        <v>bd.</v>
      </c>
    </row>
    <row r="776" spans="2:19" s="2" customFormat="1" ht="12" outlineLevel="1" x14ac:dyDescent="0.3">
      <c r="B776" s="64" t="s">
        <v>180</v>
      </c>
      <c r="C776" s="74" t="str">
        <f>IFERROR(C701/C713,"bd.")</f>
        <v>bd.</v>
      </c>
      <c r="D776" s="74" t="str">
        <f t="shared" ref="D776:S776" si="532">IFERROR(D701/D713,"bd.")</f>
        <v>bd.</v>
      </c>
      <c r="E776" s="74" t="str">
        <f t="shared" si="532"/>
        <v>bd.</v>
      </c>
      <c r="F776" s="74" t="str">
        <f t="shared" si="532"/>
        <v>bd.</v>
      </c>
      <c r="G776" s="74" t="str">
        <f t="shared" si="532"/>
        <v>bd.</v>
      </c>
      <c r="H776" s="74" t="str">
        <f t="shared" si="532"/>
        <v>bd.</v>
      </c>
      <c r="I776" s="74" t="str">
        <f t="shared" si="532"/>
        <v>bd.</v>
      </c>
      <c r="J776" s="74" t="str">
        <f t="shared" si="532"/>
        <v>bd.</v>
      </c>
      <c r="K776" s="74" t="str">
        <f t="shared" si="532"/>
        <v>bd.</v>
      </c>
      <c r="L776" s="74" t="str">
        <f t="shared" si="532"/>
        <v>bd.</v>
      </c>
      <c r="M776" s="74" t="str">
        <f t="shared" si="532"/>
        <v>bd.</v>
      </c>
      <c r="N776" s="74" t="str">
        <f t="shared" si="532"/>
        <v>bd.</v>
      </c>
      <c r="O776" s="74" t="str">
        <f t="shared" si="532"/>
        <v>bd.</v>
      </c>
      <c r="P776" s="74" t="str">
        <f t="shared" si="532"/>
        <v>bd.</v>
      </c>
      <c r="Q776" s="74" t="str">
        <f t="shared" si="532"/>
        <v>bd.</v>
      </c>
      <c r="R776" s="74" t="str">
        <f t="shared" si="532"/>
        <v>bd.</v>
      </c>
      <c r="S776" s="74" t="str">
        <f t="shared" si="532"/>
        <v>bd.</v>
      </c>
    </row>
    <row r="777" spans="2:19" s="2" customFormat="1" ht="12" outlineLevel="1" x14ac:dyDescent="0.3">
      <c r="B777" s="64" t="s">
        <v>181</v>
      </c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</row>
    <row r="778" spans="2:19" s="2" customFormat="1" ht="4" customHeight="1" outlineLevel="1" x14ac:dyDescent="0.3"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</row>
    <row r="779" spans="2:19" s="2" customFormat="1" ht="12" outlineLevel="1" x14ac:dyDescent="0.3">
      <c r="B779" s="38" t="s">
        <v>182</v>
      </c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</row>
    <row r="780" spans="2:19" s="2" customFormat="1" ht="12" outlineLevel="1" x14ac:dyDescent="0.3">
      <c r="B780" s="64" t="s">
        <v>183</v>
      </c>
      <c r="C780" s="76" t="str">
        <f>IFERROR(C685/C706,"bd.")</f>
        <v>bd.</v>
      </c>
      <c r="D780" s="76" t="str">
        <f t="shared" ref="D780:S780" si="533">IFERROR(D685/D706,"bd.")</f>
        <v>bd.</v>
      </c>
      <c r="E780" s="76" t="str">
        <f t="shared" si="533"/>
        <v>bd.</v>
      </c>
      <c r="F780" s="76" t="str">
        <f t="shared" si="533"/>
        <v>bd.</v>
      </c>
      <c r="G780" s="76" t="str">
        <f t="shared" si="533"/>
        <v>bd.</v>
      </c>
      <c r="H780" s="76" t="str">
        <f t="shared" si="533"/>
        <v>bd.</v>
      </c>
      <c r="I780" s="76" t="str">
        <f t="shared" si="533"/>
        <v>bd.</v>
      </c>
      <c r="J780" s="76" t="str">
        <f t="shared" si="533"/>
        <v>bd.</v>
      </c>
      <c r="K780" s="76" t="str">
        <f t="shared" si="533"/>
        <v>bd.</v>
      </c>
      <c r="L780" s="76" t="str">
        <f t="shared" si="533"/>
        <v>bd.</v>
      </c>
      <c r="M780" s="76" t="str">
        <f t="shared" si="533"/>
        <v>bd.</v>
      </c>
      <c r="N780" s="76" t="str">
        <f t="shared" si="533"/>
        <v>bd.</v>
      </c>
      <c r="O780" s="76" t="str">
        <f t="shared" si="533"/>
        <v>bd.</v>
      </c>
      <c r="P780" s="76" t="str">
        <f t="shared" si="533"/>
        <v>bd.</v>
      </c>
      <c r="Q780" s="76" t="str">
        <f t="shared" si="533"/>
        <v>bd.</v>
      </c>
      <c r="R780" s="76" t="str">
        <f t="shared" si="533"/>
        <v>bd.</v>
      </c>
      <c r="S780" s="76" t="str">
        <f t="shared" si="533"/>
        <v>bd.</v>
      </c>
    </row>
    <row r="781" spans="2:19" s="2" customFormat="1" ht="12" outlineLevel="1" x14ac:dyDescent="0.3">
      <c r="B781" s="64" t="s">
        <v>184</v>
      </c>
      <c r="C781" s="76" t="str">
        <f>IFERROR((C685-C686)/C706,"bd.")</f>
        <v>bd.</v>
      </c>
      <c r="D781" s="76" t="str">
        <f t="shared" ref="D781:S781" si="534">IFERROR((D685-D686)/D706,"bd.")</f>
        <v>bd.</v>
      </c>
      <c r="E781" s="76" t="str">
        <f t="shared" si="534"/>
        <v>bd.</v>
      </c>
      <c r="F781" s="76" t="str">
        <f t="shared" si="534"/>
        <v>bd.</v>
      </c>
      <c r="G781" s="76" t="str">
        <f t="shared" si="534"/>
        <v>bd.</v>
      </c>
      <c r="H781" s="76" t="str">
        <f t="shared" si="534"/>
        <v>bd.</v>
      </c>
      <c r="I781" s="76" t="str">
        <f t="shared" si="534"/>
        <v>bd.</v>
      </c>
      <c r="J781" s="76" t="str">
        <f t="shared" si="534"/>
        <v>bd.</v>
      </c>
      <c r="K781" s="76" t="str">
        <f t="shared" si="534"/>
        <v>bd.</v>
      </c>
      <c r="L781" s="76" t="str">
        <f t="shared" si="534"/>
        <v>bd.</v>
      </c>
      <c r="M781" s="76" t="str">
        <f t="shared" si="534"/>
        <v>bd.</v>
      </c>
      <c r="N781" s="76" t="str">
        <f t="shared" si="534"/>
        <v>bd.</v>
      </c>
      <c r="O781" s="76" t="str">
        <f t="shared" si="534"/>
        <v>bd.</v>
      </c>
      <c r="P781" s="76" t="str">
        <f t="shared" si="534"/>
        <v>bd.</v>
      </c>
      <c r="Q781" s="76" t="str">
        <f t="shared" si="534"/>
        <v>bd.</v>
      </c>
      <c r="R781" s="76" t="str">
        <f t="shared" si="534"/>
        <v>bd.</v>
      </c>
      <c r="S781" s="76" t="str">
        <f t="shared" si="534"/>
        <v>bd.</v>
      </c>
    </row>
    <row r="782" spans="2:19" s="2" customFormat="1" ht="4" customHeight="1" outlineLevel="1" x14ac:dyDescent="0.3"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</row>
    <row r="783" spans="2:19" s="2" customFormat="1" ht="12" outlineLevel="1" x14ac:dyDescent="0.3">
      <c r="B783" s="38" t="s">
        <v>185</v>
      </c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</row>
    <row r="784" spans="2:19" s="2" customFormat="1" ht="12" outlineLevel="1" x14ac:dyDescent="0.3">
      <c r="B784" s="64" t="s">
        <v>186</v>
      </c>
      <c r="C784" s="75" t="str">
        <f>IFERROR(ROUND((AVERAGE(C686)/(AVERAGE(C717)-AVERAGE(C718)))*360,0),"bd.")</f>
        <v>bd.</v>
      </c>
      <c r="D784" s="75" t="str">
        <f>IFERROR(ROUND((AVERAGE(C686:D686)/(AVERAGE(C717:D717)-AVERAGE(C718:D718)))*360,0),"bd.")</f>
        <v>bd.</v>
      </c>
      <c r="E784" s="75" t="str">
        <f>IFERROR(ROUND((AVERAGE(D686:E686)/(AVERAGE(D717:E717)-AVERAGE(D718:E718)))*360,0),"bd.")</f>
        <v>bd.</v>
      </c>
      <c r="F784" s="75" t="str">
        <f>IFERROR(ROUND((AVERAGE(E686:F686)/(AVERAGE(E717:F717)-AVERAGE(E718:F718)))*360,0),"bd.")</f>
        <v>bd.</v>
      </c>
      <c r="G784" s="75" t="str">
        <f>IFERROR(ROUND((AVERAGE(E686:G686)/(AVERAGE(E717:G717)-AVERAGE(E718:G718)))*360,0),"bd.")</f>
        <v>bd.</v>
      </c>
      <c r="H784" s="75" t="str">
        <f t="shared" ref="H784:S784" si="535">IFERROR(ROUND((AVERAGE(G686:H686)/(AVERAGE(G717:H717)-AVERAGE(G718:H718)))*360,0),"bd.")</f>
        <v>bd.</v>
      </c>
      <c r="I784" s="75" t="str">
        <f t="shared" si="535"/>
        <v>bd.</v>
      </c>
      <c r="J784" s="75" t="str">
        <f t="shared" si="535"/>
        <v>bd.</v>
      </c>
      <c r="K784" s="75" t="str">
        <f t="shared" si="535"/>
        <v>bd.</v>
      </c>
      <c r="L784" s="75" t="str">
        <f t="shared" si="535"/>
        <v>bd.</v>
      </c>
      <c r="M784" s="75" t="str">
        <f t="shared" si="535"/>
        <v>bd.</v>
      </c>
      <c r="N784" s="75" t="str">
        <f t="shared" si="535"/>
        <v>bd.</v>
      </c>
      <c r="O784" s="75" t="str">
        <f t="shared" si="535"/>
        <v>bd.</v>
      </c>
      <c r="P784" s="75" t="str">
        <f t="shared" si="535"/>
        <v>bd.</v>
      </c>
      <c r="Q784" s="75" t="str">
        <f t="shared" si="535"/>
        <v>bd.</v>
      </c>
      <c r="R784" s="75" t="str">
        <f t="shared" si="535"/>
        <v>bd.</v>
      </c>
      <c r="S784" s="75" t="str">
        <f t="shared" si="535"/>
        <v>bd.</v>
      </c>
    </row>
    <row r="785" spans="1:19" s="2" customFormat="1" ht="12" outlineLevel="1" x14ac:dyDescent="0.3">
      <c r="B785" s="64" t="s">
        <v>187</v>
      </c>
      <c r="C785" s="75" t="str">
        <f>IFERROR(ROUND((AVERAGE(B687:C687)/AVERAGE(C716))*360,0),"bd.")</f>
        <v>bd.</v>
      </c>
      <c r="D785" s="75" t="str">
        <f>IFERROR(ROUND((AVERAGE(C687:D687)/AVERAGE(C716:D716))*360,0),"bd.")</f>
        <v>bd.</v>
      </c>
      <c r="E785" s="75" t="str">
        <f>IFERROR(ROUND((AVERAGE(D687:E687)/AVERAGE(D716:E716))*360,0),"bd.")</f>
        <v>bd.</v>
      </c>
      <c r="F785" s="75" t="str">
        <f>IFERROR(ROUND((AVERAGE(E687:F687)/AVERAGE(E716:F716))*(MONTH(F740)*30),0),"bd.")</f>
        <v>bd.</v>
      </c>
      <c r="G785" s="75" t="str">
        <f>IFERROR(ROUND((AVERAGE(E687:G687)/AVERAGE(E716:G716))*360,0),"bd.")</f>
        <v>bd.</v>
      </c>
      <c r="H785" s="75" t="str">
        <f>IFERROR(ROUND((AVERAGE(G687:H687)/AVERAGE(G716:H716))*360,0),"bd.")</f>
        <v>bd.</v>
      </c>
      <c r="I785" s="75" t="str">
        <f t="shared" ref="I785:S785" si="536">IFERROR(ROUND((AVERAGE(H687:I687)/AVERAGE(H716:I716))*360,0),"bd.")</f>
        <v>bd.</v>
      </c>
      <c r="J785" s="75" t="str">
        <f t="shared" si="536"/>
        <v>bd.</v>
      </c>
      <c r="K785" s="75" t="str">
        <f t="shared" si="536"/>
        <v>bd.</v>
      </c>
      <c r="L785" s="75" t="str">
        <f t="shared" si="536"/>
        <v>bd.</v>
      </c>
      <c r="M785" s="75" t="str">
        <f t="shared" si="536"/>
        <v>bd.</v>
      </c>
      <c r="N785" s="75" t="str">
        <f t="shared" si="536"/>
        <v>bd.</v>
      </c>
      <c r="O785" s="75" t="str">
        <f t="shared" si="536"/>
        <v>bd.</v>
      </c>
      <c r="P785" s="75" t="str">
        <f t="shared" si="536"/>
        <v>bd.</v>
      </c>
      <c r="Q785" s="75" t="str">
        <f t="shared" si="536"/>
        <v>bd.</v>
      </c>
      <c r="R785" s="75" t="str">
        <f t="shared" si="536"/>
        <v>bd.</v>
      </c>
      <c r="S785" s="75" t="str">
        <f t="shared" si="536"/>
        <v>bd.</v>
      </c>
    </row>
    <row r="786" spans="1:19" s="2" customFormat="1" ht="12" outlineLevel="1" x14ac:dyDescent="0.3">
      <c r="B786" s="64" t="s">
        <v>188</v>
      </c>
      <c r="C786" s="75" t="str">
        <f>IFERROR(ROUND((AVERAGE(C706)/(AVERAGE(C717)-AVERAGE(C718)))*360,0),"bd.")</f>
        <v>bd.</v>
      </c>
      <c r="D786" s="75" t="str">
        <f>IFERROR(ROUND((AVERAGE(C706:D706)/(AVERAGE(C717:D717)-AVERAGE(C718:D718)))*360,0),"bd.")</f>
        <v>bd.</v>
      </c>
      <c r="E786" s="75" t="str">
        <f>IFERROR(ROUND((AVERAGE(D706:E706)/(AVERAGE(D717:E717)-AVERAGE(D718:E718)))*360,0),"bd.")</f>
        <v>bd.</v>
      </c>
      <c r="F786" s="75" t="str">
        <f>IFERROR(ROUND((AVERAGE(E706:F706)/(AVERAGE(E717:F717)-AVERAGE(E718:F718)))*360,0),"bd.")</f>
        <v>bd.</v>
      </c>
      <c r="G786" s="75" t="str">
        <f>IFERROR(ROUND((AVERAGE(E706:G706)/(AVERAGE(E717:G717)-AVERAGE(E718:G718)))*360,0),"bd.")</f>
        <v>bd.</v>
      </c>
      <c r="H786" s="75" t="str">
        <f>IFERROR(ROUND((AVERAGE(G706:H706)/(AVERAGE(G717:H717)-AVERAGE(G718:H718)))*360,0),"bd.")</f>
        <v>bd.</v>
      </c>
      <c r="I786" s="75" t="str">
        <f t="shared" ref="I786:S786" si="537">IFERROR(ROUND((AVERAGE(H706:I706)/(AVERAGE(H717:I717)-AVERAGE(H718:I718)))*360,0),"bd.")</f>
        <v>bd.</v>
      </c>
      <c r="J786" s="75" t="str">
        <f t="shared" si="537"/>
        <v>bd.</v>
      </c>
      <c r="K786" s="75" t="str">
        <f t="shared" si="537"/>
        <v>bd.</v>
      </c>
      <c r="L786" s="75" t="str">
        <f t="shared" si="537"/>
        <v>bd.</v>
      </c>
      <c r="M786" s="75" t="str">
        <f t="shared" si="537"/>
        <v>bd.</v>
      </c>
      <c r="N786" s="75" t="str">
        <f t="shared" si="537"/>
        <v>bd.</v>
      </c>
      <c r="O786" s="75" t="str">
        <f t="shared" si="537"/>
        <v>bd.</v>
      </c>
      <c r="P786" s="75" t="str">
        <f t="shared" si="537"/>
        <v>bd.</v>
      </c>
      <c r="Q786" s="75" t="str">
        <f t="shared" si="537"/>
        <v>bd.</v>
      </c>
      <c r="R786" s="75" t="str">
        <f t="shared" si="537"/>
        <v>bd.</v>
      </c>
      <c r="S786" s="75" t="str">
        <f t="shared" si="537"/>
        <v>bd.</v>
      </c>
    </row>
    <row r="787" spans="1:19" s="2" customFormat="1" ht="4" customHeight="1" outlineLevel="1" x14ac:dyDescent="0.3"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</row>
    <row r="788" spans="1:19" s="2" customFormat="1" ht="12" outlineLevel="1" x14ac:dyDescent="0.3">
      <c r="B788" s="38" t="s">
        <v>189</v>
      </c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</row>
    <row r="789" spans="1:19" s="2" customFormat="1" ht="12" outlineLevel="1" x14ac:dyDescent="0.3">
      <c r="B789" s="64" t="s">
        <v>190</v>
      </c>
      <c r="C789" s="76" t="str">
        <f>IFERROR(C701/C696,"bd.")</f>
        <v>bd.</v>
      </c>
      <c r="D789" s="76" t="str">
        <f t="shared" ref="D789:S789" si="538">IFERROR(D701/D696,"bd.")</f>
        <v>bd.</v>
      </c>
      <c r="E789" s="76" t="str">
        <f t="shared" si="538"/>
        <v>bd.</v>
      </c>
      <c r="F789" s="76" t="str">
        <f t="shared" si="538"/>
        <v>bd.</v>
      </c>
      <c r="G789" s="76" t="str">
        <f t="shared" si="538"/>
        <v>bd.</v>
      </c>
      <c r="H789" s="76" t="str">
        <f t="shared" si="538"/>
        <v>bd.</v>
      </c>
      <c r="I789" s="76" t="str">
        <f t="shared" si="538"/>
        <v>bd.</v>
      </c>
      <c r="J789" s="76" t="str">
        <f t="shared" si="538"/>
        <v>bd.</v>
      </c>
      <c r="K789" s="76" t="str">
        <f t="shared" si="538"/>
        <v>bd.</v>
      </c>
      <c r="L789" s="76" t="str">
        <f t="shared" si="538"/>
        <v>bd.</v>
      </c>
      <c r="M789" s="76" t="str">
        <f t="shared" si="538"/>
        <v>bd.</v>
      </c>
      <c r="N789" s="76" t="str">
        <f t="shared" si="538"/>
        <v>bd.</v>
      </c>
      <c r="O789" s="76" t="str">
        <f t="shared" si="538"/>
        <v>bd.</v>
      </c>
      <c r="P789" s="76" t="str">
        <f t="shared" si="538"/>
        <v>bd.</v>
      </c>
      <c r="Q789" s="76" t="str">
        <f t="shared" si="538"/>
        <v>bd.</v>
      </c>
      <c r="R789" s="76" t="str">
        <f t="shared" si="538"/>
        <v>bd.</v>
      </c>
      <c r="S789" s="76" t="str">
        <f t="shared" si="538"/>
        <v>bd.</v>
      </c>
    </row>
    <row r="790" spans="1:19" s="2" customFormat="1" ht="12" outlineLevel="1" x14ac:dyDescent="0.3">
      <c r="B790" s="64" t="s">
        <v>191</v>
      </c>
      <c r="C790" s="76" t="str">
        <f>IFERROR((C729+C718)/C732,"bd.")</f>
        <v>bd.</v>
      </c>
      <c r="D790" s="76" t="str">
        <f t="shared" ref="D790:S790" si="539">IFERROR((D729+D718)/D732,"bd.")</f>
        <v>bd.</v>
      </c>
      <c r="E790" s="76" t="str">
        <f t="shared" si="539"/>
        <v>bd.</v>
      </c>
      <c r="F790" s="76" t="str">
        <f t="shared" si="539"/>
        <v>bd.</v>
      </c>
      <c r="G790" s="76" t="str">
        <f t="shared" si="539"/>
        <v>bd.</v>
      </c>
      <c r="H790" s="76" t="str">
        <f t="shared" si="539"/>
        <v>bd.</v>
      </c>
      <c r="I790" s="76" t="str">
        <f t="shared" si="539"/>
        <v>bd.</v>
      </c>
      <c r="J790" s="76" t="str">
        <f t="shared" si="539"/>
        <v>bd.</v>
      </c>
      <c r="K790" s="76" t="str">
        <f t="shared" si="539"/>
        <v>bd.</v>
      </c>
      <c r="L790" s="76" t="str">
        <f t="shared" si="539"/>
        <v>bd.</v>
      </c>
      <c r="M790" s="76" t="str">
        <f t="shared" si="539"/>
        <v>bd.</v>
      </c>
      <c r="N790" s="76" t="str">
        <f t="shared" si="539"/>
        <v>bd.</v>
      </c>
      <c r="O790" s="76" t="str">
        <f t="shared" si="539"/>
        <v>bd.</v>
      </c>
      <c r="P790" s="76" t="str">
        <f t="shared" si="539"/>
        <v>bd.</v>
      </c>
      <c r="Q790" s="76" t="str">
        <f t="shared" si="539"/>
        <v>bd.</v>
      </c>
      <c r="R790" s="76" t="str">
        <f t="shared" si="539"/>
        <v>bd.</v>
      </c>
      <c r="S790" s="76" t="str">
        <f t="shared" si="539"/>
        <v>bd.</v>
      </c>
    </row>
    <row r="794" spans="1:19" ht="23.5" x14ac:dyDescent="0.35">
      <c r="B794" s="252" t="s">
        <v>249</v>
      </c>
      <c r="C794" s="252"/>
      <c r="D794" s="252"/>
      <c r="E794" s="252"/>
    </row>
    <row r="796" spans="1:19" x14ac:dyDescent="0.35">
      <c r="A796" s="1" t="s">
        <v>133</v>
      </c>
      <c r="B796" s="18" t="s">
        <v>17</v>
      </c>
      <c r="C796" s="18" t="e">
        <f>C$670</f>
        <v>#N/A</v>
      </c>
      <c r="D796" s="18" t="e">
        <f t="shared" ref="D796:S796" si="540">D$670</f>
        <v>#N/A</v>
      </c>
      <c r="E796" s="18" t="e">
        <f t="shared" si="540"/>
        <v>#N/A</v>
      </c>
      <c r="F796" s="18" t="e">
        <f t="shared" si="540"/>
        <v>#N/A</v>
      </c>
      <c r="G796" s="18" t="e">
        <f t="shared" si="540"/>
        <v>#N/A</v>
      </c>
      <c r="H796" s="18" t="e">
        <f t="shared" si="540"/>
        <v>#N/A</v>
      </c>
      <c r="I796" s="18" t="e">
        <f t="shared" si="540"/>
        <v>#N/A</v>
      </c>
      <c r="J796" s="18" t="e">
        <f t="shared" si="540"/>
        <v>#N/A</v>
      </c>
      <c r="K796" s="18" t="e">
        <f t="shared" si="540"/>
        <v>#N/A</v>
      </c>
      <c r="L796" s="18" t="e">
        <f t="shared" si="540"/>
        <v>#N/A</v>
      </c>
      <c r="M796" s="18" t="e">
        <f t="shared" si="540"/>
        <v>#N/A</v>
      </c>
      <c r="N796" s="18" t="e">
        <f t="shared" si="540"/>
        <v>#N/A</v>
      </c>
      <c r="O796" s="18" t="e">
        <f t="shared" si="540"/>
        <v>#N/A</v>
      </c>
      <c r="P796" s="18" t="e">
        <f t="shared" si="540"/>
        <v>#N/A</v>
      </c>
      <c r="Q796" s="18" t="e">
        <f t="shared" si="540"/>
        <v>#N/A</v>
      </c>
      <c r="R796" s="18" t="e">
        <f t="shared" si="540"/>
        <v>#N/A</v>
      </c>
      <c r="S796" s="18" t="e">
        <f t="shared" si="540"/>
        <v>#N/A</v>
      </c>
    </row>
    <row r="797" spans="1:19" x14ac:dyDescent="0.3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outlineLevel="1" x14ac:dyDescent="0.35">
      <c r="B798" s="20" t="s">
        <v>18</v>
      </c>
      <c r="C798" s="21">
        <f>ROUND(C799+C800+C808+C809+C810,0)</f>
        <v>0</v>
      </c>
      <c r="D798" s="21">
        <f t="shared" ref="D798:S798" si="541">ROUND(D799+D800+D808+D809+D810,0)</f>
        <v>0</v>
      </c>
      <c r="E798" s="21">
        <f t="shared" si="541"/>
        <v>0</v>
      </c>
      <c r="F798" s="21">
        <f t="shared" si="541"/>
        <v>0</v>
      </c>
      <c r="G798" s="21">
        <f t="shared" ca="1" si="541"/>
        <v>0</v>
      </c>
      <c r="H798" s="21">
        <f t="shared" ca="1" si="541"/>
        <v>0</v>
      </c>
      <c r="I798" s="21">
        <f t="shared" ca="1" si="541"/>
        <v>0</v>
      </c>
      <c r="J798" s="21">
        <f t="shared" ca="1" si="541"/>
        <v>0</v>
      </c>
      <c r="K798" s="21">
        <f t="shared" ca="1" si="541"/>
        <v>0</v>
      </c>
      <c r="L798" s="21">
        <f t="shared" ca="1" si="541"/>
        <v>0</v>
      </c>
      <c r="M798" s="21">
        <f t="shared" ca="1" si="541"/>
        <v>0</v>
      </c>
      <c r="N798" s="21">
        <f t="shared" ca="1" si="541"/>
        <v>0</v>
      </c>
      <c r="O798" s="21">
        <f t="shared" ca="1" si="541"/>
        <v>0</v>
      </c>
      <c r="P798" s="21">
        <f t="shared" ca="1" si="541"/>
        <v>0</v>
      </c>
      <c r="Q798" s="21">
        <f t="shared" ca="1" si="541"/>
        <v>0</v>
      </c>
      <c r="R798" s="21">
        <f t="shared" ca="1" si="541"/>
        <v>0</v>
      </c>
      <c r="S798" s="21">
        <f t="shared" ca="1" si="541"/>
        <v>0</v>
      </c>
    </row>
    <row r="799" spans="1:19" outlineLevel="1" x14ac:dyDescent="0.35">
      <c r="B799" s="22" t="s">
        <v>19</v>
      </c>
      <c r="C799" s="206">
        <f>C673</f>
        <v>0</v>
      </c>
      <c r="D799" s="206">
        <f>D673</f>
        <v>0</v>
      </c>
      <c r="E799" s="206">
        <f t="shared" ref="E799:F799" si="542">E673</f>
        <v>0</v>
      </c>
      <c r="F799" s="206">
        <f t="shared" si="542"/>
        <v>0</v>
      </c>
      <c r="G799" s="209">
        <f t="shared" ref="G799:S799" ca="1" si="543">G673+C571</f>
        <v>0</v>
      </c>
      <c r="H799" s="209">
        <f t="shared" ca="1" si="543"/>
        <v>0</v>
      </c>
      <c r="I799" s="209">
        <f t="shared" ca="1" si="543"/>
        <v>0</v>
      </c>
      <c r="J799" s="209">
        <f t="shared" ca="1" si="543"/>
        <v>0</v>
      </c>
      <c r="K799" s="209">
        <f t="shared" ca="1" si="543"/>
        <v>0</v>
      </c>
      <c r="L799" s="209">
        <f t="shared" ca="1" si="543"/>
        <v>0</v>
      </c>
      <c r="M799" s="209">
        <f t="shared" ca="1" si="543"/>
        <v>0</v>
      </c>
      <c r="N799" s="209">
        <f t="shared" ca="1" si="543"/>
        <v>0</v>
      </c>
      <c r="O799" s="209">
        <f t="shared" ca="1" si="543"/>
        <v>0</v>
      </c>
      <c r="P799" s="209">
        <f t="shared" ca="1" si="543"/>
        <v>0</v>
      </c>
      <c r="Q799" s="209">
        <f t="shared" ca="1" si="543"/>
        <v>0</v>
      </c>
      <c r="R799" s="209">
        <f t="shared" ca="1" si="543"/>
        <v>0</v>
      </c>
      <c r="S799" s="209">
        <f t="shared" ca="1" si="543"/>
        <v>0</v>
      </c>
    </row>
    <row r="800" spans="1:19" outlineLevel="1" x14ac:dyDescent="0.35">
      <c r="B800" s="23" t="s">
        <v>20</v>
      </c>
      <c r="C800" s="14">
        <f>ROUND(C801+C807,0)</f>
        <v>0</v>
      </c>
      <c r="D800" s="14">
        <f>ROUND(D801+D807,0)</f>
        <v>0</v>
      </c>
      <c r="E800" s="14">
        <f t="shared" ref="E800:F800" si="544">ROUND(E801+E807,0)</f>
        <v>0</v>
      </c>
      <c r="F800" s="14">
        <f t="shared" si="544"/>
        <v>0</v>
      </c>
      <c r="G800" s="14">
        <f t="shared" ref="G800:S800" ca="1" si="545">ROUND(G801+G807,0)</f>
        <v>0</v>
      </c>
      <c r="H800" s="14">
        <f t="shared" ca="1" si="545"/>
        <v>0</v>
      </c>
      <c r="I800" s="14">
        <f t="shared" ca="1" si="545"/>
        <v>0</v>
      </c>
      <c r="J800" s="14">
        <f t="shared" ca="1" si="545"/>
        <v>0</v>
      </c>
      <c r="K800" s="14">
        <f t="shared" ca="1" si="545"/>
        <v>0</v>
      </c>
      <c r="L800" s="14">
        <f t="shared" ca="1" si="545"/>
        <v>0</v>
      </c>
      <c r="M800" s="14">
        <f t="shared" ca="1" si="545"/>
        <v>0</v>
      </c>
      <c r="N800" s="14">
        <f t="shared" ca="1" si="545"/>
        <v>0</v>
      </c>
      <c r="O800" s="14">
        <f t="shared" ca="1" si="545"/>
        <v>0</v>
      </c>
      <c r="P800" s="14">
        <f t="shared" ca="1" si="545"/>
        <v>0</v>
      </c>
      <c r="Q800" s="14">
        <f t="shared" ca="1" si="545"/>
        <v>0</v>
      </c>
      <c r="R800" s="14">
        <f t="shared" ca="1" si="545"/>
        <v>0</v>
      </c>
      <c r="S800" s="14">
        <f t="shared" ca="1" si="545"/>
        <v>0</v>
      </c>
    </row>
    <row r="801" spans="2:21" outlineLevel="1" x14ac:dyDescent="0.35">
      <c r="B801" s="13" t="s">
        <v>21</v>
      </c>
      <c r="C801" s="15">
        <f>ROUND(SUM(C802:C806),0)</f>
        <v>0</v>
      </c>
      <c r="D801" s="15">
        <f t="shared" ref="D801:S801" si="546">ROUND(SUM(D802:D806),0)</f>
        <v>0</v>
      </c>
      <c r="E801" s="15">
        <f t="shared" ref="E801:F801" si="547">ROUND(SUM(E802:E806),0)</f>
        <v>0</v>
      </c>
      <c r="F801" s="15">
        <f t="shared" si="547"/>
        <v>0</v>
      </c>
      <c r="G801" s="15">
        <f t="shared" ca="1" si="546"/>
        <v>0</v>
      </c>
      <c r="H801" s="15">
        <f t="shared" ca="1" si="546"/>
        <v>0</v>
      </c>
      <c r="I801" s="15">
        <f t="shared" ca="1" si="546"/>
        <v>0</v>
      </c>
      <c r="J801" s="15">
        <f t="shared" ca="1" si="546"/>
        <v>0</v>
      </c>
      <c r="K801" s="15">
        <f t="shared" ca="1" si="546"/>
        <v>0</v>
      </c>
      <c r="L801" s="15">
        <f t="shared" ca="1" si="546"/>
        <v>0</v>
      </c>
      <c r="M801" s="15">
        <f t="shared" ca="1" si="546"/>
        <v>0</v>
      </c>
      <c r="N801" s="15">
        <f t="shared" ca="1" si="546"/>
        <v>0</v>
      </c>
      <c r="O801" s="15">
        <f t="shared" ca="1" si="546"/>
        <v>0</v>
      </c>
      <c r="P801" s="15">
        <f t="shared" ca="1" si="546"/>
        <v>0</v>
      </c>
      <c r="Q801" s="15">
        <f t="shared" ca="1" si="546"/>
        <v>0</v>
      </c>
      <c r="R801" s="15">
        <f t="shared" ca="1" si="546"/>
        <v>0</v>
      </c>
      <c r="S801" s="15">
        <f t="shared" ca="1" si="546"/>
        <v>0</v>
      </c>
    </row>
    <row r="802" spans="2:21" outlineLevel="1" x14ac:dyDescent="0.35">
      <c r="B802" s="24" t="s">
        <v>22</v>
      </c>
      <c r="C802" s="206">
        <f t="shared" ref="C802:C810" si="548">C676</f>
        <v>0</v>
      </c>
      <c r="D802" s="206">
        <f t="shared" ref="D802:F810" si="549">D676</f>
        <v>0</v>
      </c>
      <c r="E802" s="206">
        <f t="shared" si="549"/>
        <v>0</v>
      </c>
      <c r="F802" s="206">
        <f t="shared" si="549"/>
        <v>0</v>
      </c>
      <c r="G802" s="209">
        <f t="shared" ref="G802:G810" ca="1" si="550">G676+C574</f>
        <v>0</v>
      </c>
      <c r="H802" s="209">
        <f t="shared" ref="H802:H810" ca="1" si="551">H676+D574</f>
        <v>0</v>
      </c>
      <c r="I802" s="209">
        <f t="shared" ref="I802:I810" ca="1" si="552">I676+E574</f>
        <v>0</v>
      </c>
      <c r="J802" s="209">
        <f t="shared" ref="J802:J810" ca="1" si="553">J676+F574</f>
        <v>0</v>
      </c>
      <c r="K802" s="209">
        <f t="shared" ref="K802:K810" ca="1" si="554">K676+G574</f>
        <v>0</v>
      </c>
      <c r="L802" s="209">
        <f t="shared" ref="L802:L810" ca="1" si="555">L676+H574</f>
        <v>0</v>
      </c>
      <c r="M802" s="209">
        <f t="shared" ref="M802:M810" ca="1" si="556">M676+I574</f>
        <v>0</v>
      </c>
      <c r="N802" s="209">
        <f t="shared" ref="N802:N810" ca="1" si="557">N676+J574</f>
        <v>0</v>
      </c>
      <c r="O802" s="209">
        <f t="shared" ref="O802:O810" ca="1" si="558">O676+K574</f>
        <v>0</v>
      </c>
      <c r="P802" s="209">
        <f t="shared" ref="P802:P810" ca="1" si="559">P676+L574</f>
        <v>0</v>
      </c>
      <c r="Q802" s="209">
        <f t="shared" ref="Q802:Q810" ca="1" si="560">Q676+M574</f>
        <v>0</v>
      </c>
      <c r="R802" s="209">
        <f t="shared" ref="R802:R810" ca="1" si="561">R676+N574</f>
        <v>0</v>
      </c>
      <c r="S802" s="209">
        <f t="shared" ref="S802:S810" ca="1" si="562">S676+O574</f>
        <v>0</v>
      </c>
    </row>
    <row r="803" spans="2:21" outlineLevel="1" x14ac:dyDescent="0.35">
      <c r="B803" s="24" t="s">
        <v>23</v>
      </c>
      <c r="C803" s="206">
        <f t="shared" si="548"/>
        <v>0</v>
      </c>
      <c r="D803" s="206">
        <f t="shared" si="549"/>
        <v>0</v>
      </c>
      <c r="E803" s="206">
        <f t="shared" si="549"/>
        <v>0</v>
      </c>
      <c r="F803" s="206">
        <f t="shared" si="549"/>
        <v>0</v>
      </c>
      <c r="G803" s="209">
        <f t="shared" ca="1" si="550"/>
        <v>0</v>
      </c>
      <c r="H803" s="209">
        <f t="shared" ca="1" si="551"/>
        <v>0</v>
      </c>
      <c r="I803" s="209">
        <f t="shared" ca="1" si="552"/>
        <v>0</v>
      </c>
      <c r="J803" s="209">
        <f t="shared" ca="1" si="553"/>
        <v>0</v>
      </c>
      <c r="K803" s="209">
        <f t="shared" ca="1" si="554"/>
        <v>0</v>
      </c>
      <c r="L803" s="209">
        <f t="shared" ca="1" si="555"/>
        <v>0</v>
      </c>
      <c r="M803" s="209">
        <f t="shared" ca="1" si="556"/>
        <v>0</v>
      </c>
      <c r="N803" s="209">
        <f t="shared" ca="1" si="557"/>
        <v>0</v>
      </c>
      <c r="O803" s="209">
        <f t="shared" ca="1" si="558"/>
        <v>0</v>
      </c>
      <c r="P803" s="209">
        <f t="shared" ca="1" si="559"/>
        <v>0</v>
      </c>
      <c r="Q803" s="209">
        <f t="shared" ca="1" si="560"/>
        <v>0</v>
      </c>
      <c r="R803" s="209">
        <f t="shared" ca="1" si="561"/>
        <v>0</v>
      </c>
      <c r="S803" s="209">
        <f t="shared" ca="1" si="562"/>
        <v>0</v>
      </c>
    </row>
    <row r="804" spans="2:21" outlineLevel="1" x14ac:dyDescent="0.35">
      <c r="B804" s="24" t="s">
        <v>24</v>
      </c>
      <c r="C804" s="206">
        <f t="shared" si="548"/>
        <v>0</v>
      </c>
      <c r="D804" s="206">
        <f t="shared" si="549"/>
        <v>0</v>
      </c>
      <c r="E804" s="206">
        <f t="shared" si="549"/>
        <v>0</v>
      </c>
      <c r="F804" s="206">
        <f t="shared" si="549"/>
        <v>0</v>
      </c>
      <c r="G804" s="209">
        <f t="shared" ca="1" si="550"/>
        <v>0</v>
      </c>
      <c r="H804" s="209">
        <f t="shared" ca="1" si="551"/>
        <v>0</v>
      </c>
      <c r="I804" s="209">
        <f t="shared" ca="1" si="552"/>
        <v>0</v>
      </c>
      <c r="J804" s="209">
        <f t="shared" ca="1" si="553"/>
        <v>0</v>
      </c>
      <c r="K804" s="209">
        <f t="shared" ca="1" si="554"/>
        <v>0</v>
      </c>
      <c r="L804" s="209">
        <f t="shared" ca="1" si="555"/>
        <v>0</v>
      </c>
      <c r="M804" s="209">
        <f t="shared" ca="1" si="556"/>
        <v>0</v>
      </c>
      <c r="N804" s="209">
        <f t="shared" ca="1" si="557"/>
        <v>0</v>
      </c>
      <c r="O804" s="209">
        <f t="shared" ca="1" si="558"/>
        <v>0</v>
      </c>
      <c r="P804" s="209">
        <f t="shared" ca="1" si="559"/>
        <v>0</v>
      </c>
      <c r="Q804" s="209">
        <f t="shared" ca="1" si="560"/>
        <v>0</v>
      </c>
      <c r="R804" s="209">
        <f t="shared" ca="1" si="561"/>
        <v>0</v>
      </c>
      <c r="S804" s="209">
        <f t="shared" ca="1" si="562"/>
        <v>0</v>
      </c>
    </row>
    <row r="805" spans="2:21" outlineLevel="1" x14ac:dyDescent="0.35">
      <c r="B805" s="24" t="s">
        <v>25</v>
      </c>
      <c r="C805" s="206">
        <f t="shared" si="548"/>
        <v>0</v>
      </c>
      <c r="D805" s="206">
        <f t="shared" si="549"/>
        <v>0</v>
      </c>
      <c r="E805" s="206">
        <f t="shared" si="549"/>
        <v>0</v>
      </c>
      <c r="F805" s="206">
        <f t="shared" si="549"/>
        <v>0</v>
      </c>
      <c r="G805" s="209">
        <f t="shared" ca="1" si="550"/>
        <v>0</v>
      </c>
      <c r="H805" s="209">
        <f t="shared" ca="1" si="551"/>
        <v>0</v>
      </c>
      <c r="I805" s="209">
        <f t="shared" ca="1" si="552"/>
        <v>0</v>
      </c>
      <c r="J805" s="209">
        <f t="shared" ca="1" si="553"/>
        <v>0</v>
      </c>
      <c r="K805" s="209">
        <f t="shared" ca="1" si="554"/>
        <v>0</v>
      </c>
      <c r="L805" s="209">
        <f t="shared" ca="1" si="555"/>
        <v>0</v>
      </c>
      <c r="M805" s="209">
        <f t="shared" ca="1" si="556"/>
        <v>0</v>
      </c>
      <c r="N805" s="209">
        <f t="shared" ca="1" si="557"/>
        <v>0</v>
      </c>
      <c r="O805" s="209">
        <f t="shared" ca="1" si="558"/>
        <v>0</v>
      </c>
      <c r="P805" s="209">
        <f t="shared" ca="1" si="559"/>
        <v>0</v>
      </c>
      <c r="Q805" s="209">
        <f t="shared" ca="1" si="560"/>
        <v>0</v>
      </c>
      <c r="R805" s="209">
        <f t="shared" ca="1" si="561"/>
        <v>0</v>
      </c>
      <c r="S805" s="209">
        <f t="shared" ca="1" si="562"/>
        <v>0</v>
      </c>
    </row>
    <row r="806" spans="2:21" outlineLevel="1" x14ac:dyDescent="0.35">
      <c r="B806" s="24" t="s">
        <v>26</v>
      </c>
      <c r="C806" s="206">
        <f t="shared" si="548"/>
        <v>0</v>
      </c>
      <c r="D806" s="206">
        <f t="shared" si="549"/>
        <v>0</v>
      </c>
      <c r="E806" s="206">
        <f t="shared" si="549"/>
        <v>0</v>
      </c>
      <c r="F806" s="206">
        <f t="shared" si="549"/>
        <v>0</v>
      </c>
      <c r="G806" s="209">
        <f t="shared" ca="1" si="550"/>
        <v>0</v>
      </c>
      <c r="H806" s="209">
        <f t="shared" ca="1" si="551"/>
        <v>0</v>
      </c>
      <c r="I806" s="209">
        <f t="shared" ca="1" si="552"/>
        <v>0</v>
      </c>
      <c r="J806" s="209">
        <f t="shared" ca="1" si="553"/>
        <v>0</v>
      </c>
      <c r="K806" s="209">
        <f t="shared" ca="1" si="554"/>
        <v>0</v>
      </c>
      <c r="L806" s="209">
        <f t="shared" ca="1" si="555"/>
        <v>0</v>
      </c>
      <c r="M806" s="209">
        <f t="shared" ca="1" si="556"/>
        <v>0</v>
      </c>
      <c r="N806" s="209">
        <f t="shared" ca="1" si="557"/>
        <v>0</v>
      </c>
      <c r="O806" s="209">
        <f t="shared" ca="1" si="558"/>
        <v>0</v>
      </c>
      <c r="P806" s="209">
        <f t="shared" ca="1" si="559"/>
        <v>0</v>
      </c>
      <c r="Q806" s="209">
        <f t="shared" ca="1" si="560"/>
        <v>0</v>
      </c>
      <c r="R806" s="209">
        <f t="shared" ca="1" si="561"/>
        <v>0</v>
      </c>
      <c r="S806" s="209">
        <f t="shared" ca="1" si="562"/>
        <v>0</v>
      </c>
    </row>
    <row r="807" spans="2:21" outlineLevel="1" x14ac:dyDescent="0.35">
      <c r="B807" s="25" t="s">
        <v>27</v>
      </c>
      <c r="C807" s="206">
        <f t="shared" si="548"/>
        <v>0</v>
      </c>
      <c r="D807" s="206">
        <f t="shared" si="549"/>
        <v>0</v>
      </c>
      <c r="E807" s="206">
        <f t="shared" si="549"/>
        <v>0</v>
      </c>
      <c r="F807" s="206">
        <f t="shared" si="549"/>
        <v>0</v>
      </c>
      <c r="G807" s="209">
        <f t="shared" si="550"/>
        <v>0</v>
      </c>
      <c r="H807" s="209">
        <f t="shared" si="551"/>
        <v>0</v>
      </c>
      <c r="I807" s="209">
        <f t="shared" si="552"/>
        <v>0</v>
      </c>
      <c r="J807" s="209">
        <f t="shared" si="553"/>
        <v>0</v>
      </c>
      <c r="K807" s="209">
        <f t="shared" si="554"/>
        <v>0</v>
      </c>
      <c r="L807" s="209">
        <f t="shared" si="555"/>
        <v>0</v>
      </c>
      <c r="M807" s="209">
        <f t="shared" si="556"/>
        <v>0</v>
      </c>
      <c r="N807" s="209">
        <f t="shared" si="557"/>
        <v>0</v>
      </c>
      <c r="O807" s="209">
        <f t="shared" si="558"/>
        <v>0</v>
      </c>
      <c r="P807" s="209">
        <f t="shared" si="559"/>
        <v>0</v>
      </c>
      <c r="Q807" s="209">
        <f t="shared" si="560"/>
        <v>0</v>
      </c>
      <c r="R807" s="209">
        <f t="shared" si="561"/>
        <v>0</v>
      </c>
      <c r="S807" s="209">
        <f t="shared" si="562"/>
        <v>0</v>
      </c>
    </row>
    <row r="808" spans="2:21" outlineLevel="1" x14ac:dyDescent="0.35">
      <c r="B808" s="23" t="s">
        <v>28</v>
      </c>
      <c r="C808" s="206">
        <f t="shared" si="548"/>
        <v>0</v>
      </c>
      <c r="D808" s="206">
        <f t="shared" si="549"/>
        <v>0</v>
      </c>
      <c r="E808" s="206">
        <f t="shared" si="549"/>
        <v>0</v>
      </c>
      <c r="F808" s="206">
        <f t="shared" si="549"/>
        <v>0</v>
      </c>
      <c r="G808" s="209">
        <f t="shared" si="550"/>
        <v>0</v>
      </c>
      <c r="H808" s="209">
        <f t="shared" si="551"/>
        <v>0</v>
      </c>
      <c r="I808" s="209">
        <f t="shared" si="552"/>
        <v>0</v>
      </c>
      <c r="J808" s="209">
        <f t="shared" si="553"/>
        <v>0</v>
      </c>
      <c r="K808" s="209">
        <f t="shared" si="554"/>
        <v>0</v>
      </c>
      <c r="L808" s="209">
        <f t="shared" si="555"/>
        <v>0</v>
      </c>
      <c r="M808" s="209">
        <f t="shared" si="556"/>
        <v>0</v>
      </c>
      <c r="N808" s="209">
        <f t="shared" si="557"/>
        <v>0</v>
      </c>
      <c r="O808" s="209">
        <f t="shared" si="558"/>
        <v>0</v>
      </c>
      <c r="P808" s="209">
        <f t="shared" si="559"/>
        <v>0</v>
      </c>
      <c r="Q808" s="209">
        <f t="shared" si="560"/>
        <v>0</v>
      </c>
      <c r="R808" s="209">
        <f t="shared" si="561"/>
        <v>0</v>
      </c>
      <c r="S808" s="209">
        <f t="shared" si="562"/>
        <v>0</v>
      </c>
    </row>
    <row r="809" spans="2:21" outlineLevel="1" x14ac:dyDescent="0.35">
      <c r="B809" s="23" t="s">
        <v>29</v>
      </c>
      <c r="C809" s="206">
        <f t="shared" si="548"/>
        <v>0</v>
      </c>
      <c r="D809" s="206">
        <f t="shared" si="549"/>
        <v>0</v>
      </c>
      <c r="E809" s="206">
        <f t="shared" si="549"/>
        <v>0</v>
      </c>
      <c r="F809" s="206">
        <f t="shared" si="549"/>
        <v>0</v>
      </c>
      <c r="G809" s="209">
        <f t="shared" si="550"/>
        <v>0</v>
      </c>
      <c r="H809" s="209">
        <f t="shared" si="551"/>
        <v>0</v>
      </c>
      <c r="I809" s="209">
        <f t="shared" si="552"/>
        <v>0</v>
      </c>
      <c r="J809" s="209">
        <f t="shared" si="553"/>
        <v>0</v>
      </c>
      <c r="K809" s="209">
        <f t="shared" si="554"/>
        <v>0</v>
      </c>
      <c r="L809" s="209">
        <f t="shared" si="555"/>
        <v>0</v>
      </c>
      <c r="M809" s="209">
        <f t="shared" si="556"/>
        <v>0</v>
      </c>
      <c r="N809" s="209">
        <f t="shared" si="557"/>
        <v>0</v>
      </c>
      <c r="O809" s="209">
        <f t="shared" si="558"/>
        <v>0</v>
      </c>
      <c r="P809" s="209">
        <f t="shared" si="559"/>
        <v>0</v>
      </c>
      <c r="Q809" s="209">
        <f t="shared" si="560"/>
        <v>0</v>
      </c>
      <c r="R809" s="209">
        <f t="shared" si="561"/>
        <v>0</v>
      </c>
      <c r="S809" s="209">
        <f t="shared" si="562"/>
        <v>0</v>
      </c>
    </row>
    <row r="810" spans="2:21" outlineLevel="1" x14ac:dyDescent="0.35">
      <c r="B810" s="26" t="s">
        <v>30</v>
      </c>
      <c r="C810" s="206">
        <f t="shared" si="548"/>
        <v>0</v>
      </c>
      <c r="D810" s="206">
        <f t="shared" si="549"/>
        <v>0</v>
      </c>
      <c r="E810" s="206">
        <f t="shared" si="549"/>
        <v>0</v>
      </c>
      <c r="F810" s="206">
        <f t="shared" si="549"/>
        <v>0</v>
      </c>
      <c r="G810" s="209">
        <f t="shared" si="550"/>
        <v>0</v>
      </c>
      <c r="H810" s="209">
        <f t="shared" si="551"/>
        <v>0</v>
      </c>
      <c r="I810" s="209">
        <f t="shared" si="552"/>
        <v>0</v>
      </c>
      <c r="J810" s="209">
        <f t="shared" si="553"/>
        <v>0</v>
      </c>
      <c r="K810" s="209">
        <f t="shared" si="554"/>
        <v>0</v>
      </c>
      <c r="L810" s="209">
        <f t="shared" si="555"/>
        <v>0</v>
      </c>
      <c r="M810" s="209">
        <f t="shared" si="556"/>
        <v>0</v>
      </c>
      <c r="N810" s="209">
        <f t="shared" si="557"/>
        <v>0</v>
      </c>
      <c r="O810" s="209">
        <f t="shared" si="558"/>
        <v>0</v>
      </c>
      <c r="P810" s="209">
        <f t="shared" si="559"/>
        <v>0</v>
      </c>
      <c r="Q810" s="209">
        <f t="shared" si="560"/>
        <v>0</v>
      </c>
      <c r="R810" s="209">
        <f t="shared" si="561"/>
        <v>0</v>
      </c>
      <c r="S810" s="209">
        <f t="shared" si="562"/>
        <v>0</v>
      </c>
    </row>
    <row r="811" spans="2:21" outlineLevel="1" x14ac:dyDescent="0.35">
      <c r="B811" s="20" t="s">
        <v>31</v>
      </c>
      <c r="C811" s="21">
        <f t="shared" ref="C811" si="563">ROUND(C812+C813+C815+C818,0)</f>
        <v>0</v>
      </c>
      <c r="D811" s="21">
        <f t="shared" ref="D811" si="564">ROUND(D812+D813+D815+D818,0)</f>
        <v>0</v>
      </c>
      <c r="E811" s="21">
        <f t="shared" ref="E811" si="565">ROUND(E812+E813+E815+E818,0)</f>
        <v>0</v>
      </c>
      <c r="F811" s="21">
        <f t="shared" ref="F811" si="566">ROUND(F812+F813+F815+F818,0)</f>
        <v>0</v>
      </c>
      <c r="G811" s="21">
        <f t="shared" ref="G811" ca="1" si="567">ROUND(G812+G813+G815+G818,0)</f>
        <v>0</v>
      </c>
      <c r="H811" s="21">
        <f t="shared" ref="H811" ca="1" si="568">ROUND(H812+H813+H815+H818,0)</f>
        <v>0</v>
      </c>
      <c r="I811" s="21">
        <f t="shared" ref="I811" ca="1" si="569">ROUND(I812+I813+I815+I818,0)</f>
        <v>0</v>
      </c>
      <c r="J811" s="21">
        <f t="shared" ref="J811" ca="1" si="570">ROUND(J812+J813+J815+J818,0)</f>
        <v>0</v>
      </c>
      <c r="K811" s="21">
        <f t="shared" ref="K811" ca="1" si="571">ROUND(K812+K813+K815+K818,0)</f>
        <v>0</v>
      </c>
      <c r="L811" s="21">
        <f t="shared" ref="L811" ca="1" si="572">ROUND(L812+L813+L815+L818,0)</f>
        <v>0</v>
      </c>
      <c r="M811" s="21">
        <f t="shared" ref="M811" ca="1" si="573">ROUND(M812+M813+M815+M818,0)</f>
        <v>0</v>
      </c>
      <c r="N811" s="21">
        <f t="shared" ref="N811" ca="1" si="574">ROUND(N812+N813+N815+N818,0)</f>
        <v>0</v>
      </c>
      <c r="O811" s="21">
        <f t="shared" ref="O811" ca="1" si="575">ROUND(O812+O813+O815+O818,0)</f>
        <v>0</v>
      </c>
      <c r="P811" s="21">
        <f t="shared" ref="P811" ca="1" si="576">ROUND(P812+P813+P815+P818,0)</f>
        <v>0</v>
      </c>
      <c r="Q811" s="21">
        <f t="shared" ref="Q811" ca="1" si="577">ROUND(Q812+Q813+Q815+Q818,0)</f>
        <v>0</v>
      </c>
      <c r="R811" s="21">
        <f t="shared" ref="R811" ca="1" si="578">ROUND(R812+R813+R815+R818,0)</f>
        <v>0</v>
      </c>
      <c r="S811" s="21">
        <f t="shared" ref="S811" ca="1" si="579">ROUND(S812+S813+S815+S818,0)</f>
        <v>0</v>
      </c>
    </row>
    <row r="812" spans="2:21" outlineLevel="1" x14ac:dyDescent="0.35">
      <c r="B812" s="22" t="s">
        <v>32</v>
      </c>
      <c r="C812" s="206">
        <f t="shared" ref="C812:D814" si="580">C686</f>
        <v>0</v>
      </c>
      <c r="D812" s="206">
        <f t="shared" si="580"/>
        <v>0</v>
      </c>
      <c r="E812" s="206">
        <f t="shared" ref="E812:F812" si="581">E686</f>
        <v>0</v>
      </c>
      <c r="F812" s="206">
        <f t="shared" si="581"/>
        <v>0</v>
      </c>
      <c r="G812" s="209">
        <f t="shared" ref="G812:S814" ca="1" si="582">ROUND(G686+C584,0)</f>
        <v>0</v>
      </c>
      <c r="H812" s="209">
        <f t="shared" ca="1" si="582"/>
        <v>0</v>
      </c>
      <c r="I812" s="209">
        <f t="shared" ca="1" si="582"/>
        <v>0</v>
      </c>
      <c r="J812" s="209">
        <f t="shared" ca="1" si="582"/>
        <v>0</v>
      </c>
      <c r="K812" s="209">
        <f t="shared" ca="1" si="582"/>
        <v>0</v>
      </c>
      <c r="L812" s="209">
        <f t="shared" ca="1" si="582"/>
        <v>0</v>
      </c>
      <c r="M812" s="209">
        <f t="shared" ca="1" si="582"/>
        <v>0</v>
      </c>
      <c r="N812" s="209">
        <f t="shared" ca="1" si="582"/>
        <v>0</v>
      </c>
      <c r="O812" s="209">
        <f t="shared" ca="1" si="582"/>
        <v>0</v>
      </c>
      <c r="P812" s="209">
        <f t="shared" ca="1" si="582"/>
        <v>0</v>
      </c>
      <c r="Q812" s="209">
        <f t="shared" ca="1" si="582"/>
        <v>0</v>
      </c>
      <c r="R812" s="209">
        <f t="shared" ca="1" si="582"/>
        <v>0</v>
      </c>
      <c r="S812" s="209">
        <f t="shared" ca="1" si="582"/>
        <v>0</v>
      </c>
    </row>
    <row r="813" spans="2:21" outlineLevel="1" x14ac:dyDescent="0.35">
      <c r="B813" s="23" t="s">
        <v>33</v>
      </c>
      <c r="C813" s="206">
        <f t="shared" si="580"/>
        <v>0</v>
      </c>
      <c r="D813" s="206">
        <f t="shared" si="580"/>
        <v>0</v>
      </c>
      <c r="E813" s="206">
        <f t="shared" ref="E813:F813" si="583">E687</f>
        <v>0</v>
      </c>
      <c r="F813" s="206">
        <f t="shared" si="583"/>
        <v>0</v>
      </c>
      <c r="G813" s="209">
        <f t="shared" si="582"/>
        <v>0</v>
      </c>
      <c r="H813" s="209">
        <f t="shared" si="582"/>
        <v>0</v>
      </c>
      <c r="I813" s="209">
        <f t="shared" si="582"/>
        <v>0</v>
      </c>
      <c r="J813" s="209">
        <f t="shared" si="582"/>
        <v>0</v>
      </c>
      <c r="K813" s="209">
        <f t="shared" si="582"/>
        <v>0</v>
      </c>
      <c r="L813" s="209">
        <f t="shared" si="582"/>
        <v>0</v>
      </c>
      <c r="M813" s="209">
        <f t="shared" si="582"/>
        <v>0</v>
      </c>
      <c r="N813" s="209">
        <f t="shared" si="582"/>
        <v>0</v>
      </c>
      <c r="O813" s="209">
        <f t="shared" si="582"/>
        <v>0</v>
      </c>
      <c r="P813" s="209">
        <f t="shared" si="582"/>
        <v>0</v>
      </c>
      <c r="Q813" s="209">
        <f t="shared" si="582"/>
        <v>0</v>
      </c>
      <c r="R813" s="209">
        <f t="shared" si="582"/>
        <v>0</v>
      </c>
      <c r="S813" s="209">
        <f t="shared" si="582"/>
        <v>0</v>
      </c>
    </row>
    <row r="814" spans="2:21" outlineLevel="1" x14ac:dyDescent="0.35">
      <c r="B814" s="28" t="s">
        <v>166</v>
      </c>
      <c r="C814" s="206">
        <f t="shared" si="580"/>
        <v>0</v>
      </c>
      <c r="D814" s="206">
        <f t="shared" si="580"/>
        <v>0</v>
      </c>
      <c r="E814" s="206">
        <f t="shared" ref="E814:F814" si="584">E688</f>
        <v>0</v>
      </c>
      <c r="F814" s="206">
        <f t="shared" si="584"/>
        <v>0</v>
      </c>
      <c r="G814" s="209">
        <f t="shared" si="582"/>
        <v>0</v>
      </c>
      <c r="H814" s="209">
        <f t="shared" si="582"/>
        <v>0</v>
      </c>
      <c r="I814" s="209">
        <f t="shared" si="582"/>
        <v>0</v>
      </c>
      <c r="J814" s="209">
        <f t="shared" si="582"/>
        <v>0</v>
      </c>
      <c r="K814" s="209">
        <f t="shared" si="582"/>
        <v>0</v>
      </c>
      <c r="L814" s="209">
        <f t="shared" si="582"/>
        <v>0</v>
      </c>
      <c r="M814" s="209">
        <f t="shared" si="582"/>
        <v>0</v>
      </c>
      <c r="N814" s="209">
        <f t="shared" si="582"/>
        <v>0</v>
      </c>
      <c r="O814" s="209">
        <f t="shared" si="582"/>
        <v>0</v>
      </c>
      <c r="P814" s="209">
        <f t="shared" si="582"/>
        <v>0</v>
      </c>
      <c r="Q814" s="209">
        <f t="shared" si="582"/>
        <v>0</v>
      </c>
      <c r="R814" s="209">
        <f t="shared" si="582"/>
        <v>0</v>
      </c>
      <c r="S814" s="209">
        <f t="shared" si="582"/>
        <v>0</v>
      </c>
    </row>
    <row r="815" spans="2:21" outlineLevel="1" x14ac:dyDescent="0.35">
      <c r="B815" s="23" t="s">
        <v>34</v>
      </c>
      <c r="C815" s="14">
        <f>ROUND(C816+C817,0)</f>
        <v>0</v>
      </c>
      <c r="D815" s="14">
        <f t="shared" ref="D815:S815" si="585">ROUND(D816+D817,0)</f>
        <v>0</v>
      </c>
      <c r="E815" s="14">
        <f t="shared" ref="E815:F815" si="586">ROUND(E816+E817,0)</f>
        <v>0</v>
      </c>
      <c r="F815" s="14">
        <f t="shared" si="586"/>
        <v>0</v>
      </c>
      <c r="G815" s="14">
        <f t="shared" ca="1" si="585"/>
        <v>0</v>
      </c>
      <c r="H815" s="14">
        <f t="shared" ca="1" si="585"/>
        <v>0</v>
      </c>
      <c r="I815" s="14">
        <f t="shared" ca="1" si="585"/>
        <v>0</v>
      </c>
      <c r="J815" s="14">
        <f t="shared" ca="1" si="585"/>
        <v>0</v>
      </c>
      <c r="K815" s="14">
        <f t="shared" ca="1" si="585"/>
        <v>0</v>
      </c>
      <c r="L815" s="14">
        <f t="shared" ca="1" si="585"/>
        <v>0</v>
      </c>
      <c r="M815" s="14">
        <f t="shared" ca="1" si="585"/>
        <v>0</v>
      </c>
      <c r="N815" s="14">
        <f t="shared" ca="1" si="585"/>
        <v>0</v>
      </c>
      <c r="O815" s="14">
        <f t="shared" ca="1" si="585"/>
        <v>0</v>
      </c>
      <c r="P815" s="14">
        <f t="shared" ca="1" si="585"/>
        <v>0</v>
      </c>
      <c r="Q815" s="14">
        <f t="shared" ca="1" si="585"/>
        <v>0</v>
      </c>
      <c r="R815" s="14">
        <f t="shared" ca="1" si="585"/>
        <v>0</v>
      </c>
      <c r="S815" s="14">
        <f t="shared" ca="1" si="585"/>
        <v>0</v>
      </c>
    </row>
    <row r="816" spans="2:21" outlineLevel="1" x14ac:dyDescent="0.35">
      <c r="B816" s="27" t="s">
        <v>146</v>
      </c>
      <c r="C816" s="206">
        <f>C690</f>
        <v>0</v>
      </c>
      <c r="D816" s="206">
        <f>D690</f>
        <v>0</v>
      </c>
      <c r="E816" s="206">
        <f t="shared" ref="E816:F816" si="587">E690</f>
        <v>0</v>
      </c>
      <c r="F816" s="206">
        <f t="shared" si="587"/>
        <v>0</v>
      </c>
      <c r="G816" s="210">
        <f ca="1">G890</f>
        <v>0</v>
      </c>
      <c r="H816" s="210">
        <f t="shared" ref="H816:S816" ca="1" si="588">H890</f>
        <v>0</v>
      </c>
      <c r="I816" s="210">
        <f t="shared" ca="1" si="588"/>
        <v>0</v>
      </c>
      <c r="J816" s="210">
        <f t="shared" ca="1" si="588"/>
        <v>0</v>
      </c>
      <c r="K816" s="210">
        <f t="shared" ca="1" si="588"/>
        <v>0</v>
      </c>
      <c r="L816" s="210">
        <f t="shared" ca="1" si="588"/>
        <v>0</v>
      </c>
      <c r="M816" s="210">
        <f t="shared" ca="1" si="588"/>
        <v>0</v>
      </c>
      <c r="N816" s="210">
        <f t="shared" ca="1" si="588"/>
        <v>0</v>
      </c>
      <c r="O816" s="210">
        <f t="shared" ca="1" si="588"/>
        <v>0</v>
      </c>
      <c r="P816" s="210">
        <f t="shared" ca="1" si="588"/>
        <v>0</v>
      </c>
      <c r="Q816" s="210">
        <f t="shared" ca="1" si="588"/>
        <v>0</v>
      </c>
      <c r="R816" s="210">
        <f t="shared" ca="1" si="588"/>
        <v>0</v>
      </c>
      <c r="S816" s="210">
        <f t="shared" ca="1" si="588"/>
        <v>0</v>
      </c>
      <c r="U816" s="189"/>
    </row>
    <row r="817" spans="1:19" outlineLevel="1" x14ac:dyDescent="0.35">
      <c r="B817" s="25" t="s">
        <v>147</v>
      </c>
      <c r="C817" s="206">
        <f>C691+C589</f>
        <v>0</v>
      </c>
      <c r="D817" s="206">
        <f>D691</f>
        <v>0</v>
      </c>
      <c r="E817" s="206">
        <f t="shared" ref="E817:F817" si="589">E691</f>
        <v>0</v>
      </c>
      <c r="F817" s="206">
        <f t="shared" si="589"/>
        <v>0</v>
      </c>
      <c r="G817" s="206">
        <f t="shared" ref="G817:S817" si="590">G691+G589</f>
        <v>0</v>
      </c>
      <c r="H817" s="206">
        <f t="shared" si="590"/>
        <v>0</v>
      </c>
      <c r="I817" s="206">
        <f t="shared" si="590"/>
        <v>0</v>
      </c>
      <c r="J817" s="206">
        <f t="shared" si="590"/>
        <v>0</v>
      </c>
      <c r="K817" s="206">
        <f t="shared" si="590"/>
        <v>0</v>
      </c>
      <c r="L817" s="206">
        <f t="shared" si="590"/>
        <v>0</v>
      </c>
      <c r="M817" s="206">
        <f t="shared" si="590"/>
        <v>0</v>
      </c>
      <c r="N817" s="206">
        <f t="shared" si="590"/>
        <v>0</v>
      </c>
      <c r="O817" s="206">
        <f t="shared" si="590"/>
        <v>0</v>
      </c>
      <c r="P817" s="206">
        <f t="shared" si="590"/>
        <v>0</v>
      </c>
      <c r="Q817" s="206">
        <f t="shared" si="590"/>
        <v>0</v>
      </c>
      <c r="R817" s="206">
        <f t="shared" si="590"/>
        <v>0</v>
      </c>
      <c r="S817" s="206">
        <f t="shared" si="590"/>
        <v>0</v>
      </c>
    </row>
    <row r="818" spans="1:19" outlineLevel="1" x14ac:dyDescent="0.35">
      <c r="B818" s="23" t="s">
        <v>35</v>
      </c>
      <c r="C818" s="206">
        <f>C692</f>
        <v>0</v>
      </c>
      <c r="D818" s="206">
        <f>D692</f>
        <v>0</v>
      </c>
      <c r="E818" s="206">
        <f t="shared" ref="E818:F818" si="591">E692</f>
        <v>0</v>
      </c>
      <c r="F818" s="206">
        <f t="shared" si="591"/>
        <v>0</v>
      </c>
      <c r="G818" s="211"/>
      <c r="H818" s="211"/>
      <c r="I818" s="211"/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</row>
    <row r="819" spans="1:19" outlineLevel="1" x14ac:dyDescent="0.35">
      <c r="B819" s="20" t="s">
        <v>36</v>
      </c>
      <c r="C819" s="21">
        <f t="shared" ref="C819:S819" si="592">ROUND(C798+C811,0)</f>
        <v>0</v>
      </c>
      <c r="D819" s="21">
        <f t="shared" si="592"/>
        <v>0</v>
      </c>
      <c r="E819" s="21">
        <f t="shared" si="592"/>
        <v>0</v>
      </c>
      <c r="F819" s="21">
        <f t="shared" si="592"/>
        <v>0</v>
      </c>
      <c r="G819" s="21">
        <f t="shared" ca="1" si="592"/>
        <v>0</v>
      </c>
      <c r="H819" s="21">
        <f t="shared" ca="1" si="592"/>
        <v>0</v>
      </c>
      <c r="I819" s="21">
        <f t="shared" ca="1" si="592"/>
        <v>0</v>
      </c>
      <c r="J819" s="21">
        <f t="shared" ca="1" si="592"/>
        <v>0</v>
      </c>
      <c r="K819" s="21">
        <f t="shared" ca="1" si="592"/>
        <v>0</v>
      </c>
      <c r="L819" s="21">
        <f t="shared" ca="1" si="592"/>
        <v>0</v>
      </c>
      <c r="M819" s="21">
        <f t="shared" ca="1" si="592"/>
        <v>0</v>
      </c>
      <c r="N819" s="21">
        <f t="shared" ca="1" si="592"/>
        <v>0</v>
      </c>
      <c r="O819" s="21">
        <f t="shared" ca="1" si="592"/>
        <v>0</v>
      </c>
      <c r="P819" s="21">
        <f t="shared" ca="1" si="592"/>
        <v>0</v>
      </c>
      <c r="Q819" s="21">
        <f t="shared" ca="1" si="592"/>
        <v>0</v>
      </c>
      <c r="R819" s="21">
        <f t="shared" ca="1" si="592"/>
        <v>0</v>
      </c>
      <c r="S819" s="21">
        <f t="shared" ca="1" si="592"/>
        <v>0</v>
      </c>
    </row>
    <row r="820" spans="1:19" x14ac:dyDescent="0.35">
      <c r="B820" s="34" t="s">
        <v>37</v>
      </c>
      <c r="C820" s="35" t="str">
        <f>IF(ROUND(C839=C819,0),"OK",ROUND(C819-C839,0))</f>
        <v>OK</v>
      </c>
      <c r="D820" s="35" t="str">
        <f t="shared" ref="D820" si="593">IF(ROUND(D839=D819,0),"OK",ROUND(D819-D839,0))</f>
        <v>OK</v>
      </c>
      <c r="E820" s="35" t="str">
        <f t="shared" ref="E820" si="594">IF(ROUND(E839=E819,0),"OK",ROUND(E819-E839,0))</f>
        <v>OK</v>
      </c>
      <c r="F820" s="35" t="str">
        <f t="shared" ref="F820" si="595">IF(ROUND(F839=F819,0),"OK",ROUND(F819-F839,0))</f>
        <v>OK</v>
      </c>
      <c r="G820" s="35" t="str">
        <f t="shared" ref="G820" ca="1" si="596">IF(ROUND(G839=G819,0),"OK",ROUND(G819-G839,0))</f>
        <v>OK</v>
      </c>
      <c r="H820" s="35" t="str">
        <f t="shared" ref="H820" ca="1" si="597">IF(ROUND(H839=H819,0),"OK",ROUND(H819-H839,0))</f>
        <v>OK</v>
      </c>
      <c r="I820" s="35" t="str">
        <f t="shared" ref="I820" ca="1" si="598">IF(ROUND(I839=I819,0),"OK",ROUND(I819-I839,0))</f>
        <v>OK</v>
      </c>
      <c r="J820" s="35" t="str">
        <f t="shared" ref="J820" ca="1" si="599">IF(ROUND(J839=J819,0),"OK",ROUND(J819-J839,0))</f>
        <v>OK</v>
      </c>
      <c r="K820" s="35" t="str">
        <f t="shared" ref="K820" ca="1" si="600">IF(ROUND(K839=K819,0),"OK",ROUND(K819-K839,0))</f>
        <v>OK</v>
      </c>
      <c r="L820" s="35" t="str">
        <f t="shared" ref="L820" ca="1" si="601">IF(ROUND(L839=L819,0),"OK",ROUND(L819-L839,0))</f>
        <v>OK</v>
      </c>
      <c r="M820" s="35" t="str">
        <f t="shared" ref="M820" ca="1" si="602">IF(ROUND(M839=M819,0),"OK",ROUND(M819-M839,0))</f>
        <v>OK</v>
      </c>
      <c r="N820" s="35" t="str">
        <f t="shared" ref="N820" ca="1" si="603">IF(ROUND(N839=N819,0),"OK",ROUND(N819-N839,0))</f>
        <v>OK</v>
      </c>
      <c r="O820" s="35" t="str">
        <f t="shared" ref="O820" ca="1" si="604">IF(ROUND(O839=O819,0),"OK",ROUND(O819-O839,0))</f>
        <v>OK</v>
      </c>
      <c r="P820" s="35" t="str">
        <f t="shared" ref="P820" ca="1" si="605">IF(ROUND(P839=P819,0),"OK",ROUND(P819-P839,0))</f>
        <v>OK</v>
      </c>
      <c r="Q820" s="35" t="str">
        <f t="shared" ref="Q820" ca="1" si="606">IF(ROUND(Q839=Q819,0),"OK",ROUND(Q819-Q839,0))</f>
        <v>OK</v>
      </c>
      <c r="R820" s="35" t="str">
        <f t="shared" ref="R820" ca="1" si="607">IF(ROUND(R839=R819,0),"OK",ROUND(R819-R839,0))</f>
        <v>OK</v>
      </c>
      <c r="S820" s="35" t="str">
        <f t="shared" ref="S820" ca="1" si="608">IF(ROUND(S839=S819,0),"OK",ROUND(S819-S839,0))</f>
        <v>OK</v>
      </c>
    </row>
    <row r="821" spans="1:19" x14ac:dyDescent="0.35">
      <c r="A821" s="1" t="s">
        <v>133</v>
      </c>
      <c r="B821" s="18" t="s">
        <v>17</v>
      </c>
      <c r="C821" s="18" t="e">
        <f>C$670</f>
        <v>#N/A</v>
      </c>
      <c r="D821" s="18" t="e">
        <f t="shared" ref="D821:S821" si="609">D$670</f>
        <v>#N/A</v>
      </c>
      <c r="E821" s="18" t="e">
        <f t="shared" si="609"/>
        <v>#N/A</v>
      </c>
      <c r="F821" s="18" t="e">
        <f t="shared" si="609"/>
        <v>#N/A</v>
      </c>
      <c r="G821" s="18" t="e">
        <f t="shared" si="609"/>
        <v>#N/A</v>
      </c>
      <c r="H821" s="18" t="e">
        <f t="shared" si="609"/>
        <v>#N/A</v>
      </c>
      <c r="I821" s="18" t="e">
        <f t="shared" si="609"/>
        <v>#N/A</v>
      </c>
      <c r="J821" s="18" t="e">
        <f t="shared" si="609"/>
        <v>#N/A</v>
      </c>
      <c r="K821" s="18" t="e">
        <f t="shared" si="609"/>
        <v>#N/A</v>
      </c>
      <c r="L821" s="18" t="e">
        <f t="shared" si="609"/>
        <v>#N/A</v>
      </c>
      <c r="M821" s="18" t="e">
        <f t="shared" si="609"/>
        <v>#N/A</v>
      </c>
      <c r="N821" s="18" t="e">
        <f t="shared" si="609"/>
        <v>#N/A</v>
      </c>
      <c r="O821" s="18" t="e">
        <f t="shared" si="609"/>
        <v>#N/A</v>
      </c>
      <c r="P821" s="18" t="e">
        <f t="shared" si="609"/>
        <v>#N/A</v>
      </c>
      <c r="Q821" s="18" t="e">
        <f t="shared" si="609"/>
        <v>#N/A</v>
      </c>
      <c r="R821" s="18" t="e">
        <f t="shared" si="609"/>
        <v>#N/A</v>
      </c>
      <c r="S821" s="18" t="e">
        <f t="shared" si="609"/>
        <v>#N/A</v>
      </c>
    </row>
    <row r="822" spans="1:19" outlineLevel="1" x14ac:dyDescent="0.35">
      <c r="B822" s="20" t="s">
        <v>38</v>
      </c>
      <c r="C822" s="21">
        <f>ROUND(SUM(C823:C826),0)</f>
        <v>0</v>
      </c>
      <c r="D822" s="21">
        <f t="shared" ref="D822:F822" si="610">ROUND(SUM(D823:D826),0)</f>
        <v>0</v>
      </c>
      <c r="E822" s="21">
        <f t="shared" si="610"/>
        <v>0</v>
      </c>
      <c r="F822" s="21">
        <f t="shared" si="610"/>
        <v>0</v>
      </c>
      <c r="G822" s="21">
        <f t="shared" ref="G822:S822" ca="1" si="611">ROUND(SUM(G823:G826),0)</f>
        <v>0</v>
      </c>
      <c r="H822" s="21">
        <f t="shared" ca="1" si="611"/>
        <v>0</v>
      </c>
      <c r="I822" s="21">
        <f t="shared" ca="1" si="611"/>
        <v>0</v>
      </c>
      <c r="J822" s="21">
        <f t="shared" ca="1" si="611"/>
        <v>0</v>
      </c>
      <c r="K822" s="21">
        <f t="shared" ca="1" si="611"/>
        <v>0</v>
      </c>
      <c r="L822" s="21">
        <f t="shared" ca="1" si="611"/>
        <v>0</v>
      </c>
      <c r="M822" s="21">
        <f t="shared" ca="1" si="611"/>
        <v>0</v>
      </c>
      <c r="N822" s="21">
        <f t="shared" ca="1" si="611"/>
        <v>0</v>
      </c>
      <c r="O822" s="21">
        <f t="shared" ca="1" si="611"/>
        <v>0</v>
      </c>
      <c r="P822" s="21">
        <f t="shared" ca="1" si="611"/>
        <v>0</v>
      </c>
      <c r="Q822" s="21">
        <f t="shared" ca="1" si="611"/>
        <v>0</v>
      </c>
      <c r="R822" s="21">
        <f t="shared" ca="1" si="611"/>
        <v>0</v>
      </c>
      <c r="S822" s="21">
        <f t="shared" ca="1" si="611"/>
        <v>0</v>
      </c>
    </row>
    <row r="823" spans="1:19" outlineLevel="1" x14ac:dyDescent="0.35">
      <c r="B823" s="29" t="s">
        <v>39</v>
      </c>
      <c r="C823" s="212">
        <f t="shared" ref="C823:F825" si="612">C697</f>
        <v>0</v>
      </c>
      <c r="D823" s="212">
        <f t="shared" si="612"/>
        <v>0</v>
      </c>
      <c r="E823" s="212">
        <f t="shared" si="612"/>
        <v>0</v>
      </c>
      <c r="F823" s="212">
        <f t="shared" si="612"/>
        <v>0</v>
      </c>
      <c r="G823" s="213">
        <f t="shared" ref="G823:S823" si="613">G697+C595</f>
        <v>0</v>
      </c>
      <c r="H823" s="213">
        <f t="shared" si="613"/>
        <v>0</v>
      </c>
      <c r="I823" s="213">
        <f t="shared" si="613"/>
        <v>0</v>
      </c>
      <c r="J823" s="213">
        <f t="shared" si="613"/>
        <v>0</v>
      </c>
      <c r="K823" s="213">
        <f t="shared" si="613"/>
        <v>0</v>
      </c>
      <c r="L823" s="213">
        <f t="shared" si="613"/>
        <v>0</v>
      </c>
      <c r="M823" s="213">
        <f t="shared" si="613"/>
        <v>0</v>
      </c>
      <c r="N823" s="213">
        <f t="shared" si="613"/>
        <v>0</v>
      </c>
      <c r="O823" s="213">
        <f t="shared" si="613"/>
        <v>0</v>
      </c>
      <c r="P823" s="213">
        <f t="shared" si="613"/>
        <v>0</v>
      </c>
      <c r="Q823" s="213">
        <f t="shared" si="613"/>
        <v>0</v>
      </c>
      <c r="R823" s="213">
        <f t="shared" si="613"/>
        <v>0</v>
      </c>
      <c r="S823" s="213">
        <f t="shared" si="613"/>
        <v>0</v>
      </c>
    </row>
    <row r="824" spans="1:19" outlineLevel="1" x14ac:dyDescent="0.35">
      <c r="B824" s="24" t="s">
        <v>148</v>
      </c>
      <c r="C824" s="212">
        <f t="shared" si="612"/>
        <v>0</v>
      </c>
      <c r="D824" s="212">
        <f t="shared" si="612"/>
        <v>0</v>
      </c>
      <c r="E824" s="212">
        <f t="shared" si="612"/>
        <v>0</v>
      </c>
      <c r="F824" s="212">
        <f t="shared" si="612"/>
        <v>0</v>
      </c>
      <c r="G824" s="213">
        <f t="shared" ref="G824:S825" si="614">G698+C597</f>
        <v>0</v>
      </c>
      <c r="H824" s="213">
        <f t="shared" si="614"/>
        <v>0</v>
      </c>
      <c r="I824" s="213">
        <f t="shared" si="614"/>
        <v>0</v>
      </c>
      <c r="J824" s="213">
        <f t="shared" si="614"/>
        <v>0</v>
      </c>
      <c r="K824" s="213">
        <f t="shared" si="614"/>
        <v>0</v>
      </c>
      <c r="L824" s="213">
        <f t="shared" si="614"/>
        <v>0</v>
      </c>
      <c r="M824" s="213">
        <f t="shared" si="614"/>
        <v>0</v>
      </c>
      <c r="N824" s="213">
        <f t="shared" si="614"/>
        <v>0</v>
      </c>
      <c r="O824" s="213">
        <f t="shared" si="614"/>
        <v>0</v>
      </c>
      <c r="P824" s="213">
        <f t="shared" si="614"/>
        <v>0</v>
      </c>
      <c r="Q824" s="213">
        <f t="shared" si="614"/>
        <v>0</v>
      </c>
      <c r="R824" s="213">
        <f t="shared" si="614"/>
        <v>0</v>
      </c>
      <c r="S824" s="213">
        <f t="shared" si="614"/>
        <v>0</v>
      </c>
    </row>
    <row r="825" spans="1:19" outlineLevel="1" x14ac:dyDescent="0.35">
      <c r="B825" s="24" t="s">
        <v>149</v>
      </c>
      <c r="C825" s="212">
        <f t="shared" si="612"/>
        <v>0</v>
      </c>
      <c r="D825" s="212">
        <f t="shared" si="612"/>
        <v>0</v>
      </c>
      <c r="E825" s="212">
        <f t="shared" si="612"/>
        <v>0</v>
      </c>
      <c r="F825" s="212">
        <f t="shared" si="612"/>
        <v>0</v>
      </c>
      <c r="G825" s="214">
        <f t="shared" si="614"/>
        <v>0</v>
      </c>
      <c r="H825" s="214">
        <f t="shared" ref="H825" ca="1" si="615">H699+D598</f>
        <v>0</v>
      </c>
      <c r="I825" s="214">
        <f t="shared" ref="I825" ca="1" si="616">I699+E598</f>
        <v>0</v>
      </c>
      <c r="J825" s="214">
        <f t="shared" ref="J825" ca="1" si="617">J699+F598</f>
        <v>0</v>
      </c>
      <c r="K825" s="214">
        <f t="shared" ref="K825" ca="1" si="618">K699+G598</f>
        <v>0</v>
      </c>
      <c r="L825" s="214">
        <f t="shared" ref="L825" ca="1" si="619">L699+H598</f>
        <v>0</v>
      </c>
      <c r="M825" s="214">
        <f t="shared" ref="M825" ca="1" si="620">M699+I598</f>
        <v>0</v>
      </c>
      <c r="N825" s="214">
        <f t="shared" ref="N825" ca="1" si="621">N699+J598</f>
        <v>0</v>
      </c>
      <c r="O825" s="214">
        <f t="shared" ref="O825" ca="1" si="622">O699+K598</f>
        <v>0</v>
      </c>
      <c r="P825" s="214">
        <f t="shared" ref="P825" ca="1" si="623">P699+L598</f>
        <v>0</v>
      </c>
      <c r="Q825" s="214">
        <f t="shared" ref="Q825" ca="1" si="624">Q699+M598</f>
        <v>0</v>
      </c>
      <c r="R825" s="214">
        <f t="shared" ref="R825" ca="1" si="625">R699+N598</f>
        <v>0</v>
      </c>
      <c r="S825" s="214">
        <f t="shared" ref="S825" ca="1" si="626">S699+O598</f>
        <v>0</v>
      </c>
    </row>
    <row r="826" spans="1:19" outlineLevel="1" x14ac:dyDescent="0.35">
      <c r="B826" s="16" t="s">
        <v>150</v>
      </c>
      <c r="C826" s="17">
        <f>C864</f>
        <v>0</v>
      </c>
      <c r="D826" s="17">
        <f t="shared" ref="D826:F826" si="627">D864</f>
        <v>0</v>
      </c>
      <c r="E826" s="17">
        <f t="shared" si="627"/>
        <v>0</v>
      </c>
      <c r="F826" s="17">
        <f t="shared" si="627"/>
        <v>0</v>
      </c>
      <c r="G826" s="17">
        <f t="shared" ref="G826:S826" ca="1" si="628">G864</f>
        <v>0</v>
      </c>
      <c r="H826" s="17">
        <f t="shared" ca="1" si="628"/>
        <v>0</v>
      </c>
      <c r="I826" s="17">
        <f t="shared" ca="1" si="628"/>
        <v>0</v>
      </c>
      <c r="J826" s="17">
        <f t="shared" ca="1" si="628"/>
        <v>0</v>
      </c>
      <c r="K826" s="17">
        <f t="shared" ca="1" si="628"/>
        <v>0</v>
      </c>
      <c r="L826" s="17">
        <f t="shared" ca="1" si="628"/>
        <v>0</v>
      </c>
      <c r="M826" s="17">
        <f t="shared" ca="1" si="628"/>
        <v>0</v>
      </c>
      <c r="N826" s="17">
        <f t="shared" ca="1" si="628"/>
        <v>0</v>
      </c>
      <c r="O826" s="17">
        <f t="shared" ca="1" si="628"/>
        <v>0</v>
      </c>
      <c r="P826" s="17">
        <f t="shared" ca="1" si="628"/>
        <v>0</v>
      </c>
      <c r="Q826" s="17">
        <f t="shared" ca="1" si="628"/>
        <v>0</v>
      </c>
      <c r="R826" s="17">
        <f t="shared" ca="1" si="628"/>
        <v>0</v>
      </c>
      <c r="S826" s="17">
        <f t="shared" ca="1" si="628"/>
        <v>0</v>
      </c>
    </row>
    <row r="827" spans="1:19" outlineLevel="1" x14ac:dyDescent="0.35">
      <c r="B827" s="20" t="s">
        <v>40</v>
      </c>
      <c r="C827" s="21">
        <f t="shared" ref="C827" si="629">ROUND(C828+C829+C832+C836,0)</f>
        <v>0</v>
      </c>
      <c r="D827" s="21">
        <f t="shared" ref="D827" si="630">ROUND(D828+D829+D832+D836,0)</f>
        <v>0</v>
      </c>
      <c r="E827" s="21">
        <f t="shared" ref="E827" si="631">ROUND(E828+E829+E832+E836,0)</f>
        <v>0</v>
      </c>
      <c r="F827" s="21">
        <f t="shared" ref="F827" si="632">ROUND(F828+F829+F832+F836,0)</f>
        <v>0</v>
      </c>
      <c r="G827" s="21">
        <f t="shared" ref="G827" ca="1" si="633">ROUND(G828+G829+G832+G836,0)</f>
        <v>0</v>
      </c>
      <c r="H827" s="21">
        <f t="shared" ref="H827" ca="1" si="634">ROUND(H828+H829+H832+H836,0)</f>
        <v>0</v>
      </c>
      <c r="I827" s="21">
        <f t="shared" ref="I827" ca="1" si="635">ROUND(I828+I829+I832+I836,0)</f>
        <v>0</v>
      </c>
      <c r="J827" s="21">
        <f t="shared" ref="J827" ca="1" si="636">ROUND(J828+J829+J832+J836,0)</f>
        <v>0</v>
      </c>
      <c r="K827" s="21">
        <f t="shared" ref="K827" ca="1" si="637">ROUND(K828+K829+K832+K836,0)</f>
        <v>0</v>
      </c>
      <c r="L827" s="21">
        <f t="shared" ref="L827" ca="1" si="638">ROUND(L828+L829+L832+L836,0)</f>
        <v>0</v>
      </c>
      <c r="M827" s="21">
        <f t="shared" ref="M827" ca="1" si="639">ROUND(M828+M829+M832+M836,0)</f>
        <v>0</v>
      </c>
      <c r="N827" s="21">
        <f t="shared" ref="N827" ca="1" si="640">ROUND(N828+N829+N832+N836,0)</f>
        <v>0</v>
      </c>
      <c r="O827" s="21">
        <f t="shared" ref="O827" ca="1" si="641">ROUND(O828+O829+O832+O836,0)</f>
        <v>0</v>
      </c>
      <c r="P827" s="21">
        <f t="shared" ref="P827" ca="1" si="642">ROUND(P828+P829+P832+P836,0)</f>
        <v>0</v>
      </c>
      <c r="Q827" s="21">
        <f t="shared" ref="Q827" ca="1" si="643">ROUND(Q828+Q829+Q832+Q836,0)</f>
        <v>0</v>
      </c>
      <c r="R827" s="21">
        <f t="shared" ref="R827" ca="1" si="644">ROUND(R828+R829+R832+R836,0)</f>
        <v>0</v>
      </c>
      <c r="S827" s="21">
        <f t="shared" ref="S827" ca="1" si="645">ROUND(S828+S829+S832+S836,0)</f>
        <v>0</v>
      </c>
    </row>
    <row r="828" spans="1:19" outlineLevel="1" x14ac:dyDescent="0.35">
      <c r="B828" s="23" t="s">
        <v>41</v>
      </c>
      <c r="C828" s="212">
        <f t="shared" ref="C828:C835" si="646">C702</f>
        <v>0</v>
      </c>
      <c r="D828" s="212">
        <f t="shared" ref="D828:F828" si="647">D702</f>
        <v>0</v>
      </c>
      <c r="E828" s="212">
        <f t="shared" si="647"/>
        <v>0</v>
      </c>
      <c r="F828" s="212">
        <f t="shared" si="647"/>
        <v>0</v>
      </c>
      <c r="G828" s="213">
        <f t="shared" ref="G828:S831" si="648">G702+C601</f>
        <v>0</v>
      </c>
      <c r="H828" s="213">
        <f t="shared" si="648"/>
        <v>0</v>
      </c>
      <c r="I828" s="213">
        <f t="shared" si="648"/>
        <v>0</v>
      </c>
      <c r="J828" s="213">
        <f t="shared" si="648"/>
        <v>0</v>
      </c>
      <c r="K828" s="213">
        <f t="shared" si="648"/>
        <v>0</v>
      </c>
      <c r="L828" s="213">
        <f t="shared" si="648"/>
        <v>0</v>
      </c>
      <c r="M828" s="213">
        <f t="shared" si="648"/>
        <v>0</v>
      </c>
      <c r="N828" s="213">
        <f t="shared" si="648"/>
        <v>0</v>
      </c>
      <c r="O828" s="213">
        <f t="shared" si="648"/>
        <v>0</v>
      </c>
      <c r="P828" s="213">
        <f t="shared" si="648"/>
        <v>0</v>
      </c>
      <c r="Q828" s="213">
        <f t="shared" si="648"/>
        <v>0</v>
      </c>
      <c r="R828" s="213">
        <f t="shared" si="648"/>
        <v>0</v>
      </c>
      <c r="S828" s="213">
        <f t="shared" si="648"/>
        <v>0</v>
      </c>
    </row>
    <row r="829" spans="1:19" outlineLevel="1" x14ac:dyDescent="0.35">
      <c r="B829" s="23" t="s">
        <v>42</v>
      </c>
      <c r="C829" s="212">
        <f t="shared" si="646"/>
        <v>0</v>
      </c>
      <c r="D829" s="212">
        <f t="shared" ref="D829:F829" si="649">D703</f>
        <v>0</v>
      </c>
      <c r="E829" s="212">
        <f t="shared" si="649"/>
        <v>0</v>
      </c>
      <c r="F829" s="212">
        <f t="shared" si="649"/>
        <v>0</v>
      </c>
      <c r="G829" s="213">
        <f t="shared" si="648"/>
        <v>0</v>
      </c>
      <c r="H829" s="213">
        <f t="shared" si="648"/>
        <v>0</v>
      </c>
      <c r="I829" s="213">
        <f t="shared" si="648"/>
        <v>0</v>
      </c>
      <c r="J829" s="213">
        <f t="shared" si="648"/>
        <v>0</v>
      </c>
      <c r="K829" s="213">
        <f t="shared" si="648"/>
        <v>0</v>
      </c>
      <c r="L829" s="213">
        <f t="shared" si="648"/>
        <v>0</v>
      </c>
      <c r="M829" s="213">
        <f t="shared" si="648"/>
        <v>0</v>
      </c>
      <c r="N829" s="213">
        <f t="shared" si="648"/>
        <v>0</v>
      </c>
      <c r="O829" s="213">
        <f t="shared" si="648"/>
        <v>0</v>
      </c>
      <c r="P829" s="213">
        <f t="shared" si="648"/>
        <v>0</v>
      </c>
      <c r="Q829" s="213">
        <f t="shared" si="648"/>
        <v>0</v>
      </c>
      <c r="R829" s="213">
        <f t="shared" si="648"/>
        <v>0</v>
      </c>
      <c r="S829" s="213">
        <f t="shared" si="648"/>
        <v>0</v>
      </c>
    </row>
    <row r="830" spans="1:19" outlineLevel="1" x14ac:dyDescent="0.35">
      <c r="B830" s="24" t="s">
        <v>162</v>
      </c>
      <c r="C830" s="212">
        <f t="shared" si="646"/>
        <v>0</v>
      </c>
      <c r="D830" s="212">
        <f t="shared" ref="D830:F830" si="650">D704</f>
        <v>0</v>
      </c>
      <c r="E830" s="212">
        <f t="shared" si="650"/>
        <v>0</v>
      </c>
      <c r="F830" s="212">
        <f t="shared" si="650"/>
        <v>0</v>
      </c>
      <c r="G830" s="213">
        <f t="shared" si="648"/>
        <v>0</v>
      </c>
      <c r="H830" s="213">
        <f t="shared" si="648"/>
        <v>0</v>
      </c>
      <c r="I830" s="213">
        <f t="shared" si="648"/>
        <v>0</v>
      </c>
      <c r="J830" s="213">
        <f t="shared" si="648"/>
        <v>0</v>
      </c>
      <c r="K830" s="213">
        <f t="shared" si="648"/>
        <v>0</v>
      </c>
      <c r="L830" s="213">
        <f t="shared" si="648"/>
        <v>0</v>
      </c>
      <c r="M830" s="213">
        <f t="shared" si="648"/>
        <v>0</v>
      </c>
      <c r="N830" s="213">
        <f t="shared" si="648"/>
        <v>0</v>
      </c>
      <c r="O830" s="213">
        <f t="shared" si="648"/>
        <v>0</v>
      </c>
      <c r="P830" s="213">
        <f t="shared" si="648"/>
        <v>0</v>
      </c>
      <c r="Q830" s="213">
        <f t="shared" si="648"/>
        <v>0</v>
      </c>
      <c r="R830" s="213">
        <f t="shared" si="648"/>
        <v>0</v>
      </c>
      <c r="S830" s="213">
        <f t="shared" si="648"/>
        <v>0</v>
      </c>
    </row>
    <row r="831" spans="1:19" outlineLevel="1" x14ac:dyDescent="0.35">
      <c r="B831" s="31" t="s">
        <v>163</v>
      </c>
      <c r="C831" s="212">
        <f t="shared" si="646"/>
        <v>0</v>
      </c>
      <c r="D831" s="212">
        <f t="shared" ref="D831:F831" si="651">D705</f>
        <v>0</v>
      </c>
      <c r="E831" s="212">
        <f t="shared" si="651"/>
        <v>0</v>
      </c>
      <c r="F831" s="212">
        <f t="shared" si="651"/>
        <v>0</v>
      </c>
      <c r="G831" s="213">
        <f t="shared" si="648"/>
        <v>0</v>
      </c>
      <c r="H831" s="213">
        <f t="shared" si="648"/>
        <v>0</v>
      </c>
      <c r="I831" s="213">
        <f t="shared" si="648"/>
        <v>0</v>
      </c>
      <c r="J831" s="213">
        <f t="shared" si="648"/>
        <v>0</v>
      </c>
      <c r="K831" s="213">
        <f t="shared" si="648"/>
        <v>0</v>
      </c>
      <c r="L831" s="213">
        <f t="shared" si="648"/>
        <v>0</v>
      </c>
      <c r="M831" s="213">
        <f t="shared" si="648"/>
        <v>0</v>
      </c>
      <c r="N831" s="213">
        <f t="shared" si="648"/>
        <v>0</v>
      </c>
      <c r="O831" s="213">
        <f t="shared" si="648"/>
        <v>0</v>
      </c>
      <c r="P831" s="213">
        <f t="shared" si="648"/>
        <v>0</v>
      </c>
      <c r="Q831" s="213">
        <f t="shared" si="648"/>
        <v>0</v>
      </c>
      <c r="R831" s="213">
        <f t="shared" si="648"/>
        <v>0</v>
      </c>
      <c r="S831" s="213">
        <f t="shared" si="648"/>
        <v>0</v>
      </c>
    </row>
    <row r="832" spans="1:19" outlineLevel="1" x14ac:dyDescent="0.35">
      <c r="B832" s="23" t="s">
        <v>43</v>
      </c>
      <c r="C832" s="212">
        <f t="shared" si="646"/>
        <v>0</v>
      </c>
      <c r="D832" s="212">
        <f t="shared" ref="D832:F832" si="652">D706</f>
        <v>0</v>
      </c>
      <c r="E832" s="212">
        <f t="shared" si="652"/>
        <v>0</v>
      </c>
      <c r="F832" s="212">
        <f t="shared" si="652"/>
        <v>0</v>
      </c>
      <c r="G832" s="213">
        <f ca="1">G706+C605</f>
        <v>0</v>
      </c>
      <c r="H832" s="211">
        <f t="shared" ref="H832:S832" ca="1" si="653">ROUND(SUM(H833:H835,0),0)</f>
        <v>0</v>
      </c>
      <c r="I832" s="211">
        <f t="shared" ca="1" si="653"/>
        <v>0</v>
      </c>
      <c r="J832" s="211">
        <f t="shared" ca="1" si="653"/>
        <v>0</v>
      </c>
      <c r="K832" s="211">
        <f t="shared" ca="1" si="653"/>
        <v>0</v>
      </c>
      <c r="L832" s="211">
        <f t="shared" ca="1" si="653"/>
        <v>0</v>
      </c>
      <c r="M832" s="211">
        <f t="shared" ca="1" si="653"/>
        <v>0</v>
      </c>
      <c r="N832" s="211">
        <f t="shared" ca="1" si="653"/>
        <v>0</v>
      </c>
      <c r="O832" s="211">
        <f t="shared" ca="1" si="653"/>
        <v>0</v>
      </c>
      <c r="P832" s="211">
        <f t="shared" ca="1" si="653"/>
        <v>0</v>
      </c>
      <c r="Q832" s="211">
        <f t="shared" ca="1" si="653"/>
        <v>0</v>
      </c>
      <c r="R832" s="211">
        <f t="shared" ca="1" si="653"/>
        <v>0</v>
      </c>
      <c r="S832" s="211">
        <f t="shared" ca="1" si="653"/>
        <v>0</v>
      </c>
    </row>
    <row r="833" spans="1:23" outlineLevel="1" x14ac:dyDescent="0.35">
      <c r="B833" s="24" t="s">
        <v>162</v>
      </c>
      <c r="C833" s="212">
        <f t="shared" si="646"/>
        <v>0</v>
      </c>
      <c r="D833" s="212">
        <f t="shared" ref="D833:F833" si="654">D707</f>
        <v>0</v>
      </c>
      <c r="E833" s="212">
        <f t="shared" si="654"/>
        <v>0</v>
      </c>
      <c r="F833" s="212">
        <f t="shared" si="654"/>
        <v>0</v>
      </c>
      <c r="G833" s="213">
        <f>G707+C606</f>
        <v>0</v>
      </c>
      <c r="H833" s="213">
        <f t="shared" ref="H833:S835" si="655">H707+D606</f>
        <v>0</v>
      </c>
      <c r="I833" s="213">
        <f t="shared" si="655"/>
        <v>0</v>
      </c>
      <c r="J833" s="213">
        <f t="shared" si="655"/>
        <v>0</v>
      </c>
      <c r="K833" s="213">
        <f t="shared" si="655"/>
        <v>0</v>
      </c>
      <c r="L833" s="213">
        <f t="shared" si="655"/>
        <v>0</v>
      </c>
      <c r="M833" s="213">
        <f t="shared" si="655"/>
        <v>0</v>
      </c>
      <c r="N833" s="213">
        <f t="shared" si="655"/>
        <v>0</v>
      </c>
      <c r="O833" s="213">
        <f t="shared" si="655"/>
        <v>0</v>
      </c>
      <c r="P833" s="213">
        <f t="shared" si="655"/>
        <v>0</v>
      </c>
      <c r="Q833" s="213">
        <f t="shared" si="655"/>
        <v>0</v>
      </c>
      <c r="R833" s="213">
        <f t="shared" si="655"/>
        <v>0</v>
      </c>
      <c r="S833" s="213">
        <f t="shared" si="655"/>
        <v>0</v>
      </c>
      <c r="U833" s="189"/>
      <c r="W833" s="189"/>
    </row>
    <row r="834" spans="1:23" outlineLevel="1" x14ac:dyDescent="0.35">
      <c r="B834" s="24" t="s">
        <v>164</v>
      </c>
      <c r="C834" s="212">
        <f t="shared" si="646"/>
        <v>0</v>
      </c>
      <c r="D834" s="212">
        <f t="shared" ref="D834:F834" si="656">D708</f>
        <v>0</v>
      </c>
      <c r="E834" s="212">
        <f t="shared" si="656"/>
        <v>0</v>
      </c>
      <c r="F834" s="212">
        <f t="shared" si="656"/>
        <v>0</v>
      </c>
      <c r="G834" s="213">
        <f ca="1">G708+C607</f>
        <v>0</v>
      </c>
      <c r="H834" s="213">
        <f t="shared" ca="1" si="655"/>
        <v>0</v>
      </c>
      <c r="I834" s="213">
        <f t="shared" ca="1" si="655"/>
        <v>0</v>
      </c>
      <c r="J834" s="213">
        <f t="shared" ca="1" si="655"/>
        <v>0</v>
      </c>
      <c r="K834" s="213">
        <f t="shared" ca="1" si="655"/>
        <v>0</v>
      </c>
      <c r="L834" s="213">
        <f t="shared" ca="1" si="655"/>
        <v>0</v>
      </c>
      <c r="M834" s="213">
        <f t="shared" ca="1" si="655"/>
        <v>0</v>
      </c>
      <c r="N834" s="213">
        <f t="shared" ca="1" si="655"/>
        <v>0</v>
      </c>
      <c r="O834" s="213">
        <f t="shared" ca="1" si="655"/>
        <v>0</v>
      </c>
      <c r="P834" s="213">
        <f t="shared" ca="1" si="655"/>
        <v>0</v>
      </c>
      <c r="Q834" s="213">
        <f t="shared" ca="1" si="655"/>
        <v>0</v>
      </c>
      <c r="R834" s="213">
        <f t="shared" ca="1" si="655"/>
        <v>0</v>
      </c>
      <c r="S834" s="213">
        <f t="shared" ca="1" si="655"/>
        <v>0</v>
      </c>
      <c r="W834" s="189"/>
    </row>
    <row r="835" spans="1:23" outlineLevel="1" x14ac:dyDescent="0.35">
      <c r="B835" s="31" t="s">
        <v>165</v>
      </c>
      <c r="C835" s="212">
        <f t="shared" si="646"/>
        <v>0</v>
      </c>
      <c r="D835" s="212">
        <f t="shared" ref="D835:F835" si="657">D709</f>
        <v>0</v>
      </c>
      <c r="E835" s="212">
        <f t="shared" si="657"/>
        <v>0</v>
      </c>
      <c r="F835" s="212">
        <f t="shared" si="657"/>
        <v>0</v>
      </c>
      <c r="G835" s="213">
        <f>G709+C608</f>
        <v>0</v>
      </c>
      <c r="H835" s="213">
        <f t="shared" si="655"/>
        <v>0</v>
      </c>
      <c r="I835" s="213">
        <f t="shared" si="655"/>
        <v>0</v>
      </c>
      <c r="J835" s="213">
        <f t="shared" si="655"/>
        <v>0</v>
      </c>
      <c r="K835" s="213">
        <f t="shared" si="655"/>
        <v>0</v>
      </c>
      <c r="L835" s="213">
        <f t="shared" si="655"/>
        <v>0</v>
      </c>
      <c r="M835" s="213">
        <f t="shared" si="655"/>
        <v>0</v>
      </c>
      <c r="N835" s="213">
        <f t="shared" si="655"/>
        <v>0</v>
      </c>
      <c r="O835" s="213">
        <f t="shared" si="655"/>
        <v>0</v>
      </c>
      <c r="P835" s="213">
        <f t="shared" si="655"/>
        <v>0</v>
      </c>
      <c r="Q835" s="213">
        <f t="shared" si="655"/>
        <v>0</v>
      </c>
      <c r="R835" s="213">
        <f t="shared" si="655"/>
        <v>0</v>
      </c>
      <c r="S835" s="213">
        <f t="shared" si="655"/>
        <v>0</v>
      </c>
    </row>
    <row r="836" spans="1:23" outlineLevel="1" x14ac:dyDescent="0.35">
      <c r="B836" s="23" t="s">
        <v>44</v>
      </c>
      <c r="C836" s="14">
        <f>ROUND(C837+C838,0)</f>
        <v>0</v>
      </c>
      <c r="D836" s="14">
        <f t="shared" ref="D836:F836" si="658">ROUND(D837+D838,0)</f>
        <v>0</v>
      </c>
      <c r="E836" s="14">
        <f t="shared" si="658"/>
        <v>0</v>
      </c>
      <c r="F836" s="14">
        <f t="shared" si="658"/>
        <v>0</v>
      </c>
      <c r="G836" s="14">
        <f t="shared" ref="G836:S836" ca="1" si="659">ROUND(G837+G838,0)</f>
        <v>0</v>
      </c>
      <c r="H836" s="14">
        <f t="shared" ca="1" si="659"/>
        <v>0</v>
      </c>
      <c r="I836" s="14">
        <f t="shared" ca="1" si="659"/>
        <v>0</v>
      </c>
      <c r="J836" s="14">
        <f t="shared" ca="1" si="659"/>
        <v>0</v>
      </c>
      <c r="K836" s="14">
        <f t="shared" ca="1" si="659"/>
        <v>0</v>
      </c>
      <c r="L836" s="14">
        <f t="shared" ca="1" si="659"/>
        <v>0</v>
      </c>
      <c r="M836" s="14">
        <f t="shared" ca="1" si="659"/>
        <v>0</v>
      </c>
      <c r="N836" s="14">
        <f t="shared" ca="1" si="659"/>
        <v>0</v>
      </c>
      <c r="O836" s="14">
        <f t="shared" ca="1" si="659"/>
        <v>0</v>
      </c>
      <c r="P836" s="14">
        <f t="shared" ca="1" si="659"/>
        <v>0</v>
      </c>
      <c r="Q836" s="14">
        <f t="shared" ca="1" si="659"/>
        <v>0</v>
      </c>
      <c r="R836" s="14">
        <f t="shared" ca="1" si="659"/>
        <v>0</v>
      </c>
      <c r="S836" s="14">
        <f t="shared" ca="1" si="659"/>
        <v>0</v>
      </c>
    </row>
    <row r="837" spans="1:23" outlineLevel="1" x14ac:dyDescent="0.35">
      <c r="B837" s="30" t="s">
        <v>151</v>
      </c>
      <c r="C837" s="212">
        <f>C711</f>
        <v>0</v>
      </c>
      <c r="D837" s="212">
        <f t="shared" ref="D837:F837" si="660">D711</f>
        <v>0</v>
      </c>
      <c r="E837" s="212">
        <f t="shared" si="660"/>
        <v>0</v>
      </c>
      <c r="F837" s="212">
        <f t="shared" si="660"/>
        <v>0</v>
      </c>
      <c r="G837" s="213">
        <f t="shared" ref="G837:S838" ca="1" si="661">G711+C610</f>
        <v>0</v>
      </c>
      <c r="H837" s="213">
        <f t="shared" ca="1" si="661"/>
        <v>0</v>
      </c>
      <c r="I837" s="213">
        <f t="shared" ca="1" si="661"/>
        <v>0</v>
      </c>
      <c r="J837" s="213">
        <f t="shared" ca="1" si="661"/>
        <v>0</v>
      </c>
      <c r="K837" s="213">
        <f t="shared" ca="1" si="661"/>
        <v>0</v>
      </c>
      <c r="L837" s="213">
        <f t="shared" ca="1" si="661"/>
        <v>0</v>
      </c>
      <c r="M837" s="213">
        <f t="shared" ca="1" si="661"/>
        <v>0</v>
      </c>
      <c r="N837" s="213">
        <f t="shared" ca="1" si="661"/>
        <v>0</v>
      </c>
      <c r="O837" s="213">
        <f t="shared" ca="1" si="661"/>
        <v>0</v>
      </c>
      <c r="P837" s="213">
        <f t="shared" ca="1" si="661"/>
        <v>0</v>
      </c>
      <c r="Q837" s="213">
        <f t="shared" ca="1" si="661"/>
        <v>0</v>
      </c>
      <c r="R837" s="213">
        <f t="shared" ca="1" si="661"/>
        <v>0</v>
      </c>
      <c r="S837" s="213">
        <f t="shared" ca="1" si="661"/>
        <v>0</v>
      </c>
    </row>
    <row r="838" spans="1:23" outlineLevel="1" x14ac:dyDescent="0.35">
      <c r="B838" s="32" t="s">
        <v>152</v>
      </c>
      <c r="C838" s="212">
        <f>C712</f>
        <v>0</v>
      </c>
      <c r="D838" s="212">
        <f t="shared" ref="D838:F838" si="662">D712</f>
        <v>0</v>
      </c>
      <c r="E838" s="212">
        <f t="shared" si="662"/>
        <v>0</v>
      </c>
      <c r="F838" s="212">
        <f t="shared" si="662"/>
        <v>0</v>
      </c>
      <c r="G838" s="213">
        <f t="shared" si="661"/>
        <v>0</v>
      </c>
      <c r="H838" s="213">
        <f t="shared" si="661"/>
        <v>0</v>
      </c>
      <c r="I838" s="213">
        <f t="shared" si="661"/>
        <v>0</v>
      </c>
      <c r="J838" s="213">
        <f t="shared" si="661"/>
        <v>0</v>
      </c>
      <c r="K838" s="213">
        <f t="shared" si="661"/>
        <v>0</v>
      </c>
      <c r="L838" s="213">
        <f t="shared" si="661"/>
        <v>0</v>
      </c>
      <c r="M838" s="213">
        <f t="shared" si="661"/>
        <v>0</v>
      </c>
      <c r="N838" s="213">
        <f t="shared" si="661"/>
        <v>0</v>
      </c>
      <c r="O838" s="213">
        <f t="shared" si="661"/>
        <v>0</v>
      </c>
      <c r="P838" s="213">
        <f t="shared" si="661"/>
        <v>0</v>
      </c>
      <c r="Q838" s="213">
        <f t="shared" si="661"/>
        <v>0</v>
      </c>
      <c r="R838" s="213">
        <f t="shared" si="661"/>
        <v>0</v>
      </c>
      <c r="S838" s="213">
        <f t="shared" si="661"/>
        <v>0</v>
      </c>
    </row>
    <row r="839" spans="1:23" outlineLevel="1" x14ac:dyDescent="0.35">
      <c r="B839" s="20" t="s">
        <v>45</v>
      </c>
      <c r="C839" s="21">
        <f t="shared" ref="C839:S839" si="663">ROUND(C827+C822,0)</f>
        <v>0</v>
      </c>
      <c r="D839" s="21">
        <f t="shared" ref="D839:F839" si="664">ROUND(D827+D822,0)</f>
        <v>0</v>
      </c>
      <c r="E839" s="21">
        <f t="shared" si="664"/>
        <v>0</v>
      </c>
      <c r="F839" s="21">
        <f t="shared" si="664"/>
        <v>0</v>
      </c>
      <c r="G839" s="21">
        <f t="shared" ca="1" si="663"/>
        <v>0</v>
      </c>
      <c r="H839" s="21">
        <f t="shared" ca="1" si="663"/>
        <v>0</v>
      </c>
      <c r="I839" s="21">
        <f t="shared" ca="1" si="663"/>
        <v>0</v>
      </c>
      <c r="J839" s="21">
        <f t="shared" ca="1" si="663"/>
        <v>0</v>
      </c>
      <c r="K839" s="21">
        <f t="shared" ca="1" si="663"/>
        <v>0</v>
      </c>
      <c r="L839" s="21">
        <f t="shared" ca="1" si="663"/>
        <v>0</v>
      </c>
      <c r="M839" s="21">
        <f t="shared" ca="1" si="663"/>
        <v>0</v>
      </c>
      <c r="N839" s="21">
        <f t="shared" ca="1" si="663"/>
        <v>0</v>
      </c>
      <c r="O839" s="21">
        <f t="shared" ca="1" si="663"/>
        <v>0</v>
      </c>
      <c r="P839" s="21">
        <f t="shared" ca="1" si="663"/>
        <v>0</v>
      </c>
      <c r="Q839" s="21">
        <f t="shared" ca="1" si="663"/>
        <v>0</v>
      </c>
      <c r="R839" s="21">
        <f t="shared" ca="1" si="663"/>
        <v>0</v>
      </c>
      <c r="S839" s="21">
        <f t="shared" ca="1" si="663"/>
        <v>0</v>
      </c>
    </row>
    <row r="840" spans="1:23" x14ac:dyDescent="0.35">
      <c r="B840" s="34" t="s">
        <v>37</v>
      </c>
      <c r="C840" s="35" t="str">
        <f t="shared" ref="C840" si="665">IF(C839=C819,"OK",C819-C839)</f>
        <v>OK</v>
      </c>
      <c r="D840" s="35" t="str">
        <f t="shared" ref="D840" si="666">IF(D839=D819,"OK",D819-D839)</f>
        <v>OK</v>
      </c>
      <c r="E840" s="35" t="str">
        <f t="shared" ref="E840" si="667">IF(E839=E819,"OK",E819-E839)</f>
        <v>OK</v>
      </c>
      <c r="F840" s="35" t="str">
        <f t="shared" ref="F840" si="668">IF(F839=F819,"OK",F819-F839)</f>
        <v>OK</v>
      </c>
      <c r="G840" s="35" t="str">
        <f t="shared" ref="G840" ca="1" si="669">IF(G839=G819,"OK",G819-G839)</f>
        <v>OK</v>
      </c>
      <c r="H840" s="35" t="str">
        <f t="shared" ref="H840" ca="1" si="670">IF(H839=H819,"OK",H819-H839)</f>
        <v>OK</v>
      </c>
      <c r="I840" s="35" t="str">
        <f t="shared" ref="I840" ca="1" si="671">IF(I839=I819,"OK",I819-I839)</f>
        <v>OK</v>
      </c>
      <c r="J840" s="35" t="str">
        <f t="shared" ref="J840" ca="1" si="672">IF(J839=J819,"OK",J819-J839)</f>
        <v>OK</v>
      </c>
      <c r="K840" s="35" t="str">
        <f t="shared" ref="K840" ca="1" si="673">IF(K839=K819,"OK",K819-K839)</f>
        <v>OK</v>
      </c>
      <c r="L840" s="35" t="str">
        <f t="shared" ref="L840" ca="1" si="674">IF(L839=L819,"OK",L819-L839)</f>
        <v>OK</v>
      </c>
      <c r="M840" s="35" t="str">
        <f t="shared" ref="M840" ca="1" si="675">IF(M839=M819,"OK",M819-M839)</f>
        <v>OK</v>
      </c>
      <c r="N840" s="35" t="str">
        <f t="shared" ref="N840" ca="1" si="676">IF(N839=N819,"OK",N819-N839)</f>
        <v>OK</v>
      </c>
      <c r="O840" s="35" t="str">
        <f t="shared" ref="O840" ca="1" si="677">IF(O839=O819,"OK",O819-O839)</f>
        <v>OK</v>
      </c>
      <c r="P840" s="35" t="str">
        <f t="shared" ref="P840" ca="1" si="678">IF(P839=P819,"OK",P819-P839)</f>
        <v>OK</v>
      </c>
      <c r="Q840" s="35" t="str">
        <f t="shared" ref="Q840" ca="1" si="679">IF(Q839=Q819,"OK",Q819-Q839)</f>
        <v>OK</v>
      </c>
      <c r="R840" s="35" t="str">
        <f t="shared" ref="R840" ca="1" si="680">IF(R839=R819,"OK",R819-R839)</f>
        <v>OK</v>
      </c>
      <c r="S840" s="35" t="str">
        <f t="shared" ref="S840" ca="1" si="681">IF(S839=S819,"OK",S819-S839)</f>
        <v>OK</v>
      </c>
    </row>
    <row r="841" spans="1:23" x14ac:dyDescent="0.35">
      <c r="A841" s="1" t="s">
        <v>133</v>
      </c>
      <c r="B841" s="18" t="s">
        <v>229</v>
      </c>
      <c r="C841" s="18" t="e">
        <f>C$670</f>
        <v>#N/A</v>
      </c>
      <c r="D841" s="18" t="e">
        <f t="shared" ref="D841:S841" si="682">D$670</f>
        <v>#N/A</v>
      </c>
      <c r="E841" s="18" t="e">
        <f t="shared" si="682"/>
        <v>#N/A</v>
      </c>
      <c r="F841" s="18" t="e">
        <f t="shared" si="682"/>
        <v>#N/A</v>
      </c>
      <c r="G841" s="18" t="e">
        <f t="shared" si="682"/>
        <v>#N/A</v>
      </c>
      <c r="H841" s="18" t="e">
        <f t="shared" si="682"/>
        <v>#N/A</v>
      </c>
      <c r="I841" s="18" t="e">
        <f t="shared" si="682"/>
        <v>#N/A</v>
      </c>
      <c r="J841" s="18" t="e">
        <f t="shared" si="682"/>
        <v>#N/A</v>
      </c>
      <c r="K841" s="18" t="e">
        <f t="shared" si="682"/>
        <v>#N/A</v>
      </c>
      <c r="L841" s="18" t="e">
        <f t="shared" si="682"/>
        <v>#N/A</v>
      </c>
      <c r="M841" s="18" t="e">
        <f t="shared" si="682"/>
        <v>#N/A</v>
      </c>
      <c r="N841" s="18" t="e">
        <f t="shared" si="682"/>
        <v>#N/A</v>
      </c>
      <c r="O841" s="18" t="e">
        <f t="shared" si="682"/>
        <v>#N/A</v>
      </c>
      <c r="P841" s="18" t="e">
        <f t="shared" si="682"/>
        <v>#N/A</v>
      </c>
      <c r="Q841" s="18" t="e">
        <f t="shared" si="682"/>
        <v>#N/A</v>
      </c>
      <c r="R841" s="18" t="e">
        <f t="shared" si="682"/>
        <v>#N/A</v>
      </c>
      <c r="S841" s="18" t="e">
        <f t="shared" si="682"/>
        <v>#N/A</v>
      </c>
    </row>
    <row r="842" spans="1:23" outlineLevel="1" x14ac:dyDescent="0.35">
      <c r="B842" s="20" t="s">
        <v>153</v>
      </c>
      <c r="C842" s="189">
        <f>C716</f>
        <v>0</v>
      </c>
      <c r="D842" s="189">
        <f>D716</f>
        <v>0</v>
      </c>
      <c r="E842" s="189">
        <f>E716</f>
        <v>0</v>
      </c>
      <c r="F842" s="189">
        <f>F716</f>
        <v>0</v>
      </c>
      <c r="G842" s="189">
        <f t="shared" ref="G842:S842" si="683">ROUND(G716+C615,0)</f>
        <v>0</v>
      </c>
      <c r="H842" s="189">
        <f t="shared" si="683"/>
        <v>0</v>
      </c>
      <c r="I842" s="189">
        <f t="shared" si="683"/>
        <v>0</v>
      </c>
      <c r="J842" s="189">
        <f t="shared" si="683"/>
        <v>0</v>
      </c>
      <c r="K842" s="189">
        <f t="shared" si="683"/>
        <v>0</v>
      </c>
      <c r="L842" s="189">
        <f t="shared" si="683"/>
        <v>0</v>
      </c>
      <c r="M842" s="189">
        <f t="shared" si="683"/>
        <v>0</v>
      </c>
      <c r="N842" s="189">
        <f t="shared" si="683"/>
        <v>0</v>
      </c>
      <c r="O842" s="189">
        <f t="shared" si="683"/>
        <v>0</v>
      </c>
      <c r="P842" s="189">
        <f t="shared" si="683"/>
        <v>0</v>
      </c>
      <c r="Q842" s="189">
        <f t="shared" si="683"/>
        <v>0</v>
      </c>
      <c r="R842" s="189">
        <f t="shared" si="683"/>
        <v>0</v>
      </c>
      <c r="S842" s="189">
        <f t="shared" si="683"/>
        <v>0</v>
      </c>
    </row>
    <row r="843" spans="1:23" outlineLevel="1" x14ac:dyDescent="0.35">
      <c r="B843" s="20" t="s">
        <v>47</v>
      </c>
      <c r="C843" s="215">
        <f>ROUND(SUM(C844:C850),0)</f>
        <v>0</v>
      </c>
      <c r="D843" s="215">
        <f t="shared" ref="D843:S843" si="684">ROUND(SUM(D844:D850),0)</f>
        <v>0</v>
      </c>
      <c r="E843" s="215">
        <f t="shared" si="684"/>
        <v>0</v>
      </c>
      <c r="F843" s="215">
        <f t="shared" si="684"/>
        <v>0</v>
      </c>
      <c r="G843" s="215">
        <f t="shared" ca="1" si="684"/>
        <v>0</v>
      </c>
      <c r="H843" s="215">
        <f t="shared" ca="1" si="684"/>
        <v>0</v>
      </c>
      <c r="I843" s="215">
        <f t="shared" ca="1" si="684"/>
        <v>0</v>
      </c>
      <c r="J843" s="215">
        <f t="shared" ca="1" si="684"/>
        <v>0</v>
      </c>
      <c r="K843" s="215">
        <f t="shared" ca="1" si="684"/>
        <v>0</v>
      </c>
      <c r="L843" s="215">
        <f t="shared" ca="1" si="684"/>
        <v>0</v>
      </c>
      <c r="M843" s="215">
        <f t="shared" ca="1" si="684"/>
        <v>0</v>
      </c>
      <c r="N843" s="215">
        <f t="shared" ca="1" si="684"/>
        <v>0</v>
      </c>
      <c r="O843" s="215">
        <f t="shared" ca="1" si="684"/>
        <v>0</v>
      </c>
      <c r="P843" s="215">
        <f t="shared" ca="1" si="684"/>
        <v>0</v>
      </c>
      <c r="Q843" s="215">
        <f t="shared" ca="1" si="684"/>
        <v>0</v>
      </c>
      <c r="R843" s="215">
        <f t="shared" ca="1" si="684"/>
        <v>0</v>
      </c>
      <c r="S843" s="215">
        <f t="shared" ca="1" si="684"/>
        <v>0</v>
      </c>
    </row>
    <row r="844" spans="1:23" outlineLevel="1" x14ac:dyDescent="0.35">
      <c r="B844" s="29" t="s">
        <v>48</v>
      </c>
      <c r="C844" s="189">
        <f t="shared" ref="C844:F850" si="685">C718</f>
        <v>0</v>
      </c>
      <c r="D844" s="189">
        <f t="shared" si="685"/>
        <v>0</v>
      </c>
      <c r="E844" s="189">
        <f t="shared" si="685"/>
        <v>0</v>
      </c>
      <c r="F844" s="189">
        <f t="shared" si="685"/>
        <v>0</v>
      </c>
      <c r="G844" s="189">
        <f t="shared" ref="G844:S850" ca="1" si="686">ROUND(G718+C617,0)</f>
        <v>0</v>
      </c>
      <c r="H844" s="189">
        <f t="shared" ca="1" si="686"/>
        <v>0</v>
      </c>
      <c r="I844" s="189">
        <f t="shared" ca="1" si="686"/>
        <v>0</v>
      </c>
      <c r="J844" s="189">
        <f t="shared" ca="1" si="686"/>
        <v>0</v>
      </c>
      <c r="K844" s="189">
        <f t="shared" ca="1" si="686"/>
        <v>0</v>
      </c>
      <c r="L844" s="189">
        <f t="shared" ca="1" si="686"/>
        <v>0</v>
      </c>
      <c r="M844" s="189">
        <f t="shared" ca="1" si="686"/>
        <v>0</v>
      </c>
      <c r="N844" s="189">
        <f t="shared" ca="1" si="686"/>
        <v>0</v>
      </c>
      <c r="O844" s="189">
        <f t="shared" ca="1" si="686"/>
        <v>0</v>
      </c>
      <c r="P844" s="189">
        <f t="shared" ca="1" si="686"/>
        <v>0</v>
      </c>
      <c r="Q844" s="189">
        <f t="shared" ca="1" si="686"/>
        <v>0</v>
      </c>
      <c r="R844" s="189">
        <f t="shared" ca="1" si="686"/>
        <v>0</v>
      </c>
      <c r="S844" s="189">
        <f t="shared" ca="1" si="686"/>
        <v>0</v>
      </c>
    </row>
    <row r="845" spans="1:23" outlineLevel="1" x14ac:dyDescent="0.35">
      <c r="B845" s="24" t="s">
        <v>49</v>
      </c>
      <c r="C845" s="189">
        <f t="shared" si="685"/>
        <v>0</v>
      </c>
      <c r="D845" s="189">
        <f t="shared" si="685"/>
        <v>0</v>
      </c>
      <c r="E845" s="189">
        <f t="shared" si="685"/>
        <v>0</v>
      </c>
      <c r="F845" s="189">
        <f t="shared" si="685"/>
        <v>0</v>
      </c>
      <c r="G845" s="189">
        <f t="shared" si="686"/>
        <v>0</v>
      </c>
      <c r="H845" s="189">
        <f t="shared" si="686"/>
        <v>0</v>
      </c>
      <c r="I845" s="189">
        <f t="shared" si="686"/>
        <v>0</v>
      </c>
      <c r="J845" s="189">
        <f t="shared" si="686"/>
        <v>0</v>
      </c>
      <c r="K845" s="189">
        <f t="shared" si="686"/>
        <v>0</v>
      </c>
      <c r="L845" s="189">
        <f t="shared" si="686"/>
        <v>0</v>
      </c>
      <c r="M845" s="189">
        <f t="shared" si="686"/>
        <v>0</v>
      </c>
      <c r="N845" s="189">
        <f t="shared" si="686"/>
        <v>0</v>
      </c>
      <c r="O845" s="189">
        <f t="shared" si="686"/>
        <v>0</v>
      </c>
      <c r="P845" s="189">
        <f t="shared" si="686"/>
        <v>0</v>
      </c>
      <c r="Q845" s="189">
        <f t="shared" si="686"/>
        <v>0</v>
      </c>
      <c r="R845" s="189">
        <f t="shared" si="686"/>
        <v>0</v>
      </c>
      <c r="S845" s="189">
        <f t="shared" si="686"/>
        <v>0</v>
      </c>
    </row>
    <row r="846" spans="1:23" outlineLevel="1" x14ac:dyDescent="0.35">
      <c r="B846" s="24" t="s">
        <v>50</v>
      </c>
      <c r="C846" s="189">
        <f t="shared" si="685"/>
        <v>0</v>
      </c>
      <c r="D846" s="189">
        <f t="shared" si="685"/>
        <v>0</v>
      </c>
      <c r="E846" s="189">
        <f t="shared" si="685"/>
        <v>0</v>
      </c>
      <c r="F846" s="189">
        <f t="shared" si="685"/>
        <v>0</v>
      </c>
      <c r="G846" s="189">
        <f t="shared" si="686"/>
        <v>0</v>
      </c>
      <c r="H846" s="189">
        <f t="shared" si="686"/>
        <v>0</v>
      </c>
      <c r="I846" s="189">
        <f t="shared" si="686"/>
        <v>0</v>
      </c>
      <c r="J846" s="189">
        <f t="shared" si="686"/>
        <v>0</v>
      </c>
      <c r="K846" s="189">
        <f t="shared" si="686"/>
        <v>0</v>
      </c>
      <c r="L846" s="189">
        <f t="shared" si="686"/>
        <v>0</v>
      </c>
      <c r="M846" s="189">
        <f t="shared" si="686"/>
        <v>0</v>
      </c>
      <c r="N846" s="189">
        <f t="shared" si="686"/>
        <v>0</v>
      </c>
      <c r="O846" s="189">
        <f t="shared" si="686"/>
        <v>0</v>
      </c>
      <c r="P846" s="189">
        <f t="shared" si="686"/>
        <v>0</v>
      </c>
      <c r="Q846" s="189">
        <f t="shared" si="686"/>
        <v>0</v>
      </c>
      <c r="R846" s="189">
        <f t="shared" si="686"/>
        <v>0</v>
      </c>
      <c r="S846" s="189">
        <f t="shared" si="686"/>
        <v>0</v>
      </c>
    </row>
    <row r="847" spans="1:23" outlineLevel="1" x14ac:dyDescent="0.35">
      <c r="B847" s="24" t="s">
        <v>154</v>
      </c>
      <c r="C847" s="189">
        <f t="shared" si="685"/>
        <v>0</v>
      </c>
      <c r="D847" s="189">
        <f t="shared" si="685"/>
        <v>0</v>
      </c>
      <c r="E847" s="189">
        <f t="shared" si="685"/>
        <v>0</v>
      </c>
      <c r="F847" s="189">
        <f t="shared" si="685"/>
        <v>0</v>
      </c>
      <c r="G847" s="189">
        <f t="shared" si="686"/>
        <v>0</v>
      </c>
      <c r="H847" s="189">
        <f t="shared" si="686"/>
        <v>0</v>
      </c>
      <c r="I847" s="189">
        <f t="shared" si="686"/>
        <v>0</v>
      </c>
      <c r="J847" s="189">
        <f t="shared" si="686"/>
        <v>0</v>
      </c>
      <c r="K847" s="189">
        <f t="shared" si="686"/>
        <v>0</v>
      </c>
      <c r="L847" s="189">
        <f t="shared" si="686"/>
        <v>0</v>
      </c>
      <c r="M847" s="189">
        <f t="shared" si="686"/>
        <v>0</v>
      </c>
      <c r="N847" s="189">
        <f t="shared" si="686"/>
        <v>0</v>
      </c>
      <c r="O847" s="189">
        <f t="shared" si="686"/>
        <v>0</v>
      </c>
      <c r="P847" s="189">
        <f t="shared" si="686"/>
        <v>0</v>
      </c>
      <c r="Q847" s="189">
        <f t="shared" si="686"/>
        <v>0</v>
      </c>
      <c r="R847" s="189">
        <f t="shared" si="686"/>
        <v>0</v>
      </c>
      <c r="S847" s="189">
        <f t="shared" si="686"/>
        <v>0</v>
      </c>
    </row>
    <row r="848" spans="1:23" outlineLevel="1" x14ac:dyDescent="0.35">
      <c r="B848" s="24" t="s">
        <v>155</v>
      </c>
      <c r="C848" s="189">
        <f t="shared" si="685"/>
        <v>0</v>
      </c>
      <c r="D848" s="189">
        <f t="shared" si="685"/>
        <v>0</v>
      </c>
      <c r="E848" s="189">
        <f t="shared" si="685"/>
        <v>0</v>
      </c>
      <c r="F848" s="189">
        <f t="shared" si="685"/>
        <v>0</v>
      </c>
      <c r="G848" s="189">
        <f t="shared" si="686"/>
        <v>0</v>
      </c>
      <c r="H848" s="189">
        <f t="shared" si="686"/>
        <v>0</v>
      </c>
      <c r="I848" s="189">
        <f t="shared" si="686"/>
        <v>0</v>
      </c>
      <c r="J848" s="189">
        <f t="shared" si="686"/>
        <v>0</v>
      </c>
      <c r="K848" s="189">
        <f t="shared" si="686"/>
        <v>0</v>
      </c>
      <c r="L848" s="189">
        <f t="shared" si="686"/>
        <v>0</v>
      </c>
      <c r="M848" s="189">
        <f t="shared" si="686"/>
        <v>0</v>
      </c>
      <c r="N848" s="189">
        <f t="shared" si="686"/>
        <v>0</v>
      </c>
      <c r="O848" s="189">
        <f t="shared" si="686"/>
        <v>0</v>
      </c>
      <c r="P848" s="189">
        <f t="shared" si="686"/>
        <v>0</v>
      </c>
      <c r="Q848" s="189">
        <f t="shared" si="686"/>
        <v>0</v>
      </c>
      <c r="R848" s="189">
        <f t="shared" si="686"/>
        <v>0</v>
      </c>
      <c r="S848" s="189">
        <f t="shared" si="686"/>
        <v>0</v>
      </c>
    </row>
    <row r="849" spans="2:19" outlineLevel="1" x14ac:dyDescent="0.35">
      <c r="B849" s="24" t="s">
        <v>51</v>
      </c>
      <c r="C849" s="189">
        <f t="shared" si="685"/>
        <v>0</v>
      </c>
      <c r="D849" s="189">
        <f t="shared" si="685"/>
        <v>0</v>
      </c>
      <c r="E849" s="189">
        <f t="shared" si="685"/>
        <v>0</v>
      </c>
      <c r="F849" s="189">
        <f t="shared" si="685"/>
        <v>0</v>
      </c>
      <c r="G849" s="189">
        <f t="shared" si="686"/>
        <v>0</v>
      </c>
      <c r="H849" s="189">
        <f t="shared" si="686"/>
        <v>0</v>
      </c>
      <c r="I849" s="189">
        <f t="shared" si="686"/>
        <v>0</v>
      </c>
      <c r="J849" s="189">
        <f t="shared" si="686"/>
        <v>0</v>
      </c>
      <c r="K849" s="189">
        <f t="shared" si="686"/>
        <v>0</v>
      </c>
      <c r="L849" s="189">
        <f t="shared" si="686"/>
        <v>0</v>
      </c>
      <c r="M849" s="189">
        <f t="shared" si="686"/>
        <v>0</v>
      </c>
      <c r="N849" s="189">
        <f t="shared" si="686"/>
        <v>0</v>
      </c>
      <c r="O849" s="189">
        <f t="shared" si="686"/>
        <v>0</v>
      </c>
      <c r="P849" s="189">
        <f t="shared" si="686"/>
        <v>0</v>
      </c>
      <c r="Q849" s="189">
        <f t="shared" si="686"/>
        <v>0</v>
      </c>
      <c r="R849" s="189">
        <f t="shared" si="686"/>
        <v>0</v>
      </c>
      <c r="S849" s="189">
        <f t="shared" si="686"/>
        <v>0</v>
      </c>
    </row>
    <row r="850" spans="2:19" outlineLevel="1" x14ac:dyDescent="0.35">
      <c r="B850" s="16" t="s">
        <v>52</v>
      </c>
      <c r="C850" s="189">
        <f t="shared" si="685"/>
        <v>0</v>
      </c>
      <c r="D850" s="189">
        <f t="shared" si="685"/>
        <v>0</v>
      </c>
      <c r="E850" s="189">
        <f t="shared" si="685"/>
        <v>0</v>
      </c>
      <c r="F850" s="189">
        <f t="shared" si="685"/>
        <v>0</v>
      </c>
      <c r="G850" s="189">
        <f t="shared" si="686"/>
        <v>0</v>
      </c>
      <c r="H850" s="189">
        <f t="shared" si="686"/>
        <v>0</v>
      </c>
      <c r="I850" s="189">
        <f t="shared" si="686"/>
        <v>0</v>
      </c>
      <c r="J850" s="189">
        <f t="shared" si="686"/>
        <v>0</v>
      </c>
      <c r="K850" s="189">
        <f t="shared" si="686"/>
        <v>0</v>
      </c>
      <c r="L850" s="189">
        <f t="shared" si="686"/>
        <v>0</v>
      </c>
      <c r="M850" s="189">
        <f t="shared" si="686"/>
        <v>0</v>
      </c>
      <c r="N850" s="189">
        <f t="shared" si="686"/>
        <v>0</v>
      </c>
      <c r="O850" s="189">
        <f t="shared" si="686"/>
        <v>0</v>
      </c>
      <c r="P850" s="189">
        <f t="shared" si="686"/>
        <v>0</v>
      </c>
      <c r="Q850" s="189">
        <f t="shared" si="686"/>
        <v>0</v>
      </c>
      <c r="R850" s="189">
        <f t="shared" si="686"/>
        <v>0</v>
      </c>
      <c r="S850" s="189">
        <f t="shared" si="686"/>
        <v>0</v>
      </c>
    </row>
    <row r="851" spans="2:19" outlineLevel="1" x14ac:dyDescent="0.35">
      <c r="B851" s="20" t="s">
        <v>53</v>
      </c>
      <c r="C851" s="215">
        <f>ROUND(C842-C843,0)</f>
        <v>0</v>
      </c>
      <c r="D851" s="215">
        <f t="shared" ref="D851:S851" si="687">ROUND(D842-D843,0)</f>
        <v>0</v>
      </c>
      <c r="E851" s="215">
        <f t="shared" si="687"/>
        <v>0</v>
      </c>
      <c r="F851" s="215">
        <f t="shared" si="687"/>
        <v>0</v>
      </c>
      <c r="G851" s="215">
        <f t="shared" ca="1" si="687"/>
        <v>0</v>
      </c>
      <c r="H851" s="215">
        <f t="shared" ca="1" si="687"/>
        <v>0</v>
      </c>
      <c r="I851" s="215">
        <f t="shared" ca="1" si="687"/>
        <v>0</v>
      </c>
      <c r="J851" s="215">
        <f t="shared" ca="1" si="687"/>
        <v>0</v>
      </c>
      <c r="K851" s="215">
        <f t="shared" ca="1" si="687"/>
        <v>0</v>
      </c>
      <c r="L851" s="215">
        <f t="shared" ca="1" si="687"/>
        <v>0</v>
      </c>
      <c r="M851" s="215">
        <f t="shared" ca="1" si="687"/>
        <v>0</v>
      </c>
      <c r="N851" s="215">
        <f t="shared" ca="1" si="687"/>
        <v>0</v>
      </c>
      <c r="O851" s="215">
        <f t="shared" ca="1" si="687"/>
        <v>0</v>
      </c>
      <c r="P851" s="215">
        <f t="shared" ca="1" si="687"/>
        <v>0</v>
      </c>
      <c r="Q851" s="215">
        <f t="shared" ca="1" si="687"/>
        <v>0</v>
      </c>
      <c r="R851" s="215">
        <f t="shared" ca="1" si="687"/>
        <v>0</v>
      </c>
      <c r="S851" s="215">
        <f t="shared" ca="1" si="687"/>
        <v>0</v>
      </c>
    </row>
    <row r="852" spans="2:19" outlineLevel="1" x14ac:dyDescent="0.35">
      <c r="B852" s="20" t="s">
        <v>54</v>
      </c>
      <c r="C852" s="189">
        <f t="shared" ref="C852:F854" si="688">C726</f>
        <v>0</v>
      </c>
      <c r="D852" s="189">
        <f t="shared" si="688"/>
        <v>0</v>
      </c>
      <c r="E852" s="189">
        <f t="shared" si="688"/>
        <v>0</v>
      </c>
      <c r="F852" s="189">
        <f t="shared" si="688"/>
        <v>0</v>
      </c>
      <c r="G852" s="189">
        <f t="shared" ref="G852:S854" ca="1" si="689">ROUND(G726+C625,0)</f>
        <v>0</v>
      </c>
      <c r="H852" s="189">
        <f t="shared" ca="1" si="689"/>
        <v>0</v>
      </c>
      <c r="I852" s="189">
        <f t="shared" ca="1" si="689"/>
        <v>0</v>
      </c>
      <c r="J852" s="189">
        <f t="shared" ca="1" si="689"/>
        <v>0</v>
      </c>
      <c r="K852" s="189">
        <f t="shared" ca="1" si="689"/>
        <v>0</v>
      </c>
      <c r="L852" s="189">
        <f t="shared" ca="1" si="689"/>
        <v>0</v>
      </c>
      <c r="M852" s="189">
        <f t="shared" ca="1" si="689"/>
        <v>0</v>
      </c>
      <c r="N852" s="189">
        <f t="shared" ca="1" si="689"/>
        <v>0</v>
      </c>
      <c r="O852" s="189">
        <f t="shared" ca="1" si="689"/>
        <v>0</v>
      </c>
      <c r="P852" s="189">
        <f t="shared" ca="1" si="689"/>
        <v>0</v>
      </c>
      <c r="Q852" s="189">
        <f t="shared" ca="1" si="689"/>
        <v>0</v>
      </c>
      <c r="R852" s="189">
        <f t="shared" ca="1" si="689"/>
        <v>0</v>
      </c>
      <c r="S852" s="189">
        <f t="shared" ca="1" si="689"/>
        <v>0</v>
      </c>
    </row>
    <row r="853" spans="2:19" outlineLevel="1" x14ac:dyDescent="0.35">
      <c r="B853" s="33" t="s">
        <v>156</v>
      </c>
      <c r="C853" s="189">
        <f t="shared" si="688"/>
        <v>0</v>
      </c>
      <c r="D853" s="189">
        <f t="shared" si="688"/>
        <v>0</v>
      </c>
      <c r="E853" s="189">
        <f t="shared" si="688"/>
        <v>0</v>
      </c>
      <c r="F853" s="189">
        <f t="shared" si="688"/>
        <v>0</v>
      </c>
      <c r="G853" s="189">
        <f t="shared" ca="1" si="689"/>
        <v>0</v>
      </c>
      <c r="H853" s="189">
        <f t="shared" ca="1" si="689"/>
        <v>0</v>
      </c>
      <c r="I853" s="189">
        <f t="shared" ca="1" si="689"/>
        <v>0</v>
      </c>
      <c r="J853" s="189">
        <f t="shared" ca="1" si="689"/>
        <v>0</v>
      </c>
      <c r="K853" s="189">
        <f t="shared" ca="1" si="689"/>
        <v>0</v>
      </c>
      <c r="L853" s="189">
        <f t="shared" ca="1" si="689"/>
        <v>0</v>
      </c>
      <c r="M853" s="189">
        <f t="shared" ca="1" si="689"/>
        <v>0</v>
      </c>
      <c r="N853" s="189">
        <f t="shared" ca="1" si="689"/>
        <v>0</v>
      </c>
      <c r="O853" s="189">
        <f t="shared" ca="1" si="689"/>
        <v>0</v>
      </c>
      <c r="P853" s="189">
        <f t="shared" ca="1" si="689"/>
        <v>0</v>
      </c>
      <c r="Q853" s="189">
        <f t="shared" ca="1" si="689"/>
        <v>0</v>
      </c>
      <c r="R853" s="189">
        <f t="shared" ca="1" si="689"/>
        <v>0</v>
      </c>
      <c r="S853" s="189">
        <f t="shared" ca="1" si="689"/>
        <v>0</v>
      </c>
    </row>
    <row r="854" spans="2:19" outlineLevel="1" x14ac:dyDescent="0.35">
      <c r="B854" s="20" t="s">
        <v>55</v>
      </c>
      <c r="C854" s="189">
        <f t="shared" si="688"/>
        <v>0</v>
      </c>
      <c r="D854" s="189">
        <f t="shared" si="688"/>
        <v>0</v>
      </c>
      <c r="E854" s="189">
        <f t="shared" si="688"/>
        <v>0</v>
      </c>
      <c r="F854" s="189">
        <f t="shared" si="688"/>
        <v>0</v>
      </c>
      <c r="G854" s="189">
        <f t="shared" si="689"/>
        <v>0</v>
      </c>
      <c r="H854" s="189">
        <f t="shared" si="689"/>
        <v>0</v>
      </c>
      <c r="I854" s="189">
        <f t="shared" si="689"/>
        <v>0</v>
      </c>
      <c r="J854" s="189">
        <f t="shared" si="689"/>
        <v>0</v>
      </c>
      <c r="K854" s="189">
        <f t="shared" si="689"/>
        <v>0</v>
      </c>
      <c r="L854" s="189">
        <f t="shared" si="689"/>
        <v>0</v>
      </c>
      <c r="M854" s="189">
        <f t="shared" si="689"/>
        <v>0</v>
      </c>
      <c r="N854" s="189">
        <f t="shared" si="689"/>
        <v>0</v>
      </c>
      <c r="O854" s="189">
        <f t="shared" si="689"/>
        <v>0</v>
      </c>
      <c r="P854" s="189">
        <f t="shared" si="689"/>
        <v>0</v>
      </c>
      <c r="Q854" s="189">
        <f t="shared" si="689"/>
        <v>0</v>
      </c>
      <c r="R854" s="189">
        <f t="shared" si="689"/>
        <v>0</v>
      </c>
      <c r="S854" s="189">
        <f t="shared" si="689"/>
        <v>0</v>
      </c>
    </row>
    <row r="855" spans="2:19" outlineLevel="1" x14ac:dyDescent="0.35">
      <c r="B855" s="20" t="s">
        <v>56</v>
      </c>
      <c r="C855" s="215">
        <f>ROUND(C851+C852-C854,0)</f>
        <v>0</v>
      </c>
      <c r="D855" s="215">
        <f t="shared" ref="D855:S855" si="690">ROUND(D851+D852-D854,0)</f>
        <v>0</v>
      </c>
      <c r="E855" s="215">
        <f t="shared" si="690"/>
        <v>0</v>
      </c>
      <c r="F855" s="215">
        <f t="shared" si="690"/>
        <v>0</v>
      </c>
      <c r="G855" s="215">
        <f t="shared" ca="1" si="690"/>
        <v>0</v>
      </c>
      <c r="H855" s="215">
        <f t="shared" ca="1" si="690"/>
        <v>0</v>
      </c>
      <c r="I855" s="215">
        <f t="shared" ca="1" si="690"/>
        <v>0</v>
      </c>
      <c r="J855" s="215">
        <f t="shared" ca="1" si="690"/>
        <v>0</v>
      </c>
      <c r="K855" s="215">
        <f t="shared" ca="1" si="690"/>
        <v>0</v>
      </c>
      <c r="L855" s="215">
        <f t="shared" ca="1" si="690"/>
        <v>0</v>
      </c>
      <c r="M855" s="215">
        <f t="shared" ca="1" si="690"/>
        <v>0</v>
      </c>
      <c r="N855" s="215">
        <f t="shared" ca="1" si="690"/>
        <v>0</v>
      </c>
      <c r="O855" s="215">
        <f t="shared" ca="1" si="690"/>
        <v>0</v>
      </c>
      <c r="P855" s="215">
        <f t="shared" ca="1" si="690"/>
        <v>0</v>
      </c>
      <c r="Q855" s="215">
        <f t="shared" ca="1" si="690"/>
        <v>0</v>
      </c>
      <c r="R855" s="215">
        <f t="shared" ca="1" si="690"/>
        <v>0</v>
      </c>
      <c r="S855" s="215">
        <f t="shared" ca="1" si="690"/>
        <v>0</v>
      </c>
    </row>
    <row r="856" spans="2:19" outlineLevel="1" x14ac:dyDescent="0.35">
      <c r="B856" s="20" t="s">
        <v>57</v>
      </c>
      <c r="C856" s="189">
        <f t="shared" ref="C856:F858" si="691">C730</f>
        <v>0</v>
      </c>
      <c r="D856" s="189">
        <f t="shared" si="691"/>
        <v>0</v>
      </c>
      <c r="E856" s="189">
        <f t="shared" si="691"/>
        <v>0</v>
      </c>
      <c r="F856" s="189">
        <f t="shared" si="691"/>
        <v>0</v>
      </c>
      <c r="G856" s="189">
        <f t="shared" ref="G856:S858" si="692">ROUND(G730+C629,0)</f>
        <v>0</v>
      </c>
      <c r="H856" s="189">
        <f t="shared" si="692"/>
        <v>0</v>
      </c>
      <c r="I856" s="189">
        <f t="shared" si="692"/>
        <v>0</v>
      </c>
      <c r="J856" s="189">
        <f t="shared" si="692"/>
        <v>0</v>
      </c>
      <c r="K856" s="189">
        <f t="shared" si="692"/>
        <v>0</v>
      </c>
      <c r="L856" s="189">
        <f t="shared" si="692"/>
        <v>0</v>
      </c>
      <c r="M856" s="189">
        <f t="shared" si="692"/>
        <v>0</v>
      </c>
      <c r="N856" s="189">
        <f t="shared" si="692"/>
        <v>0</v>
      </c>
      <c r="O856" s="189">
        <f t="shared" si="692"/>
        <v>0</v>
      </c>
      <c r="P856" s="189">
        <f t="shared" si="692"/>
        <v>0</v>
      </c>
      <c r="Q856" s="189">
        <f t="shared" si="692"/>
        <v>0</v>
      </c>
      <c r="R856" s="189">
        <f t="shared" si="692"/>
        <v>0</v>
      </c>
      <c r="S856" s="189">
        <f t="shared" si="692"/>
        <v>0</v>
      </c>
    </row>
    <row r="857" spans="2:19" outlineLevel="1" x14ac:dyDescent="0.35">
      <c r="B857" s="20" t="s">
        <v>58</v>
      </c>
      <c r="C857" s="189">
        <f t="shared" si="691"/>
        <v>0</v>
      </c>
      <c r="D857" s="189">
        <f t="shared" si="691"/>
        <v>0</v>
      </c>
      <c r="E857" s="189">
        <f t="shared" si="691"/>
        <v>0</v>
      </c>
      <c r="F857" s="189">
        <f t="shared" si="691"/>
        <v>0</v>
      </c>
      <c r="G857" s="189">
        <f t="shared" si="692"/>
        <v>0</v>
      </c>
      <c r="H857" s="189">
        <f t="shared" si="692"/>
        <v>0</v>
      </c>
      <c r="I857" s="189">
        <f t="shared" si="692"/>
        <v>0</v>
      </c>
      <c r="J857" s="189">
        <f t="shared" si="692"/>
        <v>0</v>
      </c>
      <c r="K857" s="189">
        <f t="shared" si="692"/>
        <v>0</v>
      </c>
      <c r="L857" s="189">
        <f t="shared" si="692"/>
        <v>0</v>
      </c>
      <c r="M857" s="189">
        <f t="shared" si="692"/>
        <v>0</v>
      </c>
      <c r="N857" s="189">
        <f t="shared" si="692"/>
        <v>0</v>
      </c>
      <c r="O857" s="189">
        <f t="shared" si="692"/>
        <v>0</v>
      </c>
      <c r="P857" s="189">
        <f t="shared" si="692"/>
        <v>0</v>
      </c>
      <c r="Q857" s="189">
        <f t="shared" si="692"/>
        <v>0</v>
      </c>
      <c r="R857" s="189">
        <f t="shared" si="692"/>
        <v>0</v>
      </c>
      <c r="S857" s="189">
        <f t="shared" si="692"/>
        <v>0</v>
      </c>
    </row>
    <row r="858" spans="2:19" outlineLevel="1" x14ac:dyDescent="0.35">
      <c r="B858" s="33" t="s">
        <v>157</v>
      </c>
      <c r="C858" s="189">
        <f t="shared" si="691"/>
        <v>0</v>
      </c>
      <c r="D858" s="189">
        <f t="shared" si="691"/>
        <v>0</v>
      </c>
      <c r="E858" s="189">
        <f t="shared" si="691"/>
        <v>0</v>
      </c>
      <c r="F858" s="189">
        <f t="shared" si="691"/>
        <v>0</v>
      </c>
      <c r="G858" s="189">
        <f t="shared" si="692"/>
        <v>0</v>
      </c>
      <c r="H858" s="189">
        <f t="shared" si="692"/>
        <v>0</v>
      </c>
      <c r="I858" s="189">
        <f t="shared" si="692"/>
        <v>0</v>
      </c>
      <c r="J858" s="189">
        <f t="shared" si="692"/>
        <v>0</v>
      </c>
      <c r="K858" s="189">
        <f t="shared" si="692"/>
        <v>0</v>
      </c>
      <c r="L858" s="189">
        <f t="shared" si="692"/>
        <v>0</v>
      </c>
      <c r="M858" s="189">
        <f t="shared" si="692"/>
        <v>0</v>
      </c>
      <c r="N858" s="189">
        <f t="shared" si="692"/>
        <v>0</v>
      </c>
      <c r="O858" s="189">
        <f t="shared" si="692"/>
        <v>0</v>
      </c>
      <c r="P858" s="189">
        <f t="shared" si="692"/>
        <v>0</v>
      </c>
      <c r="Q858" s="189">
        <f t="shared" si="692"/>
        <v>0</v>
      </c>
      <c r="R858" s="189">
        <f t="shared" si="692"/>
        <v>0</v>
      </c>
      <c r="S858" s="189">
        <f t="shared" si="692"/>
        <v>0</v>
      </c>
    </row>
    <row r="859" spans="2:19" outlineLevel="1" x14ac:dyDescent="0.35">
      <c r="B859" s="20" t="s">
        <v>59</v>
      </c>
      <c r="C859" s="215">
        <f>ROUND(C855+C856-C857,0)</f>
        <v>0</v>
      </c>
      <c r="D859" s="215">
        <f t="shared" ref="D859:S859" si="693">ROUND(D855+D856-D857,0)</f>
        <v>0</v>
      </c>
      <c r="E859" s="215">
        <f t="shared" si="693"/>
        <v>0</v>
      </c>
      <c r="F859" s="215">
        <f t="shared" si="693"/>
        <v>0</v>
      </c>
      <c r="G859" s="215">
        <f t="shared" ca="1" si="693"/>
        <v>0</v>
      </c>
      <c r="H859" s="215">
        <f t="shared" ca="1" si="693"/>
        <v>0</v>
      </c>
      <c r="I859" s="215">
        <f t="shared" ca="1" si="693"/>
        <v>0</v>
      </c>
      <c r="J859" s="215">
        <f t="shared" ca="1" si="693"/>
        <v>0</v>
      </c>
      <c r="K859" s="215">
        <f t="shared" ca="1" si="693"/>
        <v>0</v>
      </c>
      <c r="L859" s="215">
        <f t="shared" ca="1" si="693"/>
        <v>0</v>
      </c>
      <c r="M859" s="215">
        <f t="shared" ca="1" si="693"/>
        <v>0</v>
      </c>
      <c r="N859" s="215">
        <f t="shared" ca="1" si="693"/>
        <v>0</v>
      </c>
      <c r="O859" s="215">
        <f t="shared" ca="1" si="693"/>
        <v>0</v>
      </c>
      <c r="P859" s="215">
        <f t="shared" ca="1" si="693"/>
        <v>0</v>
      </c>
      <c r="Q859" s="215">
        <f t="shared" ca="1" si="693"/>
        <v>0</v>
      </c>
      <c r="R859" s="215">
        <f t="shared" ca="1" si="693"/>
        <v>0</v>
      </c>
      <c r="S859" s="215">
        <f t="shared" ca="1" si="693"/>
        <v>0</v>
      </c>
    </row>
    <row r="860" spans="2:19" outlineLevel="1" x14ac:dyDescent="0.35">
      <c r="B860" s="20" t="s">
        <v>60</v>
      </c>
      <c r="C860" s="189">
        <f>C734</f>
        <v>0</v>
      </c>
      <c r="D860" s="189">
        <f>D734</f>
        <v>0</v>
      </c>
      <c r="E860" s="189">
        <f>E734</f>
        <v>0</v>
      </c>
      <c r="F860" s="189">
        <f>F734</f>
        <v>0</v>
      </c>
      <c r="G860" s="189">
        <f t="shared" ref="G860:S861" si="694">ROUND(G734+C633,0)</f>
        <v>0</v>
      </c>
      <c r="H860" s="189">
        <f t="shared" si="694"/>
        <v>0</v>
      </c>
      <c r="I860" s="189">
        <f t="shared" si="694"/>
        <v>0</v>
      </c>
      <c r="J860" s="189">
        <f t="shared" si="694"/>
        <v>0</v>
      </c>
      <c r="K860" s="189">
        <f t="shared" si="694"/>
        <v>0</v>
      </c>
      <c r="L860" s="189">
        <f t="shared" si="694"/>
        <v>0</v>
      </c>
      <c r="M860" s="189">
        <f t="shared" si="694"/>
        <v>0</v>
      </c>
      <c r="N860" s="189">
        <f t="shared" si="694"/>
        <v>0</v>
      </c>
      <c r="O860" s="189">
        <f t="shared" si="694"/>
        <v>0</v>
      </c>
      <c r="P860" s="189">
        <f t="shared" si="694"/>
        <v>0</v>
      </c>
      <c r="Q860" s="189">
        <f t="shared" si="694"/>
        <v>0</v>
      </c>
      <c r="R860" s="189">
        <f t="shared" si="694"/>
        <v>0</v>
      </c>
      <c r="S860" s="189">
        <f t="shared" si="694"/>
        <v>0</v>
      </c>
    </row>
    <row r="861" spans="2:19" outlineLevel="1" x14ac:dyDescent="0.35">
      <c r="B861" s="20" t="s">
        <v>61</v>
      </c>
      <c r="C861" s="215">
        <f>ROUND(C859-C860,0)</f>
        <v>0</v>
      </c>
      <c r="D861" s="189">
        <f t="shared" ref="D861:F863" si="695">D735</f>
        <v>0</v>
      </c>
      <c r="E861" s="189">
        <f t="shared" si="695"/>
        <v>0</v>
      </c>
      <c r="F861" s="189">
        <f t="shared" si="695"/>
        <v>0</v>
      </c>
      <c r="G861" s="189">
        <f t="shared" ca="1" si="694"/>
        <v>0</v>
      </c>
      <c r="H861" s="189">
        <f t="shared" ca="1" si="694"/>
        <v>0</v>
      </c>
      <c r="I861" s="189">
        <f t="shared" ca="1" si="694"/>
        <v>0</v>
      </c>
      <c r="J861" s="189">
        <f t="shared" ca="1" si="694"/>
        <v>0</v>
      </c>
      <c r="K861" s="189">
        <f t="shared" ca="1" si="694"/>
        <v>0</v>
      </c>
      <c r="L861" s="189">
        <f t="shared" ca="1" si="694"/>
        <v>0</v>
      </c>
      <c r="M861" s="189">
        <f t="shared" ca="1" si="694"/>
        <v>0</v>
      </c>
      <c r="N861" s="189">
        <f t="shared" ca="1" si="694"/>
        <v>0</v>
      </c>
      <c r="O861" s="189">
        <f t="shared" ca="1" si="694"/>
        <v>0</v>
      </c>
      <c r="P861" s="189">
        <f t="shared" ca="1" si="694"/>
        <v>0</v>
      </c>
      <c r="Q861" s="189">
        <f t="shared" ca="1" si="694"/>
        <v>0</v>
      </c>
      <c r="R861" s="189">
        <f t="shared" ca="1" si="694"/>
        <v>0</v>
      </c>
      <c r="S861" s="189">
        <f t="shared" ca="1" si="694"/>
        <v>0</v>
      </c>
    </row>
    <row r="862" spans="2:19" outlineLevel="1" x14ac:dyDescent="0.35">
      <c r="B862" s="29" t="s">
        <v>62</v>
      </c>
      <c r="C862" s="216">
        <f>C736</f>
        <v>0</v>
      </c>
      <c r="D862" s="216">
        <f t="shared" si="695"/>
        <v>0</v>
      </c>
      <c r="E862" s="216">
        <f t="shared" si="695"/>
        <v>0</v>
      </c>
      <c r="F862" s="216">
        <f t="shared" si="695"/>
        <v>0</v>
      </c>
      <c r="G862" s="1">
        <f t="shared" ref="G862:S862" ca="1" si="696">IF((G861-G853)&gt;0,ROUND((G861-G853)*CIT,0),0)</f>
        <v>0</v>
      </c>
      <c r="H862" s="1">
        <f t="shared" ca="1" si="696"/>
        <v>0</v>
      </c>
      <c r="I862" s="1">
        <f t="shared" ca="1" si="696"/>
        <v>0</v>
      </c>
      <c r="J862" s="1">
        <f t="shared" ca="1" si="696"/>
        <v>0</v>
      </c>
      <c r="K862" s="1">
        <f t="shared" ca="1" si="696"/>
        <v>0</v>
      </c>
      <c r="L862" s="1">
        <f t="shared" ca="1" si="696"/>
        <v>0</v>
      </c>
      <c r="M862" s="1">
        <f t="shared" ca="1" si="696"/>
        <v>0</v>
      </c>
      <c r="N862" s="1">
        <f t="shared" ca="1" si="696"/>
        <v>0</v>
      </c>
      <c r="O862" s="1">
        <f t="shared" ca="1" si="696"/>
        <v>0</v>
      </c>
      <c r="P862" s="1">
        <f t="shared" ca="1" si="696"/>
        <v>0</v>
      </c>
      <c r="Q862" s="1">
        <f t="shared" ca="1" si="696"/>
        <v>0</v>
      </c>
      <c r="R862" s="1">
        <f t="shared" ca="1" si="696"/>
        <v>0</v>
      </c>
      <c r="S862" s="1">
        <f t="shared" ca="1" si="696"/>
        <v>0</v>
      </c>
    </row>
    <row r="863" spans="2:19" outlineLevel="1" x14ac:dyDescent="0.35">
      <c r="B863" s="16" t="s">
        <v>63</v>
      </c>
      <c r="C863" s="189">
        <f>C737</f>
        <v>0</v>
      </c>
      <c r="D863" s="189">
        <f t="shared" si="695"/>
        <v>0</v>
      </c>
      <c r="E863" s="189">
        <f t="shared" si="695"/>
        <v>0</v>
      </c>
      <c r="F863" s="189">
        <f t="shared" si="695"/>
        <v>0</v>
      </c>
      <c r="G863" s="189">
        <f t="shared" ref="G863:S863" si="697">ROUND(G737+C636,0)</f>
        <v>0</v>
      </c>
      <c r="H863" s="189">
        <f t="shared" si="697"/>
        <v>0</v>
      </c>
      <c r="I863" s="189">
        <f t="shared" si="697"/>
        <v>0</v>
      </c>
      <c r="J863" s="189">
        <f t="shared" si="697"/>
        <v>0</v>
      </c>
      <c r="K863" s="189">
        <f t="shared" si="697"/>
        <v>0</v>
      </c>
      <c r="L863" s="189">
        <f t="shared" si="697"/>
        <v>0</v>
      </c>
      <c r="M863" s="189">
        <f t="shared" si="697"/>
        <v>0</v>
      </c>
      <c r="N863" s="189">
        <f t="shared" si="697"/>
        <v>0</v>
      </c>
      <c r="O863" s="189">
        <f t="shared" si="697"/>
        <v>0</v>
      </c>
      <c r="P863" s="189">
        <f t="shared" si="697"/>
        <v>0</v>
      </c>
      <c r="Q863" s="189">
        <f t="shared" si="697"/>
        <v>0</v>
      </c>
      <c r="R863" s="189">
        <f t="shared" si="697"/>
        <v>0</v>
      </c>
      <c r="S863" s="189">
        <f t="shared" si="697"/>
        <v>0</v>
      </c>
    </row>
    <row r="864" spans="2:19" outlineLevel="1" x14ac:dyDescent="0.35">
      <c r="B864" s="20" t="s">
        <v>64</v>
      </c>
      <c r="C864" s="215">
        <f>ROUND(C861-C862-C863,0)</f>
        <v>0</v>
      </c>
      <c r="D864" s="215">
        <f t="shared" ref="D864:S864" si="698">ROUND(D861-D862-D863,0)</f>
        <v>0</v>
      </c>
      <c r="E864" s="215">
        <f t="shared" si="698"/>
        <v>0</v>
      </c>
      <c r="F864" s="215">
        <f t="shared" si="698"/>
        <v>0</v>
      </c>
      <c r="G864" s="215">
        <f t="shared" ca="1" si="698"/>
        <v>0</v>
      </c>
      <c r="H864" s="215">
        <f t="shared" ca="1" si="698"/>
        <v>0</v>
      </c>
      <c r="I864" s="215">
        <f t="shared" ca="1" si="698"/>
        <v>0</v>
      </c>
      <c r="J864" s="215">
        <f t="shared" ca="1" si="698"/>
        <v>0</v>
      </c>
      <c r="K864" s="215">
        <f t="shared" ca="1" si="698"/>
        <v>0</v>
      </c>
      <c r="L864" s="215">
        <f t="shared" ca="1" si="698"/>
        <v>0</v>
      </c>
      <c r="M864" s="215">
        <f t="shared" ca="1" si="698"/>
        <v>0</v>
      </c>
      <c r="N864" s="215">
        <f t="shared" ca="1" si="698"/>
        <v>0</v>
      </c>
      <c r="O864" s="215">
        <f t="shared" ca="1" si="698"/>
        <v>0</v>
      </c>
      <c r="P864" s="215">
        <f t="shared" ca="1" si="698"/>
        <v>0</v>
      </c>
      <c r="Q864" s="215">
        <f t="shared" ca="1" si="698"/>
        <v>0</v>
      </c>
      <c r="R864" s="215">
        <f t="shared" ca="1" si="698"/>
        <v>0</v>
      </c>
      <c r="S864" s="215">
        <f t="shared" ca="1" si="698"/>
        <v>0</v>
      </c>
    </row>
    <row r="865" spans="2:19" x14ac:dyDescent="0.35">
      <c r="C865" s="189"/>
      <c r="D865" s="189"/>
      <c r="E865" s="189"/>
      <c r="F865" s="189"/>
      <c r="G865" s="189"/>
    </row>
    <row r="866" spans="2:19" x14ac:dyDescent="0.35">
      <c r="B866" s="18" t="s">
        <v>161</v>
      </c>
      <c r="C866" s="18" t="e">
        <f>C$670</f>
        <v>#N/A</v>
      </c>
      <c r="D866" s="18" t="e">
        <f t="shared" ref="D866:S866" si="699">D$670</f>
        <v>#N/A</v>
      </c>
      <c r="E866" s="18" t="e">
        <f t="shared" si="699"/>
        <v>#N/A</v>
      </c>
      <c r="F866" s="18" t="e">
        <f t="shared" si="699"/>
        <v>#N/A</v>
      </c>
      <c r="G866" s="18" t="e">
        <f t="shared" si="699"/>
        <v>#N/A</v>
      </c>
      <c r="H866" s="18" t="e">
        <f t="shared" si="699"/>
        <v>#N/A</v>
      </c>
      <c r="I866" s="18" t="e">
        <f t="shared" si="699"/>
        <v>#N/A</v>
      </c>
      <c r="J866" s="18" t="e">
        <f t="shared" si="699"/>
        <v>#N/A</v>
      </c>
      <c r="K866" s="18" t="e">
        <f t="shared" si="699"/>
        <v>#N/A</v>
      </c>
      <c r="L866" s="18" t="e">
        <f t="shared" si="699"/>
        <v>#N/A</v>
      </c>
      <c r="M866" s="18" t="e">
        <f t="shared" si="699"/>
        <v>#N/A</v>
      </c>
      <c r="N866" s="18" t="e">
        <f t="shared" si="699"/>
        <v>#N/A</v>
      </c>
      <c r="O866" s="18" t="e">
        <f t="shared" si="699"/>
        <v>#N/A</v>
      </c>
      <c r="P866" s="18" t="e">
        <f t="shared" si="699"/>
        <v>#N/A</v>
      </c>
      <c r="Q866" s="18" t="e">
        <f t="shared" si="699"/>
        <v>#N/A</v>
      </c>
      <c r="R866" s="18" t="e">
        <f t="shared" si="699"/>
        <v>#N/A</v>
      </c>
      <c r="S866" s="18" t="e">
        <f t="shared" si="699"/>
        <v>#N/A</v>
      </c>
    </row>
    <row r="867" spans="2:19" outlineLevel="1" x14ac:dyDescent="0.35">
      <c r="B867" s="38" t="s">
        <v>71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2:19" outlineLevel="1" x14ac:dyDescent="0.35">
      <c r="B868" s="64" t="s">
        <v>72</v>
      </c>
      <c r="C868" s="65">
        <f>C864</f>
        <v>0</v>
      </c>
      <c r="D868" s="65">
        <f t="shared" ref="D868:S868" si="700">D864</f>
        <v>0</v>
      </c>
      <c r="E868" s="65">
        <f t="shared" si="700"/>
        <v>0</v>
      </c>
      <c r="F868" s="65">
        <f t="shared" si="700"/>
        <v>0</v>
      </c>
      <c r="G868" s="65">
        <f t="shared" ca="1" si="700"/>
        <v>0</v>
      </c>
      <c r="H868" s="65">
        <f t="shared" ca="1" si="700"/>
        <v>0</v>
      </c>
      <c r="I868" s="65">
        <f t="shared" ca="1" si="700"/>
        <v>0</v>
      </c>
      <c r="J868" s="65">
        <f t="shared" ca="1" si="700"/>
        <v>0</v>
      </c>
      <c r="K868" s="65">
        <f t="shared" ca="1" si="700"/>
        <v>0</v>
      </c>
      <c r="L868" s="65">
        <f t="shared" ca="1" si="700"/>
        <v>0</v>
      </c>
      <c r="M868" s="65">
        <f t="shared" ca="1" si="700"/>
        <v>0</v>
      </c>
      <c r="N868" s="65">
        <f t="shared" ca="1" si="700"/>
        <v>0</v>
      </c>
      <c r="O868" s="65">
        <f t="shared" ca="1" si="700"/>
        <v>0</v>
      </c>
      <c r="P868" s="65">
        <f t="shared" ca="1" si="700"/>
        <v>0</v>
      </c>
      <c r="Q868" s="65">
        <f t="shared" ca="1" si="700"/>
        <v>0</v>
      </c>
      <c r="R868" s="65">
        <f t="shared" ca="1" si="700"/>
        <v>0</v>
      </c>
      <c r="S868" s="65">
        <f t="shared" ca="1" si="700"/>
        <v>0</v>
      </c>
    </row>
    <row r="869" spans="2:19" outlineLevel="1" x14ac:dyDescent="0.35">
      <c r="B869" s="64" t="s">
        <v>73</v>
      </c>
      <c r="C869" s="65">
        <f>C844</f>
        <v>0</v>
      </c>
      <c r="D869" s="65">
        <f t="shared" ref="D869:S869" si="701">D844</f>
        <v>0</v>
      </c>
      <c r="E869" s="65">
        <f t="shared" si="701"/>
        <v>0</v>
      </c>
      <c r="F869" s="65">
        <f t="shared" si="701"/>
        <v>0</v>
      </c>
      <c r="G869" s="65">
        <f t="shared" ca="1" si="701"/>
        <v>0</v>
      </c>
      <c r="H869" s="65">
        <f t="shared" ca="1" si="701"/>
        <v>0</v>
      </c>
      <c r="I869" s="65">
        <f t="shared" ca="1" si="701"/>
        <v>0</v>
      </c>
      <c r="J869" s="65">
        <f t="shared" ca="1" si="701"/>
        <v>0</v>
      </c>
      <c r="K869" s="65">
        <f t="shared" ca="1" si="701"/>
        <v>0</v>
      </c>
      <c r="L869" s="65">
        <f t="shared" ca="1" si="701"/>
        <v>0</v>
      </c>
      <c r="M869" s="65">
        <f t="shared" ca="1" si="701"/>
        <v>0</v>
      </c>
      <c r="N869" s="65">
        <f t="shared" ca="1" si="701"/>
        <v>0</v>
      </c>
      <c r="O869" s="65">
        <f t="shared" ca="1" si="701"/>
        <v>0</v>
      </c>
      <c r="P869" s="65">
        <f t="shared" ca="1" si="701"/>
        <v>0</v>
      </c>
      <c r="Q869" s="65">
        <f t="shared" ca="1" si="701"/>
        <v>0</v>
      </c>
      <c r="R869" s="65">
        <f t="shared" ca="1" si="701"/>
        <v>0</v>
      </c>
      <c r="S869" s="65">
        <f t="shared" ca="1" si="701"/>
        <v>0</v>
      </c>
    </row>
    <row r="870" spans="2:19" outlineLevel="1" x14ac:dyDescent="0.35">
      <c r="B870" s="64" t="s">
        <v>74</v>
      </c>
      <c r="C870" s="64"/>
      <c r="D870" s="65">
        <f t="shared" ref="D870:E870" si="702">ROUND(C812-D812,0)</f>
        <v>0</v>
      </c>
      <c r="E870" s="65">
        <f t="shared" si="702"/>
        <v>0</v>
      </c>
      <c r="F870" s="65">
        <f>ROUND(E812-F812,0)</f>
        <v>0</v>
      </c>
      <c r="G870" s="205">
        <f ca="1">ROUND(E812-G812,0)</f>
        <v>0</v>
      </c>
      <c r="H870" s="65">
        <f ca="1">ROUND(G812-H812,0)</f>
        <v>0</v>
      </c>
      <c r="I870" s="65">
        <f t="shared" ref="I870:S870" ca="1" si="703">ROUND(H812-I812,0)</f>
        <v>0</v>
      </c>
      <c r="J870" s="65">
        <f t="shared" ca="1" si="703"/>
        <v>0</v>
      </c>
      <c r="K870" s="65">
        <f t="shared" ca="1" si="703"/>
        <v>0</v>
      </c>
      <c r="L870" s="65">
        <f t="shared" ca="1" si="703"/>
        <v>0</v>
      </c>
      <c r="M870" s="65">
        <f t="shared" ca="1" si="703"/>
        <v>0</v>
      </c>
      <c r="N870" s="65">
        <f t="shared" ca="1" si="703"/>
        <v>0</v>
      </c>
      <c r="O870" s="65">
        <f t="shared" ca="1" si="703"/>
        <v>0</v>
      </c>
      <c r="P870" s="65">
        <f t="shared" ca="1" si="703"/>
        <v>0</v>
      </c>
      <c r="Q870" s="65">
        <f t="shared" ca="1" si="703"/>
        <v>0</v>
      </c>
      <c r="R870" s="65">
        <f t="shared" ca="1" si="703"/>
        <v>0</v>
      </c>
      <c r="S870" s="65">
        <f t="shared" ca="1" si="703"/>
        <v>0</v>
      </c>
    </row>
    <row r="871" spans="2:19" outlineLevel="1" x14ac:dyDescent="0.35">
      <c r="B871" s="64" t="s">
        <v>75</v>
      </c>
      <c r="C871" s="64"/>
      <c r="D871" s="65">
        <f t="shared" ref="D871:E871" si="704">ROUND(C813-D813,0)</f>
        <v>0</v>
      </c>
      <c r="E871" s="65">
        <f t="shared" si="704"/>
        <v>0</v>
      </c>
      <c r="F871" s="65">
        <f>ROUND(E813-F813,0)</f>
        <v>0</v>
      </c>
      <c r="G871" s="205">
        <f>ROUND(E813-G813,0)</f>
        <v>0</v>
      </c>
      <c r="H871" s="65">
        <f>ROUND(G813-H813,0)</f>
        <v>0</v>
      </c>
      <c r="I871" s="65">
        <f t="shared" ref="I871:S871" si="705">ROUND(H813-I813,0)</f>
        <v>0</v>
      </c>
      <c r="J871" s="65">
        <f t="shared" si="705"/>
        <v>0</v>
      </c>
      <c r="K871" s="65">
        <f t="shared" si="705"/>
        <v>0</v>
      </c>
      <c r="L871" s="65">
        <f t="shared" si="705"/>
        <v>0</v>
      </c>
      <c r="M871" s="65">
        <f t="shared" si="705"/>
        <v>0</v>
      </c>
      <c r="N871" s="65">
        <f t="shared" si="705"/>
        <v>0</v>
      </c>
      <c r="O871" s="65">
        <f t="shared" si="705"/>
        <v>0</v>
      </c>
      <c r="P871" s="65">
        <f t="shared" si="705"/>
        <v>0</v>
      </c>
      <c r="Q871" s="65">
        <f t="shared" si="705"/>
        <v>0</v>
      </c>
      <c r="R871" s="65">
        <f t="shared" si="705"/>
        <v>0</v>
      </c>
      <c r="S871" s="65">
        <f t="shared" si="705"/>
        <v>0</v>
      </c>
    </row>
    <row r="872" spans="2:19" outlineLevel="1" x14ac:dyDescent="0.35">
      <c r="B872" s="64" t="s">
        <v>76</v>
      </c>
      <c r="C872" s="64"/>
      <c r="D872" s="64">
        <f>ROUND((D832-C832)-(D833-C833),0)</f>
        <v>0</v>
      </c>
      <c r="E872" s="64">
        <f>ROUND((E832-D832)-(E833-D833),0)</f>
        <v>0</v>
      </c>
      <c r="F872" s="64">
        <f>ROUND((F832-E832)-(F833-E833),0)</f>
        <v>0</v>
      </c>
      <c r="G872" s="205">
        <f ca="1">ROUND((G832-E832)-(G833-E833),0)</f>
        <v>0</v>
      </c>
      <c r="H872" s="64">
        <f ca="1">ROUND((H832-G832)-(H833-G833),0)</f>
        <v>0</v>
      </c>
      <c r="I872" s="64">
        <f t="shared" ref="I872:S872" ca="1" si="706">ROUND((I832-H832)-(I833-H833),0)</f>
        <v>0</v>
      </c>
      <c r="J872" s="64">
        <f t="shared" ca="1" si="706"/>
        <v>0</v>
      </c>
      <c r="K872" s="64">
        <f t="shared" ca="1" si="706"/>
        <v>0</v>
      </c>
      <c r="L872" s="64">
        <f t="shared" ca="1" si="706"/>
        <v>0</v>
      </c>
      <c r="M872" s="64">
        <f t="shared" ca="1" si="706"/>
        <v>0</v>
      </c>
      <c r="N872" s="64">
        <f t="shared" ca="1" si="706"/>
        <v>0</v>
      </c>
      <c r="O872" s="64">
        <f t="shared" ca="1" si="706"/>
        <v>0</v>
      </c>
      <c r="P872" s="64">
        <f t="shared" ca="1" si="706"/>
        <v>0</v>
      </c>
      <c r="Q872" s="64">
        <f t="shared" ca="1" si="706"/>
        <v>0</v>
      </c>
      <c r="R872" s="64">
        <f t="shared" ca="1" si="706"/>
        <v>0</v>
      </c>
      <c r="S872" s="64">
        <f t="shared" ca="1" si="706"/>
        <v>0</v>
      </c>
    </row>
    <row r="873" spans="2:19" outlineLevel="1" x14ac:dyDescent="0.35">
      <c r="B873" s="64" t="s">
        <v>77</v>
      </c>
      <c r="C873" s="64"/>
      <c r="D873" s="65">
        <f>ROUND((C810-D810)+(C818-D818)+(D836-C836)-D885,0)</f>
        <v>0</v>
      </c>
      <c r="E873" s="65">
        <f t="shared" ref="E873:S873" si="707">ROUND((D810-E810)+(D818-E818)+(E836-D836)-E885,0)</f>
        <v>0</v>
      </c>
      <c r="F873" s="65">
        <f t="shared" si="707"/>
        <v>0</v>
      </c>
      <c r="G873" s="65">
        <f ca="1">ROUND((E810-G810)+(E818-G818)+(G836-E836)-G885,0)</f>
        <v>0</v>
      </c>
      <c r="H873" s="65">
        <f t="shared" ca="1" si="707"/>
        <v>0</v>
      </c>
      <c r="I873" s="65">
        <f t="shared" ca="1" si="707"/>
        <v>0</v>
      </c>
      <c r="J873" s="65">
        <f t="shared" ca="1" si="707"/>
        <v>0</v>
      </c>
      <c r="K873" s="65">
        <f t="shared" ca="1" si="707"/>
        <v>0</v>
      </c>
      <c r="L873" s="65">
        <f t="shared" ca="1" si="707"/>
        <v>0</v>
      </c>
      <c r="M873" s="65">
        <f t="shared" ca="1" si="707"/>
        <v>0</v>
      </c>
      <c r="N873" s="65">
        <f t="shared" ca="1" si="707"/>
        <v>0</v>
      </c>
      <c r="O873" s="65">
        <f t="shared" ca="1" si="707"/>
        <v>0</v>
      </c>
      <c r="P873" s="65">
        <f t="shared" ca="1" si="707"/>
        <v>0</v>
      </c>
      <c r="Q873" s="65">
        <f t="shared" ca="1" si="707"/>
        <v>0</v>
      </c>
      <c r="R873" s="65">
        <f t="shared" ca="1" si="707"/>
        <v>0</v>
      </c>
      <c r="S873" s="65">
        <f t="shared" ca="1" si="707"/>
        <v>0</v>
      </c>
    </row>
    <row r="874" spans="2:19" outlineLevel="1" x14ac:dyDescent="0.35">
      <c r="B874" s="66" t="s">
        <v>78</v>
      </c>
      <c r="C874" s="66">
        <f>ROUND(C748,0)</f>
        <v>0</v>
      </c>
      <c r="D874" s="66">
        <f>ROUND(D748,0)</f>
        <v>0</v>
      </c>
      <c r="E874" s="66">
        <f>ROUND(E748,0)</f>
        <v>0</v>
      </c>
      <c r="F874" s="66">
        <f>ROUND(F748,0)</f>
        <v>0</v>
      </c>
      <c r="G874" s="217">
        <f t="shared" ref="G874:S874" si="708">ROUND(G748+C647,0)</f>
        <v>0</v>
      </c>
      <c r="H874" s="217">
        <f t="shared" si="708"/>
        <v>0</v>
      </c>
      <c r="I874" s="217">
        <f t="shared" si="708"/>
        <v>0</v>
      </c>
      <c r="J874" s="217">
        <f t="shared" si="708"/>
        <v>0</v>
      </c>
      <c r="K874" s="217">
        <f t="shared" si="708"/>
        <v>0</v>
      </c>
      <c r="L874" s="217">
        <f t="shared" si="708"/>
        <v>0</v>
      </c>
      <c r="M874" s="217">
        <f t="shared" si="708"/>
        <v>0</v>
      </c>
      <c r="N874" s="217">
        <f t="shared" si="708"/>
        <v>0</v>
      </c>
      <c r="O874" s="217">
        <f t="shared" si="708"/>
        <v>0</v>
      </c>
      <c r="P874" s="217">
        <f t="shared" si="708"/>
        <v>0</v>
      </c>
      <c r="Q874" s="217">
        <f t="shared" si="708"/>
        <v>0</v>
      </c>
      <c r="R874" s="217">
        <f t="shared" si="708"/>
        <v>0</v>
      </c>
      <c r="S874" s="217">
        <f t="shared" si="708"/>
        <v>0</v>
      </c>
    </row>
    <row r="875" spans="2:19" outlineLevel="1" x14ac:dyDescent="0.35">
      <c r="B875" s="67" t="s">
        <v>167</v>
      </c>
      <c r="C875" s="68"/>
      <c r="D875" s="69">
        <f>ROUND(SUM(D868:D874),0)</f>
        <v>0</v>
      </c>
      <c r="E875" s="69">
        <f t="shared" ref="E875:S875" si="709">ROUND(SUM(E868:E874),0)</f>
        <v>0</v>
      </c>
      <c r="F875" s="69">
        <f t="shared" si="709"/>
        <v>0</v>
      </c>
      <c r="G875" s="69">
        <f t="shared" ca="1" si="709"/>
        <v>0</v>
      </c>
      <c r="H875" s="69">
        <f t="shared" ca="1" si="709"/>
        <v>0</v>
      </c>
      <c r="I875" s="69">
        <f t="shared" ca="1" si="709"/>
        <v>0</v>
      </c>
      <c r="J875" s="69">
        <f t="shared" ca="1" si="709"/>
        <v>0</v>
      </c>
      <c r="K875" s="69">
        <f t="shared" ca="1" si="709"/>
        <v>0</v>
      </c>
      <c r="L875" s="69">
        <f t="shared" ca="1" si="709"/>
        <v>0</v>
      </c>
      <c r="M875" s="69">
        <f t="shared" ca="1" si="709"/>
        <v>0</v>
      </c>
      <c r="N875" s="69">
        <f t="shared" ca="1" si="709"/>
        <v>0</v>
      </c>
      <c r="O875" s="69">
        <f t="shared" ca="1" si="709"/>
        <v>0</v>
      </c>
      <c r="P875" s="69">
        <f t="shared" ca="1" si="709"/>
        <v>0</v>
      </c>
      <c r="Q875" s="69">
        <f t="shared" ca="1" si="709"/>
        <v>0</v>
      </c>
      <c r="R875" s="69">
        <f t="shared" ca="1" si="709"/>
        <v>0</v>
      </c>
      <c r="S875" s="69">
        <f t="shared" ca="1" si="709"/>
        <v>0</v>
      </c>
    </row>
    <row r="876" spans="2:19" outlineLevel="1" x14ac:dyDescent="0.35">
      <c r="B876" s="38" t="s">
        <v>79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2:19" outlineLevel="1" x14ac:dyDescent="0.35">
      <c r="B877" s="70" t="s">
        <v>169</v>
      </c>
      <c r="C877" s="71">
        <f>C751</f>
        <v>0</v>
      </c>
      <c r="D877" s="71">
        <f t="shared" ref="D877:F877" si="710">D751</f>
        <v>0</v>
      </c>
      <c r="E877" s="71">
        <f t="shared" si="710"/>
        <v>0</v>
      </c>
      <c r="F877" s="71">
        <f t="shared" si="710"/>
        <v>0</v>
      </c>
      <c r="G877" s="218">
        <f t="shared" ref="G877:S878" si="711">G751+C650</f>
        <v>0</v>
      </c>
      <c r="H877" s="218">
        <f t="shared" si="711"/>
        <v>0</v>
      </c>
      <c r="I877" s="218">
        <f t="shared" si="711"/>
        <v>0</v>
      </c>
      <c r="J877" s="218">
        <f t="shared" si="711"/>
        <v>0</v>
      </c>
      <c r="K877" s="218">
        <f t="shared" si="711"/>
        <v>0</v>
      </c>
      <c r="L877" s="218">
        <f t="shared" si="711"/>
        <v>0</v>
      </c>
      <c r="M877" s="218">
        <f t="shared" si="711"/>
        <v>0</v>
      </c>
      <c r="N877" s="218">
        <f t="shared" si="711"/>
        <v>0</v>
      </c>
      <c r="O877" s="218">
        <f t="shared" si="711"/>
        <v>0</v>
      </c>
      <c r="P877" s="218">
        <f t="shared" si="711"/>
        <v>0</v>
      </c>
      <c r="Q877" s="218">
        <f t="shared" si="711"/>
        <v>0</v>
      </c>
      <c r="R877" s="218">
        <f t="shared" si="711"/>
        <v>0</v>
      </c>
      <c r="S877" s="218">
        <f t="shared" si="711"/>
        <v>0</v>
      </c>
    </row>
    <row r="878" spans="2:19" outlineLevel="1" x14ac:dyDescent="0.35">
      <c r="B878" s="72" t="s">
        <v>170</v>
      </c>
      <c r="C878" s="72">
        <f>C752</f>
        <v>0</v>
      </c>
      <c r="D878" s="72">
        <f t="shared" ref="D878:F878" si="712">D752</f>
        <v>0</v>
      </c>
      <c r="E878" s="72">
        <f t="shared" si="712"/>
        <v>0</v>
      </c>
      <c r="F878" s="72">
        <f t="shared" si="712"/>
        <v>0</v>
      </c>
      <c r="G878" s="218">
        <f t="shared" si="711"/>
        <v>0</v>
      </c>
      <c r="H878" s="218">
        <f t="shared" si="711"/>
        <v>0</v>
      </c>
      <c r="I878" s="218">
        <f t="shared" si="711"/>
        <v>0</v>
      </c>
      <c r="J878" s="218">
        <f t="shared" si="711"/>
        <v>0</v>
      </c>
      <c r="K878" s="218">
        <f t="shared" si="711"/>
        <v>0</v>
      </c>
      <c r="L878" s="218">
        <f t="shared" si="711"/>
        <v>0</v>
      </c>
      <c r="M878" s="218">
        <f t="shared" si="711"/>
        <v>0</v>
      </c>
      <c r="N878" s="218">
        <f t="shared" si="711"/>
        <v>0</v>
      </c>
      <c r="O878" s="218">
        <f t="shared" si="711"/>
        <v>0</v>
      </c>
      <c r="P878" s="218">
        <f t="shared" si="711"/>
        <v>0</v>
      </c>
      <c r="Q878" s="218">
        <f t="shared" si="711"/>
        <v>0</v>
      </c>
      <c r="R878" s="218">
        <f t="shared" si="711"/>
        <v>0</v>
      </c>
      <c r="S878" s="218">
        <f t="shared" si="711"/>
        <v>0</v>
      </c>
    </row>
    <row r="879" spans="2:19" outlineLevel="1" x14ac:dyDescent="0.35">
      <c r="B879" s="67" t="s">
        <v>168</v>
      </c>
      <c r="C879" s="68"/>
      <c r="D879" s="69">
        <f>ROUND(SUM(D877:D878),0)</f>
        <v>0</v>
      </c>
      <c r="E879" s="69">
        <f t="shared" ref="E879:S879" si="713">ROUND(SUM(E877:E878),0)</f>
        <v>0</v>
      </c>
      <c r="F879" s="69">
        <f t="shared" si="713"/>
        <v>0</v>
      </c>
      <c r="G879" s="69">
        <f t="shared" si="713"/>
        <v>0</v>
      </c>
      <c r="H879" s="69">
        <f t="shared" si="713"/>
        <v>0</v>
      </c>
      <c r="I879" s="69">
        <f t="shared" si="713"/>
        <v>0</v>
      </c>
      <c r="J879" s="69">
        <f t="shared" si="713"/>
        <v>0</v>
      </c>
      <c r="K879" s="69">
        <f t="shared" si="713"/>
        <v>0</v>
      </c>
      <c r="L879" s="69">
        <f t="shared" si="713"/>
        <v>0</v>
      </c>
      <c r="M879" s="69">
        <f t="shared" si="713"/>
        <v>0</v>
      </c>
      <c r="N879" s="69">
        <f t="shared" si="713"/>
        <v>0</v>
      </c>
      <c r="O879" s="69">
        <f t="shared" si="713"/>
        <v>0</v>
      </c>
      <c r="P879" s="69">
        <f t="shared" si="713"/>
        <v>0</v>
      </c>
      <c r="Q879" s="69">
        <f t="shared" si="713"/>
        <v>0</v>
      </c>
      <c r="R879" s="69">
        <f t="shared" si="713"/>
        <v>0</v>
      </c>
      <c r="S879" s="69">
        <f t="shared" si="713"/>
        <v>0</v>
      </c>
    </row>
    <row r="880" spans="2:19" outlineLevel="1" x14ac:dyDescent="0.35">
      <c r="B880" s="38" t="s">
        <v>80</v>
      </c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</row>
    <row r="881" spans="2:19" outlineLevel="1" x14ac:dyDescent="0.35">
      <c r="B881" s="64" t="s">
        <v>81</v>
      </c>
      <c r="C881" s="65">
        <f>C755</f>
        <v>0</v>
      </c>
      <c r="D881" s="65">
        <f t="shared" ref="D881:F881" si="714">D755</f>
        <v>0</v>
      </c>
      <c r="E881" s="65">
        <f t="shared" si="714"/>
        <v>0</v>
      </c>
      <c r="F881" s="65">
        <f t="shared" si="714"/>
        <v>0</v>
      </c>
      <c r="G881" s="65">
        <f t="shared" ref="G881:S886" si="715">G755+C654</f>
        <v>0</v>
      </c>
      <c r="H881" s="65">
        <f t="shared" si="715"/>
        <v>0</v>
      </c>
      <c r="I881" s="65">
        <f t="shared" si="715"/>
        <v>0</v>
      </c>
      <c r="J881" s="65">
        <f t="shared" si="715"/>
        <v>0</v>
      </c>
      <c r="K881" s="65">
        <f t="shared" si="715"/>
        <v>0</v>
      </c>
      <c r="L881" s="65">
        <f t="shared" si="715"/>
        <v>0</v>
      </c>
      <c r="M881" s="65">
        <f t="shared" si="715"/>
        <v>0</v>
      </c>
      <c r="N881" s="65">
        <f t="shared" si="715"/>
        <v>0</v>
      </c>
      <c r="O881" s="65">
        <f t="shared" si="715"/>
        <v>0</v>
      </c>
      <c r="P881" s="65">
        <f t="shared" si="715"/>
        <v>0</v>
      </c>
      <c r="Q881" s="65">
        <f t="shared" si="715"/>
        <v>0</v>
      </c>
      <c r="R881" s="65">
        <f t="shared" si="715"/>
        <v>0</v>
      </c>
      <c r="S881" s="65">
        <f t="shared" si="715"/>
        <v>0</v>
      </c>
    </row>
    <row r="882" spans="2:19" outlineLevel="1" x14ac:dyDescent="0.35">
      <c r="B882" s="64" t="s">
        <v>82</v>
      </c>
      <c r="C882" s="65">
        <f>C756</f>
        <v>0</v>
      </c>
      <c r="D882" s="65">
        <f t="shared" ref="D882:F882" si="716">D756</f>
        <v>0</v>
      </c>
      <c r="E882" s="65">
        <f t="shared" si="716"/>
        <v>0</v>
      </c>
      <c r="F882" s="65">
        <f t="shared" si="716"/>
        <v>0</v>
      </c>
      <c r="G882" s="65">
        <f t="shared" si="715"/>
        <v>0</v>
      </c>
      <c r="H882" s="65">
        <f t="shared" si="715"/>
        <v>0</v>
      </c>
      <c r="I882" s="65">
        <f t="shared" si="715"/>
        <v>0</v>
      </c>
      <c r="J882" s="65">
        <f t="shared" si="715"/>
        <v>0</v>
      </c>
      <c r="K882" s="65">
        <f t="shared" si="715"/>
        <v>0</v>
      </c>
      <c r="L882" s="65">
        <f t="shared" si="715"/>
        <v>0</v>
      </c>
      <c r="M882" s="65">
        <f t="shared" si="715"/>
        <v>0</v>
      </c>
      <c r="N882" s="65">
        <f t="shared" si="715"/>
        <v>0</v>
      </c>
      <c r="O882" s="65">
        <f t="shared" si="715"/>
        <v>0</v>
      </c>
      <c r="P882" s="65">
        <f t="shared" si="715"/>
        <v>0</v>
      </c>
      <c r="Q882" s="65">
        <f t="shared" si="715"/>
        <v>0</v>
      </c>
      <c r="R882" s="65">
        <f t="shared" si="715"/>
        <v>0</v>
      </c>
      <c r="S882" s="65">
        <f t="shared" si="715"/>
        <v>0</v>
      </c>
    </row>
    <row r="883" spans="2:19" outlineLevel="1" x14ac:dyDescent="0.35">
      <c r="B883" s="64" t="s">
        <v>83</v>
      </c>
      <c r="C883" s="65">
        <f t="shared" ref="C883:F884" si="717">C757+C656</f>
        <v>0</v>
      </c>
      <c r="D883" s="65">
        <f t="shared" si="717"/>
        <v>0</v>
      </c>
      <c r="E883" s="65">
        <f t="shared" si="717"/>
        <v>0</v>
      </c>
      <c r="F883" s="65">
        <f t="shared" si="717"/>
        <v>0</v>
      </c>
      <c r="G883" s="65">
        <f t="shared" si="715"/>
        <v>0</v>
      </c>
      <c r="H883" s="65">
        <f t="shared" si="715"/>
        <v>0</v>
      </c>
      <c r="I883" s="65">
        <f t="shared" si="715"/>
        <v>0</v>
      </c>
      <c r="J883" s="65">
        <f t="shared" si="715"/>
        <v>0</v>
      </c>
      <c r="K883" s="65">
        <f t="shared" si="715"/>
        <v>0</v>
      </c>
      <c r="L883" s="65">
        <f t="shared" si="715"/>
        <v>0</v>
      </c>
      <c r="M883" s="65">
        <f t="shared" si="715"/>
        <v>0</v>
      </c>
      <c r="N883" s="65">
        <f t="shared" si="715"/>
        <v>0</v>
      </c>
      <c r="O883" s="65">
        <f t="shared" si="715"/>
        <v>0</v>
      </c>
      <c r="P883" s="65">
        <f t="shared" si="715"/>
        <v>0</v>
      </c>
      <c r="Q883" s="65">
        <f t="shared" si="715"/>
        <v>0</v>
      </c>
      <c r="R883" s="65">
        <f t="shared" si="715"/>
        <v>0</v>
      </c>
      <c r="S883" s="65">
        <f t="shared" si="715"/>
        <v>0</v>
      </c>
    </row>
    <row r="884" spans="2:19" outlineLevel="1" x14ac:dyDescent="0.35">
      <c r="B884" s="64" t="s">
        <v>84</v>
      </c>
      <c r="C884" s="65">
        <f t="shared" si="717"/>
        <v>0</v>
      </c>
      <c r="D884" s="65">
        <f t="shared" si="717"/>
        <v>0</v>
      </c>
      <c r="E884" s="65">
        <f t="shared" si="717"/>
        <v>0</v>
      </c>
      <c r="F884" s="65">
        <f t="shared" si="717"/>
        <v>0</v>
      </c>
      <c r="G884" s="65">
        <f t="shared" si="715"/>
        <v>0</v>
      </c>
      <c r="H884" s="65">
        <f t="shared" si="715"/>
        <v>0</v>
      </c>
      <c r="I884" s="65">
        <f t="shared" si="715"/>
        <v>0</v>
      </c>
      <c r="J884" s="65">
        <f t="shared" si="715"/>
        <v>0</v>
      </c>
      <c r="K884" s="65">
        <f t="shared" si="715"/>
        <v>0</v>
      </c>
      <c r="L884" s="65">
        <f t="shared" si="715"/>
        <v>0</v>
      </c>
      <c r="M884" s="65">
        <f t="shared" si="715"/>
        <v>0</v>
      </c>
      <c r="N884" s="65">
        <f t="shared" si="715"/>
        <v>0</v>
      </c>
      <c r="O884" s="65">
        <f t="shared" si="715"/>
        <v>0</v>
      </c>
      <c r="P884" s="65">
        <f t="shared" si="715"/>
        <v>0</v>
      </c>
      <c r="Q884" s="65">
        <f t="shared" si="715"/>
        <v>0</v>
      </c>
      <c r="R884" s="65">
        <f t="shared" si="715"/>
        <v>0</v>
      </c>
      <c r="S884" s="65">
        <f t="shared" si="715"/>
        <v>0</v>
      </c>
    </row>
    <row r="885" spans="2:19" outlineLevel="1" x14ac:dyDescent="0.35">
      <c r="B885" s="64" t="s">
        <v>85</v>
      </c>
      <c r="C885" s="65">
        <f t="shared" ref="C885:F886" si="718">C759</f>
        <v>0</v>
      </c>
      <c r="D885" s="65">
        <f t="shared" si="718"/>
        <v>0</v>
      </c>
      <c r="E885" s="65">
        <f t="shared" si="718"/>
        <v>0</v>
      </c>
      <c r="F885" s="65">
        <f t="shared" si="718"/>
        <v>0</v>
      </c>
      <c r="G885" s="65">
        <f t="shared" ca="1" si="715"/>
        <v>0</v>
      </c>
      <c r="H885" s="65">
        <f t="shared" ca="1" si="715"/>
        <v>0</v>
      </c>
      <c r="I885" s="65">
        <f t="shared" ca="1" si="715"/>
        <v>0</v>
      </c>
      <c r="J885" s="65">
        <f t="shared" ca="1" si="715"/>
        <v>0</v>
      </c>
      <c r="K885" s="65">
        <f t="shared" ca="1" si="715"/>
        <v>0</v>
      </c>
      <c r="L885" s="65">
        <f t="shared" ca="1" si="715"/>
        <v>0</v>
      </c>
      <c r="M885" s="65">
        <f t="shared" ca="1" si="715"/>
        <v>0</v>
      </c>
      <c r="N885" s="65">
        <f t="shared" ca="1" si="715"/>
        <v>0</v>
      </c>
      <c r="O885" s="65">
        <f t="shared" ca="1" si="715"/>
        <v>0</v>
      </c>
      <c r="P885" s="65">
        <f t="shared" ca="1" si="715"/>
        <v>0</v>
      </c>
      <c r="Q885" s="65">
        <f t="shared" ca="1" si="715"/>
        <v>0</v>
      </c>
      <c r="R885" s="65">
        <f t="shared" ca="1" si="715"/>
        <v>0</v>
      </c>
      <c r="S885" s="65">
        <f t="shared" ca="1" si="715"/>
        <v>0</v>
      </c>
    </row>
    <row r="886" spans="2:19" outlineLevel="1" x14ac:dyDescent="0.35">
      <c r="B886" s="64" t="s">
        <v>86</v>
      </c>
      <c r="C886" s="65">
        <f t="shared" si="718"/>
        <v>0</v>
      </c>
      <c r="D886" s="65">
        <f t="shared" si="718"/>
        <v>0</v>
      </c>
      <c r="E886" s="65">
        <f t="shared" si="718"/>
        <v>0</v>
      </c>
      <c r="F886" s="65">
        <f t="shared" si="718"/>
        <v>0</v>
      </c>
      <c r="G886" s="65">
        <f t="shared" si="715"/>
        <v>0</v>
      </c>
      <c r="H886" s="65">
        <f t="shared" si="715"/>
        <v>0</v>
      </c>
      <c r="I886" s="65">
        <f t="shared" si="715"/>
        <v>0</v>
      </c>
      <c r="J886" s="65">
        <f t="shared" si="715"/>
        <v>0</v>
      </c>
      <c r="K886" s="65">
        <f t="shared" si="715"/>
        <v>0</v>
      </c>
      <c r="L886" s="65">
        <f t="shared" si="715"/>
        <v>0</v>
      </c>
      <c r="M886" s="65">
        <f t="shared" si="715"/>
        <v>0</v>
      </c>
      <c r="N886" s="65">
        <f t="shared" si="715"/>
        <v>0</v>
      </c>
      <c r="O886" s="65">
        <f t="shared" si="715"/>
        <v>0</v>
      </c>
      <c r="P886" s="65">
        <f t="shared" si="715"/>
        <v>0</v>
      </c>
      <c r="Q886" s="65">
        <f t="shared" si="715"/>
        <v>0</v>
      </c>
      <c r="R886" s="65">
        <f t="shared" si="715"/>
        <v>0</v>
      </c>
      <c r="S886" s="65">
        <f t="shared" si="715"/>
        <v>0</v>
      </c>
    </row>
    <row r="887" spans="2:19" outlineLevel="1" x14ac:dyDescent="0.35">
      <c r="B887" s="67" t="s">
        <v>171</v>
      </c>
      <c r="C887" s="68"/>
      <c r="D887" s="69">
        <f>SUM(D881:D886)</f>
        <v>0</v>
      </c>
      <c r="E887" s="69">
        <f t="shared" ref="E887:S887" si="719">SUM(E881:E886)</f>
        <v>0</v>
      </c>
      <c r="F887" s="69">
        <f t="shared" si="719"/>
        <v>0</v>
      </c>
      <c r="G887" s="69">
        <f t="shared" ca="1" si="719"/>
        <v>0</v>
      </c>
      <c r="H887" s="69">
        <f t="shared" ca="1" si="719"/>
        <v>0</v>
      </c>
      <c r="I887" s="69">
        <f t="shared" ca="1" si="719"/>
        <v>0</v>
      </c>
      <c r="J887" s="69">
        <f t="shared" ca="1" si="719"/>
        <v>0</v>
      </c>
      <c r="K887" s="69">
        <f t="shared" ca="1" si="719"/>
        <v>0</v>
      </c>
      <c r="L887" s="69">
        <f t="shared" ca="1" si="719"/>
        <v>0</v>
      </c>
      <c r="M887" s="69">
        <f t="shared" ca="1" si="719"/>
        <v>0</v>
      </c>
      <c r="N887" s="69">
        <f t="shared" ca="1" si="719"/>
        <v>0</v>
      </c>
      <c r="O887" s="69">
        <f t="shared" ca="1" si="719"/>
        <v>0</v>
      </c>
      <c r="P887" s="69">
        <f t="shared" ca="1" si="719"/>
        <v>0</v>
      </c>
      <c r="Q887" s="69">
        <f t="shared" ca="1" si="719"/>
        <v>0</v>
      </c>
      <c r="R887" s="69">
        <f t="shared" ca="1" si="719"/>
        <v>0</v>
      </c>
      <c r="S887" s="69">
        <f t="shared" ca="1" si="719"/>
        <v>0</v>
      </c>
    </row>
    <row r="888" spans="2:19" outlineLevel="1" x14ac:dyDescent="0.35">
      <c r="B888" s="67" t="s">
        <v>87</v>
      </c>
      <c r="C888" s="73"/>
      <c r="D888" s="69">
        <f t="shared" ref="D888" si="720">ROUND(D875+D879+D887,0)</f>
        <v>0</v>
      </c>
      <c r="E888" s="69">
        <f t="shared" ref="E888" si="721">ROUND(E875+E879+E887,0)</f>
        <v>0</v>
      </c>
      <c r="F888" s="69">
        <f t="shared" ref="F888" si="722">ROUND(F875+F879+F887,0)</f>
        <v>0</v>
      </c>
      <c r="G888" s="69">
        <f t="shared" ref="G888" ca="1" si="723">ROUND(G875+G879+G887,0)</f>
        <v>0</v>
      </c>
      <c r="H888" s="69">
        <f t="shared" ref="H888" ca="1" si="724">ROUND(H875+H879+H887,0)</f>
        <v>0</v>
      </c>
      <c r="I888" s="69">
        <f t="shared" ref="I888" ca="1" si="725">ROUND(I875+I879+I887,0)</f>
        <v>0</v>
      </c>
      <c r="J888" s="69">
        <f t="shared" ref="J888" ca="1" si="726">ROUND(J875+J879+J887,0)</f>
        <v>0</v>
      </c>
      <c r="K888" s="69">
        <f t="shared" ref="K888" ca="1" si="727">ROUND(K875+K879+K887,0)</f>
        <v>0</v>
      </c>
      <c r="L888" s="69">
        <f t="shared" ref="L888" ca="1" si="728">ROUND(L875+L879+L887,0)</f>
        <v>0</v>
      </c>
      <c r="M888" s="69">
        <f t="shared" ref="M888" ca="1" si="729">ROUND(M875+M879+M887,0)</f>
        <v>0</v>
      </c>
      <c r="N888" s="69">
        <f t="shared" ref="N888" ca="1" si="730">ROUND(N875+N879+N887,0)</f>
        <v>0</v>
      </c>
      <c r="O888" s="69">
        <f t="shared" ref="O888" ca="1" si="731">ROUND(O875+O879+O887,0)</f>
        <v>0</v>
      </c>
      <c r="P888" s="69">
        <f t="shared" ref="P888" ca="1" si="732">ROUND(P875+P879+P887,0)</f>
        <v>0</v>
      </c>
      <c r="Q888" s="69">
        <f t="shared" ref="Q888" ca="1" si="733">ROUND(Q875+Q879+Q887,0)</f>
        <v>0</v>
      </c>
      <c r="R888" s="69">
        <f t="shared" ref="R888" ca="1" si="734">ROUND(R875+R879+R887,0)</f>
        <v>0</v>
      </c>
      <c r="S888" s="69">
        <f t="shared" ref="S888" ca="1" si="735">ROUND(S875+S879+S887,0)</f>
        <v>0</v>
      </c>
    </row>
    <row r="889" spans="2:19" outlineLevel="1" x14ac:dyDescent="0.35">
      <c r="B889" s="67" t="s">
        <v>88</v>
      </c>
      <c r="C889" s="73"/>
      <c r="D889" s="69">
        <f>ROUND(C890,0)</f>
        <v>0</v>
      </c>
      <c r="E889" s="69">
        <f t="shared" ref="E889" si="736">ROUND(D890,0)</f>
        <v>0</v>
      </c>
      <c r="F889" s="69">
        <f t="shared" ref="F889" si="737">ROUND(E890,0)</f>
        <v>0</v>
      </c>
      <c r="G889" s="69">
        <f>ROUND(E890,0)</f>
        <v>0</v>
      </c>
      <c r="H889" s="69">
        <f t="shared" ref="H889" ca="1" si="738">ROUND(G890,0)</f>
        <v>0</v>
      </c>
      <c r="I889" s="69">
        <f t="shared" ref="I889" ca="1" si="739">ROUND(H890,0)</f>
        <v>0</v>
      </c>
      <c r="J889" s="69">
        <f t="shared" ref="J889" ca="1" si="740">ROUND(I890,0)</f>
        <v>0</v>
      </c>
      <c r="K889" s="69">
        <f t="shared" ref="K889" ca="1" si="741">ROUND(J890,0)</f>
        <v>0</v>
      </c>
      <c r="L889" s="69">
        <f t="shared" ref="L889" ca="1" si="742">ROUND(K890,0)</f>
        <v>0</v>
      </c>
      <c r="M889" s="69">
        <f t="shared" ref="M889" ca="1" si="743">ROUND(L890,0)</f>
        <v>0</v>
      </c>
      <c r="N889" s="69">
        <f t="shared" ref="N889" ca="1" si="744">ROUND(M890,0)</f>
        <v>0</v>
      </c>
      <c r="O889" s="69">
        <f t="shared" ref="O889" ca="1" si="745">ROUND(N890,0)</f>
        <v>0</v>
      </c>
      <c r="P889" s="69">
        <f t="shared" ref="P889" ca="1" si="746">ROUND(O890,0)</f>
        <v>0</v>
      </c>
      <c r="Q889" s="69">
        <f t="shared" ref="Q889" ca="1" si="747">ROUND(P890,0)</f>
        <v>0</v>
      </c>
      <c r="R889" s="69">
        <f t="shared" ref="R889" ca="1" si="748">ROUND(Q890,0)</f>
        <v>0</v>
      </c>
      <c r="S889" s="69">
        <f t="shared" ref="S889" ca="1" si="749">ROUND(R890,0)</f>
        <v>0</v>
      </c>
    </row>
    <row r="890" spans="2:19" outlineLevel="1" x14ac:dyDescent="0.35">
      <c r="B890" s="67" t="s">
        <v>89</v>
      </c>
      <c r="C890" s="69">
        <f>ROUND(C816,0)</f>
        <v>0</v>
      </c>
      <c r="D890" s="69">
        <f>ROUND(D888+D889,0)</f>
        <v>0</v>
      </c>
      <c r="E890" s="69">
        <f t="shared" ref="E890:S890" si="750">ROUND(E888+E889,0)</f>
        <v>0</v>
      </c>
      <c r="F890" s="69">
        <f t="shared" si="750"/>
        <v>0</v>
      </c>
      <c r="G890" s="69">
        <f t="shared" ca="1" si="750"/>
        <v>0</v>
      </c>
      <c r="H890" s="69">
        <f t="shared" ca="1" si="750"/>
        <v>0</v>
      </c>
      <c r="I890" s="69">
        <f t="shared" ca="1" si="750"/>
        <v>0</v>
      </c>
      <c r="J890" s="69">
        <f t="shared" ca="1" si="750"/>
        <v>0</v>
      </c>
      <c r="K890" s="69">
        <f t="shared" ca="1" si="750"/>
        <v>0</v>
      </c>
      <c r="L890" s="69">
        <f t="shared" ca="1" si="750"/>
        <v>0</v>
      </c>
      <c r="M890" s="69">
        <f t="shared" ca="1" si="750"/>
        <v>0</v>
      </c>
      <c r="N890" s="69">
        <f t="shared" ca="1" si="750"/>
        <v>0</v>
      </c>
      <c r="O890" s="69">
        <f t="shared" ca="1" si="750"/>
        <v>0</v>
      </c>
      <c r="P890" s="69">
        <f t="shared" ca="1" si="750"/>
        <v>0</v>
      </c>
      <c r="Q890" s="69">
        <f t="shared" ca="1" si="750"/>
        <v>0</v>
      </c>
      <c r="R890" s="69">
        <f t="shared" ca="1" si="750"/>
        <v>0</v>
      </c>
      <c r="S890" s="69">
        <f t="shared" ca="1" si="750"/>
        <v>0</v>
      </c>
    </row>
  </sheetData>
  <sheetProtection algorithmName="SHA-512" hashValue="h0w3mfOnRQNQji+iD4CrTtOxd7Fo4n4KEsyfeOwDFW7kpoAwGAvr+ya5k7NK6frHaVjBK3tD1WW7z8Cyi9z+1Q==" saltValue="8UUZF5T2qNoPgBCNPhzneQ==" spinCount="100000" sheet="1" objects="1" scenarios="1" selectLockedCells="1" selectUnlockedCells="1"/>
  <mergeCells count="9">
    <mergeCell ref="B561:E561"/>
    <mergeCell ref="B566:E566"/>
    <mergeCell ref="B668:E668"/>
    <mergeCell ref="B794:E794"/>
    <mergeCell ref="B118:D118"/>
    <mergeCell ref="B248:D248"/>
    <mergeCell ref="B250:D250"/>
    <mergeCell ref="B297:D297"/>
    <mergeCell ref="B389:E389"/>
  </mergeCells>
  <conditionalFormatting sqref="C570:D570 F570 C571:O571 C572:D573 F572:F573 C574:O578 C579:D583 F579:F583 C584:O590 C591:D591 F591 C594:D594 F594 C595:O611 C612:D612 F612">
    <cfRule type="expression" dxfId="44" priority="33">
      <formula>Rodzaj_Podmiotu=3</formula>
    </cfRule>
  </conditionalFormatting>
  <conditionalFormatting sqref="C749:D764 F749:F764 C672:D672 F672 C673:S673 C674:D675 F674:F675 C676:S684 C685:D685 F685 C686:S688 C689:D689 F689 C690:S692 C693:D693 F693 C696:D696 F696 C697:S700 C701:D701 F701 C702:S709 C710:D710 F710 C711:S712 C713:D713 F713 C716:S738 C741:D741 F741 C742:S748">
    <cfRule type="expression" dxfId="43" priority="59">
      <formula>Rodzaj_Podmiotu=3</formula>
    </cfRule>
  </conditionalFormatting>
  <conditionalFormatting sqref="C875:D876 F875:F876 C879:D880 F879:F880 C887:D890 F887:F890 C867:D867 F867 C868:S872 C873 C874:S874 C877:S878 C881:S886">
    <cfRule type="expression" dxfId="42" priority="47">
      <formula>Rodzaj_Podmiotu=3</formula>
    </cfRule>
  </conditionalFormatting>
  <conditionalFormatting sqref="C402:O402">
    <cfRule type="cellIs" dxfId="41" priority="73" operator="lessThan">
      <formula>0</formula>
    </cfRule>
  </conditionalFormatting>
  <conditionalFormatting sqref="C412:O412">
    <cfRule type="cellIs" dxfId="40" priority="72" operator="lessThan">
      <formula>0</formula>
    </cfRule>
  </conditionalFormatting>
  <conditionalFormatting sqref="C414:O414">
    <cfRule type="cellIs" dxfId="39" priority="71" operator="lessThan">
      <formula>0</formula>
    </cfRule>
  </conditionalFormatting>
  <conditionalFormatting sqref="C416:O416">
    <cfRule type="cellIs" dxfId="38" priority="70" operator="lessThan">
      <formula>0</formula>
    </cfRule>
  </conditionalFormatting>
  <conditionalFormatting sqref="C423:O423">
    <cfRule type="cellIs" dxfId="37" priority="65" operator="lessThan">
      <formula>0</formula>
    </cfRule>
  </conditionalFormatting>
  <conditionalFormatting sqref="C433:O433">
    <cfRule type="cellIs" dxfId="36" priority="67" operator="lessThan">
      <formula>0</formula>
    </cfRule>
  </conditionalFormatting>
  <conditionalFormatting sqref="C592:O592 C613:O613">
    <cfRule type="expression" dxfId="35" priority="36">
      <formula>AND(ISNUMBER(C592),C592&lt;&gt;0)</formula>
    </cfRule>
  </conditionalFormatting>
  <conditionalFormatting sqref="C646:O646">
    <cfRule type="expression" dxfId="34" priority="1">
      <formula>AND(Rodzaj_Podmiotu=3,C$3&gt;Projekt_Stop)</formula>
    </cfRule>
    <cfRule type="expression" dxfId="33" priority="2">
      <formula>C$3&gt;Prognoza_Stop</formula>
    </cfRule>
  </conditionalFormatting>
  <conditionalFormatting sqref="C659:O659">
    <cfRule type="expression" dxfId="32" priority="21">
      <formula>Rodzaj_Podmiotu=3</formula>
    </cfRule>
  </conditionalFormatting>
  <conditionalFormatting sqref="C670:S670 C695:S695 C715:S715 C740:S740">
    <cfRule type="expression" dxfId="31" priority="58">
      <formula>Rodzaj_Podmiotu=3</formula>
    </cfRule>
  </conditionalFormatting>
  <conditionalFormatting sqref="C694:S694 C714:S714">
    <cfRule type="expression" dxfId="30" priority="64">
      <formula>AND(ISNUMBER(C694),C694&lt;&gt;0)</formula>
    </cfRule>
  </conditionalFormatting>
  <conditionalFormatting sqref="C765:S765">
    <cfRule type="expression" dxfId="29" priority="53">
      <formula>NOT(C$392="OK")</formula>
    </cfRule>
  </conditionalFormatting>
  <conditionalFormatting sqref="C767:S767">
    <cfRule type="expression" dxfId="28" priority="50">
      <formula>Rodzaj_Podmiotu=3</formula>
    </cfRule>
  </conditionalFormatting>
  <conditionalFormatting sqref="C769:S790">
    <cfRule type="containsText" dxfId="27" priority="54" operator="containsText" text="bd.">
      <formula>NOT(ISERROR(SEARCH("bd.",C769)))</formula>
    </cfRule>
  </conditionalFormatting>
  <conditionalFormatting sqref="C796:S796">
    <cfRule type="expression" dxfId="26" priority="38">
      <formula>Rodzaj_Podmiotu=3</formula>
    </cfRule>
  </conditionalFormatting>
  <conditionalFormatting sqref="C820:S820 C840:S840">
    <cfRule type="expression" dxfId="25" priority="44">
      <formula>AND(ISNUMBER(C820),C820&lt;&gt;0)</formula>
    </cfRule>
  </conditionalFormatting>
  <conditionalFormatting sqref="C821:S821">
    <cfRule type="expression" dxfId="24" priority="37">
      <formula>Rodzaj_Podmiotu=3</formula>
    </cfRule>
  </conditionalFormatting>
  <conditionalFormatting sqref="C841:S841">
    <cfRule type="expression" dxfId="23" priority="39">
      <formula>Rodzaj_Podmiotu=3</formula>
    </cfRule>
  </conditionalFormatting>
  <conditionalFormatting sqref="C866:S866">
    <cfRule type="expression" dxfId="22" priority="46">
      <formula>Rodzaj_Podmiotu=3</formula>
    </cfRule>
  </conditionalFormatting>
  <conditionalFormatting sqref="D749:S749 D753:S753 D761:S762 C763:S764">
    <cfRule type="cellIs" dxfId="21" priority="52" operator="lessThan">
      <formula>0</formula>
    </cfRule>
  </conditionalFormatting>
  <conditionalFormatting sqref="D875:S875 D879:S879 D887:S888 C889:S890">
    <cfRule type="cellIs" dxfId="20" priority="45" operator="lessThan">
      <formula>0</formula>
    </cfRule>
  </conditionalFormatting>
  <conditionalFormatting sqref="F798 C798:D819 E799:S799 E800:F801 E802:S810 E811:F818 G816:S817 F819 C822:F839">
    <cfRule type="expression" dxfId="19" priority="41">
      <formula>Rodzaj_Podmiotu=3</formula>
    </cfRule>
  </conditionalFormatting>
  <conditionalFormatting sqref="G570:O570 G572:O573 G579:O583 G591:O591 G594:O594 G612:O612">
    <cfRule type="expression" dxfId="18" priority="34">
      <formula>AND(Rodzaj_Podmiotu=3,G$3&gt;Projekt_Stop)</formula>
    </cfRule>
    <cfRule type="expression" dxfId="17" priority="35">
      <formula>G$3&gt;Prognoza_Stop</formula>
    </cfRule>
  </conditionalFormatting>
  <conditionalFormatting sqref="G749:S764 G672:S672 G674:S675 G685:S685 G689:S689 G693:S693 G696:S696 G701:S701 G710:S710 G713:S713 G741:S741">
    <cfRule type="expression" dxfId="16" priority="61">
      <formula>AND(Rodzaj_Podmiotu=3,G$3&gt;Projekt_Stop)</formula>
    </cfRule>
    <cfRule type="expression" dxfId="15" priority="62">
      <formula>G$3&gt;Prognoza_Stop</formula>
    </cfRule>
  </conditionalFormatting>
  <conditionalFormatting sqref="G798:S798 G800:S801 G811:S811 G815:S815 G818:S819 G822:S822 G827:S827 G836:S836 G839:S839">
    <cfRule type="expression" dxfId="14" priority="43">
      <formula>G$3&gt;Prognoza_Stop</formula>
    </cfRule>
    <cfRule type="expression" dxfId="13" priority="42">
      <formula>AND(Rodzaj_Podmiotu=3,G$3&gt;Projekt_Stop)</formula>
    </cfRule>
  </conditionalFormatting>
  <conditionalFormatting sqref="G812:S814">
    <cfRule type="expression" dxfId="12" priority="11">
      <formula>Rodzaj_Podmiotu=3</formula>
    </cfRule>
  </conditionalFormatting>
  <conditionalFormatting sqref="G823:S826">
    <cfRule type="expression" dxfId="11" priority="23">
      <formula>Rodzaj_Podmiotu=3</formula>
    </cfRule>
  </conditionalFormatting>
  <conditionalFormatting sqref="G828:S835">
    <cfRule type="expression" dxfId="10" priority="10">
      <formula>Rodzaj_Podmiotu=3</formula>
    </cfRule>
  </conditionalFormatting>
  <conditionalFormatting sqref="G837:S838">
    <cfRule type="expression" dxfId="9" priority="20">
      <formula>Rodzaj_Podmiotu=3</formula>
    </cfRule>
  </conditionalFormatting>
  <conditionalFormatting sqref="G875:S876 G879:S880 G887:S890 G867:S867">
    <cfRule type="expression" dxfId="8" priority="48">
      <formula>AND(Rodzaj_Podmiotu=3,G$3&gt;Projekt_Stop)</formula>
    </cfRule>
    <cfRule type="expression" dxfId="7" priority="49">
      <formula>G$3&gt;Prognoza_Stop</formula>
    </cfRule>
  </conditionalFormatting>
  <conditionalFormatting sqref="Q427 C427:O428">
    <cfRule type="cellIs" dxfId="6" priority="68" operator="lessThan">
      <formula>0</formula>
    </cfRule>
  </conditionalFormatting>
  <conditionalFormatting sqref="U123:AG152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U255:AG284">
    <cfRule type="cellIs" dxfId="3" priority="6" operator="lessThan">
      <formula>0</formula>
    </cfRule>
    <cfRule type="cellIs" dxfId="2" priority="7" operator="greaterThan">
      <formula>0</formula>
    </cfRule>
  </conditionalFormatting>
  <conditionalFormatting sqref="AI172:AU201">
    <cfRule type="cellIs" dxfId="1" priority="3" operator="lessThan">
      <formula>0</formula>
    </cfRule>
  </conditionalFormatting>
  <conditionalFormatting sqref="AI301:AU330">
    <cfRule type="cellIs" dxfId="0" priority="8" operator="lessThan">
      <formula>0</formula>
    </cfRule>
  </conditionalFormatting>
  <dataValidations count="1">
    <dataValidation allowBlank="1" showErrorMessage="1" errorTitle="Nieprawidłowa wartość" error="Proszę wpisywać wartości zaokrąglone, bez miejsc po przecinku" sqref="B639:B664 B841:B864 C646:O646 A670:XFD790 C841:S841 B568:B637 B866:S890 C659:O659 C569:O592 C594:O613 B796:S840" xr:uid="{CB660C83-3CA1-44C0-A6F7-6153FDBC3D78}"/>
  </dataValidation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27</vt:i4>
      </vt:variant>
    </vt:vector>
  </HeadingPairs>
  <TitlesOfParts>
    <vt:vector size="33" baseType="lpstr">
      <vt:lpstr>Dane podstawowe</vt:lpstr>
      <vt:lpstr>Bieżąca działalność</vt:lpstr>
      <vt:lpstr>Projekt</vt:lpstr>
      <vt:lpstr>Sytuacja finansowa</vt:lpstr>
      <vt:lpstr>Budżet konsorcjum</vt:lpstr>
      <vt:lpstr>Kopiowanie</vt:lpstr>
      <vt:lpstr>CIT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Lista_ST</vt:lpstr>
      <vt:lpstr>Lista_TN</vt:lpstr>
      <vt:lpstr>'Bieżąca działalność'!Obszar_wydruku</vt:lpstr>
      <vt:lpstr>'Budżet konsorcjum'!Obszar_wydruku</vt:lpstr>
      <vt:lpstr>Kopiowanie!Obszar_wydruku</vt:lpstr>
      <vt:lpstr>Projekt!Obszar_wydruku</vt:lpstr>
      <vt:lpstr>'Sytuacja finansowa'!Obszar_wydruku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Rotacja_Naleznosci</vt:lpstr>
      <vt:lpstr>Rotacja_Zapasy</vt:lpstr>
      <vt:lpstr>Rotacja_Zobowiazania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Justyna Mielczarek</cp:lastModifiedBy>
  <cp:lastPrinted>2024-07-22T14:29:47Z</cp:lastPrinted>
  <dcterms:created xsi:type="dcterms:W3CDTF">2024-06-22T07:36:45Z</dcterms:created>
  <dcterms:modified xsi:type="dcterms:W3CDTF">2024-10-31T09:39:39Z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2024-10-31T09:38:12Z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5846c138-8aa0-4c01-a13a-5f1c5e93e519</vt:lpwstr>
  </property>
  <property fmtid="{D5CDD505-2E9C-101B-9397-08002B2CF9AE}" pid="8" name="MSIP_Label_8b72bd6a-5f70-4f6e-be10-f745206756ad_ContentBits">
    <vt:lpwstr>2</vt:lpwstr>
  </property>
</Properties>
</file>