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200" tabRatio="500"/>
  </bookViews>
  <sheets>
    <sheet name="Arkusz2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3" l="1"/>
  <c r="G31" i="3"/>
  <c r="F14" i="3" l="1"/>
  <c r="F8" i="3"/>
  <c r="F26" i="3" l="1"/>
  <c r="F27" i="3" s="1"/>
  <c r="F29" i="3"/>
  <c r="F28" i="3"/>
  <c r="F25" i="3"/>
  <c r="F23" i="3"/>
  <c r="F22" i="3"/>
  <c r="E29" i="3"/>
  <c r="G29" i="3" s="1"/>
  <c r="E28" i="3"/>
  <c r="E30" i="3" s="1"/>
  <c r="E26" i="3"/>
  <c r="G26" i="3" s="1"/>
  <c r="H26" i="3" s="1"/>
  <c r="E25" i="3"/>
  <c r="G25" i="3" s="1"/>
  <c r="H25" i="3" s="1"/>
  <c r="E23" i="3"/>
  <c r="G23" i="3" s="1"/>
  <c r="H23" i="3" s="1"/>
  <c r="E22" i="3"/>
  <c r="G22" i="3" s="1"/>
  <c r="E20" i="3"/>
  <c r="D30" i="3"/>
  <c r="D27" i="3"/>
  <c r="D24" i="3"/>
  <c r="D21" i="3"/>
  <c r="D18" i="3"/>
  <c r="H29" i="3" l="1"/>
  <c r="H27" i="3"/>
  <c r="G28" i="3"/>
  <c r="H28" i="3" s="1"/>
  <c r="H30" i="3" s="1"/>
  <c r="F30" i="3"/>
  <c r="G27" i="3"/>
  <c r="E27" i="3"/>
  <c r="F24" i="3"/>
  <c r="H22" i="3"/>
  <c r="H24" i="3" s="1"/>
  <c r="G24" i="3"/>
  <c r="E24" i="3"/>
  <c r="D15" i="3"/>
  <c r="D12" i="3"/>
  <c r="D9" i="3"/>
  <c r="D31" i="3" s="1"/>
  <c r="E8" i="3"/>
  <c r="G8" i="3" s="1"/>
  <c r="E10" i="3"/>
  <c r="G10" i="3" s="1"/>
  <c r="H10" i="3" s="1"/>
  <c r="E11" i="3"/>
  <c r="E13" i="3"/>
  <c r="G13" i="3" s="1"/>
  <c r="H13" i="3" s="1"/>
  <c r="E14" i="3"/>
  <c r="E16" i="3"/>
  <c r="G16" i="3" s="1"/>
  <c r="H16" i="3" s="1"/>
  <c r="E17" i="3"/>
  <c r="E19" i="3"/>
  <c r="E7" i="3"/>
  <c r="G7" i="3" s="1"/>
  <c r="H7" i="3" s="1"/>
  <c r="F17" i="3"/>
  <c r="F11" i="3"/>
  <c r="F13" i="3"/>
  <c r="F15" i="3" s="1"/>
  <c r="F20" i="3"/>
  <c r="F19" i="3"/>
  <c r="F16" i="3"/>
  <c r="F10" i="3"/>
  <c r="F7" i="3"/>
  <c r="F9" i="3" s="1"/>
  <c r="G30" i="3" l="1"/>
  <c r="G19" i="3"/>
  <c r="H19" i="3" s="1"/>
  <c r="E21" i="3"/>
  <c r="E15" i="3"/>
  <c r="F21" i="3"/>
  <c r="E18" i="3"/>
  <c r="E9" i="3"/>
  <c r="F18" i="3"/>
  <c r="F12" i="3"/>
  <c r="E12" i="3"/>
  <c r="H8" i="3"/>
  <c r="H9" i="3" s="1"/>
  <c r="G9" i="3"/>
  <c r="G20" i="3"/>
  <c r="G17" i="3"/>
  <c r="G11" i="3"/>
  <c r="G14" i="3"/>
  <c r="E31" i="3" l="1"/>
  <c r="G12" i="3"/>
  <c r="H11" i="3"/>
  <c r="H12" i="3" s="1"/>
  <c r="G18" i="3"/>
  <c r="H17" i="3"/>
  <c r="H18" i="3" s="1"/>
  <c r="G21" i="3"/>
  <c r="H20" i="3"/>
  <c r="H21" i="3" s="1"/>
  <c r="G15" i="3"/>
  <c r="H15" i="3" s="1"/>
  <c r="H14" i="3"/>
  <c r="H31" i="3" l="1"/>
</calcChain>
</file>

<file path=xl/sharedStrings.xml><?xml version="1.0" encoding="utf-8"?>
<sst xmlns="http://schemas.openxmlformats.org/spreadsheetml/2006/main" count="24" uniqueCount="17">
  <si>
    <t>Pakiet</t>
  </si>
  <si>
    <t>Łączna wart. zam. podst. z opcją i zam. uzup netto</t>
  </si>
  <si>
    <t>Vat %</t>
  </si>
  <si>
    <t>Wartośc netto</t>
  </si>
  <si>
    <t>Wartość netto z opcją</t>
  </si>
  <si>
    <t>Wartośc brutto</t>
  </si>
  <si>
    <t>Zamówienie uzup. (50% zam. podst. z opcją) netto</t>
  </si>
  <si>
    <t>SUMA</t>
  </si>
  <si>
    <t>Suma</t>
  </si>
  <si>
    <t>KRYŃSZCZAK + ŁAWKI</t>
  </si>
  <si>
    <t>SARNÓW + JATA</t>
  </si>
  <si>
    <t>DĄBRÓWKA</t>
  </si>
  <si>
    <t>KORWIN + KUJAWY</t>
  </si>
  <si>
    <t>GUŁÓW + WOJCIESZKÓW</t>
  </si>
  <si>
    <t>RÓŻA</t>
  </si>
  <si>
    <t>JAGODNE + NOWINKI</t>
  </si>
  <si>
    <t>STOCZEK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</si>
</sst>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1" xfId="0" applyFill="1" applyBorder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2" fontId="0" fillId="3" borderId="1" xfId="0" applyNumberFormat="1" applyFill="1" applyBorder="1"/>
    <xf numFmtId="2" fontId="2" fillId="2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4" borderId="1" xfId="0" applyNumberFormat="1" applyFill="1" applyBorder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3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/>
    <xf numFmtId="0" fontId="1" fillId="0" borderId="0" xfId="0" applyFont="1"/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0"/>
  <sheetViews>
    <sheetView tabSelected="1" topLeftCell="A4" workbookViewId="0">
      <selection activeCell="F31" sqref="F31"/>
    </sheetView>
  </sheetViews>
  <sheetFormatPr defaultRowHeight="12.5" x14ac:dyDescent="0.25"/>
  <cols>
    <col min="2" max="2" width="23.6328125" customWidth="1"/>
    <col min="4" max="4" width="13" customWidth="1"/>
    <col min="5" max="5" width="14.81640625" customWidth="1"/>
    <col min="6" max="6" width="14" customWidth="1"/>
    <col min="7" max="7" width="15.453125" customWidth="1"/>
    <col min="8" max="8" width="15" customWidth="1"/>
  </cols>
  <sheetData>
    <row r="6" spans="2:8" ht="57.65" customHeight="1" x14ac:dyDescent="0.25">
      <c r="B6" s="25" t="s">
        <v>0</v>
      </c>
      <c r="C6" s="25" t="s">
        <v>2</v>
      </c>
      <c r="D6" s="25" t="s">
        <v>3</v>
      </c>
      <c r="E6" s="25" t="s">
        <v>4</v>
      </c>
      <c r="F6" s="25" t="s">
        <v>5</v>
      </c>
      <c r="G6" s="26" t="s">
        <v>6</v>
      </c>
      <c r="H6" s="26" t="s">
        <v>1</v>
      </c>
    </row>
    <row r="7" spans="2:8" ht="13" x14ac:dyDescent="0.25">
      <c r="B7" s="24">
        <v>1</v>
      </c>
      <c r="C7" s="12">
        <v>8</v>
      </c>
      <c r="D7" s="20">
        <v>863645.11</v>
      </c>
      <c r="E7" s="10">
        <f>D7*1.2</f>
        <v>1036374.132</v>
      </c>
      <c r="F7" s="10">
        <f>D7*1.08</f>
        <v>932736.71880000003</v>
      </c>
      <c r="G7" s="10">
        <f>E7*0.5</f>
        <v>518187.06599999999</v>
      </c>
      <c r="H7" s="10">
        <f>G7+E7</f>
        <v>1554561.1979999999</v>
      </c>
    </row>
    <row r="8" spans="2:8" ht="13" x14ac:dyDescent="0.25">
      <c r="B8" s="24" t="s">
        <v>9</v>
      </c>
      <c r="C8" s="12">
        <v>23</v>
      </c>
      <c r="D8" s="20">
        <v>39179.53</v>
      </c>
      <c r="E8" s="10">
        <f t="shared" ref="E8:E20" si="0">D8*1.2</f>
        <v>47015.435999999994</v>
      </c>
      <c r="F8" s="10">
        <f>D8*1.23</f>
        <v>48190.821899999995</v>
      </c>
      <c r="G8" s="10">
        <f t="shared" ref="G8:G20" si="1">E8*0.5</f>
        <v>23507.717999999997</v>
      </c>
      <c r="H8" s="10">
        <f t="shared" ref="H8:H20" si="2">G8+E8</f>
        <v>70523.153999999995</v>
      </c>
    </row>
    <row r="9" spans="2:8" x14ac:dyDescent="0.25">
      <c r="B9" s="31" t="s">
        <v>8</v>
      </c>
      <c r="C9" s="32"/>
      <c r="D9" s="1">
        <f>D7+D8</f>
        <v>902824.64</v>
      </c>
      <c r="E9" s="5">
        <f>E8+E7</f>
        <v>1083389.568</v>
      </c>
      <c r="F9" s="5">
        <f>F8+F7</f>
        <v>980927.54070000001</v>
      </c>
      <c r="G9" s="5">
        <f>G8+G7</f>
        <v>541694.78399999999</v>
      </c>
      <c r="H9" s="5">
        <f>H7+H8</f>
        <v>1625084.352</v>
      </c>
    </row>
    <row r="10" spans="2:8" ht="13" x14ac:dyDescent="0.25">
      <c r="B10" s="24">
        <v>2</v>
      </c>
      <c r="C10" s="12">
        <v>8</v>
      </c>
      <c r="D10" s="21">
        <v>914289.14</v>
      </c>
      <c r="E10" s="9">
        <f t="shared" si="0"/>
        <v>1097146.9679999999</v>
      </c>
      <c r="F10" s="9">
        <f>D10*1.08</f>
        <v>987432.27120000008</v>
      </c>
      <c r="G10" s="9">
        <f t="shared" si="1"/>
        <v>548573.48399999994</v>
      </c>
      <c r="H10" s="9">
        <f t="shared" si="2"/>
        <v>1645720.4519999998</v>
      </c>
    </row>
    <row r="11" spans="2:8" ht="13" x14ac:dyDescent="0.25">
      <c r="B11" s="24" t="s">
        <v>10</v>
      </c>
      <c r="C11" s="12">
        <v>23</v>
      </c>
      <c r="D11" s="21">
        <v>38601.269999999997</v>
      </c>
      <c r="E11" s="9">
        <f t="shared" si="0"/>
        <v>46321.523999999998</v>
      </c>
      <c r="F11" s="9">
        <f>D11*1.23</f>
        <v>47479.562099999996</v>
      </c>
      <c r="G11" s="9">
        <f t="shared" si="1"/>
        <v>23160.761999999999</v>
      </c>
      <c r="H11" s="9">
        <f t="shared" si="2"/>
        <v>69482.285999999993</v>
      </c>
    </row>
    <row r="12" spans="2:8" x14ac:dyDescent="0.25">
      <c r="B12" s="31" t="s">
        <v>8</v>
      </c>
      <c r="C12" s="32"/>
      <c r="D12" s="16">
        <f>D11+D10</f>
        <v>952890.41</v>
      </c>
      <c r="E12" s="5">
        <f>E11+E10</f>
        <v>1143468.4919999999</v>
      </c>
      <c r="F12" s="5">
        <f>F11+F10</f>
        <v>1034911.8333000001</v>
      </c>
      <c r="G12" s="5">
        <f>G11+G10</f>
        <v>571734.24599999993</v>
      </c>
      <c r="H12" s="5">
        <f>H10+H11</f>
        <v>1715202.7379999999</v>
      </c>
    </row>
    <row r="13" spans="2:8" ht="13" x14ac:dyDescent="0.25">
      <c r="B13" s="24">
        <v>3</v>
      </c>
      <c r="C13" s="12">
        <v>8</v>
      </c>
      <c r="D13" s="21">
        <v>727142.15</v>
      </c>
      <c r="E13" s="9">
        <f t="shared" si="0"/>
        <v>872570.58</v>
      </c>
      <c r="F13" s="9">
        <f>D13*1.08</f>
        <v>785313.52200000011</v>
      </c>
      <c r="G13" s="9">
        <f t="shared" si="1"/>
        <v>436285.29</v>
      </c>
      <c r="H13" s="9">
        <f t="shared" si="2"/>
        <v>1308855.8699999999</v>
      </c>
    </row>
    <row r="14" spans="2:8" ht="13" x14ac:dyDescent="0.25">
      <c r="B14" s="24" t="s">
        <v>11</v>
      </c>
      <c r="C14" s="12">
        <v>23</v>
      </c>
      <c r="D14" s="21">
        <v>12472.02</v>
      </c>
      <c r="E14" s="9">
        <f t="shared" si="0"/>
        <v>14966.423999999999</v>
      </c>
      <c r="F14" s="9">
        <f>D14*1.23</f>
        <v>15340.5846</v>
      </c>
      <c r="G14" s="9">
        <f t="shared" si="1"/>
        <v>7483.2119999999995</v>
      </c>
      <c r="H14" s="9">
        <f t="shared" si="2"/>
        <v>22449.635999999999</v>
      </c>
    </row>
    <row r="15" spans="2:8" x14ac:dyDescent="0.25">
      <c r="B15" s="31" t="s">
        <v>8</v>
      </c>
      <c r="C15" s="32"/>
      <c r="D15" s="17">
        <f>D13+D14</f>
        <v>739614.17</v>
      </c>
      <c r="E15" s="5">
        <f>E14+E13</f>
        <v>887537.00399999996</v>
      </c>
      <c r="F15" s="5">
        <f>F14+F13</f>
        <v>800654.10660000006</v>
      </c>
      <c r="G15" s="5">
        <f>G14+G13</f>
        <v>443768.50199999998</v>
      </c>
      <c r="H15" s="5">
        <f t="shared" si="2"/>
        <v>1331305.5060000001</v>
      </c>
    </row>
    <row r="16" spans="2:8" ht="13" x14ac:dyDescent="0.25">
      <c r="B16" s="24">
        <v>4</v>
      </c>
      <c r="C16" s="12">
        <v>8</v>
      </c>
      <c r="D16" s="20">
        <v>1377506.21</v>
      </c>
      <c r="E16" s="9">
        <f t="shared" si="0"/>
        <v>1653007.4519999998</v>
      </c>
      <c r="F16" s="9">
        <f>D16*1.08</f>
        <v>1487706.7068</v>
      </c>
      <c r="G16" s="9">
        <f t="shared" si="1"/>
        <v>826503.72599999991</v>
      </c>
      <c r="H16" s="9">
        <f t="shared" si="2"/>
        <v>2479511.1779999998</v>
      </c>
    </row>
    <row r="17" spans="2:8" ht="13" x14ac:dyDescent="0.25">
      <c r="B17" s="24" t="s">
        <v>12</v>
      </c>
      <c r="C17" s="12">
        <v>23</v>
      </c>
      <c r="D17" s="20">
        <v>77286.080000000002</v>
      </c>
      <c r="E17" s="9">
        <f t="shared" si="0"/>
        <v>92743.296000000002</v>
      </c>
      <c r="F17" s="9">
        <f>D17*1.23</f>
        <v>95061.878400000001</v>
      </c>
      <c r="G17" s="9">
        <f t="shared" si="1"/>
        <v>46371.648000000001</v>
      </c>
      <c r="H17" s="9">
        <f t="shared" si="2"/>
        <v>139114.94400000002</v>
      </c>
    </row>
    <row r="18" spans="2:8" x14ac:dyDescent="0.25">
      <c r="B18" s="31" t="s">
        <v>8</v>
      </c>
      <c r="C18" s="32"/>
      <c r="D18" s="16">
        <f>SUM(D17+D16)</f>
        <v>1454792.29</v>
      </c>
      <c r="E18" s="5">
        <f>E17+E16</f>
        <v>1745750.7479999999</v>
      </c>
      <c r="F18" s="5">
        <f>F17+F16</f>
        <v>1582768.5852000001</v>
      </c>
      <c r="G18" s="5">
        <f>G17+G16</f>
        <v>872875.37399999995</v>
      </c>
      <c r="H18" s="5">
        <f>H16+H17</f>
        <v>2618626.122</v>
      </c>
    </row>
    <row r="19" spans="2:8" ht="13" x14ac:dyDescent="0.25">
      <c r="B19" s="24">
        <v>6</v>
      </c>
      <c r="C19" s="12">
        <v>8</v>
      </c>
      <c r="D19" s="20">
        <v>1637271.89</v>
      </c>
      <c r="E19" s="9">
        <f t="shared" si="0"/>
        <v>1964726.2679999997</v>
      </c>
      <c r="F19" s="9">
        <f>D19*1.08</f>
        <v>1768253.6412</v>
      </c>
      <c r="G19" s="9">
        <f t="shared" si="1"/>
        <v>982363.13399999985</v>
      </c>
      <c r="H19" s="9">
        <f t="shared" si="2"/>
        <v>2947089.4019999998</v>
      </c>
    </row>
    <row r="20" spans="2:8" ht="13" x14ac:dyDescent="0.25">
      <c r="B20" s="24" t="s">
        <v>13</v>
      </c>
      <c r="C20" s="12">
        <v>23</v>
      </c>
      <c r="D20" s="20">
        <v>18521.21</v>
      </c>
      <c r="E20" s="9">
        <f t="shared" si="0"/>
        <v>22225.451999999997</v>
      </c>
      <c r="F20" s="9">
        <f>D20*1.23</f>
        <v>22781.088299999999</v>
      </c>
      <c r="G20" s="9">
        <f t="shared" si="1"/>
        <v>11112.725999999999</v>
      </c>
      <c r="H20" s="9">
        <f t="shared" si="2"/>
        <v>33338.178</v>
      </c>
    </row>
    <row r="21" spans="2:8" x14ac:dyDescent="0.25">
      <c r="B21" s="31" t="s">
        <v>8</v>
      </c>
      <c r="C21" s="32"/>
      <c r="D21" s="5">
        <f>SUM(D20+D19)</f>
        <v>1655793.0999999999</v>
      </c>
      <c r="E21" s="5">
        <f>E20+E19</f>
        <v>1986951.7199999997</v>
      </c>
      <c r="F21" s="5">
        <f>SUM(F19,F20)</f>
        <v>1791034.7294999999</v>
      </c>
      <c r="G21" s="5">
        <f>G20+G19</f>
        <v>993475.85999999987</v>
      </c>
      <c r="H21" s="5">
        <f>H20+H19</f>
        <v>2980427.5799999996</v>
      </c>
    </row>
    <row r="22" spans="2:8" ht="13" x14ac:dyDescent="0.25">
      <c r="B22" s="24">
        <v>7</v>
      </c>
      <c r="C22" s="13">
        <v>8</v>
      </c>
      <c r="D22" s="20">
        <v>609030.17000000004</v>
      </c>
      <c r="E22" s="9">
        <f>D22*1.2</f>
        <v>730836.20400000003</v>
      </c>
      <c r="F22" s="9">
        <f>D22*1.08</f>
        <v>657752.58360000013</v>
      </c>
      <c r="G22" s="9">
        <f>E22*0.5</f>
        <v>365418.10200000001</v>
      </c>
      <c r="H22" s="9">
        <f>SUM(G22+E22)</f>
        <v>1096254.3060000001</v>
      </c>
    </row>
    <row r="23" spans="2:8" ht="13" x14ac:dyDescent="0.25">
      <c r="B23" s="24" t="s">
        <v>14</v>
      </c>
      <c r="C23" s="14">
        <v>23</v>
      </c>
      <c r="D23" s="20">
        <v>20861.23</v>
      </c>
      <c r="E23" s="9">
        <f>D23*1.2</f>
        <v>25033.475999999999</v>
      </c>
      <c r="F23" s="9">
        <f>D23*1.23</f>
        <v>25659.312900000001</v>
      </c>
      <c r="G23" s="9">
        <f>E23*0.5</f>
        <v>12516.737999999999</v>
      </c>
      <c r="H23" s="9">
        <f>SUM(G23+E23)</f>
        <v>37550.214</v>
      </c>
    </row>
    <row r="24" spans="2:8" x14ac:dyDescent="0.25">
      <c r="B24" s="31" t="s">
        <v>8</v>
      </c>
      <c r="C24" s="32"/>
      <c r="D24" s="5">
        <f>SUM(D23+D22)</f>
        <v>629891.4</v>
      </c>
      <c r="E24" s="5">
        <f>SUM(E22+E23)</f>
        <v>755869.68</v>
      </c>
      <c r="F24" s="5">
        <f>SUM(F23+F22)</f>
        <v>683411.89650000015</v>
      </c>
      <c r="G24" s="5">
        <f>SUM(G22+G23)</f>
        <v>377934.84</v>
      </c>
      <c r="H24" s="5">
        <f>SUM(H22+H23)</f>
        <v>1133804.52</v>
      </c>
    </row>
    <row r="25" spans="2:8" ht="13" x14ac:dyDescent="0.25">
      <c r="B25" s="24">
        <v>8</v>
      </c>
      <c r="C25" s="14">
        <v>8</v>
      </c>
      <c r="D25" s="20">
        <v>1966887.26</v>
      </c>
      <c r="E25" s="9">
        <f>D25*1.2</f>
        <v>2360264.7119999998</v>
      </c>
      <c r="F25" s="9">
        <f>D25*1.08</f>
        <v>2124238.2408000003</v>
      </c>
      <c r="G25" s="9">
        <f>E25*0.5</f>
        <v>1180132.3559999999</v>
      </c>
      <c r="H25" s="9">
        <f>SUM(G25+E25)</f>
        <v>3540397.068</v>
      </c>
    </row>
    <row r="26" spans="2:8" ht="13" x14ac:dyDescent="0.25">
      <c r="B26" s="24" t="s">
        <v>15</v>
      </c>
      <c r="C26" s="14">
        <v>23</v>
      </c>
      <c r="D26" s="20">
        <v>86521.82</v>
      </c>
      <c r="E26" s="9">
        <f>D26*1.2</f>
        <v>103826.18400000001</v>
      </c>
      <c r="F26" s="9">
        <f>D26*1.23</f>
        <v>106421.8386</v>
      </c>
      <c r="G26" s="9">
        <f>E26*0.5</f>
        <v>51913.092000000004</v>
      </c>
      <c r="H26" s="9">
        <f>SUM(G26+E26)</f>
        <v>155739.27600000001</v>
      </c>
    </row>
    <row r="27" spans="2:8" x14ac:dyDescent="0.25">
      <c r="B27" s="31" t="s">
        <v>8</v>
      </c>
      <c r="C27" s="32"/>
      <c r="D27" s="5">
        <f>SUM(D26+D25)</f>
        <v>2053409.08</v>
      </c>
      <c r="E27" s="5">
        <f>SUM(E25+E26)</f>
        <v>2464090.8959999997</v>
      </c>
      <c r="F27" s="5">
        <f>SUM(F26+F25)</f>
        <v>2230660.0794000002</v>
      </c>
      <c r="G27" s="5">
        <f>SUM(G26+G25)</f>
        <v>1232045.4479999999</v>
      </c>
      <c r="H27" s="5">
        <f>SUM(H25+H26)</f>
        <v>3696136.344</v>
      </c>
    </row>
    <row r="28" spans="2:8" ht="13" x14ac:dyDescent="0.25">
      <c r="B28" s="24">
        <v>9</v>
      </c>
      <c r="C28" s="15">
        <v>8</v>
      </c>
      <c r="D28" s="22">
        <v>744785.38</v>
      </c>
      <c r="E28" s="9">
        <f>D28*1.2</f>
        <v>893742.45600000001</v>
      </c>
      <c r="F28" s="9">
        <f>D28*1.08</f>
        <v>804368.2104000001</v>
      </c>
      <c r="G28" s="9">
        <f>E28*0.5</f>
        <v>446871.228</v>
      </c>
      <c r="H28" s="9">
        <f>SUM(G28+E28)</f>
        <v>1340613.6839999999</v>
      </c>
    </row>
    <row r="29" spans="2:8" ht="13" x14ac:dyDescent="0.25">
      <c r="B29" s="24" t="s">
        <v>16</v>
      </c>
      <c r="C29" s="14">
        <v>23</v>
      </c>
      <c r="D29" s="23">
        <v>20310.490000000002</v>
      </c>
      <c r="E29" s="9">
        <f>D29*1.2</f>
        <v>24372.588</v>
      </c>
      <c r="F29" s="9">
        <f>D29*1.23</f>
        <v>24981.902700000002</v>
      </c>
      <c r="G29" s="9">
        <f>E29*0.5</f>
        <v>12186.294</v>
      </c>
      <c r="H29" s="9">
        <f>SUM(G29+E29)</f>
        <v>36558.881999999998</v>
      </c>
    </row>
    <row r="30" spans="2:8" x14ac:dyDescent="0.25">
      <c r="B30" s="7" t="s">
        <v>8</v>
      </c>
      <c r="C30" s="8"/>
      <c r="D30" s="5">
        <f>SUM(D29+D28)</f>
        <v>765095.87</v>
      </c>
      <c r="E30" s="5">
        <f>SUM(E28+E29)</f>
        <v>918115.04399999999</v>
      </c>
      <c r="F30" s="5">
        <f>SUM(F29+F28)</f>
        <v>829350.11310000008</v>
      </c>
      <c r="G30" s="5">
        <f>SUM(G29+G28)</f>
        <v>459057.522</v>
      </c>
      <c r="H30" s="5">
        <f>SUM(H28+H29)</f>
        <v>1377172.5659999999</v>
      </c>
    </row>
    <row r="31" spans="2:8" ht="13" x14ac:dyDescent="0.3">
      <c r="B31" s="27" t="s">
        <v>7</v>
      </c>
      <c r="C31" s="28"/>
      <c r="D31" s="6">
        <f>SUM(D30+D27+D24+D21+D18+D15+D12+D9)</f>
        <v>9154310.9600000009</v>
      </c>
      <c r="E31" s="3">
        <f>SUM(E30+E27+E24+E21+E18+E15+E12+E9)</f>
        <v>10985173.152000001</v>
      </c>
      <c r="F31" s="6">
        <f>SUM(F30+F27+F24+F21+F18+F15+F12+F9)</f>
        <v>9933718.884300001</v>
      </c>
      <c r="G31" s="6">
        <f>SUM(G30+G27+G24+G21+G18+G15+G12+G9)</f>
        <v>5492586.5760000004</v>
      </c>
      <c r="H31" s="3">
        <f>SUM(H30+H27+H24+H21+H18+H15+H12+H9)</f>
        <v>16477759.728</v>
      </c>
    </row>
    <row r="32" spans="2:8" ht="13" x14ac:dyDescent="0.3">
      <c r="B32" s="29"/>
      <c r="C32" s="30"/>
      <c r="D32" s="6"/>
      <c r="E32" s="4"/>
      <c r="F32" s="4"/>
      <c r="G32" s="4"/>
      <c r="H32" s="4"/>
    </row>
    <row r="33" spans="3:11" x14ac:dyDescent="0.25">
      <c r="C33" s="2"/>
    </row>
    <row r="35" spans="3:11" x14ac:dyDescent="0.25">
      <c r="C35" s="19"/>
    </row>
    <row r="38" spans="3:11" ht="13" x14ac:dyDescent="0.3">
      <c r="D38" s="6"/>
    </row>
    <row r="39" spans="3:11" x14ac:dyDescent="0.25">
      <c r="K39" s="11"/>
    </row>
    <row r="40" spans="3:11" x14ac:dyDescent="0.25">
      <c r="C40" s="19"/>
      <c r="D40" s="18"/>
    </row>
  </sheetData>
  <mergeCells count="8">
    <mergeCell ref="B31:C32"/>
    <mergeCell ref="B9:C9"/>
    <mergeCell ref="B12:C12"/>
    <mergeCell ref="B15:C15"/>
    <mergeCell ref="B18:C18"/>
    <mergeCell ref="B21:C21"/>
    <mergeCell ref="B24:C24"/>
    <mergeCell ref="B27:C2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Jacek Barej</cp:lastModifiedBy>
  <cp:revision>1</cp:revision>
  <dcterms:created xsi:type="dcterms:W3CDTF">2020-10-02T10:53:04Z</dcterms:created>
  <dcterms:modified xsi:type="dcterms:W3CDTF">2022-02-07T10:56:52Z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