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en_skoroszyt"/>
  <xr:revisionPtr revIDLastSave="0" documentId="8_{9AB5919E-2BAF-4341-9DEB-B3C559065933}" xr6:coauthVersionLast="36" xr6:coauthVersionMax="36" xr10:uidLastSave="{00000000-0000-0000-0000-000000000000}"/>
  <bookViews>
    <workbookView xWindow="0" yWindow="0" windowWidth="28800" windowHeight="12225" tabRatio="910" activeTab="1"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07" r:id="rId7"/>
    <sheet name="Tab 6 i 7 " sheetId="108" r:id="rId8"/>
    <sheet name="Tab 8 i 9" sheetId="109" r:id="rId9"/>
    <sheet name="Tab 10" sheetId="110" r:id="rId10"/>
    <sheet name="Tab 1 (11)" sheetId="94" r:id="rId11"/>
    <sheet name="Tab 2 (12) i wykres 1" sheetId="135" r:id="rId12"/>
    <sheet name="Tab 3 (13) i wykres 2" sheetId="125" r:id="rId13"/>
    <sheet name="Tab 4 (14)" sheetId="95" r:id="rId14"/>
    <sheet name="Tab 5 (15)" sheetId="96" r:id="rId15"/>
    <sheet name="Wykres 3" sheetId="129" r:id="rId16"/>
    <sheet name="Tab 6 (16)" sheetId="97" r:id="rId17"/>
    <sheet name="Tab 7 (17)" sheetId="98" r:id="rId18"/>
    <sheet name="Tab 8 (18)" sheetId="99" r:id="rId19"/>
    <sheet name="Tab 9 (19) i 10 (20)" sheetId="101" r:id="rId20"/>
    <sheet name="Tab 11 (21) i 12 (22)" sheetId="102" r:id="rId21"/>
    <sheet name="Tab 1 (23)" sheetId="104" r:id="rId22"/>
    <sheet name="Tab 1 (24) i 2 (25)" sheetId="113" r:id="rId23"/>
    <sheet name="Wykres 4" sheetId="130" r:id="rId24"/>
    <sheet name="Tab 3 (26) i 4 (27)" sheetId="114" r:id="rId25"/>
    <sheet name="Wykres 5" sheetId="126" r:id="rId26"/>
    <sheet name="Tab 1 (28)" sheetId="115" r:id="rId27"/>
    <sheet name="Tab 2 (29) i 3 (30)" sheetId="117" r:id="rId28"/>
    <sheet name="Tab 4 (31)" sheetId="116" r:id="rId29"/>
    <sheet name="Tab 5 (32) i 6 (33)" sheetId="118" r:id="rId30"/>
    <sheet name="Tab 7 (34) i 8 (35)" sheetId="119" r:id="rId31"/>
    <sheet name="Tab 1 (36) i 2 (37)" sheetId="121" r:id="rId32"/>
  </sheets>
  <definedNames>
    <definedName name="_xlnm.Print_Area" localSheetId="3">'Objaśnienia i skróty'!$A$1:$B$25</definedName>
    <definedName name="_xlnm.Print_Area" localSheetId="1">'Spis treści'!$A$1:$C$59</definedName>
    <definedName name="_xlnm.Print_Area" localSheetId="0">'Strona tytułowa'!$A$1:$B$34</definedName>
    <definedName name="_xlnm.Print_Area" localSheetId="10">'Tab 1 (11)'!$A$1:$I$30</definedName>
    <definedName name="_xlnm.Print_Area" localSheetId="21">'Tab 1 (23)'!$A$1:$I$62</definedName>
    <definedName name="_xlnm.Print_Area" localSheetId="22">'Tab 1 (24) i 2 (25)'!$A$1:$I$39</definedName>
    <definedName name="_xlnm.Print_Area" localSheetId="26">'Tab 1 (28)'!$A$1:$L$24</definedName>
    <definedName name="_xlnm.Print_Area" localSheetId="20">'Tab 11 (21) i 12 (22)'!$A$1:$I$45</definedName>
    <definedName name="_xlnm.Print_Area" localSheetId="11">'Tab 2 (12) i wykres 1'!$A$1:$E$48</definedName>
    <definedName name="_xlnm.Print_Area" localSheetId="27">'Tab 2 (29) i 3 (30)'!$A$1:$I$29</definedName>
    <definedName name="_xlnm.Print_Area" localSheetId="12">'Tab 3 (13) i wykres 2'!$A$1:$E$52</definedName>
    <definedName name="_xlnm.Print_Area" localSheetId="24">'Tab 3 (26) i 4 (27)'!$A$1:$J$38</definedName>
    <definedName name="_xlnm.Print_Area" localSheetId="13">'Tab 4 (14)'!$A$1:$H$30</definedName>
    <definedName name="_xlnm.Print_Area" localSheetId="14">'Tab 5 (15)'!$A$1:$I$33</definedName>
    <definedName name="_xlnm.Print_Area" localSheetId="17">'Tab 7 (17)'!$A$1:$I$33</definedName>
    <definedName name="_xlnm.Print_Area" localSheetId="18">'Tab 8 (18)'!$A$1:$H$32</definedName>
    <definedName name="_xlnm.Print_Area" localSheetId="2">'Uwagi wstępne'!$A$1:$B$130</definedName>
    <definedName name="_xlnm.Print_Area" localSheetId="15">'Wykres 3'!$A$1:$F$6</definedName>
    <definedName name="_xlnm.Print_Area" localSheetId="23">'Wykres 4'!$A$1:$G$34</definedName>
    <definedName name="_xlnm.Print_Area" localSheetId="25">'Wykres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129" l="1"/>
  <c r="B22" i="121" l="1"/>
  <c r="H8" i="106" l="1"/>
  <c r="I18" i="106" l="1"/>
  <c r="H18" i="106"/>
  <c r="G18" i="106"/>
  <c r="I17" i="106"/>
  <c r="H17" i="106"/>
  <c r="G17" i="106"/>
  <c r="I15" i="106"/>
  <c r="H15" i="106"/>
  <c r="G15" i="106"/>
  <c r="I14" i="106"/>
  <c r="H14" i="106"/>
  <c r="G14" i="106"/>
  <c r="I12" i="106"/>
  <c r="H12" i="106"/>
  <c r="G12" i="106"/>
  <c r="I11" i="106"/>
  <c r="H11" i="106"/>
  <c r="G11" i="106"/>
  <c r="I9" i="106"/>
  <c r="H9" i="106"/>
  <c r="G9" i="106"/>
  <c r="I8" i="106"/>
  <c r="G8" i="106"/>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13" i="117" l="1"/>
  <c r="B12" i="117"/>
  <c r="B11" i="117"/>
  <c r="B10" i="117"/>
  <c r="B9" i="117"/>
  <c r="B8" i="117"/>
  <c r="H6" i="117"/>
  <c r="G6" i="117"/>
  <c r="F6" i="117"/>
  <c r="E6" i="117"/>
  <c r="D6" i="117"/>
  <c r="C6" i="117"/>
  <c r="I29" i="117"/>
  <c r="H29" i="117"/>
  <c r="G29" i="117"/>
  <c r="I28" i="117"/>
  <c r="H28" i="117"/>
  <c r="G28" i="117"/>
  <c r="I27" i="117"/>
  <c r="H27" i="117"/>
  <c r="G27" i="117"/>
  <c r="I25" i="117"/>
  <c r="H25" i="117"/>
  <c r="G25" i="117"/>
  <c r="I24" i="117"/>
  <c r="H24" i="117"/>
  <c r="G24" i="117"/>
  <c r="I23" i="117"/>
  <c r="H23" i="117"/>
  <c r="G23" i="117"/>
  <c r="B6" i="117" l="1"/>
  <c r="B5" i="117"/>
  <c r="B7" i="116" s="1"/>
  <c r="B6" i="118" s="1"/>
  <c r="B29" i="118" s="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8" i="115" l="1"/>
  <c r="J16" i="114"/>
  <c r="I16" i="114"/>
  <c r="H16" i="114"/>
  <c r="J14" i="114"/>
  <c r="I14" i="114"/>
  <c r="H14" i="114"/>
  <c r="J13" i="114"/>
  <c r="I13" i="114"/>
  <c r="H13" i="114"/>
  <c r="J11" i="114"/>
  <c r="I11" i="114"/>
  <c r="H11" i="114"/>
  <c r="J10" i="114"/>
  <c r="I10" i="114"/>
  <c r="H10" i="114"/>
  <c r="J9" i="114"/>
  <c r="I9" i="114"/>
  <c r="H9" i="114"/>
  <c r="J8" i="114"/>
  <c r="I8" i="114"/>
  <c r="H8" i="114"/>
  <c r="J7" i="114"/>
  <c r="I7" i="114"/>
  <c r="H7" i="114"/>
  <c r="C33" i="130" l="1"/>
  <c r="B33" i="130"/>
  <c r="I15" i="113"/>
  <c r="H15" i="113"/>
  <c r="G15" i="113"/>
  <c r="I14" i="113"/>
  <c r="H14" i="113"/>
  <c r="G14" i="113"/>
  <c r="I11" i="113"/>
  <c r="H11" i="113"/>
  <c r="G11" i="113"/>
  <c r="I10" i="113"/>
  <c r="H10" i="113"/>
  <c r="G10" i="113"/>
  <c r="I9" i="113"/>
  <c r="H9" i="113"/>
  <c r="G9" i="113"/>
  <c r="I8" i="113"/>
  <c r="H8" i="113"/>
  <c r="G8" i="113"/>
  <c r="F12" i="113" l="1"/>
  <c r="E12" i="113"/>
  <c r="D12" i="113"/>
  <c r="C12" i="113"/>
  <c r="I12" i="113" s="1"/>
  <c r="B12" i="113"/>
  <c r="G12" i="113" l="1"/>
  <c r="H12" i="113"/>
  <c r="F16" i="113"/>
  <c r="E16" i="113"/>
  <c r="D16" i="113"/>
  <c r="C16" i="113"/>
  <c r="B16" i="113"/>
  <c r="I16" i="113" l="1"/>
  <c r="H16" i="113"/>
  <c r="G16" i="113"/>
  <c r="G61" i="104"/>
  <c r="G60" i="104"/>
  <c r="G59" i="104"/>
  <c r="I57" i="104" l="1"/>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2" i="104"/>
  <c r="H12" i="104"/>
  <c r="G12" i="104"/>
  <c r="I11" i="104"/>
  <c r="H11" i="104"/>
  <c r="G11" i="104"/>
  <c r="I9" i="104"/>
  <c r="H9" i="104"/>
  <c r="G9" i="104"/>
  <c r="I8" i="104"/>
  <c r="H8" i="104"/>
  <c r="G8" i="104"/>
  <c r="I7" i="104"/>
  <c r="H7" i="104"/>
  <c r="G7" i="104"/>
  <c r="F13" i="104" l="1"/>
  <c r="E13" i="104"/>
  <c r="C13" i="104"/>
  <c r="B13" i="104"/>
  <c r="D13" i="104"/>
  <c r="I13" i="104" l="1"/>
  <c r="H13" i="104"/>
  <c r="G13" i="104"/>
  <c r="I20" i="102"/>
  <c r="H20" i="102"/>
  <c r="G20" i="102"/>
  <c r="I19" i="102"/>
  <c r="H19" i="102"/>
  <c r="G19" i="102"/>
  <c r="I16" i="102"/>
  <c r="H16" i="102"/>
  <c r="G16" i="102"/>
  <c r="I15" i="102"/>
  <c r="H15" i="102"/>
  <c r="G15" i="102"/>
  <c r="I12" i="102"/>
  <c r="H12" i="102"/>
  <c r="G12" i="102"/>
  <c r="I11" i="102"/>
  <c r="H11" i="102"/>
  <c r="G11" i="102"/>
  <c r="I8" i="102"/>
  <c r="H8" i="102"/>
  <c r="G8" i="102"/>
  <c r="I7" i="102"/>
  <c r="H7" i="102"/>
  <c r="G7" i="102"/>
  <c r="F21" i="102" l="1"/>
  <c r="F17" i="102"/>
  <c r="F13" i="102"/>
  <c r="F9" i="102"/>
  <c r="E21" i="102"/>
  <c r="E17" i="102"/>
  <c r="E13" i="102"/>
  <c r="E9" i="102"/>
  <c r="I32" i="98"/>
  <c r="H32" i="98"/>
  <c r="G32" i="98"/>
  <c r="I31" i="98"/>
  <c r="H31" i="98"/>
  <c r="G31" i="98"/>
  <c r="I30" i="98"/>
  <c r="H30" i="98"/>
  <c r="G30" i="98"/>
  <c r="I29" i="98"/>
  <c r="H29" i="98"/>
  <c r="G29" i="98"/>
  <c r="I28" i="98"/>
  <c r="H28" i="98"/>
  <c r="G28" i="98"/>
  <c r="I27" i="98"/>
  <c r="H27" i="98"/>
  <c r="G27" i="98"/>
  <c r="I26" i="98"/>
  <c r="H26" i="98"/>
  <c r="G26" i="98"/>
  <c r="I25" i="98"/>
  <c r="H25" i="98"/>
  <c r="G25" i="98"/>
  <c r="I24" i="98"/>
  <c r="H24" i="98"/>
  <c r="G24" i="98"/>
  <c r="I23" i="98"/>
  <c r="H23" i="98"/>
  <c r="G23" i="98"/>
  <c r="I22" i="98"/>
  <c r="H22" i="98"/>
  <c r="G22" i="98"/>
  <c r="I21" i="98"/>
  <c r="H21" i="98"/>
  <c r="G21" i="98"/>
  <c r="I20" i="98"/>
  <c r="H20" i="98"/>
  <c r="G20" i="98"/>
  <c r="I18" i="98"/>
  <c r="H18" i="98"/>
  <c r="G18" i="98"/>
  <c r="I17" i="98"/>
  <c r="H17" i="98"/>
  <c r="G17" i="98"/>
  <c r="I16" i="98"/>
  <c r="H16" i="98"/>
  <c r="G16" i="98"/>
  <c r="I15" i="98"/>
  <c r="H15" i="98"/>
  <c r="G15" i="98"/>
  <c r="I14" i="98"/>
  <c r="H14" i="98"/>
  <c r="G14" i="98"/>
  <c r="I13" i="98"/>
  <c r="H13" i="98"/>
  <c r="G13" i="98"/>
  <c r="I11" i="98"/>
  <c r="H11" i="98"/>
  <c r="G11" i="98"/>
  <c r="I10" i="98"/>
  <c r="H10" i="98"/>
  <c r="G10" i="98"/>
  <c r="I9" i="98"/>
  <c r="H9" i="98"/>
  <c r="G9" i="98"/>
  <c r="I8" i="101"/>
  <c r="H8" i="101"/>
  <c r="G8" i="101"/>
  <c r="I7" i="101"/>
  <c r="H7" i="101"/>
  <c r="G7" i="101"/>
  <c r="F9" i="101" l="1"/>
  <c r="E9" i="101"/>
  <c r="I32" i="96" l="1"/>
  <c r="H32" i="96"/>
  <c r="G32" i="96"/>
  <c r="I31" i="96"/>
  <c r="H31" i="96"/>
  <c r="G31" i="96"/>
  <c r="I30" i="96"/>
  <c r="H30" i="96"/>
  <c r="G30" i="96"/>
  <c r="I29" i="96"/>
  <c r="H29" i="96"/>
  <c r="G29" i="96"/>
  <c r="I28" i="96"/>
  <c r="H28" i="96"/>
  <c r="G28" i="96"/>
  <c r="I26" i="96"/>
  <c r="H26" i="96"/>
  <c r="G26" i="96"/>
  <c r="I25" i="96"/>
  <c r="H25" i="96"/>
  <c r="G25" i="96"/>
  <c r="I24" i="96"/>
  <c r="H24" i="96"/>
  <c r="G24" i="96"/>
  <c r="I23" i="96"/>
  <c r="H23" i="96"/>
  <c r="G23" i="96"/>
  <c r="I22" i="96"/>
  <c r="H22" i="96"/>
  <c r="G22" i="96"/>
  <c r="I18" i="96"/>
  <c r="H18" i="96"/>
  <c r="G18" i="96"/>
  <c r="I17" i="96"/>
  <c r="H17" i="96"/>
  <c r="G17" i="96"/>
  <c r="I16" i="96"/>
  <c r="H16" i="96"/>
  <c r="G16" i="96"/>
  <c r="I15" i="96"/>
  <c r="H15" i="96"/>
  <c r="G15" i="96"/>
  <c r="I14" i="96"/>
  <c r="H14" i="96"/>
  <c r="G14" i="96"/>
  <c r="F27" i="96"/>
  <c r="F21" i="96"/>
  <c r="F13" i="96"/>
  <c r="F10" i="96" s="1"/>
  <c r="E27" i="96"/>
  <c r="D5" i="129" s="1"/>
  <c r="E21" i="96"/>
  <c r="C5" i="129" s="1"/>
  <c r="E13" i="96"/>
  <c r="B30" i="95"/>
  <c r="B29" i="95"/>
  <c r="B28" i="95"/>
  <c r="F20" i="96" l="1"/>
  <c r="F11" i="96" s="1"/>
  <c r="F9" i="96" s="1"/>
  <c r="E10" i="96"/>
  <c r="B5" i="129"/>
  <c r="E20" i="96"/>
  <c r="E11" i="96" l="1"/>
  <c r="I30" i="94"/>
  <c r="H30" i="94"/>
  <c r="G30" i="94"/>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6" i="94"/>
  <c r="H16" i="94"/>
  <c r="G16" i="94"/>
  <c r="I15" i="94"/>
  <c r="H15" i="94"/>
  <c r="G15" i="94"/>
  <c r="I14" i="94"/>
  <c r="H14" i="94"/>
  <c r="G14" i="94"/>
  <c r="I13" i="94"/>
  <c r="H13" i="94"/>
  <c r="G13" i="94"/>
  <c r="I12" i="94"/>
  <c r="H12" i="94"/>
  <c r="G12" i="94"/>
  <c r="I11" i="94"/>
  <c r="H11" i="94"/>
  <c r="G11" i="94"/>
  <c r="I9" i="94"/>
  <c r="H9" i="94"/>
  <c r="G9" i="94"/>
  <c r="I8" i="94"/>
  <c r="H8" i="94"/>
  <c r="G8" i="94"/>
  <c r="I7" i="94"/>
  <c r="H7" i="94"/>
  <c r="G7" i="94"/>
  <c r="E9" i="96" l="1"/>
  <c r="F9" i="109"/>
  <c r="E9" i="109"/>
  <c r="E6" i="109" s="1"/>
  <c r="D9" i="109"/>
  <c r="D6" i="109" s="1"/>
  <c r="C9" i="109"/>
  <c r="C6" i="109" s="1"/>
  <c r="B9" i="109"/>
  <c r="B6" i="109" s="1"/>
  <c r="F6" i="109"/>
  <c r="F9" i="108" l="1"/>
  <c r="E9" i="108"/>
  <c r="D9" i="108"/>
  <c r="D6" i="108" s="1"/>
  <c r="C9" i="108"/>
  <c r="C6" i="108" s="1"/>
  <c r="B9" i="108"/>
  <c r="B6" i="108" s="1"/>
  <c r="F6" i="108"/>
  <c r="E6" i="108"/>
  <c r="F27" i="106" l="1"/>
  <c r="E27" i="106"/>
  <c r="D27" i="106"/>
  <c r="C27" i="106"/>
  <c r="B27" i="106"/>
  <c r="F24" i="106" l="1"/>
  <c r="E24" i="106"/>
  <c r="I27" i="105" l="1"/>
  <c r="H27" i="105"/>
  <c r="G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H11" i="105"/>
  <c r="G11" i="105"/>
  <c r="I10" i="105"/>
  <c r="H10" i="105"/>
  <c r="G10" i="105"/>
  <c r="I9" i="105"/>
  <c r="H9" i="105"/>
  <c r="G9" i="105"/>
  <c r="I8" i="105"/>
  <c r="H8" i="105"/>
  <c r="G8" i="105"/>
  <c r="I7" i="105"/>
  <c r="H7" i="105"/>
  <c r="G7" i="105"/>
  <c r="B9" i="97" l="1"/>
  <c r="B9" i="99" s="1"/>
  <c r="B21" i="114" s="1"/>
  <c r="B5" i="107"/>
  <c r="B18" i="107" s="1"/>
  <c r="B5" i="108" s="1"/>
  <c r="B19" i="108" s="1"/>
  <c r="B13" i="101" l="1"/>
  <c r="B28" i="102" s="1"/>
  <c r="B22" i="113" s="1"/>
  <c r="B5" i="119" s="1"/>
  <c r="B29" i="119" s="1"/>
  <c r="B5" i="109"/>
  <c r="B19" i="109" s="1"/>
  <c r="B6" i="110" s="1"/>
  <c r="B5" i="125" s="1"/>
  <c r="D33" i="130" l="1"/>
  <c r="B34" i="130" s="1"/>
  <c r="C34" i="130" l="1"/>
  <c r="D34" i="130"/>
  <c r="D30" i="101" l="1"/>
  <c r="D29" i="101"/>
  <c r="D28" i="101"/>
  <c r="D27" i="101"/>
  <c r="D26" i="101"/>
  <c r="D25" i="101"/>
  <c r="D24" i="101"/>
  <c r="D23" i="101"/>
  <c r="D22" i="101"/>
  <c r="D21" i="101"/>
  <c r="D20" i="101"/>
  <c r="D19" i="101"/>
  <c r="D18" i="101"/>
  <c r="D17" i="101"/>
  <c r="D16" i="101"/>
  <c r="D15" i="101"/>
  <c r="C14" i="101"/>
  <c r="A1" i="135" l="1"/>
  <c r="A1" i="125" s="1"/>
  <c r="A1" i="95" s="1"/>
  <c r="A1" i="96" s="1"/>
  <c r="B23" i="135"/>
  <c r="D24" i="106" l="1"/>
  <c r="C30" i="121" l="1"/>
  <c r="M6" i="121"/>
  <c r="L6" i="121"/>
  <c r="K6" i="121"/>
  <c r="J6" i="121"/>
  <c r="I6" i="121"/>
  <c r="H6" i="121"/>
  <c r="G6" i="121"/>
  <c r="F6" i="121"/>
  <c r="E6" i="121"/>
  <c r="D6" i="121"/>
  <c r="C6" i="121"/>
  <c r="B6" i="121"/>
  <c r="C30" i="119"/>
  <c r="B30" i="119"/>
  <c r="H23" i="119"/>
  <c r="B23" i="119"/>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6"/>
  <c r="A1" i="117" s="1"/>
  <c r="A1" i="118" s="1"/>
  <c r="A1" i="119" s="1"/>
  <c r="J22" i="114"/>
  <c r="I22" i="114"/>
  <c r="G20" i="126" s="1"/>
  <c r="H22" i="114"/>
  <c r="F20" i="126" s="1"/>
  <c r="G22" i="114"/>
  <c r="E20" i="126" s="1"/>
  <c r="F22" i="114"/>
  <c r="D20" i="126" s="1"/>
  <c r="E22" i="114"/>
  <c r="C20" i="126" s="1"/>
  <c r="C22" i="114"/>
  <c r="B22" i="114"/>
  <c r="A1" i="114"/>
  <c r="G23" i="113"/>
  <c r="F23" i="113"/>
  <c r="E23" i="113"/>
  <c r="D23" i="113"/>
  <c r="C23" i="113"/>
  <c r="B23" i="113"/>
  <c r="C26" i="109"/>
  <c r="B26" i="109" s="1"/>
  <c r="C25" i="109"/>
  <c r="B25" i="109" s="1"/>
  <c r="C24" i="109"/>
  <c r="B24" i="109" s="1"/>
  <c r="C23" i="109"/>
  <c r="B23" i="109" s="1"/>
  <c r="C22" i="109"/>
  <c r="B22" i="109" s="1"/>
  <c r="C21" i="109"/>
  <c r="B21" i="109" s="1"/>
  <c r="F20" i="109"/>
  <c r="E20" i="109"/>
  <c r="D20" i="109"/>
  <c r="C20" i="109" s="1"/>
  <c r="C26" i="108"/>
  <c r="B26" i="108" s="1"/>
  <c r="C25" i="108"/>
  <c r="B25" i="108" s="1"/>
  <c r="C24" i="108"/>
  <c r="B24" i="108" s="1"/>
  <c r="C23" i="108"/>
  <c r="B23" i="108" s="1"/>
  <c r="C22" i="108"/>
  <c r="B22" i="108" s="1"/>
  <c r="C21" i="108"/>
  <c r="B21" i="108" s="1"/>
  <c r="G20" i="108"/>
  <c r="F20" i="108"/>
  <c r="E20" i="108"/>
  <c r="D20" i="108"/>
  <c r="C35" i="107"/>
  <c r="F35" i="107" s="1"/>
  <c r="C34" i="107"/>
  <c r="F34" i="107" s="1"/>
  <c r="C33" i="107"/>
  <c r="B33" i="107" s="1"/>
  <c r="C32" i="107"/>
  <c r="F32" i="107" s="1"/>
  <c r="C31" i="107"/>
  <c r="F31" i="107" s="1"/>
  <c r="C30" i="107"/>
  <c r="F30" i="107" s="1"/>
  <c r="C29" i="107"/>
  <c r="B29" i="107" s="1"/>
  <c r="C28" i="107"/>
  <c r="F28" i="107" s="1"/>
  <c r="C27" i="107"/>
  <c r="F27" i="107" s="1"/>
  <c r="C26" i="107"/>
  <c r="F26" i="107" s="1"/>
  <c r="C25" i="107"/>
  <c r="B25" i="107" s="1"/>
  <c r="C24" i="107"/>
  <c r="F24" i="107" s="1"/>
  <c r="C23" i="107"/>
  <c r="F23" i="107" s="1"/>
  <c r="C22" i="107"/>
  <c r="F22" i="107" s="1"/>
  <c r="C21" i="107"/>
  <c r="B21" i="107" s="1"/>
  <c r="C20" i="107"/>
  <c r="F20" i="107" s="1"/>
  <c r="G19" i="107"/>
  <c r="E19" i="107"/>
  <c r="D19" i="107"/>
  <c r="C13" i="107"/>
  <c r="B13" i="107" s="1"/>
  <c r="C12" i="107"/>
  <c r="F12" i="107" s="1"/>
  <c r="C11" i="107"/>
  <c r="F11" i="107" s="1"/>
  <c r="B11" i="107"/>
  <c r="C10" i="107"/>
  <c r="B10" i="107" s="1"/>
  <c r="C9" i="107"/>
  <c r="F9" i="107" s="1"/>
  <c r="C8" i="107"/>
  <c r="F8" i="107" s="1"/>
  <c r="C7" i="107"/>
  <c r="F7" i="107" s="1"/>
  <c r="G6" i="107"/>
  <c r="E6" i="107"/>
  <c r="D6" i="107"/>
  <c r="C24" i="106"/>
  <c r="B24" i="106"/>
  <c r="A1" i="106"/>
  <c r="A1" i="107" s="1"/>
  <c r="A1" i="108" s="1"/>
  <c r="A1" i="109" s="1"/>
  <c r="A1" i="110" s="1"/>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D21" i="102"/>
  <c r="G21" i="102" s="1"/>
  <c r="C21" i="102"/>
  <c r="I21" i="102" s="1"/>
  <c r="B21" i="102"/>
  <c r="H21" i="102" s="1"/>
  <c r="D17" i="102"/>
  <c r="G17" i="102" s="1"/>
  <c r="C17" i="102"/>
  <c r="I17" i="102" s="1"/>
  <c r="B17" i="102"/>
  <c r="H17" i="102" s="1"/>
  <c r="D13" i="102"/>
  <c r="G13" i="102" s="1"/>
  <c r="C13" i="102"/>
  <c r="I13" i="102" s="1"/>
  <c r="B13" i="102"/>
  <c r="H13" i="102" s="1"/>
  <c r="D9" i="102"/>
  <c r="G9" i="102" s="1"/>
  <c r="C9" i="102"/>
  <c r="I9" i="102" s="1"/>
  <c r="B9" i="102"/>
  <c r="H9" i="102" s="1"/>
  <c r="B14" i="101"/>
  <c r="D14" i="101" s="1"/>
  <c r="D9" i="101"/>
  <c r="G9" i="101" s="1"/>
  <c r="C9" i="101"/>
  <c r="I9" i="101" s="1"/>
  <c r="B9" i="101"/>
  <c r="H9" i="101" s="1"/>
  <c r="B31" i="99"/>
  <c r="B30" i="99"/>
  <c r="B29" i="99"/>
  <c r="B28" i="99"/>
  <c r="A1" i="99"/>
  <c r="A1" i="101" s="1"/>
  <c r="A1" i="102" s="1"/>
  <c r="A1" i="98"/>
  <c r="B31" i="97"/>
  <c r="B30" i="97"/>
  <c r="B28" i="97" s="1"/>
  <c r="B29" i="97"/>
  <c r="C28" i="97"/>
  <c r="C11" i="97" s="1"/>
  <c r="B27" i="97"/>
  <c r="B26" i="97"/>
  <c r="B25" i="97"/>
  <c r="B24" i="97"/>
  <c r="B23" i="97"/>
  <c r="B22" i="97"/>
  <c r="B21" i="97"/>
  <c r="B20" i="97"/>
  <c r="B19" i="97"/>
  <c r="B18" i="97"/>
  <c r="B17" i="97"/>
  <c r="B16" i="97"/>
  <c r="B15" i="97"/>
  <c r="B14" i="97"/>
  <c r="B13" i="97"/>
  <c r="B12" i="97"/>
  <c r="H11" i="97"/>
  <c r="G11" i="97"/>
  <c r="F11" i="97"/>
  <c r="E11" i="97"/>
  <c r="A1" i="97"/>
  <c r="D27" i="96"/>
  <c r="G27" i="96" s="1"/>
  <c r="C27" i="96"/>
  <c r="I27" i="96" s="1"/>
  <c r="B27" i="96"/>
  <c r="H27" i="96" s="1"/>
  <c r="D21" i="96"/>
  <c r="G21" i="96" s="1"/>
  <c r="C21" i="96"/>
  <c r="I21" i="96" s="1"/>
  <c r="B21" i="96"/>
  <c r="H21" i="96" s="1"/>
  <c r="D13" i="96"/>
  <c r="G13" i="96" s="1"/>
  <c r="C13" i="96"/>
  <c r="I13" i="96" s="1"/>
  <c r="B13" i="96"/>
  <c r="B27" i="95"/>
  <c r="D21" i="126" l="1"/>
  <c r="B7" i="107"/>
  <c r="B10" i="96"/>
  <c r="H10" i="96" s="1"/>
  <c r="H13" i="96"/>
  <c r="C10" i="96"/>
  <c r="I10" i="96" s="1"/>
  <c r="B9" i="107"/>
  <c r="F5" i="129"/>
  <c r="B6" i="129" s="1"/>
  <c r="C6" i="107"/>
  <c r="F6" i="107" s="1"/>
  <c r="C20" i="108"/>
  <c r="B20" i="108" s="1"/>
  <c r="H20" i="126"/>
  <c r="E21" i="126" s="1"/>
  <c r="C29" i="102"/>
  <c r="B20" i="109"/>
  <c r="H8" i="119"/>
  <c r="H14" i="119"/>
  <c r="H16" i="119"/>
  <c r="H18" i="119"/>
  <c r="H20" i="119"/>
  <c r="H9" i="119"/>
  <c r="H11" i="119"/>
  <c r="H22" i="119"/>
  <c r="H17" i="119"/>
  <c r="H19" i="119"/>
  <c r="B29" i="102"/>
  <c r="C20" i="96"/>
  <c r="I20" i="96" s="1"/>
  <c r="D10" i="96"/>
  <c r="G10" i="96" s="1"/>
  <c r="D20" i="96"/>
  <c r="G20" i="96" s="1"/>
  <c r="B20" i="96"/>
  <c r="B20" i="107"/>
  <c r="B22" i="107"/>
  <c r="B24" i="107"/>
  <c r="B26" i="107"/>
  <c r="B28" i="107"/>
  <c r="B30" i="107"/>
  <c r="B32" i="107"/>
  <c r="B34" i="107"/>
  <c r="E7" i="119"/>
  <c r="B7" i="119"/>
  <c r="B8" i="107"/>
  <c r="F10" i="107"/>
  <c r="B12" i="107"/>
  <c r="F21" i="107"/>
  <c r="B23" i="107"/>
  <c r="F25" i="107"/>
  <c r="B27" i="107"/>
  <c r="F29" i="107"/>
  <c r="B31" i="107"/>
  <c r="F33" i="107"/>
  <c r="B35" i="107"/>
  <c r="C19" i="107"/>
  <c r="F19" i="107" s="1"/>
  <c r="B11" i="97"/>
  <c r="D11" i="97"/>
  <c r="C21" i="126" l="1"/>
  <c r="F21" i="126"/>
  <c r="G21" i="126"/>
  <c r="B11" i="96"/>
  <c r="H20" i="96"/>
  <c r="C11" i="96"/>
  <c r="I11" i="96" s="1"/>
  <c r="B6" i="107"/>
  <c r="F6" i="129"/>
  <c r="E6" i="129"/>
  <c r="D6" i="129"/>
  <c r="C6" i="129"/>
  <c r="H21" i="126"/>
  <c r="H7" i="119"/>
  <c r="D11" i="96"/>
  <c r="G11" i="96" s="1"/>
  <c r="B19" i="107"/>
  <c r="B9" i="96" l="1"/>
  <c r="H9" i="96" s="1"/>
  <c r="H11" i="96"/>
  <c r="C9" i="96"/>
  <c r="I9" i="96" s="1"/>
  <c r="D9" i="96"/>
  <c r="G9" i="96" s="1"/>
</calcChain>
</file>

<file path=xl/sharedStrings.xml><?xml version="1.0" encoding="utf-8"?>
<sst xmlns="http://schemas.openxmlformats.org/spreadsheetml/2006/main" count="1376" uniqueCount="668">
  <si>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</si>
  <si>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</si>
  <si>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</si>
  <si>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</si>
  <si>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</si>
  <si>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</si>
  <si>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</si>
  <si>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</si>
  <si>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</si>
  <si>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</si>
  <si>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</si>
  <si>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</si>
  <si>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t>• liczby wydanych decyzji o podleganiu i ustaniu ubezpieczenia społecznego rolników.</t>
  </si>
  <si>
    <t>„w tym”</t>
  </si>
  <si>
    <t>"z tego"</t>
  </si>
  <si>
    <t>Wyszczególnienie</t>
  </si>
  <si>
    <t>2020 rok</t>
  </si>
  <si>
    <t>porównanie (wzrost/spadek)</t>
  </si>
  <si>
    <t>EMERYTURY I RENTY ogółem</t>
  </si>
  <si>
    <t>Renty</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</si>
  <si>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</si>
  <si>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</si>
  <si>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</si>
  <si>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</si>
  <si>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</si>
  <si>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</si>
  <si>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</si>
  <si>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</si>
  <si>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</si>
  <si>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</si>
  <si>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</si>
  <si>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</si>
  <si>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</si>
  <si>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</si>
  <si>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</si>
  <si>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</si>
  <si>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</si>
  <si>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</si>
  <si>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</si>
  <si>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</si>
  <si>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</si>
  <si>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</si>
  <si>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</si>
  <si>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</si>
  <si>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</si>
  <si>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</si>
  <si>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</si>
  <si>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</si>
  <si>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</si>
  <si>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</si>
  <si>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</si>
  <si>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</si>
  <si>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</si>
  <si>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</si>
  <si>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</si>
  <si>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</si>
  <si>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</si>
  <si>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</si>
  <si>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</si>
  <si>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</si>
  <si>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</si>
  <si>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</si>
  <si>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</si>
  <si>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</si>
  <si>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</si>
  <si>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</si>
  <si>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</si>
  <si>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</si>
  <si>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emerytury wcześniejsze</t>
  </si>
  <si>
    <t xml:space="preserve">RENTY </t>
  </si>
  <si>
    <t>RENTY RAZEM z tego:</t>
  </si>
  <si>
    <t xml:space="preserve">     w tym renty rodzinne wypadkowe</t>
  </si>
  <si>
    <t>Renty rodzinne nie związane 
z przekazaniem gospodarstwa rolnego</t>
  </si>
  <si>
    <t>OGÓŁEM</t>
  </si>
  <si>
    <t xml:space="preserve">  w tym renty z tytułu niezdolności 
do pracy wypadkowe</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</si>
  <si>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</si>
  <si>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</si>
  <si>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</si>
  <si>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</si>
  <si>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</si>
  <si>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</si>
  <si>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</si>
  <si>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</si>
  <si>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</si>
  <si>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</si>
  <si>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</si>
  <si>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</si>
  <si>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</si>
  <si>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</si>
  <si>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</si>
  <si>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</si>
  <si>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</si>
  <si>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</si>
  <si>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</si>
  <si>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</si>
  <si>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</si>
  <si>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</si>
  <si>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</si>
  <si>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</si>
  <si>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</si>
  <si>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</si>
  <si>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</si>
  <si>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</si>
  <si>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</si>
  <si>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</si>
  <si>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</si>
  <si>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</si>
  <si>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</si>
  <si>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</si>
  <si>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</si>
  <si>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</si>
  <si>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</si>
  <si>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</si>
  <si>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</si>
  <si>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</si>
  <si>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</si>
  <si>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Wnioski pozostałe 
z poprzedniego okresu</t>
  </si>
  <si>
    <t>Zarejestrowane wnioski</t>
  </si>
  <si>
    <t>Załatwione wnioski</t>
  </si>
  <si>
    <t>Razem</t>
  </si>
  <si>
    <t>w tym 
po terminie ustawowym</t>
  </si>
  <si>
    <t>Emerytury razem</t>
  </si>
  <si>
    <t xml:space="preserve">    w tym wcześniejsze</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</si>
  <si>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</si>
  <si>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</si>
  <si>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</si>
  <si>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</si>
  <si>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</si>
  <si>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</si>
  <si>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</si>
  <si>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</si>
  <si>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</si>
  <si>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</si>
  <si>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</si>
  <si>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</si>
  <si>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</si>
  <si>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</si>
  <si>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</si>
  <si>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</si>
  <si>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</si>
  <si>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</si>
  <si>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</si>
  <si>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</si>
  <si>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</si>
  <si>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</si>
  <si>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</si>
  <si>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</si>
  <si>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</si>
  <si>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</si>
  <si>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</si>
  <si>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</si>
  <si>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</si>
  <si>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</si>
  <si>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</si>
  <si>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</si>
  <si>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</si>
  <si>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</si>
  <si>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</si>
  <si>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</si>
  <si>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</si>
  <si>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</si>
  <si>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</si>
  <si>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</si>
  <si>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</si>
  <si>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</si>
  <si>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</si>
  <si>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</si>
  <si>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</si>
  <si>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</si>
  <si>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</si>
  <si>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</si>
  <si>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</si>
  <si>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</si>
  <si>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</si>
  <si>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</si>
  <si>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</si>
  <si>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</si>
  <si>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</si>
  <si>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</si>
  <si>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</si>
  <si>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</si>
  <si>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</si>
  <si>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</si>
  <si>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</si>
  <si>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</si>
  <si>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Australia</t>
  </si>
  <si>
    <t>Kanada</t>
  </si>
  <si>
    <t>Quebec</t>
  </si>
  <si>
    <t>Korea Płd.</t>
  </si>
  <si>
    <t>Macedonia</t>
  </si>
  <si>
    <t>Mołdawia</t>
  </si>
  <si>
    <t>Mongolia</t>
  </si>
  <si>
    <t>Ukraina</t>
  </si>
  <si>
    <t xml:space="preserve">USA </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</si>
  <si>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</si>
  <si>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</si>
  <si>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</si>
  <si>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</si>
  <si>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</si>
  <si>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</si>
  <si>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</si>
  <si>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</si>
  <si>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</si>
  <si>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</si>
  <si>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</si>
  <si>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</si>
  <si>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</si>
  <si>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</si>
  <si>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</si>
  <si>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</si>
  <si>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</si>
  <si>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</si>
  <si>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</si>
  <si>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</si>
  <si>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</si>
  <si>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</si>
  <si>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</si>
  <si>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</si>
  <si>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</si>
  <si>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</si>
  <si>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</si>
  <si>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</si>
  <si>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</si>
  <si>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</si>
  <si>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</si>
  <si>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</si>
  <si>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</si>
  <si>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</si>
  <si>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</si>
  <si>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</si>
  <si>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</si>
  <si>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</si>
  <si>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</si>
  <si>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</si>
  <si>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</si>
  <si>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</si>
  <si>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</si>
  <si>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</si>
  <si>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</si>
  <si>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</si>
  <si>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</si>
  <si>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</si>
  <si>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</si>
  <si>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</si>
  <si>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</si>
  <si>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</si>
  <si>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</si>
  <si>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</si>
  <si>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</si>
  <si>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</si>
  <si>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</si>
  <si>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</si>
  <si>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</si>
  <si>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</si>
  <si>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</si>
  <si>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</si>
  <si>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</si>
  <si>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</si>
  <si>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</si>
  <si>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</si>
  <si>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</si>
  <si>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</si>
  <si>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</si>
  <si>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</si>
  <si>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</si>
  <si>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</si>
  <si>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</si>
  <si>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</si>
  <si>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</si>
  <si>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</si>
  <si>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</si>
  <si>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</si>
  <si>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</si>
  <si>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</si>
  <si>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</si>
  <si>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</si>
  <si>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</si>
  <si>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</si>
  <si>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</si>
  <si>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</si>
  <si>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</si>
  <si>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</si>
  <si>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</si>
  <si>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</si>
  <si>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</si>
  <si>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</si>
  <si>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</si>
  <si>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</si>
  <si>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Świadczenia finansowane z budżetu państwa zlecone do wypłaty Kasie Rolniczego Ubezpieczenia Społecznego</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</si>
  <si>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</si>
  <si>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</si>
  <si>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</si>
  <si>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</si>
  <si>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</si>
  <si>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</si>
  <si>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</si>
  <si>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1 (23)</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</si>
  <si>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</si>
  <si>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</si>
  <si>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</si>
  <si>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</si>
  <si>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</si>
  <si>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</si>
  <si>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</si>
  <si>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</si>
  <si>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</si>
  <si>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</si>
  <si>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</si>
  <si>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</si>
  <si>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</si>
  <si>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</si>
  <si>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</si>
  <si>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</si>
  <si>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</si>
  <si>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</si>
  <si>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</si>
  <si>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</si>
  <si>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</si>
  <si>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</si>
  <si>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</si>
  <si>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</si>
  <si>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</si>
  <si>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</si>
  <si>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</si>
  <si>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</si>
  <si>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</si>
  <si>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</si>
  <si>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</si>
  <si>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</si>
  <si>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</si>
  <si>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</si>
  <si>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</si>
  <si>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</si>
  <si>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</si>
  <si>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</si>
  <si>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</si>
  <si>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</si>
  <si>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</si>
  <si>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</si>
  <si>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</si>
  <si>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</si>
  <si>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</si>
  <si>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</si>
  <si>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</si>
  <si>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</si>
  <si>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</si>
  <si>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</si>
  <si>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</si>
  <si>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</si>
  <si>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</si>
  <si>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</si>
  <si>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</si>
  <si>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</si>
  <si>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</si>
  <si>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</si>
  <si>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TABLICA 1 (11). PRZECIĘTNA MIESIĘCZNA LICZBA EMERYTUR I RENT WEDŁUG RODZAJÓW ŚWIADCZEŃ</t>
  </si>
  <si>
    <t>TABLICA 5 (15). WYDATKI NA ŚWIADCZENIA EMERYTALNO-RENTOWE WEDŁUG RODZAJÓW ŚWIADCZEŃ</t>
  </si>
  <si>
    <t>TABLICA 10 (20). ZASIŁKI MACIERZYŃSKIE WEDŁUG WOJEWÓDZTW</t>
  </si>
  <si>
    <t>TABLICA 12 (22). ZASIŁKI POGRZEBOWE WEDŁUG WOJEWÓDZTW</t>
  </si>
  <si>
    <t xml:space="preserve">TABLICA 1 (24). ZASIŁKI CHOROBOWE I JEDNORAZOWE ODSZKODOWANIA </t>
  </si>
  <si>
    <t>TABLICA 2 (25). ZASIŁKI CHOROBOWE I JEDNORAZOWE ODSZKODOWANIA WEDŁUG WOJEWÓDZTW</t>
  </si>
  <si>
    <t>TABLICA 3 (26). WYPADKI PRZY PRACY ROLNICZEJ I CHOROBY ZAWODOWE ROLNIKÓW</t>
  </si>
  <si>
    <t>TABLICA 4 (27). WYPADKI I CHOROBY ZAWODOWE, Z TYTUŁU KTÓRYCH PRZYZNANO JEDNORAZOWE ODSZKODOWANIA WEDŁUG WOJEWÓDZTW</t>
  </si>
  <si>
    <t>Emerytury i renty</t>
  </si>
  <si>
    <t>Zwiększenia do emerytur i rent finansowane z Funduszu Emerytalno-Rentowego, wypłacane przy świadczeniach pracowniczych</t>
  </si>
  <si>
    <t>1 (11)</t>
  </si>
  <si>
    <t>2 (12)</t>
  </si>
  <si>
    <t>3 (13)</t>
  </si>
  <si>
    <t>4 (14)</t>
  </si>
  <si>
    <t>Wydatki na świadczenia emerytalno-rentowe według rodzajów świadczeń</t>
  </si>
  <si>
    <t>5 (15)</t>
  </si>
  <si>
    <t>6 (16)</t>
  </si>
  <si>
    <t>Przeciętne miesięczne świadczenie emerytalno-rentowe według rodzajów świadczeń</t>
  </si>
  <si>
    <t>7 (17)</t>
  </si>
  <si>
    <t>8 (18)</t>
  </si>
  <si>
    <t>9 (19)</t>
  </si>
  <si>
    <t>Zasiłki macierzyńskie według województw</t>
  </si>
  <si>
    <t>10 (20)</t>
  </si>
  <si>
    <t>11 (21)</t>
  </si>
  <si>
    <t>12 (22)</t>
  </si>
  <si>
    <t>1 (24)</t>
  </si>
  <si>
    <t>Zasiłki chorobowe i jednorazowe odszkodowania według województw</t>
  </si>
  <si>
    <t>Zasiłki pogrzebowe według województw</t>
  </si>
  <si>
    <t>Przypis i wpływy należności z tytułu składek na ubezpieczenie społeczne rolników według województw</t>
  </si>
  <si>
    <t>7 (34)</t>
  </si>
  <si>
    <t>2 (25)</t>
  </si>
  <si>
    <t>3 (26)</t>
  </si>
  <si>
    <t>4 (27)</t>
  </si>
  <si>
    <t>1 (28)</t>
  </si>
  <si>
    <t>2 (29)</t>
  </si>
  <si>
    <t>3 (30)</t>
  </si>
  <si>
    <t>5 (32)</t>
  </si>
  <si>
    <t>6 (33)</t>
  </si>
  <si>
    <t>8 (35)</t>
  </si>
  <si>
    <t>1 (36)</t>
  </si>
  <si>
    <t>2 (37)</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</si>
  <si>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</si>
  <si>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</si>
  <si>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</si>
  <si>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</si>
  <si>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</si>
  <si>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</si>
  <si>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</si>
  <si>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</si>
  <si>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</si>
  <si>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</si>
  <si>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</si>
  <si>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</si>
  <si>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</si>
  <si>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</si>
  <si>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</si>
  <si>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</si>
  <si>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</si>
  <si>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</si>
  <si>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</si>
  <si>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</si>
  <si>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 będąc rolnikiem przekazały grunty prowadzonego przez siebie gospodarstwa do zalesienia, jeżeli nie podlegają innemu ubezpieczeniu społecznemu i nie mają ustalonego prawa do  emerytury lub renty lub prawa do świadczeń z ubezpieczeń społecznych.</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</si>
  <si>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</si>
  <si>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</si>
  <si>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</si>
  <si>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</si>
  <si>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</si>
  <si>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</si>
  <si>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</si>
  <si>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</si>
  <si>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</si>
  <si>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</si>
  <si>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</si>
  <si>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</si>
  <si>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</si>
  <si>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</si>
  <si>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</si>
  <si>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</si>
  <si>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</si>
  <si>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</si>
  <si>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</si>
  <si>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</si>
  <si>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</si>
  <si>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</si>
  <si>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</si>
  <si>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</si>
  <si>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</si>
  <si>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</si>
  <si>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</si>
  <si>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</si>
  <si>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</si>
  <si>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t xml:space="preserve">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</si>
  <si>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</si>
  <si>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</si>
  <si>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</si>
  <si>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</si>
  <si>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</si>
  <si>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</si>
  <si>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ubezpieczenie wypadkowe, chorobowe i macierzyńskie</t>
    </r>
    <r>
      <rPr>
        <sz val="8"/>
        <color theme="1"/>
        <rFont val="Arial"/>
        <family val="2"/>
        <charset val="238"/>
      </rPr>
      <t xml:space="preserve"> 
(świadczenia z tego ubezpieczenia finansowane są z funduszu składkowego),</t>
    </r>
  </si>
  <si>
    <r>
      <rPr>
        <b/>
        <sz val="8"/>
        <color theme="1"/>
        <rFont val="Arial"/>
        <family val="2"/>
        <charset val="238"/>
      </rPr>
      <t>- ubezpieczenie emerytalno-rentowe</t>
    </r>
    <r>
      <rPr>
        <sz val="8"/>
        <color theme="1"/>
        <rFont val="Arial"/>
        <family val="2"/>
        <charset val="238"/>
      </rPr>
      <t xml:space="preserve"> 
(świadczenia z tego ubezpieczenia finansowane są z funduszu emerytalno-rentowego)</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</si>
  <si>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</si>
  <si>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</si>
  <si>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</si>
  <si>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</si>
  <si>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r>
      <rPr>
        <b/>
        <sz val="8"/>
        <color theme="1"/>
        <rFont val="Arial"/>
        <family val="2"/>
        <charset val="238"/>
      </rPr>
      <t xml:space="preserve">Dział Świadczenia finansowane z budżetu państwa
</t>
    </r>
    <r>
      <rPr>
        <sz val="8"/>
        <color theme="1"/>
        <rFont val="Arial"/>
        <family val="2"/>
        <charset val="238"/>
      </rPr>
      <t xml:space="preserve">zawiera informacje dotyczące świadczeń finansowanych z budżetu państwa zleconych do wypłaty KRUS, tj.:   </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</si>
  <si>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</si>
  <si>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</si>
  <si>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</si>
  <si>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</si>
  <si>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</si>
  <si>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</si>
  <si>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</si>
  <si>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</si>
  <si>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</si>
  <si>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</si>
  <si>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</si>
  <si>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</si>
  <si>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</si>
  <si>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</si>
  <si>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</si>
  <si>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</si>
  <si>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</si>
  <si>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t>2021 rok</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</si>
  <si>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</si>
  <si>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</si>
  <si>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</si>
  <si>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</si>
  <si>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</si>
  <si>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</si>
  <si>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</si>
  <si>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</si>
  <si>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t xml:space="preserve">TABLICA 3. WNIOSKI O PRZYZNANIE EMERYTUR I RENT WEDŁUG RODZAJÓW ŚWIADCZEŃ </t>
  </si>
  <si>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</si>
  <si>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</si>
  <si>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</si>
  <si>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</si>
  <si>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</si>
  <si>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</si>
  <si>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</si>
  <si>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t>- jednorazowymi świadczeniami pieniężnymi.</t>
  </si>
  <si>
    <t>- dodatkami pielęgnacyjnymi, dla sierot zupełnych, za tajne nauczanie, z tytułu pracy przymusowej po 1 września 1939 r., a także obejmuje wypłaty wyrównawcze za okresy wsteczne,</t>
  </si>
  <si>
    <t xml:space="preserve">Dane do wykresu nr 4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</si>
  <si>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</si>
  <si>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</si>
  <si>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</si>
  <si>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</si>
  <si>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Dane do wykresu nr 5</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</si>
  <si>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</si>
  <si>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</si>
  <si>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</si>
  <si>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</si>
  <si>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</si>
  <si>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</si>
  <si>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</si>
  <si>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</si>
  <si>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</si>
  <si>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</si>
  <si>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</si>
  <si>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</si>
  <si>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rolnicy prowadzący działalność rolniczą w gospodarstwach rolnych poniżej 6 ha przelicz.</t>
    </r>
    <r>
      <rPr>
        <vertAlign val="superscript"/>
        <sz val="8"/>
        <color theme="1"/>
        <rFont val="Arial"/>
        <family val="2"/>
        <charset val="238"/>
      </rPr>
      <t>1)</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</si>
  <si>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</si>
  <si>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</si>
  <si>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</si>
  <si>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</si>
  <si>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</si>
  <si>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</si>
  <si>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</si>
  <si>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</si>
  <si>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</si>
  <si>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</si>
  <si>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</si>
  <si>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</si>
  <si>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III. ŚWIADCZENIA FINANSOWANE Z BUDŻETU PAŃSTWA</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</si>
  <si>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</si>
  <si>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</si>
  <si>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</si>
  <si>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</si>
  <si>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</si>
  <si>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</si>
  <si>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</si>
  <si>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</si>
  <si>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</si>
  <si>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</si>
  <si>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</si>
  <si>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</si>
  <si>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</si>
  <si>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TABLICA 2 (37). PRZYPIS SKŁADEK NA UBEZPIECZENIE ZDROWOTNE</t>
  </si>
  <si>
    <t>TABLICA 5. DECYZJE I POSTĘPOWANIA UMORZONE W SPRAWACH O EMERYTURY I RENTY WEDŁUG WOJEWÓDZTW</t>
  </si>
  <si>
    <t>TABLICA 8. WNIOSKI O PRZYZNANIE EMERYTUR I RENT ROLNICZYCH Z ZASTOSOWANIEM POSTANOWIEŃ UMÓW 
                    DWUSTRONNYCH O ZABEZPIECZENIU SPOŁECZNYM</t>
  </si>
  <si>
    <t>TABLICA 9. DECYZJE W SPRAWACH WNIOSKÓW O PRZYZNANIE EMERYTUR I RENT ROLNICZYCH Z ZASTOSOWANIEM 
                    POSTANOWIEŃ UMÓW DWUSTRONNYCH O ZABEZPIECZENIU SPOŁECZNYM</t>
  </si>
  <si>
    <r>
      <t xml:space="preserve">TABLICA 10.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</si>
  <si>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9 (19). ZASIŁKI MACIERZYŃSKIE</t>
  </si>
  <si>
    <t>TABLICA 11 (21). ZASIŁKI POGRZEBOWE</t>
  </si>
  <si>
    <t>ZASIŁKI POGRZEBOWE OGÓŁEM</t>
  </si>
  <si>
    <t>Przeciętna miesięczna liczba osób</t>
  </si>
  <si>
    <t>Przeciętna miesięczna liczba świadczeń</t>
  </si>
  <si>
    <r>
      <t>Przeciętna miesięczna liczba świadczeń</t>
    </r>
    <r>
      <rPr>
        <vertAlign val="superscript"/>
        <sz val="8"/>
        <rFont val="Arial"/>
        <family val="2"/>
        <charset val="238"/>
      </rPr>
      <t>1)</t>
    </r>
  </si>
  <si>
    <r>
      <rPr>
        <vertAlign val="superscript"/>
        <sz val="8"/>
        <rFont val="Arial"/>
        <family val="2"/>
        <charset val="238"/>
      </rPr>
      <t>1)</t>
    </r>
    <r>
      <rPr>
        <sz val="8"/>
        <rFont val="Arial"/>
        <family val="2"/>
        <charset val="238"/>
      </rPr>
      <t xml:space="preserve"> Dane od miesiąca listopada 2020 r. - ze względu na niepełne okresy dane są nieporównywalne.</t>
    </r>
  </si>
  <si>
    <r>
      <t>Kwota wypłat w zł</t>
    </r>
    <r>
      <rPr>
        <vertAlign val="superscript"/>
        <sz val="8"/>
        <rFont val="Arial"/>
        <family val="2"/>
        <charset val="238"/>
      </rPr>
      <t>1)</t>
    </r>
  </si>
  <si>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</si>
  <si>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</si>
  <si>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TABLICA 2 (29). LICZBA UBEZPIECZONYCH WEDŁUG STATUSU UBEZPIECZONEGO</t>
  </si>
  <si>
    <t>TABLICA 3 (30). LICZBA UBEZPIECZONYCH I PŁATNIKÓW SKŁADEK</t>
  </si>
  <si>
    <t>TABLICA 4 (31). LICZBA UBEZPIECZONYCH WEDŁUG WOJEWÓDZTW</t>
  </si>
  <si>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</si>
  <si>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</si>
  <si>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</si>
  <si>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</si>
  <si>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</si>
  <si>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</si>
  <si>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</si>
  <si>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</si>
  <si>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</si>
  <si>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4 (31)</t>
  </si>
  <si>
    <t>Liczba ubezpieczonych z tytułu prowadzenia jednocześnie działalności rolniczej i pozarolniczej działalności gospodarczej według województw</t>
  </si>
  <si>
    <t>Liczba ubezpieczonych w KRUS objętych jednocześnie ubezpieczeniem społecznym w ZUS z tytułu umowy zlecenia lub pełnienia funkcji w Radzie Nadzorczej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</si>
  <si>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</si>
  <si>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</si>
  <si>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</si>
  <si>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</si>
  <si>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</si>
  <si>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</si>
  <si>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</si>
  <si>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r>
      <t>OGÓŁEM</t>
    </r>
    <r>
      <rPr>
        <b/>
        <vertAlign val="superscript"/>
        <sz val="9"/>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</si>
  <si>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</si>
  <si>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</si>
  <si>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</si>
  <si>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 emerytury prezentowane są łącznie z rodzicielskimi świadczeniami uzupełniającymi, ze świadczeniami rolnymi w wysokości 50%           ze względu na uprawnienia do świadczeń pracowniczych zbiegających się ze świadczeniami zagranicznymi oraz z emeryturami finansowanymi z funduszu emerytalno-rentowego, a wypłaconymi przez MON, MSWiA, MS,</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</si>
  <si>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</si>
  <si>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</si>
  <si>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Osoby, które spełniają warunki do jednoczesnego podlegania ubezpieczeniu społecznemu rolników i ubezpieczeniom emerytalnemu            i rentowemu w ZUS z tytułu powyższych umów lub pełnienia funkcji w radzie nadzorczej, mają możliwość odstąpienia od ubezpieczenia społecznego rolników po  złożeniu oświadczenia w tej sprawie, nie wcześniej jednak niż od dnia, w którym takie oświadczenie zostało złożone w Kasie.</t>
  </si>
  <si>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</si>
  <si>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</si>
  <si>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</si>
  <si>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</si>
  <si>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II kwartał</t>
  </si>
  <si>
    <t>Izrael</t>
  </si>
  <si>
    <t>Turcja</t>
  </si>
  <si>
    <t>TABLICA 7 (17). PRZECIĘTNE MIESIĘCZNE ŚWIADCZENIE EMERYTALNO-RENTOWE WEDŁUG RODZAJÓW ŚWIADCZEŃ</t>
  </si>
  <si>
    <t xml:space="preserve">TABLICA 1 (23). ŚWIADCZENIA FINANSOWANE Z BUDŻETU PAŃSTWA ZLECONE DO WYPŁATY KASIE ROLNICZEGO UBEZPIECZENIA SPOŁECZNEGO </t>
  </si>
  <si>
    <t>II kwartał
(stan na dzień
 30 czerwca)</t>
  </si>
  <si>
    <t>Świadczenia emerytalno-rentowe transferowane do poszczególnych państw UE/EFTA i Wielkiej Brytanii oraz do innych państw na podstawie umów dwustronnych</t>
  </si>
  <si>
    <t>Emerytury prezentowane są łącznie ze świadczeniami rolnymi w wysokości 50% ze względu na uprawnienia do świadczeń pracowniczych zbiegających się ze świadczeniami zagranicznymi oraz z emeryturami finansowanymi z funduszu emerytalno-rentowego, a wypłaconymi przez MON, MSWiA i MS.</t>
  </si>
  <si>
    <t xml:space="preserve">   - całkowita niezdolność do pracy w gospodarstwie rolnym powstała w okresie podlegania ubezpieczeniu emerytalno-rentowemu lub nie później niż w ciągu 18 miesięcy od ustania tych okresów,</t>
  </si>
  <si>
    <t xml:space="preserve">   - podlegał ubezpieczeniu emerytalno-rentowemu przez wymagany okres wynoszący od 1 roku do 5 lat w zależności od wieku, w jakim powstała całkowita niezdolność do pracy.</t>
  </si>
  <si>
    <t>TABLICA 2. ZWIĘKSZENIA DO EMERYTUR I RENT FINANSOWANE Z FUNDUSZU EMERYTALNO-RENTOWEGO, WYPŁACANE PRZY 
                   ŚWIADCZENIACH PRACOWNICZYCH</t>
  </si>
  <si>
    <t xml:space="preserve"> Wnioski pozostałe 
do 
załatwienia 
w następnym okresie</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</si>
  <si>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</si>
  <si>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</si>
  <si>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</si>
  <si>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t>TABLICA 4 (14). PRZECIĘTNA MIESIĘCZNA LICZBA EMERYTUR I RENT WEDŁUG WOJEWÓDZTW ORAZ ŚWIADCZEŃ
                            EMERYTALNYCH WYPŁACONYCH PRZEZ MON, MSWiA i MS</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</si>
  <si>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</si>
  <si>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TABLICA 1 (28). LICZBA PŁATNIKÓW SKŁADEK WEDŁUG WOJEWÓDZTW</t>
  </si>
  <si>
    <t>TABLICA 5 (32). LICZBA UBEZPIECZONYCH Z TYTUŁU PROWADZENIA JEDNOCZEŚNIE DZIAŁALNOŚCI ROLNICZEJ
                           I POZAROLNICZEJ DZIAŁALNOŚCI GOSPODARCZEJ WEDŁUG WOJEWÓDZTW</t>
  </si>
  <si>
    <t xml:space="preserve">TABLICA 6 (33). LICZBA UBEZPIECZONYCH W KRUS OBJĘTYCH JEDNOCZEŚNIE UBEZPIECZENIEM SPOŁECZNYM
                            W ZUS Z TYTUŁU UMOWY ZLECENIA LUB PEŁNIENIA FUNKCJI W RADZIE NADZORCZEJ
                            WEDŁUG WOJEWÓDZTW                          </t>
  </si>
  <si>
    <t>TABLICA 7 (34). PRZYPIS I WPŁYWY NALEŻNOŚCI Z TYTUŁU SKŁADEK NA UBEZPIECZENIE SPOŁECZNE ROLNIKÓW WEDŁUG WOJEWÓDZTW</t>
  </si>
  <si>
    <t>TABLICA 8 (35).
DECYZJE O PODLEGANIU I USTANIU UBEZPIECZENIA
SPOŁECZNEGO ROLNIKÓW WEDŁUG WOJEWÓDZTW</t>
  </si>
  <si>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</si>
  <si>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</si>
  <si>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</si>
  <si>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TABLICA 1 (36). LICZBA OSÓB PODLEGAJĄCYCH UBEZPIECZENIU ZDROWOTNEMU WEDŁUG WOJEWÓDZTW</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</si>
  <si>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</si>
  <si>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</si>
  <si>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</si>
  <si>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</si>
  <si>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</si>
  <si>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TABLICA 2 (12). LICZBA UBEZPIECZONYCH ORAZ PRZECIĘTNA MIESIĘCZNA LICZBA ŚWIADCZENIOBIORCÓW 
                           WEDŁUG WOJEWÓDZTW</t>
  </si>
  <si>
    <t>Liczba ubezpieczonych oraz przeciętna miesięczna liczba świadczeniobiorców według województw</t>
  </si>
  <si>
    <t>Przeciętna miesięczna liczba świadczeniobiorców na tle liczby ubezpieczonych</t>
  </si>
  <si>
    <t>Przeciętne miesięczne świadczenia emerytalno-rentowe według województw</t>
  </si>
  <si>
    <t>Przeciętne miesięczne świadczenia rolne wypłacane z FER w odniesieniu do świadczeń realizowanych przez KRUS ogółem</t>
  </si>
  <si>
    <t>TABLICA 8 (18). PRZECIĘTNE MIESIĘCZNE ŚWIADCZENIE EMERYTALNO-RENTOWE WEDŁUG WOJEWÓDZTW ORAZ PRZECIĘTNE 
                            MIESIĘCZNE ŚWIADCZENIE EMERYTALNE WYPŁACONE PRZEZ MON, MSWiA, i MS</t>
  </si>
  <si>
    <t>Liczba osób podlegających ubezpieczeniu zdrowotnemu według województw</t>
  </si>
  <si>
    <t>- przysposobiła dziecko w przypadku objęcia opieką dziecka w wieku do ukończenia 7 roku życia, a w przypadku dziecka, wobec którego podjęto decyzję o odroczeniu obowiązku szkolnego - do ukończenia 10 roku życia,</t>
  </si>
  <si>
    <t>- przyjęła dziecko w wieku do 7 roku życia na wychowanie w ramach rodziny zastępczej, z wyjątkiem rodziny zastępczej zawodowej,          a w przypadku dziecka, wobec którego podjęto decyzję o odroczeniu obowiązku szkolnego - do 10 roku życia.</t>
  </si>
  <si>
    <t>- przyjęła dziecko w wieku do 7 roku życia na wychowanie, a w przypadku dziecka, wobec którego podjęto decyzję o odroczeniu obowiązku szkolnego - do 10 roku życia, jeżeli w tym czasie został złożony wniosek o przysposobienie,</t>
  </si>
  <si>
    <t>III KWARTAŁ 2021 R.</t>
  </si>
  <si>
    <t>III kwartał</t>
  </si>
  <si>
    <t>Trzy kwartały</t>
  </si>
  <si>
    <t xml:space="preserve">III kwartału 2021 r. 
z 
II kwartałem 2021 r. </t>
  </si>
  <si>
    <t xml:space="preserve">III kwartału 2021 r. 
z 
III kwartałem 2020 r. </t>
  </si>
  <si>
    <t xml:space="preserve">Trzech kwartałów 2021 r. 
z trzema 
kwartałami 2020 r. </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</si>
  <si>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</si>
  <si>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</si>
  <si>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</si>
  <si>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</si>
  <si>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</si>
  <si>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</si>
  <si>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</si>
  <si>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</si>
  <si>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 xml:space="preserve">Liczba ubezpieczonych
stan na 30 września 2021 r.
</t>
  </si>
  <si>
    <t>Przeciętna miesięczna 
liczba świadczeniobiorców 
w III kwartale 2021 r.</t>
  </si>
  <si>
    <t>TRZY KWARTAŁY 2021 R.</t>
  </si>
  <si>
    <t xml:space="preserve">Trzech kwartałów 
z 
trzema kwartałami 2020 r. </t>
  </si>
  <si>
    <t xml:space="preserve">III kwartału 2021 r. z 
II kwartałem 2021 r. </t>
  </si>
  <si>
    <t xml:space="preserve">III kwartału 2021 r. z 
III kwartałem 2020 r. </t>
  </si>
  <si>
    <t xml:space="preserve">Trzech kwartałów
2021 r. 
z trzema 
kwartałami
 2020 r. </t>
  </si>
  <si>
    <t xml:space="preserve">III kwartału 2021 r.
z
II kwartałem 2021 r. </t>
  </si>
  <si>
    <t xml:space="preserve">III kwartału 2021 r.
z
III kwartałem 2020 r. </t>
  </si>
  <si>
    <t xml:space="preserve">Trzech kwartałów 2021 r. z trzema 
kwartałami 2020 r. </t>
  </si>
  <si>
    <t>STAN NA DZIEŃ 30 WRZEŚNIA 2021 R.</t>
  </si>
  <si>
    <t>III kwartał
(stan na dzień
 30 września)</t>
  </si>
  <si>
    <t>Przeciętna 
za trzy kwartały</t>
  </si>
  <si>
    <t>WE WRZEŚNIU 2021 ROKU</t>
  </si>
  <si>
    <t>Warszawa 2022 rok</t>
  </si>
  <si>
    <t xml:space="preserve">Trzech 
kwartałów 
2021 r. 
z trzema 
kwartałami 2020 r. </t>
  </si>
  <si>
    <t xml:space="preserve">III kwartału 
2021 r. 
z 
II kwartałem 
2021 r. </t>
  </si>
  <si>
    <t>KASA ROLNICZEGO 
UBEZPIECZENIA SPOŁECZNEGO</t>
  </si>
  <si>
    <t>TABLICA 4. DECYZJE I POSTĘPOWANIA UMORZONE W SPRAWACH O EMERYTURY I RENTY WEDŁUG 
                    RODZAJÓW ŚWIADCZEŃ</t>
  </si>
  <si>
    <t>TABLICA 6. WNIOSKI O PRZYZNANIE EMERYTUR I RENT ROLNICZYCH ROZPATRYWANE Z ZASTOSOWANIEM PRZEPISÓW 
                    WSPÓLNOTOWYCH UE</t>
  </si>
  <si>
    <t>TABLICA 7. DECYZJE W SPRAWACH WNIOSKÓW O PRZYZNANIE EMERYTUR I RENT ROLNICZYCH Z ZASTOSOWANIEM 
                    PRZEPISÓW WSPÓLNOTOWYCH UE</t>
  </si>
  <si>
    <t>TABLICA 3 (13). PRZECIĘTNE MIESIĘCZNE ŚWIADCZENIA EMERYTALNO-RENTOWE
                           WEDŁUG WOJEWÓDZTW</t>
  </si>
  <si>
    <t>TABLICA 6 (16). WYDATKI NA ŚWIADCZENIA EMERYTALNO-RENTOWE WEDŁUG WOJEWÓDZTW ORAZ ŚWIADCZENIA EMERYTALNE
                           WYPŁACONE PRZEZ MON, MSWiA i 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</si>
</sst>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 _z_ł_-;\-* #,##0\ _z_ł_-;_-* &quot;-&quot;\ _z_ł_-;_-@_-"/>
    <numFmt numFmtId="164" formatCode="0.0%"/>
    <numFmt numFmtId="165" formatCode="#,##0.0"/>
    <numFmt numFmtId="166" formatCode="0.0"/>
    <numFmt numFmtId="167" formatCode="#,##0\ _z_ł"/>
    <numFmt numFmtId="168" formatCode="#,##0_ ;\-#,##0\ "/>
  </numFmts>
  <fonts count="60">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b/>
      <vertAlign val="superscript"/>
      <sz val="9"/>
      <name val="Arial"/>
      <family val="2"/>
      <charset val="238"/>
    </font>
    <font>
      <vertAlign val="superscript"/>
      <sz val="8"/>
      <name val="Arial"/>
      <family val="2"/>
      <charset val="238"/>
    </font>
    <font>
      <sz val="8"/>
      <name val="Arial"/>
      <family val="2"/>
      <charset val="238"/>
    </font>
    <font>
      <sz val="10"/>
      <name val="Arial CE"/>
      <charset val="238"/>
    </font>
    <font>
      <i/>
      <sz val="9"/>
      <name val="Arial"/>
      <family val="2"/>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1"/>
      <name val="Calibri"/>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5">
    <xf numFmtId="0" fontId="0" fillId="0" borderId="0"/>
    <xf numFmtId="0" fontId="2" fillId="0" borderId="0"/>
    <xf numFmtId="0" fontId="3" fillId="0" borderId="0"/>
    <xf numFmtId="0" fontId="10" fillId="0" borderId="0"/>
    <xf numFmtId="9" fontId="2" fillId="0" borderId="0" applyFont="0" applyFill="0" applyBorder="0" applyAlignment="0" applyProtection="0"/>
    <xf numFmtId="0" fontId="18" fillId="0" borderId="0"/>
    <xf numFmtId="0" fontId="21" fillId="0" borderId="0"/>
    <xf numFmtId="0" fontId="3" fillId="0" borderId="0"/>
    <xf numFmtId="0" fontId="21" fillId="0" borderId="0"/>
    <xf numFmtId="0" fontId="3" fillId="0" borderId="0"/>
    <xf numFmtId="0" fontId="18" fillId="0" borderId="0"/>
    <xf numFmtId="9" fontId="33" fillId="0" borderId="0" applyFont="0" applyFill="0" applyBorder="0" applyAlignment="0" applyProtection="0"/>
    <xf numFmtId="0" fontId="35" fillId="0" borderId="0"/>
    <xf numFmtId="9" fontId="3" fillId="0" borderId="0" applyFont="0" applyFill="0" applyBorder="0" applyAlignment="0" applyProtection="0"/>
    <xf numFmtId="0" fontId="40" fillId="0" borderId="0"/>
  </cellStyleXfs>
  <cellXfs count="864">
    <xf numFmtId="0" fontId="0" fillId="0" borderId="0" xfId="0"/>
    <xf numFmtId="0" fontId="3" fillId="0" borderId="0" xfId="2"/>
    <xf numFmtId="0" fontId="12" fillId="0" borderId="0" xfId="2" applyFont="1"/>
    <xf numFmtId="0" fontId="13" fillId="0" borderId="0" xfId="2" applyFont="1"/>
    <xf numFmtId="10" fontId="3" fillId="0" borderId="0" xfId="2" applyNumberFormat="1"/>
    <xf numFmtId="0" fontId="9" fillId="0" borderId="7" xfId="2" applyFont="1" applyFill="1" applyBorder="1"/>
    <xf numFmtId="0" fontId="11" fillId="0" borderId="0" xfId="2" applyFont="1"/>
    <xf numFmtId="0" fontId="9" fillId="0" borderId="7" xfId="2" applyFont="1" applyBorder="1" applyAlignment="1">
      <alignment wrapText="1"/>
    </xf>
    <xf numFmtId="0" fontId="14" fillId="0" borderId="7" xfId="2" applyFont="1" applyBorder="1" applyAlignment="1">
      <alignment wrapText="1"/>
    </xf>
    <xf numFmtId="0" fontId="9" fillId="0" borderId="10" xfId="2" applyFont="1" applyBorder="1" applyAlignment="1">
      <alignment wrapText="1"/>
    </xf>
    <xf numFmtId="164" fontId="9" fillId="0" borderId="6" xfId="2" applyNumberFormat="1" applyFont="1" applyBorder="1" applyAlignment="1">
      <alignment horizontal="center"/>
    </xf>
    <xf numFmtId="164" fontId="9" fillId="0" borderId="6" xfId="4" applyNumberFormat="1" applyFont="1" applyBorder="1" applyAlignment="1">
      <alignment horizontal="center"/>
    </xf>
    <xf numFmtId="0" fontId="16" fillId="2" borderId="0" xfId="2" applyFont="1" applyFill="1" applyAlignment="1"/>
    <xf numFmtId="0" fontId="17" fillId="2" borderId="0" xfId="2" applyFont="1" applyFill="1" applyAlignment="1"/>
    <xf numFmtId="0" fontId="3" fillId="0" borderId="0" xfId="2" applyFont="1"/>
    <xf numFmtId="0" fontId="4" fillId="0" borderId="0" xfId="2" applyFont="1" applyFill="1" applyAlignment="1">
      <alignment horizontal="center" vertical="center"/>
    </xf>
    <xf numFmtId="0" fontId="13" fillId="0" borderId="0" xfId="5" applyFont="1"/>
    <xf numFmtId="3" fontId="11"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0" fontId="14" fillId="0" borderId="7" xfId="2" applyFont="1" applyBorder="1" applyAlignment="1">
      <alignment horizontal="left" vertical="center"/>
    </xf>
    <xf numFmtId="164" fontId="3" fillId="0" borderId="0" xfId="2" applyNumberFormat="1" applyFont="1"/>
    <xf numFmtId="166" fontId="11" fillId="0" borderId="0" xfId="2" applyNumberFormat="1" applyFont="1"/>
    <xf numFmtId="4" fontId="11" fillId="0" borderId="0" xfId="2" applyNumberFormat="1" applyFont="1"/>
    <xf numFmtId="4" fontId="14" fillId="0" borderId="7" xfId="2" applyNumberFormat="1" applyFont="1" applyBorder="1" applyAlignment="1">
      <alignment wrapText="1"/>
    </xf>
    <xf numFmtId="4" fontId="9" fillId="0" borderId="7" xfId="2" applyNumberFormat="1" applyFont="1" applyBorder="1" applyAlignment="1">
      <alignment wrapText="1"/>
    </xf>
    <xf numFmtId="165" fontId="11" fillId="0" borderId="0" xfId="2" applyNumberFormat="1" applyFont="1"/>
    <xf numFmtId="164" fontId="14" fillId="0" borderId="1" xfId="2" applyNumberFormat="1" applyFont="1" applyBorder="1" applyAlignment="1">
      <alignment horizontal="center"/>
    </xf>
    <xf numFmtId="4" fontId="9" fillId="0" borderId="10" xfId="2" applyNumberFormat="1" applyFont="1" applyBorder="1" applyAlignment="1">
      <alignment wrapText="1"/>
    </xf>
    <xf numFmtId="4" fontId="9" fillId="0" borderId="6" xfId="2" applyNumberFormat="1" applyFont="1" applyFill="1" applyBorder="1" applyAlignment="1"/>
    <xf numFmtId="0" fontId="3" fillId="0" borderId="0" xfId="2" applyFill="1"/>
    <xf numFmtId="0" fontId="4" fillId="0" borderId="0" xfId="2" applyFont="1" applyFill="1" applyBorder="1" applyAlignment="1">
      <alignment horizontal="center" vertical="center"/>
    </xf>
    <xf numFmtId="0" fontId="13" fillId="0" borderId="0" xfId="5" applyFont="1" applyFill="1" applyBorder="1"/>
    <xf numFmtId="165" fontId="3" fillId="0" borderId="0" xfId="2" applyNumberFormat="1" applyFont="1" applyFill="1" applyBorder="1"/>
    <xf numFmtId="0" fontId="11" fillId="0" borderId="0" xfId="2" applyFont="1" applyFill="1" applyBorder="1"/>
    <xf numFmtId="165" fontId="20" fillId="0" borderId="0" xfId="2" applyNumberFormat="1" applyFont="1" applyFill="1" applyBorder="1"/>
    <xf numFmtId="0" fontId="4" fillId="0" borderId="0" xfId="2" applyFont="1" applyFill="1" applyAlignment="1">
      <alignment vertical="center"/>
    </xf>
    <xf numFmtId="0" fontId="13" fillId="0" borderId="0" xfId="2" applyFont="1" applyFill="1"/>
    <xf numFmtId="0" fontId="3" fillId="0" borderId="0" xfId="2" applyBorder="1"/>
    <xf numFmtId="4" fontId="14" fillId="0" borderId="7" xfId="2" applyNumberFormat="1" applyFont="1" applyBorder="1" applyAlignment="1">
      <alignment horizontal="right"/>
    </xf>
    <xf numFmtId="164" fontId="23" fillId="0" borderId="0" xfId="2" applyNumberFormat="1" applyFont="1"/>
    <xf numFmtId="165" fontId="23" fillId="0" borderId="0" xfId="2" applyNumberFormat="1" applyFont="1"/>
    <xf numFmtId="4" fontId="3" fillId="0" borderId="0" xfId="2" applyNumberFormat="1"/>
    <xf numFmtId="4" fontId="9" fillId="0" borderId="7" xfId="2" applyNumberFormat="1" applyFont="1" applyFill="1" applyBorder="1" applyAlignment="1"/>
    <xf numFmtId="0" fontId="17" fillId="0" borderId="0" xfId="2" applyFont="1" applyBorder="1"/>
    <xf numFmtId="4" fontId="17" fillId="0" borderId="0" xfId="2" applyNumberFormat="1" applyFont="1"/>
    <xf numFmtId="0" fontId="17" fillId="0" borderId="0" xfId="2" applyFont="1"/>
    <xf numFmtId="0" fontId="14" fillId="0" borderId="7" xfId="2" applyFont="1" applyFill="1" applyBorder="1" applyAlignment="1">
      <alignment wrapText="1"/>
    </xf>
    <xf numFmtId="4" fontId="14" fillId="0" borderId="7" xfId="2" applyNumberFormat="1" applyFont="1" applyFill="1" applyBorder="1" applyAlignment="1">
      <alignment wrapText="1"/>
    </xf>
    <xf numFmtId="0" fontId="11" fillId="0" borderId="0" xfId="2" applyFont="1" applyBorder="1"/>
    <xf numFmtId="4" fontId="23" fillId="0" borderId="0" xfId="2" applyNumberFormat="1" applyFont="1"/>
    <xf numFmtId="0" fontId="14" fillId="0" borderId="7" xfId="2" applyFont="1" applyFill="1" applyBorder="1" applyAlignment="1">
      <alignment vertical="center"/>
    </xf>
    <xf numFmtId="4" fontId="14" fillId="0" borderId="7" xfId="2" applyNumberFormat="1" applyFont="1" applyFill="1" applyBorder="1" applyAlignment="1"/>
    <xf numFmtId="0" fontId="19" fillId="0" borderId="7" xfId="2" applyFont="1" applyBorder="1" applyAlignment="1">
      <alignment wrapText="1"/>
    </xf>
    <xf numFmtId="4" fontId="9" fillId="0" borderId="6" xfId="2" applyNumberFormat="1" applyFont="1" applyBorder="1" applyAlignment="1"/>
    <xf numFmtId="0" fontId="16" fillId="0" borderId="0" xfId="2" applyFont="1" applyFill="1" applyAlignment="1">
      <alignment horizontal="left" wrapText="1"/>
    </xf>
    <xf numFmtId="0" fontId="24" fillId="0" borderId="0" xfId="1" applyFont="1"/>
    <xf numFmtId="0" fontId="11" fillId="0" borderId="0" xfId="2" applyFont="1" applyFill="1" applyAlignment="1">
      <alignment horizontal="center" vertical="center"/>
    </xf>
    <xf numFmtId="0" fontId="3" fillId="0" borderId="0" xfId="2" applyFont="1" applyFill="1"/>
    <xf numFmtId="0" fontId="5" fillId="0" borderId="0" xfId="2" applyFont="1" applyAlignment="1"/>
    <xf numFmtId="4" fontId="9" fillId="0" borderId="7" xfId="2" applyNumberFormat="1" applyFont="1" applyBorder="1" applyAlignment="1">
      <alignment vertical="center"/>
    </xf>
    <xf numFmtId="167" fontId="3" fillId="0" borderId="0" xfId="2" applyNumberFormat="1"/>
    <xf numFmtId="0" fontId="3" fillId="0" borderId="0" xfId="2" applyFont="1" applyBorder="1"/>
    <xf numFmtId="0" fontId="9" fillId="0" borderId="7" xfId="2" applyFont="1" applyBorder="1" applyAlignment="1">
      <alignment vertical="center" wrapText="1"/>
    </xf>
    <xf numFmtId="3" fontId="3" fillId="0" borderId="0" xfId="2" applyNumberFormat="1" applyBorder="1"/>
    <xf numFmtId="4" fontId="9" fillId="0" borderId="7" xfId="2" applyNumberFormat="1" applyFont="1" applyFill="1" applyBorder="1" applyAlignment="1">
      <alignment vertical="center" wrapText="1"/>
    </xf>
    <xf numFmtId="165" fontId="3" fillId="0" borderId="0" xfId="2" applyNumberFormat="1" applyBorder="1"/>
    <xf numFmtId="4" fontId="9" fillId="0" borderId="7" xfId="2" applyNumberFormat="1" applyFont="1" applyFill="1" applyBorder="1" applyAlignment="1">
      <alignment vertical="center"/>
    </xf>
    <xf numFmtId="3" fontId="9" fillId="0" borderId="7" xfId="2" applyNumberFormat="1" applyFont="1" applyBorder="1" applyAlignment="1">
      <alignment vertical="center"/>
    </xf>
    <xf numFmtId="4" fontId="3" fillId="0" borderId="0" xfId="2" applyNumberFormat="1" applyBorder="1"/>
    <xf numFmtId="4" fontId="11" fillId="0" borderId="0" xfId="2" applyNumberFormat="1" applyFont="1" applyBorder="1"/>
    <xf numFmtId="0" fontId="13" fillId="0" borderId="0" xfId="2" applyFont="1" applyBorder="1"/>
    <xf numFmtId="3" fontId="14" fillId="0" borderId="0" xfId="5" applyNumberFormat="1" applyFont="1" applyBorder="1"/>
    <xf numFmtId="0" fontId="21" fillId="0" borderId="0" xfId="6"/>
    <xf numFmtId="0" fontId="3" fillId="0" borderId="0" xfId="6" applyFont="1"/>
    <xf numFmtId="0" fontId="25" fillId="0" borderId="0" xfId="6" applyFont="1"/>
    <xf numFmtId="165" fontId="21" fillId="0" borderId="0" xfId="6" applyNumberFormat="1"/>
    <xf numFmtId="4" fontId="21" fillId="0" borderId="0" xfId="6" applyNumberFormat="1"/>
    <xf numFmtId="0" fontId="21" fillId="0" borderId="0" xfId="6" applyFill="1"/>
    <xf numFmtId="0" fontId="26" fillId="0" borderId="0" xfId="6" applyFont="1"/>
    <xf numFmtId="0" fontId="21" fillId="0" borderId="0" xfId="6" applyBorder="1"/>
    <xf numFmtId="3" fontId="29" fillId="0" borderId="0" xfId="6" applyNumberFormat="1" applyFont="1"/>
    <xf numFmtId="4" fontId="29" fillId="0" borderId="0" xfId="6" applyNumberFormat="1" applyFont="1"/>
    <xf numFmtId="4" fontId="11" fillId="0" borderId="0" xfId="6" applyNumberFormat="1" applyFont="1"/>
    <xf numFmtId="0" fontId="11" fillId="0" borderId="0" xfId="6" applyFont="1"/>
    <xf numFmtId="0" fontId="12" fillId="0" borderId="0" xfId="6" applyFont="1"/>
    <xf numFmtId="164" fontId="3" fillId="0" borderId="0" xfId="4" applyNumberFormat="1" applyFont="1" applyBorder="1"/>
    <xf numFmtId="165" fontId="3" fillId="0" borderId="0" xfId="2" applyNumberFormat="1"/>
    <xf numFmtId="0" fontId="31" fillId="0" borderId="0" xfId="2" applyFont="1"/>
    <xf numFmtId="166" fontId="3" fillId="0" borderId="0" xfId="2" applyNumberFormat="1"/>
    <xf numFmtId="166" fontId="3" fillId="0" borderId="0" xfId="2" applyNumberFormat="1" applyBorder="1"/>
    <xf numFmtId="0" fontId="30" fillId="0" borderId="0" xfId="2" applyFont="1"/>
    <xf numFmtId="164" fontId="30" fillId="0" borderId="0" xfId="2" applyNumberFormat="1" applyFont="1"/>
    <xf numFmtId="164" fontId="3" fillId="0" borderId="0" xfId="2" applyNumberFormat="1"/>
    <xf numFmtId="0" fontId="7" fillId="0" borderId="18" xfId="0" applyFont="1" applyBorder="1"/>
    <xf numFmtId="0" fontId="28" fillId="0" borderId="0" xfId="0" applyFont="1"/>
    <xf numFmtId="4" fontId="7" fillId="0" borderId="6" xfId="0" applyNumberFormat="1" applyFont="1" applyBorder="1"/>
    <xf numFmtId="0" fontId="7" fillId="0" borderId="0" xfId="0" applyFont="1"/>
    <xf numFmtId="0" fontId="7" fillId="0" borderId="0" xfId="0" applyFont="1" applyAlignment="1">
      <alignment wrapText="1"/>
    </xf>
    <xf numFmtId="0" fontId="0" fillId="0" borderId="0" xfId="0" applyAlignment="1"/>
    <xf numFmtId="0" fontId="0" fillId="0" borderId="0" xfId="0" applyFill="1"/>
    <xf numFmtId="164" fontId="21" fillId="0" borderId="0" xfId="6" applyNumberFormat="1"/>
    <xf numFmtId="0" fontId="16" fillId="0" borderId="0" xfId="2" applyFont="1" applyFill="1" applyBorder="1" applyAlignment="1">
      <alignment horizontal="left" vertical="center" wrapText="1"/>
    </xf>
    <xf numFmtId="0" fontId="13" fillId="0" borderId="0" xfId="2" applyFont="1" applyAlignment="1">
      <alignment vertical="center"/>
    </xf>
    <xf numFmtId="0" fontId="28" fillId="0" borderId="0" xfId="0" applyFont="1" applyAlignment="1">
      <alignment vertical="top"/>
    </xf>
    <xf numFmtId="0" fontId="6" fillId="0" borderId="0" xfId="0" applyFont="1" applyAlignment="1">
      <alignment wrapText="1"/>
    </xf>
    <xf numFmtId="0" fontId="5" fillId="0" borderId="0" xfId="0" applyFont="1" applyAlignment="1">
      <alignment horizontal="left" vertical="center"/>
    </xf>
    <xf numFmtId="0" fontId="39"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7" fillId="0" borderId="0" xfId="0" applyFont="1" applyAlignment="1">
      <alignment horizontal="left"/>
    </xf>
    <xf numFmtId="0" fontId="8" fillId="0" borderId="0" xfId="0" applyFont="1" applyFill="1" applyAlignment="1">
      <alignment wrapText="1"/>
    </xf>
    <xf numFmtId="0" fontId="8" fillId="0" borderId="0" xfId="0" applyFont="1" applyAlignment="1">
      <alignment wrapText="1"/>
    </xf>
    <xf numFmtId="0" fontId="7" fillId="0" borderId="8"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vertical="center"/>
    </xf>
    <xf numFmtId="0" fontId="6" fillId="0" borderId="12" xfId="0" applyFont="1" applyBorder="1" applyAlignment="1">
      <alignment horizontal="center" vertical="center"/>
    </xf>
    <xf numFmtId="0" fontId="5" fillId="0" borderId="0" xfId="0" applyFont="1" applyAlignment="1">
      <alignment horizontal="left" wrapText="1"/>
    </xf>
    <xf numFmtId="164" fontId="14" fillId="0" borderId="18" xfId="2" applyNumberFormat="1" applyFont="1" applyBorder="1" applyAlignment="1">
      <alignment horizontal="center"/>
    </xf>
    <xf numFmtId="164" fontId="14" fillId="0" borderId="18" xfId="4" applyNumberFormat="1" applyFont="1" applyBorder="1" applyAlignment="1">
      <alignment horizontal="center"/>
    </xf>
    <xf numFmtId="164" fontId="9" fillId="0" borderId="18" xfId="2" applyNumberFormat="1" applyFont="1" applyBorder="1" applyAlignment="1">
      <alignment horizontal="center"/>
    </xf>
    <xf numFmtId="164" fontId="9" fillId="0" borderId="18" xfId="4" applyNumberFormat="1" applyFont="1" applyBorder="1" applyAlignment="1">
      <alignment horizontal="center"/>
    </xf>
    <xf numFmtId="4" fontId="9" fillId="0" borderId="18" xfId="2" applyNumberFormat="1" applyFont="1" applyBorder="1" applyAlignment="1"/>
    <xf numFmtId="4" fontId="9" fillId="0" borderId="18" xfId="2" applyNumberFormat="1" applyFont="1" applyFill="1" applyBorder="1" applyAlignment="1"/>
    <xf numFmtId="4" fontId="14" fillId="0" borderId="18" xfId="2" applyNumberFormat="1" applyFont="1" applyFill="1" applyBorder="1" applyAlignment="1"/>
    <xf numFmtId="4" fontId="14" fillId="0" borderId="18" xfId="2" applyNumberFormat="1" applyFont="1" applyBorder="1" applyAlignment="1"/>
    <xf numFmtId="4" fontId="0" fillId="0" borderId="0" xfId="0" applyNumberFormat="1"/>
    <xf numFmtId="4" fontId="8" fillId="0" borderId="18" xfId="0" applyNumberFormat="1" applyFont="1" applyBorder="1"/>
    <xf numFmtId="4" fontId="7"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41" fillId="0" borderId="0" xfId="0" applyFont="1"/>
    <xf numFmtId="49" fontId="28" fillId="0" borderId="0" xfId="0" applyNumberFormat="1" applyFont="1" applyAlignment="1">
      <alignment vertical="top" wrapText="1"/>
    </xf>
    <xf numFmtId="49" fontId="28" fillId="0" borderId="0" xfId="0" applyNumberFormat="1" applyFont="1" applyAlignment="1">
      <alignment horizontal="justify" vertical="top" wrapText="1"/>
    </xf>
    <xf numFmtId="0" fontId="42" fillId="0" borderId="0" xfId="0" applyFont="1" applyAlignment="1">
      <alignment horizontal="right" vertical="top"/>
    </xf>
    <xf numFmtId="49" fontId="28" fillId="0" borderId="0" xfId="0" applyNumberFormat="1" applyFont="1" applyAlignment="1">
      <alignment horizontal="justify" vertical="top"/>
    </xf>
    <xf numFmtId="0" fontId="43" fillId="0" borderId="0" xfId="0" applyFont="1"/>
    <xf numFmtId="49" fontId="28" fillId="0" borderId="0" xfId="0" applyNumberFormat="1" applyFont="1" applyAlignment="1">
      <alignment vertical="top"/>
    </xf>
    <xf numFmtId="0" fontId="44" fillId="0" borderId="0" xfId="0" applyFont="1"/>
    <xf numFmtId="49" fontId="42" fillId="0" borderId="0" xfId="0" applyNumberFormat="1" applyFont="1" applyAlignment="1">
      <alignment vertical="top" wrapText="1"/>
    </xf>
    <xf numFmtId="49" fontId="42" fillId="0" borderId="0" xfId="0" applyNumberFormat="1" applyFont="1" applyAlignment="1">
      <alignment vertical="top"/>
    </xf>
    <xf numFmtId="0" fontId="42" fillId="0" borderId="0" xfId="0" applyFont="1" applyAlignment="1">
      <alignment vertical="top"/>
    </xf>
    <xf numFmtId="49" fontId="28" fillId="0" borderId="0" xfId="0" applyNumberFormat="1" applyFont="1" applyAlignment="1">
      <alignment horizontal="left" vertical="top" wrapText="1"/>
    </xf>
    <xf numFmtId="0" fontId="28" fillId="0" borderId="0" xfId="0" applyFont="1" applyAlignment="1">
      <alignment vertical="top" wrapText="1"/>
    </xf>
    <xf numFmtId="49" fontId="42" fillId="0" borderId="0" xfId="0" applyNumberFormat="1" applyFont="1" applyAlignment="1">
      <alignment horizontal="justify" vertical="top"/>
    </xf>
    <xf numFmtId="0" fontId="45" fillId="0" borderId="0" xfId="0" applyFont="1" applyAlignment="1">
      <alignment horizontal="center"/>
    </xf>
    <xf numFmtId="0" fontId="45" fillId="0" borderId="0" xfId="0" applyFont="1" applyAlignment="1">
      <alignment horizontal="center" vertical="center"/>
    </xf>
    <xf numFmtId="49" fontId="28" fillId="0" borderId="0" xfId="0" applyNumberFormat="1" applyFont="1" applyFill="1" applyAlignment="1">
      <alignment horizontal="justify" vertical="top" wrapText="1"/>
    </xf>
    <xf numFmtId="0" fontId="9" fillId="0" borderId="0" xfId="2" applyFont="1" applyBorder="1" applyAlignment="1">
      <alignment horizontal="center" vertical="center" wrapText="1"/>
    </xf>
    <xf numFmtId="0" fontId="46" fillId="3" borderId="8" xfId="0" applyFont="1" applyFill="1" applyBorder="1" applyAlignment="1">
      <alignment vertical="center"/>
    </xf>
    <xf numFmtId="0" fontId="46" fillId="3" borderId="0" xfId="0" applyFont="1" applyFill="1" applyAlignment="1">
      <alignment vertical="center"/>
    </xf>
    <xf numFmtId="49" fontId="17" fillId="0" borderId="8" xfId="3" applyNumberFormat="1" applyFont="1" applyBorder="1" applyAlignment="1">
      <alignment vertical="center"/>
    </xf>
    <xf numFmtId="49" fontId="17" fillId="0" borderId="0" xfId="3" applyNumberFormat="1" applyFont="1" applyAlignment="1">
      <alignment vertical="center"/>
    </xf>
    <xf numFmtId="49" fontId="17" fillId="0" borderId="0" xfId="3" applyNumberFormat="1" applyFont="1" applyAlignment="1">
      <alignment vertical="center" wrapText="1"/>
    </xf>
    <xf numFmtId="49" fontId="17" fillId="0" borderId="8" xfId="3" applyNumberFormat="1" applyFont="1" applyFill="1" applyBorder="1" applyAlignment="1">
      <alignment vertical="center"/>
    </xf>
    <xf numFmtId="0" fontId="17" fillId="0" borderId="9" xfId="6" applyFont="1" applyBorder="1" applyAlignment="1">
      <alignment vertical="center" wrapText="1"/>
    </xf>
    <xf numFmtId="3" fontId="17" fillId="0" borderId="1" xfId="6" applyNumberFormat="1" applyFont="1" applyBorder="1" applyAlignment="1">
      <alignment vertical="center"/>
    </xf>
    <xf numFmtId="164" fontId="17" fillId="0" borderId="1" xfId="4" applyNumberFormat="1" applyFont="1" applyBorder="1" applyAlignment="1">
      <alignment horizontal="center" vertical="center"/>
    </xf>
    <xf numFmtId="0" fontId="17" fillId="0" borderId="7" xfId="6" applyFont="1" applyBorder="1" applyAlignment="1">
      <alignment horizontal="left" vertical="center" wrapText="1"/>
    </xf>
    <xf numFmtId="3" fontId="17" fillId="0" borderId="18" xfId="6" applyNumberFormat="1" applyFont="1" applyBorder="1" applyAlignment="1">
      <alignment vertical="center"/>
    </xf>
    <xf numFmtId="164" fontId="17" fillId="0" borderId="18" xfId="4" applyNumberFormat="1" applyFont="1" applyBorder="1" applyAlignment="1">
      <alignment horizontal="center" vertical="center"/>
    </xf>
    <xf numFmtId="0" fontId="17" fillId="0" borderId="7" xfId="6" applyFont="1" applyBorder="1" applyAlignment="1">
      <alignment vertical="center" wrapText="1"/>
    </xf>
    <xf numFmtId="4" fontId="17" fillId="0" borderId="18" xfId="6" applyNumberFormat="1" applyFont="1" applyBorder="1" applyAlignment="1">
      <alignment vertical="center"/>
    </xf>
    <xf numFmtId="0" fontId="17" fillId="2" borderId="7" xfId="6" applyFont="1" applyFill="1" applyBorder="1" applyAlignment="1">
      <alignment vertical="center" wrapText="1"/>
    </xf>
    <xf numFmtId="4" fontId="17" fillId="2" borderId="18" xfId="6" applyNumberFormat="1" applyFont="1" applyFill="1" applyBorder="1" applyAlignment="1">
      <alignment vertical="center"/>
    </xf>
    <xf numFmtId="4" fontId="17" fillId="2" borderId="18" xfId="6" applyNumberFormat="1" applyFont="1" applyFill="1" applyBorder="1" applyAlignment="1">
      <alignment horizontal="right" vertical="center"/>
    </xf>
    <xf numFmtId="164" fontId="17" fillId="0" borderId="6" xfId="4" applyNumberFormat="1" applyFont="1" applyBorder="1" applyAlignment="1">
      <alignment horizontal="center" vertical="center"/>
    </xf>
    <xf numFmtId="3" fontId="17" fillId="2" borderId="7" xfId="6" applyNumberFormat="1" applyFont="1" applyFill="1" applyBorder="1" applyAlignment="1">
      <alignment vertical="center"/>
    </xf>
    <xf numFmtId="4" fontId="17" fillId="2" borderId="7" xfId="6" applyNumberFormat="1" applyFont="1" applyFill="1" applyBorder="1" applyAlignment="1">
      <alignment vertical="center"/>
    </xf>
    <xf numFmtId="4" fontId="17" fillId="2" borderId="7" xfId="6" applyNumberFormat="1" applyFont="1" applyFill="1" applyBorder="1" applyAlignment="1">
      <alignment horizontal="right" vertical="center"/>
    </xf>
    <xf numFmtId="4" fontId="17" fillId="0" borderId="0" xfId="1" applyNumberFormat="1" applyFont="1" applyBorder="1" applyAlignment="1">
      <alignment vertical="center"/>
    </xf>
    <xf numFmtId="4" fontId="17" fillId="0" borderId="7" xfId="6" applyNumberFormat="1" applyFont="1" applyBorder="1" applyAlignment="1">
      <alignment vertical="center"/>
    </xf>
    <xf numFmtId="4" fontId="17" fillId="0" borderId="7" xfId="6" applyNumberFormat="1" applyFont="1" applyBorder="1" applyAlignment="1">
      <alignment horizontal="right" vertical="center"/>
    </xf>
    <xf numFmtId="4" fontId="17" fillId="0" borderId="18" xfId="6" applyNumberFormat="1" applyFont="1" applyBorder="1" applyAlignment="1">
      <alignment horizontal="right" vertical="center"/>
    </xf>
    <xf numFmtId="0" fontId="17" fillId="0" borderId="10" xfId="6" applyFont="1" applyBorder="1" applyAlignment="1">
      <alignment vertical="center" wrapText="1"/>
    </xf>
    <xf numFmtId="4" fontId="17" fillId="0" borderId="10" xfId="6" applyNumberFormat="1" applyFont="1" applyBorder="1" applyAlignment="1">
      <alignment vertical="center"/>
    </xf>
    <xf numFmtId="4" fontId="17" fillId="0" borderId="6" xfId="6" applyNumberFormat="1" applyFont="1" applyBorder="1" applyAlignment="1">
      <alignment horizontal="right" vertical="center"/>
    </xf>
    <xf numFmtId="4" fontId="17" fillId="0" borderId="10" xfId="6" applyNumberFormat="1" applyFont="1" applyBorder="1" applyAlignment="1">
      <alignment horizontal="right" vertical="center"/>
    </xf>
    <xf numFmtId="0" fontId="17" fillId="0" borderId="2" xfId="6" applyFont="1" applyBorder="1" applyAlignment="1">
      <alignment vertical="center" wrapText="1"/>
    </xf>
    <xf numFmtId="4" fontId="17" fillId="0" borderId="2" xfId="6" applyNumberFormat="1" applyFont="1" applyBorder="1" applyAlignment="1">
      <alignment vertical="center"/>
    </xf>
    <xf numFmtId="4" fontId="17" fillId="0" borderId="5" xfId="6" applyNumberFormat="1" applyFont="1" applyBorder="1" applyAlignment="1">
      <alignment horizontal="right" vertical="center"/>
    </xf>
    <xf numFmtId="4" fontId="17" fillId="0" borderId="2" xfId="6" applyNumberFormat="1" applyFont="1" applyBorder="1" applyAlignment="1">
      <alignment horizontal="right" vertical="center"/>
    </xf>
    <xf numFmtId="164" fontId="17" fillId="0" borderId="5" xfId="4" applyNumberFormat="1" applyFont="1" applyBorder="1" applyAlignment="1">
      <alignment horizontal="center" vertical="center"/>
    </xf>
    <xf numFmtId="164" fontId="17" fillId="0" borderId="12" xfId="4" applyNumberFormat="1" applyFont="1" applyBorder="1" applyAlignment="1">
      <alignment horizontal="center" vertical="center"/>
    </xf>
    <xf numFmtId="164" fontId="17" fillId="0" borderId="14" xfId="4" applyNumberFormat="1" applyFont="1" applyBorder="1" applyAlignment="1">
      <alignment horizontal="center" vertical="center"/>
    </xf>
    <xf numFmtId="4" fontId="17" fillId="0" borderId="18" xfId="6" applyNumberFormat="1" applyFont="1" applyFill="1" applyBorder="1" applyAlignment="1">
      <alignment vertical="center"/>
    </xf>
    <xf numFmtId="4" fontId="17" fillId="0" borderId="6" xfId="6" applyNumberFormat="1" applyFont="1" applyBorder="1" applyAlignment="1">
      <alignment vertical="center"/>
    </xf>
    <xf numFmtId="0" fontId="46" fillId="0" borderId="7" xfId="2" applyFont="1" applyBorder="1" applyAlignment="1">
      <alignment horizontal="left" vertical="center" wrapText="1"/>
    </xf>
    <xf numFmtId="3" fontId="46" fillId="0" borderId="18" xfId="6" applyNumberFormat="1" applyFont="1" applyBorder="1" applyAlignment="1" applyProtection="1">
      <alignment vertical="center"/>
      <protection locked="0"/>
    </xf>
    <xf numFmtId="0" fontId="17" fillId="0" borderId="7" xfId="2" applyFont="1" applyFill="1" applyBorder="1" applyAlignment="1">
      <alignment vertical="center" wrapText="1"/>
    </xf>
    <xf numFmtId="41" fontId="46" fillId="0" borderId="18" xfId="6" applyNumberFormat="1" applyFont="1" applyBorder="1" applyAlignment="1">
      <alignment horizontal="right" vertical="center"/>
    </xf>
    <xf numFmtId="3" fontId="17" fillId="0" borderId="18" xfId="6" applyNumberFormat="1" applyFont="1" applyBorder="1" applyAlignment="1">
      <alignment horizontal="right" vertical="center"/>
    </xf>
    <xf numFmtId="3" fontId="17" fillId="0" borderId="18" xfId="6" applyNumberFormat="1" applyFont="1" applyBorder="1" applyAlignment="1" applyProtection="1">
      <alignment vertical="center"/>
      <protection locked="0"/>
    </xf>
    <xf numFmtId="0" fontId="17" fillId="0" borderId="10" xfId="6" applyFont="1" applyFill="1" applyBorder="1" applyAlignment="1">
      <alignment horizontal="justify" vertical="center" wrapText="1"/>
    </xf>
    <xf numFmtId="41" fontId="46" fillId="0" borderId="6" xfId="6" applyNumberFormat="1" applyFont="1" applyBorder="1" applyAlignment="1">
      <alignment horizontal="right" vertical="center"/>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48" fillId="4" borderId="5" xfId="6" applyFont="1" applyFill="1" applyBorder="1" applyAlignment="1">
      <alignment horizontal="center" vertical="center" wrapText="1"/>
    </xf>
    <xf numFmtId="0" fontId="17" fillId="0" borderId="7" xfId="2" applyFont="1" applyBorder="1" applyAlignment="1">
      <alignment horizontal="center" vertical="center" wrapText="1"/>
    </xf>
    <xf numFmtId="0" fontId="17" fillId="0" borderId="0" xfId="2" applyFont="1" applyBorder="1" applyAlignment="1">
      <alignment horizontal="center" vertical="center" wrapText="1"/>
    </xf>
    <xf numFmtId="3" fontId="46" fillId="0" borderId="18" xfId="2" applyNumberFormat="1" applyFont="1" applyBorder="1" applyAlignment="1">
      <alignment horizontal="right" vertical="center"/>
    </xf>
    <xf numFmtId="3" fontId="46" fillId="0" borderId="0" xfId="2" applyNumberFormat="1" applyFont="1" applyBorder="1" applyAlignment="1" applyProtection="1">
      <alignment horizontal="right" vertical="center"/>
      <protection locked="0"/>
    </xf>
    <xf numFmtId="3" fontId="46" fillId="0" borderId="18" xfId="2" applyNumberFormat="1" applyFont="1" applyBorder="1" applyAlignment="1" applyProtection="1">
      <alignment horizontal="right" vertical="center"/>
      <protection locked="0"/>
    </xf>
    <xf numFmtId="3" fontId="17" fillId="0" borderId="18" xfId="2" applyNumberFormat="1" applyFont="1" applyFill="1" applyBorder="1" applyAlignment="1">
      <alignment horizontal="right" vertical="center"/>
    </xf>
    <xf numFmtId="3" fontId="17" fillId="0" borderId="0" xfId="2" applyNumberFormat="1" applyFont="1" applyFill="1" applyBorder="1" applyAlignment="1">
      <alignment horizontal="right" vertical="center"/>
    </xf>
    <xf numFmtId="3" fontId="17" fillId="0" borderId="18" xfId="2" applyNumberFormat="1" applyFont="1" applyBorder="1" applyAlignment="1">
      <alignment horizontal="right" vertical="center"/>
    </xf>
    <xf numFmtId="3" fontId="17" fillId="0" borderId="18" xfId="2" applyNumberFormat="1" applyFont="1" applyFill="1" applyBorder="1" applyAlignment="1" applyProtection="1">
      <alignment horizontal="right" vertical="center"/>
      <protection locked="0"/>
    </xf>
    <xf numFmtId="3" fontId="17" fillId="0" borderId="0" xfId="2" applyNumberFormat="1" applyFont="1" applyFill="1" applyBorder="1" applyAlignment="1" applyProtection="1">
      <alignment horizontal="right" vertical="center"/>
      <protection locked="0"/>
    </xf>
    <xf numFmtId="3" fontId="17" fillId="0" borderId="18" xfId="2" applyNumberFormat="1" applyFont="1" applyBorder="1" applyAlignment="1" applyProtection="1">
      <alignment horizontal="right" vertical="center"/>
      <protection locked="0"/>
    </xf>
    <xf numFmtId="41" fontId="17" fillId="0" borderId="6" xfId="2" applyNumberFormat="1" applyFont="1" applyFill="1" applyBorder="1" applyAlignment="1">
      <alignment horizontal="right" vertical="center"/>
    </xf>
    <xf numFmtId="0" fontId="46" fillId="0" borderId="7" xfId="5" applyFont="1" applyBorder="1" applyAlignment="1">
      <alignment vertical="center"/>
    </xf>
    <xf numFmtId="0" fontId="17" fillId="0" borderId="7" xfId="5" applyFont="1" applyFill="1" applyBorder="1" applyAlignment="1">
      <alignment vertical="center"/>
    </xf>
    <xf numFmtId="0" fontId="17" fillId="0" borderId="10" xfId="5" applyFont="1" applyBorder="1" applyAlignment="1">
      <alignment vertical="center"/>
    </xf>
    <xf numFmtId="3" fontId="17" fillId="0" borderId="6" xfId="2" applyNumberFormat="1" applyFont="1" applyBorder="1" applyAlignment="1" applyProtection="1">
      <alignment horizontal="right" vertical="center"/>
      <protection locked="0"/>
    </xf>
    <xf numFmtId="3" fontId="17" fillId="0" borderId="6" xfId="2" applyNumberFormat="1" applyFont="1" applyBorder="1" applyAlignment="1">
      <alignment horizontal="right" vertical="center"/>
    </xf>
    <xf numFmtId="3" fontId="17" fillId="0" borderId="13" xfId="2" applyNumberFormat="1" applyFont="1" applyBorder="1" applyAlignment="1" applyProtection="1">
      <alignment horizontal="right" vertical="center"/>
      <protection locked="0"/>
    </xf>
    <xf numFmtId="0" fontId="28" fillId="4" borderId="5" xfId="2" applyFont="1" applyFill="1" applyBorder="1" applyAlignment="1">
      <alignment vertical="center" wrapText="1"/>
    </xf>
    <xf numFmtId="0" fontId="42" fillId="0" borderId="18" xfId="0" applyFont="1" applyBorder="1" applyAlignment="1">
      <alignment vertical="center"/>
    </xf>
    <xf numFmtId="0" fontId="28" fillId="0" borderId="18" xfId="0" applyFont="1" applyBorder="1" applyAlignment="1">
      <alignment vertical="center"/>
    </xf>
    <xf numFmtId="41" fontId="28" fillId="0" borderId="18" xfId="0" applyNumberFormat="1" applyFont="1" applyBorder="1" applyAlignment="1">
      <alignment vertical="center"/>
    </xf>
    <xf numFmtId="0" fontId="28" fillId="0" borderId="18" xfId="0" applyFont="1" applyBorder="1" applyAlignment="1">
      <alignment vertical="center" wrapText="1"/>
    </xf>
    <xf numFmtId="0" fontId="28" fillId="0" borderId="6" xfId="0" applyFont="1" applyBorder="1" applyAlignment="1">
      <alignment vertical="center"/>
    </xf>
    <xf numFmtId="0" fontId="28" fillId="4" borderId="5" xfId="0" applyFont="1" applyFill="1" applyBorder="1" applyAlignment="1">
      <alignment horizontal="center" vertical="center" wrapText="1"/>
    </xf>
    <xf numFmtId="0" fontId="17" fillId="0" borderId="0" xfId="6" applyFont="1" applyFill="1" applyBorder="1" applyAlignment="1">
      <alignment horizontal="justify" vertical="center" wrapText="1"/>
    </xf>
    <xf numFmtId="168" fontId="17" fillId="0" borderId="0" xfId="2" applyNumberFormat="1" applyFont="1" applyFill="1" applyBorder="1" applyAlignment="1">
      <alignment horizontal="right" vertical="center"/>
    </xf>
    <xf numFmtId="41" fontId="17" fillId="0" borderId="0" xfId="2" applyNumberFormat="1" applyFont="1" applyFill="1" applyBorder="1" applyAlignment="1">
      <alignment horizontal="right" vertical="center"/>
    </xf>
    <xf numFmtId="41" fontId="28" fillId="0" borderId="6" xfId="0" applyNumberFormat="1" applyFont="1" applyBorder="1" applyAlignment="1">
      <alignment vertical="center"/>
    </xf>
    <xf numFmtId="0" fontId="42" fillId="0" borderId="1" xfId="0" applyFont="1" applyBorder="1" applyAlignment="1">
      <alignment vertical="center"/>
    </xf>
    <xf numFmtId="0" fontId="42" fillId="0" borderId="7" xfId="0" applyFont="1" applyBorder="1"/>
    <xf numFmtId="3" fontId="42" fillId="0" borderId="1" xfId="0" applyNumberFormat="1" applyFont="1" applyBorder="1" applyAlignment="1">
      <alignment vertical="center"/>
    </xf>
    <xf numFmtId="0" fontId="28" fillId="0" borderId="7" xfId="0" applyFont="1" applyBorder="1"/>
    <xf numFmtId="3" fontId="28" fillId="0" borderId="18" xfId="0" applyNumberFormat="1" applyFont="1" applyBorder="1" applyAlignment="1">
      <alignment vertical="center"/>
    </xf>
    <xf numFmtId="4" fontId="28" fillId="0" borderId="18" xfId="0" applyNumberFormat="1" applyFont="1" applyBorder="1" applyAlignment="1">
      <alignment vertical="center"/>
    </xf>
    <xf numFmtId="167" fontId="28" fillId="0" borderId="18" xfId="0" applyNumberFormat="1" applyFont="1" applyBorder="1" applyAlignment="1">
      <alignment vertical="center"/>
    </xf>
    <xf numFmtId="0" fontId="42" fillId="0" borderId="7" xfId="0" applyFont="1" applyBorder="1" applyAlignment="1">
      <alignment wrapText="1"/>
    </xf>
    <xf numFmtId="3" fontId="42" fillId="0" borderId="18" xfId="0" applyNumberFormat="1" applyFont="1" applyBorder="1" applyAlignment="1">
      <alignment vertical="center"/>
    </xf>
    <xf numFmtId="4" fontId="42" fillId="0" borderId="18" xfId="0" applyNumberFormat="1" applyFont="1" applyBorder="1" applyAlignment="1">
      <alignment vertical="center"/>
    </xf>
    <xf numFmtId="41" fontId="28" fillId="0" borderId="18" xfId="0" applyNumberFormat="1" applyFont="1" applyBorder="1" applyAlignment="1">
      <alignment horizontal="right" vertical="center"/>
    </xf>
    <xf numFmtId="41" fontId="42" fillId="0" borderId="18" xfId="0" applyNumberFormat="1" applyFont="1" applyBorder="1" applyAlignment="1">
      <alignment vertical="center"/>
    </xf>
    <xf numFmtId="0" fontId="28" fillId="0" borderId="10" xfId="0" applyFont="1" applyBorder="1"/>
    <xf numFmtId="3" fontId="28" fillId="0" borderId="6" xfId="0" applyNumberFormat="1" applyFont="1" applyBorder="1" applyAlignment="1">
      <alignment vertical="center"/>
    </xf>
    <xf numFmtId="4" fontId="28" fillId="0" borderId="6" xfId="0" applyNumberFormat="1" applyFont="1" applyBorder="1" applyAlignment="1">
      <alignment vertical="center"/>
    </xf>
    <xf numFmtId="0" fontId="46" fillId="0" borderId="7" xfId="2" applyFont="1" applyBorder="1" applyAlignment="1">
      <alignment horizontal="left"/>
    </xf>
    <xf numFmtId="3" fontId="46" fillId="0" borderId="18" xfId="2" applyNumberFormat="1" applyFont="1" applyBorder="1" applyAlignment="1"/>
    <xf numFmtId="164" fontId="46" fillId="0" borderId="18" xfId="2" applyNumberFormat="1" applyFont="1" applyBorder="1" applyAlignment="1">
      <alignment horizontal="center"/>
    </xf>
    <xf numFmtId="164" fontId="46" fillId="0" borderId="18" xfId="4" applyNumberFormat="1" applyFont="1" applyBorder="1" applyAlignment="1">
      <alignment horizontal="center"/>
    </xf>
    <xf numFmtId="0" fontId="17" fillId="0" borderId="7" xfId="2" applyFont="1" applyFill="1" applyBorder="1"/>
    <xf numFmtId="3" fontId="17" fillId="0" borderId="18" xfId="2" applyNumberFormat="1" applyFont="1" applyFill="1" applyBorder="1" applyAlignment="1"/>
    <xf numFmtId="164" fontId="17" fillId="0" borderId="18" xfId="2" applyNumberFormat="1" applyFont="1" applyBorder="1" applyAlignment="1">
      <alignment horizontal="center"/>
    </xf>
    <xf numFmtId="164" fontId="17" fillId="0" borderId="18" xfId="4" applyNumberFormat="1" applyFont="1" applyBorder="1" applyAlignment="1">
      <alignment horizontal="center"/>
    </xf>
    <xf numFmtId="0" fontId="17" fillId="0" borderId="7" xfId="2" applyFont="1" applyBorder="1"/>
    <xf numFmtId="3" fontId="17" fillId="0" borderId="18" xfId="2" applyNumberFormat="1" applyFont="1" applyBorder="1" applyAlignment="1"/>
    <xf numFmtId="0" fontId="46" fillId="0" borderId="9" xfId="2" applyFont="1" applyBorder="1" applyAlignment="1">
      <alignment wrapText="1"/>
    </xf>
    <xf numFmtId="3" fontId="46" fillId="0" borderId="9" xfId="2" applyNumberFormat="1" applyFont="1" applyBorder="1" applyAlignment="1">
      <alignment wrapText="1"/>
    </xf>
    <xf numFmtId="3" fontId="46" fillId="0" borderId="1" xfId="2" applyNumberFormat="1" applyFont="1" applyFill="1" applyBorder="1" applyAlignment="1"/>
    <xf numFmtId="0" fontId="17" fillId="0" borderId="7" xfId="2" applyFont="1" applyBorder="1" applyAlignment="1">
      <alignment wrapText="1"/>
    </xf>
    <xf numFmtId="3" fontId="17" fillId="0" borderId="7" xfId="2" applyNumberFormat="1" applyFont="1" applyBorder="1" applyAlignment="1">
      <alignment wrapText="1"/>
    </xf>
    <xf numFmtId="0" fontId="17" fillId="0" borderId="7" xfId="2" applyFont="1" applyBorder="1" applyAlignment="1"/>
    <xf numFmtId="0" fontId="17" fillId="0" borderId="7" xfId="2" applyFont="1" applyBorder="1" applyAlignment="1">
      <alignment horizontal="left" wrapText="1"/>
    </xf>
    <xf numFmtId="0" fontId="17" fillId="0" borderId="10" xfId="2" applyFont="1" applyBorder="1" applyAlignment="1">
      <alignment horizontal="left" wrapText="1"/>
    </xf>
    <xf numFmtId="3" fontId="17" fillId="0" borderId="10" xfId="2" applyNumberFormat="1" applyFont="1" applyBorder="1" applyAlignment="1">
      <alignment wrapText="1"/>
    </xf>
    <xf numFmtId="3" fontId="17" fillId="0" borderId="6" xfId="2" applyNumberFormat="1" applyFont="1" applyBorder="1" applyAlignment="1"/>
    <xf numFmtId="0" fontId="46" fillId="0" borderId="7" xfId="2" applyFont="1" applyBorder="1" applyAlignment="1">
      <alignment wrapText="1"/>
    </xf>
    <xf numFmtId="3" fontId="46" fillId="0" borderId="7" xfId="2" applyNumberFormat="1" applyFont="1" applyBorder="1" applyAlignment="1">
      <alignment wrapText="1"/>
    </xf>
    <xf numFmtId="0" fontId="17" fillId="0" borderId="10" xfId="2" applyFont="1" applyBorder="1" applyAlignment="1">
      <alignment wrapText="1"/>
    </xf>
    <xf numFmtId="164" fontId="17" fillId="0" borderId="6" xfId="2" applyNumberFormat="1" applyFont="1" applyBorder="1" applyAlignment="1">
      <alignment horizontal="center"/>
    </xf>
    <xf numFmtId="164" fontId="17" fillId="0" borderId="6" xfId="4" applyNumberFormat="1" applyFont="1" applyBorder="1" applyAlignment="1">
      <alignment horizontal="center"/>
    </xf>
    <xf numFmtId="0" fontId="4" fillId="5" borderId="0" xfId="2" applyFont="1" applyFill="1" applyAlignment="1">
      <alignment vertical="center"/>
    </xf>
    <xf numFmtId="0" fontId="42" fillId="0" borderId="6" xfId="0" applyFont="1" applyFill="1" applyBorder="1" applyAlignment="1">
      <alignment vertical="center"/>
    </xf>
    <xf numFmtId="3" fontId="42" fillId="0" borderId="6" xfId="0" applyNumberFormat="1" applyFont="1" applyFill="1" applyBorder="1" applyAlignment="1">
      <alignment vertical="center"/>
    </xf>
    <xf numFmtId="0" fontId="28" fillId="0" borderId="1" xfId="0" applyFont="1" applyBorder="1" applyAlignment="1">
      <alignment vertical="center"/>
    </xf>
    <xf numFmtId="3" fontId="28" fillId="0" borderId="1" xfId="0" applyNumberFormat="1" applyFont="1" applyBorder="1" applyAlignment="1">
      <alignment vertical="center"/>
    </xf>
    <xf numFmtId="0" fontId="42" fillId="0" borderId="0" xfId="0" applyFont="1" applyFill="1" applyBorder="1" applyAlignment="1">
      <alignment vertical="center"/>
    </xf>
    <xf numFmtId="3" fontId="42" fillId="0" borderId="0" xfId="0" applyNumberFormat="1" applyFont="1" applyFill="1" applyBorder="1" applyAlignment="1">
      <alignment vertical="center"/>
    </xf>
    <xf numFmtId="0" fontId="46" fillId="0" borderId="18" xfId="5" applyFont="1" applyBorder="1"/>
    <xf numFmtId="3" fontId="46" fillId="2" borderId="8" xfId="2" applyNumberFormat="1" applyFont="1" applyFill="1" applyBorder="1"/>
    <xf numFmtId="3" fontId="50" fillId="0" borderId="18" xfId="2" applyNumberFormat="1" applyFont="1" applyFill="1" applyBorder="1" applyAlignment="1">
      <alignment horizontal="right"/>
    </xf>
    <xf numFmtId="3" fontId="50" fillId="0" borderId="7" xfId="2" applyNumberFormat="1" applyFont="1" applyFill="1" applyBorder="1" applyAlignment="1">
      <alignment horizontal="right"/>
    </xf>
    <xf numFmtId="3" fontId="50" fillId="2" borderId="7" xfId="2" applyNumberFormat="1" applyFont="1" applyFill="1" applyBorder="1"/>
    <xf numFmtId="3" fontId="50" fillId="2" borderId="18" xfId="2" applyNumberFormat="1" applyFont="1" applyFill="1" applyBorder="1"/>
    <xf numFmtId="0" fontId="17" fillId="0" borderId="18" xfId="5" applyFont="1" applyFill="1" applyBorder="1"/>
    <xf numFmtId="3" fontId="51" fillId="2" borderId="0" xfId="2" applyNumberFormat="1" applyFont="1" applyFill="1" applyBorder="1"/>
    <xf numFmtId="3" fontId="32" fillId="0" borderId="18" xfId="2" applyNumberFormat="1" applyFont="1" applyFill="1" applyBorder="1"/>
    <xf numFmtId="3" fontId="32" fillId="0" borderId="7" xfId="2" applyNumberFormat="1" applyFont="1" applyFill="1" applyBorder="1" applyAlignment="1">
      <alignment horizontal="right"/>
    </xf>
    <xf numFmtId="3" fontId="32" fillId="2" borderId="7" xfId="2" applyNumberFormat="1" applyFont="1" applyFill="1" applyBorder="1"/>
    <xf numFmtId="3" fontId="32" fillId="2" borderId="18" xfId="2" applyNumberFormat="1" applyFont="1" applyFill="1" applyBorder="1"/>
    <xf numFmtId="3" fontId="51" fillId="0" borderId="18" xfId="2" applyNumberFormat="1" applyFont="1" applyFill="1" applyBorder="1"/>
    <xf numFmtId="3" fontId="51" fillId="0" borderId="7" xfId="2" applyNumberFormat="1" applyFont="1" applyFill="1" applyBorder="1" applyAlignment="1">
      <alignment horizontal="right"/>
    </xf>
    <xf numFmtId="3" fontId="51" fillId="2" borderId="7" xfId="2" applyNumberFormat="1" applyFont="1" applyFill="1" applyBorder="1"/>
    <xf numFmtId="3" fontId="51" fillId="2" borderId="18" xfId="2" applyNumberFormat="1" applyFont="1" applyFill="1" applyBorder="1"/>
    <xf numFmtId="0" fontId="17" fillId="0" borderId="18" xfId="5" applyFont="1" applyBorder="1"/>
    <xf numFmtId="3" fontId="32" fillId="0" borderId="7" xfId="2" applyNumberFormat="1" applyFont="1" applyFill="1" applyBorder="1"/>
    <xf numFmtId="0" fontId="17" fillId="0" borderId="2" xfId="5" applyFont="1" applyFill="1" applyBorder="1" applyAlignment="1">
      <alignment wrapText="1"/>
    </xf>
    <xf numFmtId="3" fontId="17" fillId="0" borderId="2" xfId="2" applyNumberFormat="1" applyFont="1" applyFill="1" applyBorder="1" applyAlignment="1">
      <alignment vertical="center"/>
    </xf>
    <xf numFmtId="41" fontId="17" fillId="0" borderId="2" xfId="6" applyNumberFormat="1" applyFont="1" applyFill="1" applyBorder="1" applyAlignment="1">
      <alignment horizontal="right" vertical="center"/>
    </xf>
    <xf numFmtId="41" fontId="17" fillId="0" borderId="5" xfId="6" applyNumberFormat="1" applyFont="1" applyFill="1" applyBorder="1" applyAlignment="1">
      <alignment horizontal="right" vertical="center"/>
    </xf>
    <xf numFmtId="0" fontId="17" fillId="0" borderId="7" xfId="5" applyFont="1" applyFill="1" applyBorder="1" applyAlignment="1"/>
    <xf numFmtId="3" fontId="17" fillId="0" borderId="18" xfId="2" applyNumberFormat="1" applyFont="1" applyFill="1" applyBorder="1"/>
    <xf numFmtId="41" fontId="17" fillId="0" borderId="7" xfId="6" applyNumberFormat="1" applyFont="1" applyFill="1" applyBorder="1" applyAlignment="1">
      <alignment horizontal="right"/>
    </xf>
    <xf numFmtId="41" fontId="17" fillId="0" borderId="18" xfId="6" applyNumberFormat="1" applyFont="1" applyFill="1" applyBorder="1" applyAlignment="1">
      <alignment horizontal="right"/>
    </xf>
    <xf numFmtId="0" fontId="17" fillId="0" borderId="10" xfId="5" applyFont="1" applyFill="1" applyBorder="1" applyAlignment="1"/>
    <xf numFmtId="3" fontId="17" fillId="0" borderId="6" xfId="2" applyNumberFormat="1" applyFont="1" applyFill="1" applyBorder="1"/>
    <xf numFmtId="41" fontId="17" fillId="0" borderId="10" xfId="6" applyNumberFormat="1" applyFont="1" applyFill="1" applyBorder="1" applyAlignment="1">
      <alignment horizontal="right"/>
    </xf>
    <xf numFmtId="41" fontId="17" fillId="0" borderId="6" xfId="6" applyNumberFormat="1" applyFont="1" applyFill="1" applyBorder="1" applyAlignment="1">
      <alignment horizontal="right"/>
    </xf>
    <xf numFmtId="0" fontId="46" fillId="0" borderId="7" xfId="2" applyFont="1" applyBorder="1" applyAlignment="1">
      <alignment horizontal="left" vertical="center"/>
    </xf>
    <xf numFmtId="4" fontId="46" fillId="0" borderId="18" xfId="2" applyNumberFormat="1" applyFont="1" applyBorder="1" applyAlignment="1">
      <alignment horizontal="right"/>
    </xf>
    <xf numFmtId="4" fontId="46" fillId="0" borderId="18" xfId="2" applyNumberFormat="1" applyFont="1" applyFill="1" applyBorder="1" applyAlignment="1">
      <alignment horizontal="right"/>
    </xf>
    <xf numFmtId="4" fontId="17" fillId="0" borderId="18" xfId="2" applyNumberFormat="1" applyFont="1" applyBorder="1" applyAlignment="1"/>
    <xf numFmtId="4" fontId="17" fillId="0" borderId="18" xfId="2" applyNumberFormat="1" applyFont="1" applyFill="1" applyBorder="1" applyAlignment="1"/>
    <xf numFmtId="4" fontId="46" fillId="0" borderId="7" xfId="2" applyNumberFormat="1" applyFont="1" applyBorder="1" applyAlignment="1">
      <alignment wrapText="1"/>
    </xf>
    <xf numFmtId="4" fontId="46" fillId="0" borderId="18" xfId="2" applyNumberFormat="1" applyFont="1" applyFill="1" applyBorder="1" applyAlignment="1"/>
    <xf numFmtId="4" fontId="17" fillId="0" borderId="7" xfId="2" applyNumberFormat="1" applyFont="1" applyBorder="1" applyAlignment="1">
      <alignment horizontal="right" wrapText="1"/>
    </xf>
    <xf numFmtId="4" fontId="17" fillId="0" borderId="18" xfId="2" applyNumberFormat="1" applyFont="1" applyFill="1" applyBorder="1" applyAlignment="1">
      <alignment horizontal="right"/>
    </xf>
    <xf numFmtId="4" fontId="17" fillId="0" borderId="7" xfId="2" applyNumberFormat="1" applyFont="1" applyBorder="1" applyAlignment="1">
      <alignment wrapText="1"/>
    </xf>
    <xf numFmtId="0" fontId="46" fillId="0" borderId="9" xfId="2" applyFont="1" applyBorder="1" applyAlignment="1">
      <alignment horizontal="left" vertical="center" wrapText="1"/>
    </xf>
    <xf numFmtId="4" fontId="46" fillId="0" borderId="1" xfId="2" applyNumberFormat="1" applyFont="1" applyBorder="1" applyAlignment="1"/>
    <xf numFmtId="4" fontId="46" fillId="0" borderId="1" xfId="2" applyNumberFormat="1" applyFont="1" applyFill="1" applyBorder="1" applyAlignment="1"/>
    <xf numFmtId="164" fontId="46" fillId="0" borderId="1" xfId="2" applyNumberFormat="1" applyFont="1" applyBorder="1" applyAlignment="1">
      <alignment horizontal="center"/>
    </xf>
    <xf numFmtId="164" fontId="46" fillId="0" borderId="1" xfId="4" applyNumberFormat="1" applyFont="1" applyBorder="1" applyAlignment="1">
      <alignment horizontal="center"/>
    </xf>
    <xf numFmtId="49" fontId="17" fillId="0" borderId="7" xfId="2" applyNumberFormat="1" applyFont="1" applyBorder="1" applyAlignment="1">
      <alignment wrapText="1"/>
    </xf>
    <xf numFmtId="4" fontId="17" fillId="0" borderId="10" xfId="2" applyNumberFormat="1" applyFont="1" applyBorder="1" applyAlignment="1">
      <alignment wrapText="1"/>
    </xf>
    <xf numFmtId="4" fontId="17" fillId="0" borderId="6" xfId="2" applyNumberFormat="1" applyFont="1" applyFill="1" applyBorder="1" applyAlignment="1"/>
    <xf numFmtId="0" fontId="42" fillId="0" borderId="5" xfId="0" applyFont="1" applyBorder="1" applyAlignment="1">
      <alignment vertical="center"/>
    </xf>
    <xf numFmtId="4" fontId="28" fillId="0" borderId="5" xfId="0" applyNumberFormat="1" applyFont="1" applyBorder="1" applyAlignment="1">
      <alignment vertical="center"/>
    </xf>
    <xf numFmtId="10" fontId="28" fillId="0" borderId="5" xfId="11" applyNumberFormat="1" applyFont="1" applyBorder="1" applyAlignment="1">
      <alignment vertical="center"/>
    </xf>
    <xf numFmtId="0" fontId="28" fillId="4" borderId="5" xfId="0" applyFont="1" applyFill="1" applyBorder="1" applyAlignment="1">
      <alignment horizontal="center" vertical="center" wrapText="1"/>
    </xf>
    <xf numFmtId="0" fontId="46" fillId="0" borderId="7" xfId="5" applyFont="1" applyFill="1" applyBorder="1"/>
    <xf numFmtId="4" fontId="46" fillId="2" borderId="7" xfId="5" applyNumberFormat="1" applyFont="1" applyFill="1" applyBorder="1" applyAlignment="1">
      <alignment horizontal="right"/>
    </xf>
    <xf numFmtId="4" fontId="46" fillId="2" borderId="18" xfId="5" applyNumberFormat="1" applyFont="1" applyFill="1" applyBorder="1" applyAlignment="1">
      <alignment horizontal="right"/>
    </xf>
    <xf numFmtId="0" fontId="17" fillId="0" borderId="7" xfId="5" applyFont="1" applyFill="1" applyBorder="1"/>
    <xf numFmtId="4" fontId="17" fillId="2" borderId="7" xfId="2" applyNumberFormat="1" applyFont="1" applyFill="1" applyBorder="1"/>
    <xf numFmtId="4" fontId="32" fillId="0" borderId="7" xfId="2" applyNumberFormat="1" applyFont="1" applyFill="1" applyBorder="1" applyAlignment="1">
      <alignment horizontal="right"/>
    </xf>
    <xf numFmtId="4" fontId="17" fillId="2" borderId="18" xfId="2" applyNumberFormat="1" applyFont="1" applyFill="1" applyBorder="1"/>
    <xf numFmtId="4" fontId="17" fillId="0" borderId="2" xfId="2" applyNumberFormat="1" applyFont="1" applyFill="1" applyBorder="1" applyAlignment="1">
      <alignment vertical="center"/>
    </xf>
    <xf numFmtId="0" fontId="17" fillId="0" borderId="7" xfId="5" applyFont="1" applyFill="1" applyBorder="1" applyAlignment="1">
      <alignment vertical="top"/>
    </xf>
    <xf numFmtId="4" fontId="17" fillId="0" borderId="7" xfId="2" applyNumberFormat="1" applyFont="1" applyFill="1" applyBorder="1"/>
    <xf numFmtId="0" fontId="17" fillId="0" borderId="10" xfId="5" applyFont="1" applyFill="1" applyBorder="1" applyAlignment="1">
      <alignment vertical="top"/>
    </xf>
    <xf numFmtId="4" fontId="17" fillId="0" borderId="6" xfId="2" applyNumberFormat="1" applyFont="1" applyFill="1" applyBorder="1"/>
    <xf numFmtId="4" fontId="17" fillId="0" borderId="10" xfId="2" applyNumberFormat="1" applyFont="1" applyFill="1" applyBorder="1"/>
    <xf numFmtId="4" fontId="14" fillId="0" borderId="1" xfId="2" applyNumberFormat="1" applyFont="1" applyBorder="1" applyAlignment="1">
      <alignment horizontal="right"/>
    </xf>
    <xf numFmtId="4" fontId="14" fillId="0" borderId="1" xfId="2" applyNumberFormat="1" applyFont="1" applyFill="1" applyBorder="1" applyAlignment="1">
      <alignment horizontal="right"/>
    </xf>
    <xf numFmtId="0" fontId="17" fillId="4" borderId="2" xfId="5" applyFont="1" applyFill="1" applyBorder="1" applyAlignment="1">
      <alignment vertical="center" wrapText="1"/>
    </xf>
    <xf numFmtId="0" fontId="17" fillId="4" borderId="4" xfId="5" applyFont="1" applyFill="1" applyBorder="1" applyAlignment="1">
      <alignment vertical="center" wrapText="1"/>
    </xf>
    <xf numFmtId="0" fontId="17" fillId="4" borderId="3" xfId="5" applyFont="1" applyFill="1" applyBorder="1" applyAlignment="1">
      <alignment vertical="center" wrapText="1"/>
    </xf>
    <xf numFmtId="0" fontId="17" fillId="0" borderId="9" xfId="2" applyFont="1" applyFill="1" applyBorder="1" applyAlignment="1">
      <alignment vertical="center" wrapText="1"/>
    </xf>
    <xf numFmtId="3" fontId="17" fillId="0" borderId="1" xfId="2" applyNumberFormat="1" applyFont="1" applyFill="1" applyBorder="1" applyAlignment="1">
      <alignment horizontal="right" vertical="center"/>
    </xf>
    <xf numFmtId="3" fontId="17" fillId="0" borderId="1" xfId="2" applyNumberFormat="1" applyFont="1" applyFill="1" applyBorder="1" applyAlignment="1">
      <alignment vertical="center"/>
    </xf>
    <xf numFmtId="0" fontId="17" fillId="0" borderId="18" xfId="2" applyFont="1" applyFill="1" applyBorder="1" applyAlignment="1">
      <alignment vertical="center" wrapText="1"/>
    </xf>
    <xf numFmtId="4" fontId="17" fillId="0" borderId="18" xfId="2" applyNumberFormat="1" applyFont="1" applyFill="1" applyBorder="1" applyAlignment="1">
      <alignment horizontal="right" vertical="center"/>
    </xf>
    <xf numFmtId="4" fontId="17" fillId="0" borderId="18" xfId="2" applyNumberFormat="1" applyFont="1" applyFill="1" applyBorder="1" applyAlignment="1">
      <alignment vertical="center"/>
    </xf>
    <xf numFmtId="164" fontId="17" fillId="0" borderId="8" xfId="4" applyNumberFormat="1" applyFont="1" applyBorder="1" applyAlignment="1">
      <alignment horizontal="center" vertical="center"/>
    </xf>
    <xf numFmtId="0" fontId="17" fillId="0" borderId="10" xfId="2" applyFont="1" applyFill="1" applyBorder="1" applyAlignment="1">
      <alignment vertical="center" wrapText="1"/>
    </xf>
    <xf numFmtId="4" fontId="17" fillId="0" borderId="6" xfId="2" applyNumberFormat="1" applyFont="1" applyFill="1" applyBorder="1" applyAlignment="1">
      <alignment horizontal="right" vertical="center"/>
    </xf>
    <xf numFmtId="4" fontId="17" fillId="0" borderId="6" xfId="2" applyNumberFormat="1" applyFont="1" applyFill="1" applyBorder="1" applyAlignment="1">
      <alignment vertical="center"/>
    </xf>
    <xf numFmtId="4" fontId="46" fillId="0" borderId="8" xfId="2" applyNumberFormat="1" applyFont="1" applyBorder="1" applyAlignment="1">
      <alignment vertical="center"/>
    </xf>
    <xf numFmtId="4" fontId="17" fillId="0" borderId="8" xfId="2" applyNumberFormat="1" applyFont="1" applyBorder="1" applyAlignment="1">
      <alignment vertical="center"/>
    </xf>
    <xf numFmtId="4" fontId="17" fillId="0" borderId="14" xfId="2" applyNumberFormat="1" applyFont="1" applyBorder="1" applyAlignment="1">
      <alignment vertical="center"/>
    </xf>
    <xf numFmtId="4" fontId="17" fillId="0" borderId="6" xfId="2" applyNumberFormat="1" applyFont="1" applyBorder="1" applyAlignment="1">
      <alignment vertical="center"/>
    </xf>
    <xf numFmtId="0" fontId="46" fillId="0" borderId="7" xfId="5" applyFont="1" applyBorder="1"/>
    <xf numFmtId="4" fontId="46" fillId="0" borderId="18" xfId="5" applyNumberFormat="1" applyFont="1" applyBorder="1"/>
    <xf numFmtId="4" fontId="46" fillId="0" borderId="0" xfId="5" applyNumberFormat="1" applyFont="1" applyFill="1" applyBorder="1" applyAlignment="1">
      <alignment horizontal="right"/>
    </xf>
    <xf numFmtId="4" fontId="50" fillId="0" borderId="7" xfId="2" applyNumberFormat="1" applyFont="1" applyFill="1" applyBorder="1" applyAlignment="1">
      <alignment horizontal="right"/>
    </xf>
    <xf numFmtId="4" fontId="46" fillId="0" borderId="0" xfId="5" applyNumberFormat="1" applyFont="1" applyFill="1" applyBorder="1"/>
    <xf numFmtId="4" fontId="46" fillId="0" borderId="8" xfId="5" applyNumberFormat="1" applyFont="1" applyBorder="1" applyAlignment="1">
      <alignment horizontal="right"/>
    </xf>
    <xf numFmtId="4" fontId="51" fillId="0" borderId="18" xfId="2" applyNumberFormat="1" applyFont="1" applyBorder="1"/>
    <xf numFmtId="4" fontId="51" fillId="0" borderId="0" xfId="2" applyNumberFormat="1" applyFont="1" applyFill="1" applyBorder="1"/>
    <xf numFmtId="4" fontId="51" fillId="0" borderId="0" xfId="2" applyNumberFormat="1" applyFont="1" applyBorder="1"/>
    <xf numFmtId="4" fontId="51" fillId="0" borderId="8" xfId="2" applyNumberFormat="1" applyFont="1" applyBorder="1"/>
    <xf numFmtId="4" fontId="51" fillId="0" borderId="18" xfId="2" applyNumberFormat="1" applyFont="1" applyFill="1" applyBorder="1"/>
    <xf numFmtId="4" fontId="32" fillId="0" borderId="18" xfId="2" applyNumberFormat="1" applyFont="1" applyFill="1" applyBorder="1"/>
    <xf numFmtId="4" fontId="32" fillId="0" borderId="0" xfId="2" applyNumberFormat="1" applyFont="1" applyFill="1" applyBorder="1"/>
    <xf numFmtId="4" fontId="32" fillId="0" borderId="8" xfId="2" applyNumberFormat="1" applyFont="1" applyFill="1" applyBorder="1"/>
    <xf numFmtId="4" fontId="51" fillId="0" borderId="8" xfId="2" applyNumberFormat="1" applyFont="1" applyBorder="1" applyAlignment="1">
      <alignment horizontal="right"/>
    </xf>
    <xf numFmtId="0" fontId="17" fillId="0" borderId="7" xfId="5" applyFont="1" applyBorder="1"/>
    <xf numFmtId="4" fontId="17" fillId="0" borderId="18" xfId="2" applyNumberFormat="1" applyFont="1" applyFill="1" applyBorder="1"/>
    <xf numFmtId="3" fontId="9" fillId="0" borderId="7" xfId="2" applyNumberFormat="1" applyFont="1" applyBorder="1" applyAlignment="1">
      <alignment vertical="center" wrapText="1"/>
    </xf>
    <xf numFmtId="0" fontId="14" fillId="0" borderId="0" xfId="2" applyFont="1" applyBorder="1" applyAlignment="1">
      <alignment vertical="center"/>
    </xf>
    <xf numFmtId="3" fontId="9" fillId="0" borderId="0" xfId="2" applyNumberFormat="1" applyFont="1" applyBorder="1" applyAlignment="1">
      <alignment vertical="center" wrapText="1"/>
    </xf>
    <xf numFmtId="4" fontId="9" fillId="0" borderId="0" xfId="2" applyNumberFormat="1" applyFont="1" applyFill="1" applyBorder="1" applyAlignment="1">
      <alignment vertical="center" wrapText="1"/>
    </xf>
    <xf numFmtId="4" fontId="9" fillId="0" borderId="0" xfId="2" applyNumberFormat="1" applyFont="1" applyFill="1" applyBorder="1" applyAlignment="1">
      <alignment vertical="center"/>
    </xf>
    <xf numFmtId="3" fontId="9" fillId="0" borderId="0" xfId="2" applyNumberFormat="1" applyFont="1" applyBorder="1" applyAlignment="1">
      <alignment vertical="center"/>
    </xf>
    <xf numFmtId="4" fontId="9" fillId="0" borderId="0" xfId="2" applyNumberFormat="1" applyFont="1" applyBorder="1" applyAlignment="1">
      <alignment vertical="center"/>
    </xf>
    <xf numFmtId="0" fontId="9" fillId="0" borderId="0" xfId="2" applyFont="1" applyBorder="1" applyAlignment="1">
      <alignment vertical="center" wrapText="1"/>
    </xf>
    <xf numFmtId="0" fontId="9" fillId="0" borderId="0" xfId="2" applyFont="1" applyFill="1" applyBorder="1" applyAlignment="1">
      <alignment vertical="center" wrapText="1"/>
    </xf>
    <xf numFmtId="0" fontId="14" fillId="0" borderId="7" xfId="2" applyFont="1" applyBorder="1" applyAlignment="1">
      <alignment vertical="center"/>
    </xf>
    <xf numFmtId="164" fontId="9" fillId="0" borderId="0" xfId="4" applyNumberFormat="1" applyFont="1" applyBorder="1" applyAlignment="1">
      <alignment horizontal="center" vertical="center"/>
    </xf>
    <xf numFmtId="10" fontId="9" fillId="0" borderId="0" xfId="4" applyNumberFormat="1" applyFont="1" applyBorder="1" applyAlignment="1">
      <alignment horizontal="center" vertical="center"/>
    </xf>
    <xf numFmtId="0" fontId="17" fillId="0" borderId="7" xfId="2" applyFont="1" applyBorder="1" applyAlignment="1">
      <alignment vertical="center" wrapText="1"/>
    </xf>
    <xf numFmtId="3" fontId="17" fillId="0" borderId="7" xfId="2" applyNumberFormat="1" applyFont="1" applyBorder="1" applyAlignment="1">
      <alignment vertical="center" wrapText="1"/>
    </xf>
    <xf numFmtId="4" fontId="17" fillId="0" borderId="7" xfId="2" applyNumberFormat="1" applyFont="1" applyFill="1" applyBorder="1" applyAlignment="1">
      <alignment vertical="center" wrapText="1"/>
    </xf>
    <xf numFmtId="4" fontId="17" fillId="0" borderId="7" xfId="2" applyNumberFormat="1" applyFont="1" applyFill="1" applyBorder="1" applyAlignment="1">
      <alignment vertical="center"/>
    </xf>
    <xf numFmtId="10" fontId="17" fillId="0" borderId="8" xfId="4" applyNumberFormat="1" applyFont="1" applyBorder="1" applyAlignment="1">
      <alignment horizontal="center" vertical="center"/>
    </xf>
    <xf numFmtId="3" fontId="17" fillId="0" borderId="9" xfId="2" applyNumberFormat="1" applyFont="1" applyBorder="1" applyAlignment="1">
      <alignment vertical="center" wrapText="1"/>
    </xf>
    <xf numFmtId="3" fontId="17" fillId="0" borderId="7" xfId="2" applyNumberFormat="1" applyFont="1" applyBorder="1" applyAlignment="1">
      <alignment vertical="center"/>
    </xf>
    <xf numFmtId="4" fontId="17" fillId="0" borderId="7" xfId="2" applyNumberFormat="1" applyFont="1" applyBorder="1" applyAlignment="1">
      <alignment vertical="center" wrapText="1"/>
    </xf>
    <xf numFmtId="4" fontId="17" fillId="0" borderId="7" xfId="2" applyNumberFormat="1" applyFont="1" applyBorder="1" applyAlignment="1">
      <alignment vertical="center"/>
    </xf>
    <xf numFmtId="4" fontId="17" fillId="0" borderId="10" xfId="2" applyNumberFormat="1" applyFont="1" applyBorder="1" applyAlignment="1">
      <alignment vertical="center" wrapText="1"/>
    </xf>
    <xf numFmtId="0" fontId="17" fillId="0" borderId="10" xfId="2" applyFont="1" applyBorder="1" applyAlignment="1">
      <alignment vertical="center" wrapText="1"/>
    </xf>
    <xf numFmtId="4" fontId="17" fillId="0" borderId="10" xfId="2" applyNumberFormat="1" applyFont="1" applyBorder="1" applyAlignment="1">
      <alignment vertical="center"/>
    </xf>
    <xf numFmtId="0" fontId="8" fillId="0" borderId="0" xfId="2" applyFont="1" applyAlignment="1"/>
    <xf numFmtId="3" fontId="46" fillId="0" borderId="18" xfId="5" applyNumberFormat="1" applyFont="1" applyBorder="1" applyAlignment="1">
      <alignment vertical="center"/>
    </xf>
    <xf numFmtId="4" fontId="46" fillId="0" borderId="0" xfId="5" applyNumberFormat="1" applyFont="1" applyBorder="1" applyAlignment="1">
      <alignment vertical="center"/>
    </xf>
    <xf numFmtId="3" fontId="46" fillId="0" borderId="18" xfId="2" applyNumberFormat="1" applyFont="1" applyBorder="1" applyAlignment="1">
      <alignment vertical="center"/>
    </xf>
    <xf numFmtId="4" fontId="46" fillId="0" borderId="18" xfId="2" applyNumberFormat="1" applyFont="1" applyBorder="1" applyAlignment="1">
      <alignment vertical="center"/>
    </xf>
    <xf numFmtId="3" fontId="17" fillId="0" borderId="18" xfId="5" applyNumberFormat="1" applyFont="1" applyFill="1" applyBorder="1" applyAlignment="1">
      <alignment vertical="center"/>
    </xf>
    <xf numFmtId="4" fontId="17" fillId="0" borderId="0" xfId="5" applyNumberFormat="1" applyFont="1" applyFill="1" applyBorder="1" applyAlignment="1">
      <alignment vertical="center"/>
    </xf>
    <xf numFmtId="3" fontId="17" fillId="0" borderId="18" xfId="2" applyNumberFormat="1" applyFont="1" applyBorder="1" applyAlignment="1">
      <alignment vertical="center"/>
    </xf>
    <xf numFmtId="4" fontId="17" fillId="0" borderId="18" xfId="2" applyNumberFormat="1" applyFont="1" applyBorder="1" applyAlignment="1">
      <alignment vertical="center"/>
    </xf>
    <xf numFmtId="3" fontId="17" fillId="0" borderId="8" xfId="2" applyNumberFormat="1" applyFont="1" applyBorder="1" applyAlignment="1">
      <alignment vertical="center"/>
    </xf>
    <xf numFmtId="3" fontId="17" fillId="0" borderId="6" xfId="5" applyNumberFormat="1" applyFont="1" applyFill="1" applyBorder="1" applyAlignment="1">
      <alignment vertical="center"/>
    </xf>
    <xf numFmtId="4" fontId="17" fillId="0" borderId="13" xfId="5" applyNumberFormat="1" applyFont="1" applyFill="1" applyBorder="1" applyAlignment="1">
      <alignment vertical="center"/>
    </xf>
    <xf numFmtId="3" fontId="17" fillId="0" borderId="6" xfId="2" applyNumberFormat="1" applyFont="1" applyBorder="1" applyAlignment="1">
      <alignment vertical="center"/>
    </xf>
    <xf numFmtId="3" fontId="17" fillId="0" borderId="14" xfId="2" applyNumberFormat="1" applyFont="1" applyBorder="1" applyAlignment="1">
      <alignment vertical="center"/>
    </xf>
    <xf numFmtId="3" fontId="17" fillId="0" borderId="18" xfId="6" applyNumberFormat="1" applyFont="1" applyFill="1" applyBorder="1" applyAlignment="1">
      <alignment vertical="center"/>
    </xf>
    <xf numFmtId="0" fontId="17" fillId="0" borderId="7" xfId="6" applyFont="1" applyFill="1" applyBorder="1" applyAlignment="1">
      <alignment vertical="center" wrapText="1"/>
    </xf>
    <xf numFmtId="4" fontId="17" fillId="0" borderId="8" xfId="6" applyNumberFormat="1" applyFont="1" applyFill="1" applyBorder="1" applyAlignment="1">
      <alignment vertical="center"/>
    </xf>
    <xf numFmtId="0" fontId="17" fillId="0" borderId="18" xfId="6" applyFont="1" applyFill="1" applyBorder="1" applyAlignment="1">
      <alignment vertical="center" wrapText="1"/>
    </xf>
    <xf numFmtId="10" fontId="17" fillId="0" borderId="18" xfId="4" applyNumberFormat="1" applyFont="1" applyBorder="1" applyAlignment="1">
      <alignment horizontal="center" vertical="center"/>
    </xf>
    <xf numFmtId="4" fontId="51" fillId="0" borderId="18" xfId="6" applyNumberFormat="1" applyFont="1" applyBorder="1" applyAlignment="1">
      <alignment vertical="center"/>
    </xf>
    <xf numFmtId="2" fontId="51" fillId="0" borderId="18" xfId="6" applyNumberFormat="1" applyFont="1" applyBorder="1" applyAlignment="1">
      <alignment vertical="center"/>
    </xf>
    <xf numFmtId="3" fontId="17" fillId="0" borderId="9" xfId="6" applyNumberFormat="1" applyFont="1" applyFill="1" applyBorder="1" applyAlignment="1">
      <alignment horizontal="right" vertical="center"/>
    </xf>
    <xf numFmtId="3" fontId="17" fillId="0" borderId="9" xfId="6" applyNumberFormat="1" applyFont="1" applyFill="1" applyBorder="1" applyAlignment="1">
      <alignment vertical="center"/>
    </xf>
    <xf numFmtId="164" fontId="17" fillId="0" borderId="1" xfId="6" applyNumberFormat="1" applyFont="1" applyFill="1" applyBorder="1" applyAlignment="1">
      <alignment horizontal="center" vertical="center"/>
    </xf>
    <xf numFmtId="4" fontId="17" fillId="0" borderId="7" xfId="6" applyNumberFormat="1" applyFont="1" applyFill="1" applyBorder="1" applyAlignment="1">
      <alignment horizontal="right" vertical="center"/>
    </xf>
    <xf numFmtId="4" fontId="17" fillId="0" borderId="18" xfId="6" applyNumberFormat="1" applyFont="1" applyFill="1" applyBorder="1" applyAlignment="1">
      <alignment horizontal="right" vertical="center"/>
    </xf>
    <xf numFmtId="4" fontId="17" fillId="0" borderId="7" xfId="6" applyNumberFormat="1" applyFont="1" applyFill="1" applyBorder="1" applyAlignment="1">
      <alignment vertical="center"/>
    </xf>
    <xf numFmtId="164" fontId="17" fillId="0" borderId="18" xfId="6" applyNumberFormat="1" applyFont="1" applyFill="1" applyBorder="1" applyAlignment="1">
      <alignment horizontal="center" vertical="center"/>
    </xf>
    <xf numFmtId="0" fontId="17" fillId="0" borderId="10" xfId="6" applyFont="1" applyFill="1" applyBorder="1" applyAlignment="1">
      <alignment vertical="center" wrapText="1"/>
    </xf>
    <xf numFmtId="4" fontId="17" fillId="0" borderId="10" xfId="6" applyNumberFormat="1" applyFont="1" applyFill="1" applyBorder="1" applyAlignment="1">
      <alignment horizontal="right" vertical="center"/>
    </xf>
    <xf numFmtId="4" fontId="17" fillId="0" borderId="10" xfId="6" applyNumberFormat="1" applyFont="1" applyFill="1" applyBorder="1" applyAlignment="1">
      <alignment vertical="center"/>
    </xf>
    <xf numFmtId="164" fontId="17" fillId="0" borderId="6" xfId="6" applyNumberFormat="1" applyFont="1" applyFill="1" applyBorder="1" applyAlignment="1">
      <alignment horizontal="center" vertical="center"/>
    </xf>
    <xf numFmtId="2" fontId="17" fillId="0" borderId="18" xfId="6" applyNumberFormat="1" applyFont="1" applyFill="1" applyBorder="1" applyAlignment="1">
      <alignment vertical="center"/>
    </xf>
    <xf numFmtId="0" fontId="17" fillId="0" borderId="18" xfId="6" applyFont="1" applyFill="1" applyBorder="1" applyAlignment="1">
      <alignment horizontal="right" vertical="center" wrapText="1"/>
    </xf>
    <xf numFmtId="2" fontId="17" fillId="0" borderId="18" xfId="6" applyNumberFormat="1" applyFont="1" applyFill="1" applyBorder="1" applyAlignment="1">
      <alignment horizontal="right" vertical="center" wrapText="1"/>
    </xf>
    <xf numFmtId="4" fontId="17" fillId="0" borderId="18" xfId="6" applyNumberFormat="1" applyFont="1" applyFill="1" applyBorder="1" applyAlignment="1">
      <alignment horizontal="right" vertical="center" wrapText="1"/>
    </xf>
    <xf numFmtId="3" fontId="17" fillId="0" borderId="18" xfId="6" applyNumberFormat="1" applyFont="1" applyFill="1" applyBorder="1" applyAlignment="1">
      <alignment horizontal="right" vertical="center" wrapText="1"/>
    </xf>
    <xf numFmtId="164" fontId="17" fillId="0" borderId="18" xfId="4" applyNumberFormat="1" applyFont="1" applyFill="1" applyBorder="1" applyAlignment="1">
      <alignment horizontal="center" vertical="center"/>
    </xf>
    <xf numFmtId="41" fontId="17" fillId="0" borderId="1" xfId="6" applyNumberFormat="1" applyFont="1" applyFill="1" applyBorder="1" applyAlignment="1">
      <alignment horizontal="right" vertical="center"/>
    </xf>
    <xf numFmtId="41" fontId="17" fillId="0" borderId="18" xfId="6" applyNumberFormat="1" applyFont="1" applyFill="1" applyBorder="1" applyAlignment="1">
      <alignment horizontal="right" vertical="center"/>
    </xf>
    <xf numFmtId="41" fontId="17" fillId="0" borderId="6" xfId="6" applyNumberFormat="1" applyFont="1" applyFill="1" applyBorder="1" applyAlignment="1">
      <alignment horizontal="right" vertical="center"/>
    </xf>
    <xf numFmtId="49" fontId="17" fillId="0" borderId="10" xfId="6" applyNumberFormat="1" applyFont="1" applyFill="1" applyBorder="1" applyAlignment="1">
      <alignment horizontal="right" vertical="center"/>
    </xf>
    <xf numFmtId="4" fontId="17" fillId="0" borderId="6" xfId="6" applyNumberFormat="1" applyFont="1" applyFill="1" applyBorder="1" applyAlignment="1">
      <alignment vertical="center"/>
    </xf>
    <xf numFmtId="164" fontId="17" fillId="0" borderId="6" xfId="4" applyNumberFormat="1" applyFont="1" applyFill="1" applyBorder="1" applyAlignment="1">
      <alignment horizontal="center" vertical="center"/>
    </xf>
    <xf numFmtId="164" fontId="28" fillId="0" borderId="7" xfId="0" applyNumberFormat="1" applyFont="1" applyBorder="1" applyAlignment="1">
      <alignment vertical="center"/>
    </xf>
    <xf numFmtId="0" fontId="42" fillId="0" borderId="7" xfId="0" applyFont="1" applyBorder="1" applyAlignment="1">
      <alignment vertical="center"/>
    </xf>
    <xf numFmtId="164" fontId="28" fillId="0" borderId="18" xfId="0" applyNumberFormat="1" applyFont="1" applyBorder="1" applyAlignment="1">
      <alignment horizontal="center" vertical="center"/>
    </xf>
    <xf numFmtId="164" fontId="28" fillId="0" borderId="6" xfId="0" applyNumberFormat="1" applyFont="1" applyBorder="1" applyAlignment="1">
      <alignment horizontal="center" vertical="center"/>
    </xf>
    <xf numFmtId="0" fontId="42" fillId="0" borderId="18" xfId="0" applyFont="1" applyBorder="1"/>
    <xf numFmtId="3" fontId="42" fillId="0" borderId="18" xfId="0" applyNumberFormat="1" applyFont="1" applyBorder="1"/>
    <xf numFmtId="165" fontId="42" fillId="0" borderId="18" xfId="0" applyNumberFormat="1" applyFont="1" applyBorder="1"/>
    <xf numFmtId="0" fontId="28" fillId="0" borderId="18" xfId="0" applyFont="1" applyBorder="1"/>
    <xf numFmtId="3" fontId="28" fillId="0" borderId="18" xfId="0" applyNumberFormat="1" applyFont="1" applyBorder="1"/>
    <xf numFmtId="165" fontId="28" fillId="0" borderId="18" xfId="0" applyNumberFormat="1" applyFont="1" applyBorder="1"/>
    <xf numFmtId="41" fontId="28" fillId="0" borderId="18" xfId="0" applyNumberFormat="1" applyFont="1" applyBorder="1"/>
    <xf numFmtId="0" fontId="28" fillId="0" borderId="6" xfId="0" applyFont="1" applyBorder="1"/>
    <xf numFmtId="3" fontId="28" fillId="0" borderId="6" xfId="0" applyNumberFormat="1" applyFont="1" applyBorder="1"/>
    <xf numFmtId="165" fontId="28" fillId="0" borderId="6" xfId="0" applyNumberFormat="1" applyFont="1" applyBorder="1"/>
    <xf numFmtId="164" fontId="28" fillId="0" borderId="7" xfId="0" applyNumberFormat="1" applyFont="1" applyBorder="1" applyAlignment="1">
      <alignment horizontal="center" vertical="center"/>
    </xf>
    <xf numFmtId="41" fontId="28" fillId="0" borderId="7" xfId="0" applyNumberFormat="1" applyFont="1" applyBorder="1" applyAlignment="1">
      <alignment horizontal="center" vertical="center"/>
    </xf>
    <xf numFmtId="164" fontId="28" fillId="0" borderId="10" xfId="0" applyNumberFormat="1" applyFont="1" applyBorder="1" applyAlignment="1">
      <alignment horizontal="center" vertical="center"/>
    </xf>
    <xf numFmtId="0" fontId="17" fillId="0" borderId="0" xfId="2" applyFont="1" applyBorder="1" applyAlignment="1">
      <alignment vertical="center" wrapText="1"/>
    </xf>
    <xf numFmtId="0" fontId="17" fillId="0" borderId="0" xfId="2" applyFont="1" applyFill="1" applyBorder="1" applyAlignment="1">
      <alignment vertical="center" wrapText="1"/>
    </xf>
    <xf numFmtId="0" fontId="42" fillId="0" borderId="0" xfId="0" applyFont="1" applyBorder="1" applyAlignment="1">
      <alignment vertical="center"/>
    </xf>
    <xf numFmtId="164" fontId="28" fillId="0" borderId="0" xfId="0" applyNumberFormat="1" applyFont="1" applyBorder="1" applyAlignment="1">
      <alignment horizontal="center" vertical="center"/>
    </xf>
    <xf numFmtId="41" fontId="28" fillId="0" borderId="0" xfId="0" applyNumberFormat="1" applyFont="1" applyBorder="1" applyAlignment="1">
      <alignment horizontal="center" vertical="center"/>
    </xf>
    <xf numFmtId="3" fontId="28" fillId="0" borderId="5" xfId="0" applyNumberFormat="1" applyFont="1" applyBorder="1" applyAlignment="1">
      <alignment vertical="center"/>
    </xf>
    <xf numFmtId="0" fontId="42" fillId="4" borderId="5" xfId="0" applyFont="1" applyFill="1" applyBorder="1" applyAlignment="1">
      <alignment horizontal="center" vertical="center" wrapText="1"/>
    </xf>
    <xf numFmtId="3" fontId="42" fillId="0" borderId="18" xfId="0" applyNumberFormat="1" applyFont="1" applyBorder="1" applyAlignment="1">
      <alignment horizontal="right"/>
    </xf>
    <xf numFmtId="41" fontId="42" fillId="0" borderId="18" xfId="0" applyNumberFormat="1" applyFont="1" applyBorder="1" applyAlignment="1">
      <alignment horizontal="right"/>
    </xf>
    <xf numFmtId="3" fontId="28" fillId="0" borderId="18" xfId="0" applyNumberFormat="1" applyFont="1" applyBorder="1" applyAlignment="1">
      <alignment horizontal="right"/>
    </xf>
    <xf numFmtId="41" fontId="28" fillId="0" borderId="18" xfId="0" applyNumberFormat="1" applyFont="1" applyBorder="1" applyAlignment="1">
      <alignment horizontal="right"/>
    </xf>
    <xf numFmtId="3" fontId="28" fillId="0" borderId="6" xfId="0" applyNumberFormat="1" applyFont="1" applyBorder="1" applyAlignment="1">
      <alignment horizontal="right"/>
    </xf>
    <xf numFmtId="41" fontId="28" fillId="0" borderId="6" xfId="0" applyNumberFormat="1" applyFont="1" applyBorder="1" applyAlignment="1">
      <alignment horizontal="right"/>
    </xf>
    <xf numFmtId="0" fontId="28" fillId="0" borderId="6" xfId="0" applyFont="1" applyBorder="1" applyAlignment="1">
      <alignment vertical="center" wrapText="1"/>
    </xf>
    <xf numFmtId="0" fontId="28" fillId="4" borderId="6" xfId="0" applyFont="1" applyFill="1" applyBorder="1" applyAlignment="1">
      <alignment horizontal="center" vertical="center" wrapText="1"/>
    </xf>
    <xf numFmtId="0" fontId="28" fillId="3" borderId="5" xfId="0" applyFont="1" applyFill="1" applyBorder="1" applyAlignment="1">
      <alignment horizontal="center" vertical="center" wrapText="1"/>
    </xf>
    <xf numFmtId="164" fontId="42" fillId="0" borderId="7" xfId="0" applyNumberFormat="1" applyFont="1" applyBorder="1" applyAlignment="1">
      <alignment vertical="center"/>
    </xf>
    <xf numFmtId="164" fontId="42" fillId="0" borderId="0" xfId="0" applyNumberFormat="1" applyFont="1" applyBorder="1" applyAlignment="1">
      <alignment vertical="center"/>
    </xf>
    <xf numFmtId="164" fontId="28" fillId="0" borderId="0" xfId="0" applyNumberFormat="1" applyFont="1" applyBorder="1" applyAlignment="1">
      <alignment vertical="center"/>
    </xf>
    <xf numFmtId="0" fontId="4" fillId="10" borderId="0" xfId="2" applyFont="1" applyFill="1" applyAlignment="1">
      <alignment vertical="center"/>
    </xf>
    <xf numFmtId="3" fontId="49" fillId="4" borderId="5" xfId="0" applyNumberFormat="1" applyFont="1" applyFill="1" applyBorder="1" applyAlignment="1">
      <alignment horizontal="center" vertical="center" wrapText="1"/>
    </xf>
    <xf numFmtId="3" fontId="42" fillId="0" borderId="1" xfId="0" applyNumberFormat="1" applyFont="1" applyBorder="1"/>
    <xf numFmtId="0" fontId="28" fillId="4" borderId="3" xfId="0" applyFont="1" applyFill="1" applyBorder="1"/>
    <xf numFmtId="0" fontId="28" fillId="4" borderId="2" xfId="0" applyFont="1" applyFill="1" applyBorder="1" applyAlignment="1">
      <alignment vertical="center"/>
    </xf>
    <xf numFmtId="0" fontId="46" fillId="0" borderId="1" xfId="8" applyFont="1" applyBorder="1" applyAlignment="1">
      <alignment horizontal="left" vertical="center" wrapText="1"/>
    </xf>
    <xf numFmtId="4" fontId="46" fillId="0" borderId="1" xfId="8" applyNumberFormat="1" applyFont="1" applyBorder="1" applyAlignment="1">
      <alignment horizontal="right" vertical="center" wrapText="1"/>
    </xf>
    <xf numFmtId="4" fontId="46" fillId="0" borderId="16" xfId="8" applyNumberFormat="1" applyFont="1" applyBorder="1" applyAlignment="1">
      <alignment horizontal="right" vertical="center" wrapText="1"/>
    </xf>
    <xf numFmtId="4" fontId="46" fillId="0" borderId="17" xfId="8" applyNumberFormat="1" applyFont="1" applyBorder="1" applyAlignment="1">
      <alignment horizontal="right" vertical="center" wrapText="1"/>
    </xf>
    <xf numFmtId="10" fontId="46" fillId="0" borderId="17" xfId="8" applyNumberFormat="1" applyFont="1" applyBorder="1" applyAlignment="1">
      <alignment horizontal="right" vertical="center" wrapText="1"/>
    </xf>
    <xf numFmtId="4" fontId="46" fillId="0" borderId="15" xfId="8" applyNumberFormat="1" applyFont="1" applyBorder="1" applyAlignment="1">
      <alignment horizontal="right" vertical="center" wrapText="1"/>
    </xf>
    <xf numFmtId="0" fontId="17" fillId="0" borderId="18" xfId="8" applyFont="1" applyBorder="1" applyAlignment="1">
      <alignment horizontal="left" vertical="center"/>
    </xf>
    <xf numFmtId="4" fontId="17" fillId="0" borderId="18" xfId="8" applyNumberFormat="1" applyFont="1" applyBorder="1" applyAlignment="1">
      <alignment horizontal="right" vertical="center" wrapText="1"/>
    </xf>
    <xf numFmtId="4" fontId="32" fillId="0" borderId="18" xfId="8" applyNumberFormat="1" applyFont="1" applyBorder="1" applyAlignment="1">
      <alignment vertical="center"/>
    </xf>
    <xf numFmtId="4" fontId="52" fillId="0" borderId="18" xfId="8" applyNumberFormat="1" applyFont="1" applyBorder="1" applyAlignment="1">
      <alignment horizontal="right" vertical="center" wrapText="1"/>
    </xf>
    <xf numFmtId="4" fontId="17" fillId="0" borderId="18" xfId="8" applyNumberFormat="1" applyFont="1" applyBorder="1" applyAlignment="1">
      <alignment horizontal="right" vertical="center"/>
    </xf>
    <xf numFmtId="4" fontId="17" fillId="0" borderId="0" xfId="8" applyNumberFormat="1" applyFont="1" applyBorder="1" applyAlignment="1">
      <alignment horizontal="right" vertical="center"/>
    </xf>
    <xf numFmtId="4" fontId="17" fillId="0" borderId="7" xfId="8" applyNumberFormat="1" applyFont="1" applyBorder="1" applyAlignment="1">
      <alignment vertical="center"/>
    </xf>
    <xf numFmtId="10" fontId="17" fillId="0" borderId="7" xfId="4" applyNumberFormat="1" applyFont="1" applyBorder="1" applyAlignment="1">
      <alignment horizontal="right" vertical="center"/>
    </xf>
    <xf numFmtId="4" fontId="17" fillId="0" borderId="18" xfId="8" applyNumberFormat="1" applyFont="1" applyFill="1" applyBorder="1" applyAlignment="1">
      <alignment vertical="center"/>
    </xf>
    <xf numFmtId="4" fontId="17" fillId="0" borderId="18" xfId="8" applyNumberFormat="1" applyFont="1" applyBorder="1" applyAlignment="1">
      <alignment vertical="center"/>
    </xf>
    <xf numFmtId="4" fontId="32" fillId="0" borderId="18" xfId="8" applyNumberFormat="1" applyFont="1" applyFill="1" applyBorder="1" applyAlignment="1">
      <alignment vertical="center"/>
    </xf>
    <xf numFmtId="4" fontId="52" fillId="0" borderId="18" xfId="8" applyNumberFormat="1" applyFont="1" applyFill="1" applyBorder="1" applyAlignment="1">
      <alignment horizontal="right" vertical="center" wrapText="1"/>
    </xf>
    <xf numFmtId="0" fontId="17" fillId="0" borderId="18" xfId="8" applyFont="1" applyFill="1" applyBorder="1" applyAlignment="1">
      <alignment horizontal="left" vertical="center"/>
    </xf>
    <xf numFmtId="0" fontId="17" fillId="0" borderId="6" xfId="8" applyFont="1" applyFill="1" applyBorder="1" applyAlignment="1">
      <alignment horizontal="left" vertical="center"/>
    </xf>
    <xf numFmtId="4" fontId="17" fillId="0" borderId="6" xfId="8" applyNumberFormat="1" applyFont="1" applyBorder="1" applyAlignment="1">
      <alignment horizontal="right" vertical="center" wrapText="1"/>
    </xf>
    <xf numFmtId="4" fontId="32" fillId="0" borderId="6" xfId="8" applyNumberFormat="1" applyFont="1" applyFill="1" applyBorder="1" applyAlignment="1">
      <alignment vertical="center"/>
    </xf>
    <xf numFmtId="4" fontId="52" fillId="0" borderId="6" xfId="8" applyNumberFormat="1" applyFont="1" applyFill="1" applyBorder="1" applyAlignment="1">
      <alignment horizontal="right" vertical="center" wrapText="1"/>
    </xf>
    <xf numFmtId="4" fontId="17" fillId="0" borderId="6" xfId="8" applyNumberFormat="1" applyFont="1" applyBorder="1" applyAlignment="1">
      <alignment horizontal="right" vertical="center"/>
    </xf>
    <xf numFmtId="4" fontId="17" fillId="0" borderId="13" xfId="8" applyNumberFormat="1" applyFont="1" applyBorder="1" applyAlignment="1">
      <alignment horizontal="right" vertical="center"/>
    </xf>
    <xf numFmtId="4" fontId="17" fillId="0" borderId="10" xfId="8" applyNumberFormat="1" applyFont="1" applyBorder="1" applyAlignment="1">
      <alignment vertical="center"/>
    </xf>
    <xf numFmtId="10" fontId="17" fillId="0" borderId="10" xfId="4" applyNumberFormat="1" applyFont="1" applyBorder="1" applyAlignment="1">
      <alignment horizontal="right" vertical="center"/>
    </xf>
    <xf numFmtId="4" fontId="17" fillId="0" borderId="6" xfId="8" applyNumberFormat="1" applyFont="1" applyBorder="1" applyAlignment="1">
      <alignment vertical="center"/>
    </xf>
    <xf numFmtId="0" fontId="54" fillId="0" borderId="18" xfId="9" applyFont="1" applyBorder="1" applyAlignment="1">
      <alignment vertical="center"/>
    </xf>
    <xf numFmtId="0" fontId="53" fillId="0" borderId="18" xfId="9" applyFont="1" applyBorder="1" applyAlignment="1">
      <alignment vertical="center"/>
    </xf>
    <xf numFmtId="3" fontId="17" fillId="0" borderId="18" xfId="9" applyNumberFormat="1" applyFont="1" applyBorder="1" applyAlignment="1">
      <alignment vertical="center"/>
    </xf>
    <xf numFmtId="3" fontId="53" fillId="0" borderId="18" xfId="9" applyNumberFormat="1" applyFont="1" applyBorder="1" applyAlignment="1">
      <alignment vertical="center"/>
    </xf>
    <xf numFmtId="0" fontId="53" fillId="0" borderId="6" xfId="9" applyFont="1" applyBorder="1" applyAlignment="1">
      <alignment vertical="center"/>
    </xf>
    <xf numFmtId="3" fontId="17" fillId="0" borderId="6" xfId="9" applyNumberFormat="1" applyFont="1" applyBorder="1" applyAlignment="1">
      <alignment vertical="center"/>
    </xf>
    <xf numFmtId="3" fontId="53" fillId="0" borderId="6" xfId="9" applyNumberFormat="1" applyFont="1" applyBorder="1" applyAlignment="1">
      <alignment vertical="center"/>
    </xf>
    <xf numFmtId="0" fontId="17" fillId="4" borderId="5" xfId="8" applyFont="1" applyFill="1" applyBorder="1" applyAlignment="1">
      <alignment horizontal="center" vertical="center" wrapText="1"/>
    </xf>
    <xf numFmtId="0" fontId="17" fillId="4" borderId="3" xfId="8" applyFont="1" applyFill="1" applyBorder="1" applyAlignment="1">
      <alignment horizontal="center" vertical="center" wrapText="1"/>
    </xf>
    <xf numFmtId="0" fontId="53" fillId="4" borderId="6" xfId="9" applyNumberFormat="1" applyFont="1" applyFill="1" applyBorder="1" applyAlignment="1">
      <alignment horizontal="center" vertical="center" wrapText="1"/>
    </xf>
    <xf numFmtId="2" fontId="53" fillId="4" borderId="5" xfId="9" applyNumberFormat="1" applyFont="1" applyFill="1" applyBorder="1" applyAlignment="1">
      <alignment horizontal="center" vertical="center" wrapText="1"/>
    </xf>
    <xf numFmtId="49" fontId="16" fillId="0" borderId="0" xfId="8" applyNumberFormat="1" applyFont="1" applyFill="1" applyBorder="1" applyAlignment="1">
      <alignment horizontal="left" vertical="top" wrapText="1"/>
    </xf>
    <xf numFmtId="4" fontId="28" fillId="0" borderId="1" xfId="0" applyNumberFormat="1" applyFont="1" applyBorder="1" applyAlignment="1">
      <alignment vertical="center"/>
    </xf>
    <xf numFmtId="9" fontId="28" fillId="0" borderId="5" xfId="11" applyNumberFormat="1" applyFont="1" applyBorder="1" applyAlignment="1">
      <alignment vertical="center"/>
    </xf>
    <xf numFmtId="41" fontId="28" fillId="0" borderId="6" xfId="0" applyNumberFormat="1" applyFont="1" applyBorder="1"/>
    <xf numFmtId="0" fontId="3" fillId="0" borderId="0" xfId="9"/>
    <xf numFmtId="0" fontId="34" fillId="0" borderId="0" xfId="9" applyFont="1" applyAlignment="1">
      <alignment wrapText="1"/>
    </xf>
    <xf numFmtId="0" fontId="37" fillId="0" borderId="0" xfId="9" applyFont="1" applyAlignment="1">
      <alignment wrapText="1"/>
    </xf>
    <xf numFmtId="0" fontId="37" fillId="0" borderId="0" xfId="9" applyFont="1" applyAlignment="1"/>
    <xf numFmtId="0" fontId="36" fillId="0" borderId="0" xfId="9" applyFont="1" applyAlignment="1"/>
    <xf numFmtId="0" fontId="38" fillId="0" borderId="0" xfId="9" applyFont="1" applyBorder="1" applyAlignment="1">
      <alignment vertical="center"/>
    </xf>
    <xf numFmtId="0" fontId="30" fillId="0" borderId="0" xfId="9" applyFont="1"/>
    <xf numFmtId="0" fontId="30" fillId="0" borderId="0" xfId="9" applyFont="1" applyBorder="1"/>
    <xf numFmtId="4" fontId="30" fillId="0" borderId="0" xfId="9" applyNumberFormat="1" applyFont="1" applyBorder="1"/>
    <xf numFmtId="10" fontId="13" fillId="0" borderId="0" xfId="9" applyNumberFormat="1" applyFont="1" applyBorder="1" applyAlignment="1">
      <alignment horizontal="right" vertical="center"/>
    </xf>
    <xf numFmtId="0" fontId="49" fillId="4" borderId="5" xfId="0" applyFont="1" applyFill="1" applyBorder="1" applyAlignment="1">
      <alignment horizontal="center" vertical="center" wrapText="1"/>
    </xf>
    <xf numFmtId="0" fontId="49" fillId="4" borderId="6" xfId="0" applyFont="1" applyFill="1" applyBorder="1" applyAlignment="1">
      <alignment horizontal="center" vertical="center" wrapText="1"/>
    </xf>
    <xf numFmtId="3" fontId="28" fillId="4" borderId="5" xfId="0" applyNumberFormat="1" applyFont="1" applyFill="1" applyBorder="1" applyAlignment="1">
      <alignment horizontal="center" vertical="center"/>
    </xf>
    <xf numFmtId="49" fontId="17" fillId="0" borderId="0" xfId="0" applyNumberFormat="1" applyFont="1" applyAlignment="1">
      <alignment horizontal="justify" vertical="top"/>
    </xf>
    <xf numFmtId="49" fontId="46" fillId="0" borderId="0" xfId="0" applyNumberFormat="1" applyFont="1" applyAlignment="1">
      <alignment horizontal="justify" vertical="top" wrapText="1"/>
    </xf>
    <xf numFmtId="49" fontId="17" fillId="0" borderId="0" xfId="0" applyNumberFormat="1" applyFont="1" applyAlignment="1">
      <alignment horizontal="justify" vertical="top" wrapText="1"/>
    </xf>
    <xf numFmtId="0" fontId="7" fillId="0" borderId="0" xfId="0" applyFont="1" applyFill="1" applyAlignment="1">
      <alignment horizontal="left"/>
    </xf>
    <xf numFmtId="0" fontId="7" fillId="0" borderId="8" xfId="0" applyFont="1" applyFill="1" applyBorder="1" applyAlignment="1">
      <alignment horizontal="center"/>
    </xf>
    <xf numFmtId="0" fontId="7" fillId="0" borderId="0" xfId="0" applyFont="1" applyFill="1" applyAlignment="1">
      <alignment wrapText="1"/>
    </xf>
    <xf numFmtId="0" fontId="17" fillId="4" borderId="2"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17" fillId="4" borderId="5" xfId="6" applyFont="1" applyFill="1" applyBorder="1" applyAlignment="1">
      <alignment horizontal="center" vertical="center" wrapText="1"/>
    </xf>
    <xf numFmtId="0" fontId="28" fillId="4" borderId="5" xfId="2" applyFont="1" applyFill="1" applyBorder="1" applyAlignment="1">
      <alignment horizontal="center" vertical="center" wrapText="1"/>
    </xf>
    <xf numFmtId="0" fontId="28" fillId="4" borderId="2" xfId="2" applyFont="1" applyFill="1" applyBorder="1" applyAlignment="1">
      <alignment horizontal="center" vertical="center" wrapText="1"/>
    </xf>
    <xf numFmtId="0" fontId="28" fillId="4" borderId="5" xfId="0" applyFont="1" applyFill="1" applyBorder="1" applyAlignment="1">
      <alignment horizontal="center" vertical="center"/>
    </xf>
    <xf numFmtId="0" fontId="28" fillId="4" borderId="5" xfId="0" applyFont="1" applyFill="1" applyBorder="1" applyAlignment="1">
      <alignment horizontal="center" vertical="center" wrapText="1"/>
    </xf>
    <xf numFmtId="0" fontId="9" fillId="0" borderId="0" xfId="2" applyFont="1" applyBorder="1" applyAlignment="1">
      <alignment horizontal="center" vertical="center" wrapText="1"/>
    </xf>
    <xf numFmtId="0" fontId="7" fillId="0" borderId="0" xfId="0" applyFont="1" applyFill="1" applyAlignment="1">
      <alignment horizontal="center"/>
    </xf>
    <xf numFmtId="0" fontId="9" fillId="0" borderId="0" xfId="0" applyFont="1" applyFill="1" applyAlignment="1">
      <alignment wrapText="1"/>
    </xf>
    <xf numFmtId="0" fontId="9" fillId="0" borderId="0" xfId="0" applyFont="1" applyAlignment="1">
      <alignment wrapText="1"/>
    </xf>
    <xf numFmtId="49" fontId="28" fillId="0" borderId="0" xfId="0" applyNumberFormat="1" applyFont="1" applyFill="1" applyAlignment="1">
      <alignment horizontal="justify" vertical="top"/>
    </xf>
    <xf numFmtId="3" fontId="46" fillId="0" borderId="18" xfId="9" applyNumberFormat="1" applyFont="1" applyBorder="1" applyAlignment="1">
      <alignment vertical="center"/>
    </xf>
    <xf numFmtId="164" fontId="46" fillId="0" borderId="7" xfId="2" applyNumberFormat="1" applyFont="1" applyBorder="1" applyAlignment="1">
      <alignment horizontal="center" vertical="center"/>
    </xf>
    <xf numFmtId="164" fontId="17" fillId="0" borderId="7" xfId="2" applyNumberFormat="1" applyFont="1" applyBorder="1" applyAlignment="1">
      <alignment horizontal="center" vertical="center"/>
    </xf>
    <xf numFmtId="164" fontId="46" fillId="0" borderId="18" xfId="2" applyNumberFormat="1" applyFont="1" applyBorder="1" applyAlignment="1">
      <alignment horizontal="center" vertical="center"/>
    </xf>
    <xf numFmtId="164" fontId="17" fillId="0" borderId="18" xfId="2" applyNumberFormat="1" applyFont="1" applyBorder="1" applyAlignment="1">
      <alignment horizontal="center" vertical="center"/>
    </xf>
    <xf numFmtId="164" fontId="17" fillId="0" borderId="6" xfId="2" applyNumberFormat="1" applyFont="1" applyBorder="1" applyAlignment="1">
      <alignment horizontal="center" vertical="center"/>
    </xf>
    <xf numFmtId="164" fontId="42" fillId="0" borderId="1" xfId="0" applyNumberFormat="1" applyFont="1" applyBorder="1" applyAlignment="1">
      <alignment horizontal="center" vertical="center"/>
    </xf>
    <xf numFmtId="164" fontId="42" fillId="0" borderId="9" xfId="0" applyNumberFormat="1" applyFont="1" applyBorder="1" applyAlignment="1">
      <alignment horizontal="center" vertical="center"/>
    </xf>
    <xf numFmtId="0" fontId="17" fillId="4" borderId="5" xfId="2" applyFont="1" applyFill="1" applyBorder="1" applyAlignment="1">
      <alignment horizontal="center" vertical="center" wrapText="1"/>
    </xf>
    <xf numFmtId="0" fontId="17" fillId="2" borderId="10" xfId="6" applyFont="1" applyFill="1" applyBorder="1" applyAlignment="1">
      <alignment vertical="center" wrapText="1"/>
    </xf>
    <xf numFmtId="4" fontId="17" fillId="2" borderId="6" xfId="6" applyNumberFormat="1" applyFont="1" applyFill="1" applyBorder="1" applyAlignment="1">
      <alignment vertical="center"/>
    </xf>
    <xf numFmtId="4" fontId="17" fillId="2" borderId="6" xfId="6" applyNumberFormat="1" applyFont="1" applyFill="1" applyBorder="1" applyAlignment="1">
      <alignment horizontal="right" vertical="center"/>
    </xf>
    <xf numFmtId="0" fontId="17" fillId="2" borderId="9" xfId="6" applyFont="1" applyFill="1" applyBorder="1" applyAlignment="1">
      <alignment vertical="center" wrapText="1"/>
    </xf>
    <xf numFmtId="3" fontId="17" fillId="2" borderId="9" xfId="6" applyNumberFormat="1" applyFont="1" applyFill="1" applyBorder="1" applyAlignment="1">
      <alignment vertical="center"/>
    </xf>
    <xf numFmtId="3" fontId="17" fillId="2" borderId="1" xfId="6" applyNumberFormat="1" applyFont="1" applyFill="1" applyBorder="1" applyAlignment="1">
      <alignment horizontal="right" vertical="center"/>
    </xf>
    <xf numFmtId="3" fontId="17" fillId="2" borderId="9" xfId="6" applyNumberFormat="1" applyFont="1" applyFill="1" applyBorder="1" applyAlignment="1">
      <alignment horizontal="right" vertical="center"/>
    </xf>
    <xf numFmtId="4" fontId="17" fillId="2" borderId="10" xfId="6" applyNumberFormat="1" applyFont="1" applyFill="1" applyBorder="1" applyAlignment="1">
      <alignment vertical="center"/>
    </xf>
    <xf numFmtId="4" fontId="17" fillId="2" borderId="10" xfId="6" applyNumberFormat="1" applyFont="1" applyFill="1" applyBorder="1" applyAlignment="1">
      <alignment horizontal="right" vertical="center"/>
    </xf>
    <xf numFmtId="3" fontId="17" fillId="0" borderId="9" xfId="6" applyNumberFormat="1" applyFont="1" applyBorder="1" applyAlignment="1">
      <alignment vertical="center"/>
    </xf>
    <xf numFmtId="4" fontId="17" fillId="0" borderId="18" xfId="1" applyNumberFormat="1" applyFont="1" applyBorder="1" applyAlignment="1">
      <alignment vertical="center"/>
    </xf>
    <xf numFmtId="3" fontId="21" fillId="0" borderId="0" xfId="6" applyNumberFormat="1"/>
    <xf numFmtId="0" fontId="17" fillId="0" borderId="0" xfId="6" applyFont="1" applyFill="1" applyBorder="1" applyAlignment="1">
      <alignment horizontal="center" vertical="center" wrapText="1"/>
    </xf>
    <xf numFmtId="0" fontId="48" fillId="0" borderId="7" xfId="6" applyFont="1" applyFill="1" applyBorder="1" applyAlignment="1">
      <alignment horizontal="center" vertical="center" wrapText="1"/>
    </xf>
    <xf numFmtId="0" fontId="48" fillId="0" borderId="0" xfId="6" applyFont="1" applyFill="1" applyBorder="1" applyAlignment="1">
      <alignment horizontal="center" vertical="center" wrapText="1"/>
    </xf>
    <xf numFmtId="0" fontId="46" fillId="0" borderId="7" xfId="6" applyFont="1" applyFill="1" applyBorder="1" applyAlignment="1">
      <alignment vertical="center" wrapText="1"/>
    </xf>
    <xf numFmtId="0" fontId="46" fillId="0" borderId="0" xfId="6" applyFont="1" applyFill="1" applyBorder="1" applyAlignment="1">
      <alignment vertical="center" wrapText="1"/>
    </xf>
    <xf numFmtId="3" fontId="46" fillId="0" borderId="7" xfId="6" applyNumberFormat="1" applyFont="1" applyBorder="1" applyAlignment="1" applyProtection="1">
      <alignment vertical="center"/>
      <protection locked="0"/>
    </xf>
    <xf numFmtId="3" fontId="46" fillId="0" borderId="0" xfId="6" applyNumberFormat="1" applyFont="1" applyBorder="1" applyAlignment="1" applyProtection="1">
      <alignment vertical="center"/>
      <protection locked="0"/>
    </xf>
    <xf numFmtId="3" fontId="46" fillId="0" borderId="7" xfId="6" applyNumberFormat="1" applyFont="1" applyBorder="1" applyAlignment="1">
      <alignment horizontal="right" vertical="center"/>
    </xf>
    <xf numFmtId="3" fontId="46" fillId="0" borderId="0" xfId="6" applyNumberFormat="1" applyFont="1" applyBorder="1" applyAlignment="1">
      <alignment horizontal="right" vertical="center"/>
    </xf>
    <xf numFmtId="3" fontId="46" fillId="0" borderId="0" xfId="6" applyNumberFormat="1" applyFont="1" applyBorder="1" applyAlignment="1">
      <alignment vertical="center"/>
    </xf>
    <xf numFmtId="41" fontId="46" fillId="0" borderId="7" xfId="6" applyNumberFormat="1" applyFont="1" applyBorder="1" applyAlignment="1">
      <alignment horizontal="right" vertical="center"/>
    </xf>
    <xf numFmtId="41" fontId="46" fillId="0" borderId="0" xfId="6" applyNumberFormat="1" applyFont="1" applyBorder="1" applyAlignment="1">
      <alignment horizontal="right" vertical="center"/>
    </xf>
    <xf numFmtId="3" fontId="17" fillId="0" borderId="0" xfId="6" applyNumberFormat="1" applyFont="1" applyBorder="1" applyAlignment="1">
      <alignment vertical="center"/>
    </xf>
    <xf numFmtId="3" fontId="46" fillId="0" borderId="7" xfId="6" applyNumberFormat="1" applyFont="1" applyBorder="1" applyAlignment="1">
      <alignment vertical="center"/>
    </xf>
    <xf numFmtId="3" fontId="17" fillId="0" borderId="7" xfId="6" applyNumberFormat="1" applyFont="1" applyBorder="1" applyAlignment="1">
      <alignment horizontal="right" vertical="center"/>
    </xf>
    <xf numFmtId="3" fontId="17" fillId="0" borderId="0" xfId="6" applyNumberFormat="1" applyFont="1" applyBorder="1" applyAlignment="1">
      <alignment horizontal="right" vertical="center"/>
    </xf>
    <xf numFmtId="3" fontId="17" fillId="0" borderId="0" xfId="6" applyNumberFormat="1" applyFont="1" applyBorder="1" applyAlignment="1" applyProtection="1">
      <alignment vertical="center"/>
      <protection locked="0"/>
    </xf>
    <xf numFmtId="41" fontId="17" fillId="0" borderId="6" xfId="2" applyNumberFormat="1" applyFont="1" applyFill="1" applyBorder="1" applyAlignment="1">
      <alignment horizontal="center" vertical="center"/>
    </xf>
    <xf numFmtId="0" fontId="9" fillId="0" borderId="7" xfId="2" applyFont="1" applyBorder="1" applyAlignment="1">
      <alignment horizontal="center" vertical="center" wrapText="1"/>
    </xf>
    <xf numFmtId="0" fontId="9" fillId="0" borderId="0" xfId="2" applyFont="1" applyBorder="1" applyAlignment="1">
      <alignment horizontal="center" vertical="center" wrapText="1"/>
    </xf>
    <xf numFmtId="0" fontId="17" fillId="0" borderId="0" xfId="6" applyFont="1" applyAlignment="1">
      <alignment horizontal="left" vertical="top" wrapText="1"/>
    </xf>
    <xf numFmtId="0" fontId="8" fillId="0" borderId="0" xfId="2" applyFont="1" applyBorder="1" applyAlignment="1">
      <alignment horizontal="left" wrapText="1"/>
    </xf>
    <xf numFmtId="0" fontId="7" fillId="4" borderId="5" xfId="0" applyFont="1" applyFill="1" applyBorder="1" applyAlignment="1">
      <alignment horizontal="center" vertical="center"/>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0" fontId="8" fillId="4" borderId="5" xfId="0" applyNumberFormat="1" applyFont="1" applyFill="1" applyBorder="1" applyAlignment="1">
      <alignment horizontal="center" vertical="center"/>
    </xf>
    <xf numFmtId="0" fontId="17" fillId="0" borderId="2" xfId="5" applyFont="1" applyFill="1" applyBorder="1" applyAlignment="1">
      <alignment vertical="center" wrapText="1"/>
    </xf>
    <xf numFmtId="49" fontId="42" fillId="0" borderId="0" xfId="0" applyNumberFormat="1" applyFont="1" applyFill="1" applyAlignment="1">
      <alignment vertical="top"/>
    </xf>
    <xf numFmtId="0" fontId="17" fillId="4" borderId="5" xfId="2" applyFont="1" applyFill="1" applyBorder="1" applyAlignment="1">
      <alignment horizontal="center" vertical="center" wrapText="1"/>
    </xf>
    <xf numFmtId="0" fontId="17" fillId="4" borderId="2" xfId="2" applyFont="1" applyFill="1" applyBorder="1" applyAlignment="1">
      <alignment horizontal="center" vertical="center" wrapText="1"/>
    </xf>
    <xf numFmtId="10" fontId="17" fillId="0" borderId="6" xfId="4" applyNumberFormat="1" applyFont="1" applyBorder="1" applyAlignment="1">
      <alignment horizontal="center" vertical="center"/>
    </xf>
    <xf numFmtId="41" fontId="28" fillId="0" borderId="18" xfId="0" applyNumberFormat="1" applyFont="1" applyBorder="1" applyAlignment="1">
      <alignment horizontal="center" vertical="center"/>
    </xf>
    <xf numFmtId="0" fontId="4" fillId="9" borderId="0" xfId="2" applyFont="1" applyFill="1" applyAlignment="1">
      <alignment vertical="center"/>
    </xf>
    <xf numFmtId="41" fontId="17" fillId="0" borderId="1" xfId="2" applyNumberFormat="1" applyFont="1" applyFill="1" applyBorder="1" applyAlignment="1">
      <alignment horizontal="center" vertical="center"/>
    </xf>
    <xf numFmtId="41" fontId="17" fillId="0" borderId="18" xfId="2" applyNumberFormat="1" applyFont="1" applyFill="1" applyBorder="1" applyAlignment="1">
      <alignment horizontal="center" vertical="center"/>
    </xf>
    <xf numFmtId="0" fontId="55" fillId="0" borderId="0" xfId="9" applyFont="1" applyAlignment="1">
      <alignment horizontal="center" vertical="center" wrapText="1"/>
    </xf>
    <xf numFmtId="0" fontId="37" fillId="0" borderId="0" xfId="9" applyFont="1" applyAlignment="1">
      <alignment horizontal="center"/>
    </xf>
    <xf numFmtId="0" fontId="59" fillId="0" borderId="0" xfId="9" applyFont="1" applyBorder="1" applyAlignment="1">
      <alignment horizontal="center" vertical="center"/>
    </xf>
    <xf numFmtId="0" fontId="36" fillId="0" borderId="0" xfId="9" applyFont="1" applyAlignment="1">
      <alignment horizontal="left" wrapText="1"/>
    </xf>
    <xf numFmtId="0" fontId="22" fillId="4" borderId="0" xfId="0" applyFont="1" applyFill="1" applyAlignment="1">
      <alignment horizontal="left" vertical="top" wrapText="1"/>
    </xf>
    <xf numFmtId="0" fontId="45" fillId="0" borderId="0" xfId="0" applyFont="1" applyAlignment="1">
      <alignment horizontal="center" vertical="top"/>
    </xf>
    <xf numFmtId="0" fontId="45" fillId="0" borderId="0" xfId="0" applyFont="1" applyAlignment="1">
      <alignment horizontal="center" vertical="center"/>
    </xf>
    <xf numFmtId="0" fontId="45" fillId="0" borderId="0" xfId="0" applyFont="1" applyFill="1" applyAlignment="1">
      <alignment horizontal="center" vertical="center"/>
    </xf>
    <xf numFmtId="0" fontId="46" fillId="0" borderId="9" xfId="6" applyFont="1" applyBorder="1" applyAlignment="1">
      <alignment horizontal="center" vertical="center" wrapText="1"/>
    </xf>
    <xf numFmtId="0" fontId="46" fillId="0" borderId="11" xfId="6" applyFont="1" applyBorder="1" applyAlignment="1">
      <alignment horizontal="center" vertical="center" wrapText="1"/>
    </xf>
    <xf numFmtId="0" fontId="46" fillId="0" borderId="0" xfId="6" applyFont="1" applyBorder="1" applyAlignment="1">
      <alignment horizontal="center" vertical="center" wrapText="1"/>
    </xf>
    <xf numFmtId="0" fontId="46" fillId="0" borderId="8" xfId="6" applyFont="1" applyBorder="1" applyAlignment="1">
      <alignment horizontal="center" vertical="center" wrapText="1"/>
    </xf>
    <xf numFmtId="0" fontId="58" fillId="6" borderId="0" xfId="6" applyFont="1" applyFill="1" applyAlignment="1">
      <alignment horizontal="center" vertical="center" wrapText="1"/>
    </xf>
    <xf numFmtId="0" fontId="14" fillId="0" borderId="0" xfId="6" applyFont="1" applyAlignment="1">
      <alignment horizontal="left"/>
    </xf>
    <xf numFmtId="0" fontId="17" fillId="4" borderId="2" xfId="6" applyFont="1" applyFill="1" applyBorder="1" applyAlignment="1">
      <alignment horizontal="center" vertical="center" wrapText="1"/>
    </xf>
    <xf numFmtId="0" fontId="46" fillId="4" borderId="2" xfId="2" applyFont="1" applyFill="1" applyBorder="1" applyAlignment="1">
      <alignment horizontal="center" vertical="center" wrapText="1"/>
    </xf>
    <xf numFmtId="0" fontId="46" fillId="4" borderId="3" xfId="2" applyFont="1" applyFill="1" applyBorder="1" applyAlignment="1">
      <alignment horizontal="center" vertical="center" wrapText="1"/>
    </xf>
    <xf numFmtId="0" fontId="46" fillId="4" borderId="4"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17" fillId="4" borderId="1"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17" fillId="4" borderId="4"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46" fillId="0" borderId="2" xfId="6" applyFont="1" applyBorder="1" applyAlignment="1">
      <alignment horizontal="center" vertical="center"/>
    </xf>
    <xf numFmtId="0" fontId="46" fillId="0" borderId="4" xfId="6" applyFont="1" applyBorder="1" applyAlignment="1">
      <alignment horizontal="center" vertical="center"/>
    </xf>
    <xf numFmtId="0" fontId="46" fillId="0" borderId="11" xfId="6" applyFont="1" applyBorder="1" applyAlignment="1">
      <alignment horizontal="center" vertical="center"/>
    </xf>
    <xf numFmtId="0" fontId="46" fillId="0" borderId="12" xfId="6" applyFont="1" applyBorder="1" applyAlignment="1">
      <alignment horizontal="center" vertical="center"/>
    </xf>
    <xf numFmtId="0" fontId="46" fillId="2" borderId="7" xfId="6" applyFont="1" applyFill="1" applyBorder="1" applyAlignment="1">
      <alignment horizontal="center" vertical="center" wrapText="1"/>
    </xf>
    <xf numFmtId="0" fontId="46" fillId="2" borderId="0" xfId="6" applyFont="1" applyFill="1" applyBorder="1" applyAlignment="1">
      <alignment horizontal="center" vertical="center" wrapText="1"/>
    </xf>
    <xf numFmtId="0" fontId="46" fillId="2" borderId="8" xfId="6" applyFont="1" applyFill="1" applyBorder="1" applyAlignment="1">
      <alignment horizontal="center" vertical="center" wrapText="1"/>
    </xf>
    <xf numFmtId="0" fontId="46" fillId="0" borderId="7" xfId="6" applyFont="1" applyBorder="1" applyAlignment="1">
      <alignment horizontal="center" vertical="center" wrapText="1"/>
    </xf>
    <xf numFmtId="0" fontId="8" fillId="0" borderId="0" xfId="6" applyFont="1" applyAlignment="1">
      <alignment horizontal="left" wrapText="1"/>
    </xf>
    <xf numFmtId="0" fontId="17" fillId="4" borderId="5" xfId="6" applyFont="1" applyFill="1" applyBorder="1" applyAlignment="1">
      <alignment horizontal="center" vertical="center" wrapText="1"/>
    </xf>
    <xf numFmtId="0" fontId="17" fillId="0" borderId="0" xfId="6" applyFont="1" applyFill="1" applyBorder="1" applyAlignment="1">
      <alignment horizontal="center" vertical="center" wrapText="1"/>
    </xf>
    <xf numFmtId="0" fontId="17" fillId="4" borderId="1" xfId="6" applyFont="1" applyFill="1" applyBorder="1" applyAlignment="1">
      <alignment horizontal="center" vertical="center" wrapText="1"/>
    </xf>
    <xf numFmtId="0" fontId="17" fillId="4" borderId="18" xfId="6" applyFont="1" applyFill="1" applyBorder="1" applyAlignment="1">
      <alignment horizontal="center" vertical="center" wrapText="1"/>
    </xf>
    <xf numFmtId="0" fontId="17" fillId="4" borderId="6" xfId="6" applyFont="1" applyFill="1" applyBorder="1" applyAlignment="1">
      <alignment horizontal="center" vertical="center" wrapText="1"/>
    </xf>
    <xf numFmtId="0" fontId="17" fillId="4" borderId="12" xfId="6" applyFont="1" applyFill="1" applyBorder="1" applyAlignment="1">
      <alignment horizontal="center" vertical="center" wrapText="1"/>
    </xf>
    <xf numFmtId="0" fontId="17" fillId="4" borderId="14" xfId="6" applyFont="1" applyFill="1" applyBorder="1" applyAlignment="1">
      <alignment horizontal="center" vertical="center" wrapText="1"/>
    </xf>
    <xf numFmtId="0" fontId="17" fillId="4" borderId="3" xfId="6" applyFont="1" applyFill="1" applyBorder="1" applyAlignment="1">
      <alignment horizontal="center" vertical="center" wrapText="1"/>
    </xf>
    <xf numFmtId="0" fontId="46" fillId="4" borderId="2" xfId="6" applyFont="1" applyFill="1" applyBorder="1" applyAlignment="1">
      <alignment horizontal="center" vertical="center" wrapText="1"/>
    </xf>
    <xf numFmtId="0" fontId="46" fillId="4" borderId="4" xfId="6" applyFont="1" applyFill="1" applyBorder="1" applyAlignment="1">
      <alignment horizontal="center" vertical="center" wrapText="1"/>
    </xf>
    <xf numFmtId="0" fontId="46" fillId="4" borderId="3" xfId="6" applyFont="1" applyFill="1" applyBorder="1" applyAlignment="1">
      <alignment horizontal="center" vertical="center" wrapText="1"/>
    </xf>
    <xf numFmtId="0" fontId="46" fillId="0" borderId="3" xfId="6" applyFont="1" applyBorder="1" applyAlignment="1">
      <alignment horizontal="center" vertical="center"/>
    </xf>
    <xf numFmtId="0" fontId="46" fillId="0" borderId="2" xfId="6" applyFont="1" applyBorder="1" applyAlignment="1">
      <alignment horizontal="center" vertical="center" wrapText="1"/>
    </xf>
    <xf numFmtId="0" fontId="46" fillId="0" borderId="4" xfId="6" applyFont="1" applyBorder="1" applyAlignment="1">
      <alignment horizontal="center" vertical="center" wrapText="1"/>
    </xf>
    <xf numFmtId="0" fontId="46" fillId="0" borderId="3" xfId="6" applyFont="1" applyBorder="1" applyAlignment="1">
      <alignment horizontal="center" vertical="center" wrapText="1"/>
    </xf>
    <xf numFmtId="0" fontId="14" fillId="0" borderId="0" xfId="6" applyFont="1" applyAlignment="1">
      <alignment horizontal="left" wrapText="1"/>
    </xf>
    <xf numFmtId="0" fontId="58" fillId="6" borderId="0" xfId="2" applyFont="1" applyFill="1" applyAlignment="1">
      <alignment horizontal="center" vertical="center" wrapText="1"/>
    </xf>
    <xf numFmtId="0" fontId="8" fillId="0" borderId="0" xfId="2" applyFont="1" applyAlignment="1">
      <alignment horizontal="left" wrapText="1"/>
    </xf>
    <xf numFmtId="0" fontId="28" fillId="4" borderId="5" xfId="2" applyFont="1" applyFill="1" applyBorder="1" applyAlignment="1">
      <alignment horizontal="center" vertical="center" wrapText="1"/>
    </xf>
    <xf numFmtId="0" fontId="28" fillId="4" borderId="2" xfId="2" applyFont="1" applyFill="1" applyBorder="1" applyAlignment="1">
      <alignment horizontal="center" vertical="center" wrapText="1"/>
    </xf>
    <xf numFmtId="0" fontId="28" fillId="4" borderId="4" xfId="2" applyFont="1" applyFill="1" applyBorder="1" applyAlignment="1">
      <alignment horizontal="center" vertical="center" wrapText="1"/>
    </xf>
    <xf numFmtId="0" fontId="28" fillId="4" borderId="1" xfId="2" applyFont="1" applyFill="1" applyBorder="1" applyAlignment="1">
      <alignment horizontal="center" vertical="center" wrapText="1"/>
    </xf>
    <xf numFmtId="0" fontId="28" fillId="4" borderId="6" xfId="2" applyFont="1" applyFill="1" applyBorder="1" applyAlignment="1">
      <alignment horizontal="center" vertical="center" wrapText="1"/>
    </xf>
    <xf numFmtId="0" fontId="17" fillId="4" borderId="18" xfId="2" applyFont="1" applyFill="1" applyBorder="1" applyAlignment="1">
      <alignment horizontal="center" vertical="center" wrapText="1"/>
    </xf>
    <xf numFmtId="0" fontId="28" fillId="0" borderId="0" xfId="0" applyFont="1" applyAlignment="1">
      <alignment horizontal="left" vertical="top" wrapText="1"/>
    </xf>
    <xf numFmtId="0" fontId="8" fillId="0" borderId="0" xfId="0" applyFont="1" applyAlignment="1">
      <alignment wrapText="1"/>
    </xf>
    <xf numFmtId="0" fontId="28" fillId="4" borderId="5" xfId="0" applyFont="1" applyFill="1" applyBorder="1" applyAlignment="1">
      <alignment horizontal="center" vertical="center"/>
    </xf>
    <xf numFmtId="0" fontId="28" fillId="4" borderId="5" xfId="0" applyFont="1" applyFill="1" applyBorder="1" applyAlignment="1">
      <alignment horizontal="left" vertical="center" wrapText="1"/>
    </xf>
    <xf numFmtId="0" fontId="28" fillId="4" borderId="5" xfId="0" applyFont="1" applyFill="1" applyBorder="1" applyAlignment="1">
      <alignment horizontal="center" vertical="center" wrapText="1"/>
    </xf>
    <xf numFmtId="0" fontId="8" fillId="0" borderId="13" xfId="0" applyFont="1" applyBorder="1" applyAlignment="1">
      <alignment horizontal="left" wrapText="1"/>
    </xf>
    <xf numFmtId="0" fontId="28" fillId="4" borderId="1" xfId="0" applyFont="1" applyFill="1" applyBorder="1" applyAlignment="1">
      <alignment horizontal="center" vertical="center"/>
    </xf>
    <xf numFmtId="0" fontId="28" fillId="4" borderId="6" xfId="0" applyFont="1" applyFill="1" applyBorder="1" applyAlignment="1">
      <alignment horizontal="center" vertical="center"/>
    </xf>
    <xf numFmtId="0" fontId="42" fillId="4" borderId="2"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28" fillId="4" borderId="18"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4" xfId="0" applyFont="1" applyFill="1" applyBorder="1" applyAlignment="1">
      <alignment horizontal="center" vertical="center"/>
    </xf>
    <xf numFmtId="0" fontId="42" fillId="4" borderId="3" xfId="0" applyFont="1" applyFill="1" applyBorder="1" applyAlignment="1">
      <alignment horizontal="center" vertical="center"/>
    </xf>
    <xf numFmtId="0" fontId="8" fillId="0" borderId="0" xfId="0" applyFont="1" applyAlignment="1">
      <alignment horizontal="left" wrapText="1"/>
    </xf>
    <xf numFmtId="0" fontId="49" fillId="4" borderId="5" xfId="0" applyFont="1" applyFill="1" applyBorder="1" applyAlignment="1">
      <alignment horizontal="center" vertical="center" wrapText="1"/>
    </xf>
    <xf numFmtId="0" fontId="16" fillId="0" borderId="0" xfId="2" applyFont="1" applyAlignment="1">
      <alignment horizontal="left" wrapText="1"/>
    </xf>
    <xf numFmtId="0" fontId="4" fillId="7" borderId="0" xfId="2" applyFont="1" applyFill="1" applyAlignment="1">
      <alignment horizontal="center" vertical="center"/>
    </xf>
    <xf numFmtId="0" fontId="14" fillId="0" borderId="0" xfId="2" applyFont="1" applyAlignment="1">
      <alignment horizontal="left" wrapText="1"/>
    </xf>
    <xf numFmtId="0" fontId="9" fillId="0" borderId="0" xfId="2" applyFont="1" applyAlignment="1">
      <alignment horizontal="left" wrapText="1"/>
    </xf>
    <xf numFmtId="0" fontId="46" fillId="0" borderId="2" xfId="2" applyFont="1" applyBorder="1" applyAlignment="1">
      <alignment horizontal="center" vertical="center"/>
    </xf>
    <xf numFmtId="0" fontId="46" fillId="0" borderId="4" xfId="2" applyFont="1" applyBorder="1" applyAlignment="1">
      <alignment horizontal="center" vertical="center"/>
    </xf>
    <xf numFmtId="0" fontId="46" fillId="0" borderId="3" xfId="2" applyFont="1" applyBorder="1" applyAlignment="1">
      <alignment horizontal="center" vertical="center"/>
    </xf>
    <xf numFmtId="0" fontId="8" fillId="0" borderId="0" xfId="0" applyFont="1" applyBorder="1" applyAlignment="1">
      <alignment horizontal="left" wrapText="1"/>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28" fillId="4" borderId="1"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 fillId="7" borderId="0" xfId="1" applyFill="1" applyAlignment="1">
      <alignment horizontal="center" vertical="center"/>
    </xf>
    <xf numFmtId="0" fontId="17" fillId="4" borderId="1" xfId="5" applyFont="1" applyFill="1" applyBorder="1" applyAlignment="1">
      <alignment horizontal="center" vertical="center" wrapText="1"/>
    </xf>
    <xf numFmtId="0" fontId="17" fillId="4" borderId="18" xfId="5" applyFont="1" applyFill="1" applyBorder="1" applyAlignment="1">
      <alignment horizontal="center" vertical="center" wrapText="1"/>
    </xf>
    <xf numFmtId="0" fontId="17" fillId="4" borderId="6" xfId="5" applyFont="1" applyFill="1" applyBorder="1" applyAlignment="1">
      <alignment horizontal="center" vertical="center" wrapText="1"/>
    </xf>
    <xf numFmtId="0" fontId="48" fillId="4" borderId="2" xfId="5" applyFont="1" applyFill="1" applyBorder="1" applyAlignment="1">
      <alignment horizontal="left" vertical="center" wrapText="1"/>
    </xf>
    <xf numFmtId="0" fontId="48" fillId="4" borderId="4" xfId="5" applyFont="1" applyFill="1" applyBorder="1" applyAlignment="1">
      <alignment horizontal="left" vertical="center" wrapText="1"/>
    </xf>
    <xf numFmtId="0" fontId="48" fillId="4" borderId="3" xfId="5" applyFont="1" applyFill="1" applyBorder="1" applyAlignment="1">
      <alignment horizontal="left" vertical="center" wrapText="1"/>
    </xf>
    <xf numFmtId="0" fontId="17" fillId="4" borderId="2" xfId="5" applyFont="1" applyFill="1" applyBorder="1" applyAlignment="1">
      <alignment horizontal="left" vertical="center" wrapText="1"/>
    </xf>
    <xf numFmtId="0" fontId="17" fillId="4" borderId="4" xfId="5" applyFont="1" applyFill="1" applyBorder="1" applyAlignment="1">
      <alignment horizontal="left" vertical="center" wrapText="1"/>
    </xf>
    <xf numFmtId="0" fontId="17" fillId="4" borderId="3" xfId="5" applyFont="1" applyFill="1" applyBorder="1" applyAlignment="1">
      <alignment horizontal="left" vertical="center" wrapText="1"/>
    </xf>
    <xf numFmtId="0" fontId="17" fillId="4" borderId="2" xfId="5" applyFont="1" applyFill="1" applyBorder="1" applyAlignment="1">
      <alignment horizontal="center" vertical="center" wrapText="1"/>
    </xf>
    <xf numFmtId="0" fontId="17" fillId="4" borderId="3" xfId="5" applyFont="1" applyFill="1" applyBorder="1" applyAlignment="1">
      <alignment horizontal="center" vertical="center" wrapText="1"/>
    </xf>
    <xf numFmtId="0" fontId="17" fillId="4" borderId="5" xfId="5" applyFont="1" applyFill="1" applyBorder="1" applyAlignment="1">
      <alignment horizontal="center" vertical="center" wrapText="1"/>
    </xf>
    <xf numFmtId="0" fontId="48" fillId="4" borderId="5" xfId="5" applyFont="1" applyFill="1" applyBorder="1" applyAlignment="1">
      <alignment horizontal="center" vertical="center" wrapText="1"/>
    </xf>
    <xf numFmtId="0" fontId="16" fillId="2" borderId="0" xfId="2" applyFont="1" applyFill="1" applyAlignment="1">
      <alignment horizontal="left" wrapText="1"/>
    </xf>
    <xf numFmtId="0" fontId="3" fillId="2" borderId="0" xfId="2" applyFont="1" applyFill="1" applyAlignment="1"/>
    <xf numFmtId="0" fontId="46" fillId="4" borderId="2" xfId="5" applyFont="1" applyFill="1" applyBorder="1" applyAlignment="1">
      <alignment horizontal="center" vertical="center" wrapText="1"/>
    </xf>
    <xf numFmtId="0" fontId="46" fillId="4" borderId="4" xfId="5" applyFont="1" applyFill="1" applyBorder="1" applyAlignment="1">
      <alignment horizontal="center" vertical="center" wrapText="1"/>
    </xf>
    <xf numFmtId="0" fontId="46" fillId="4" borderId="3" xfId="5" applyFont="1" applyFill="1" applyBorder="1" applyAlignment="1">
      <alignment horizontal="center" vertical="center" wrapText="1"/>
    </xf>
    <xf numFmtId="0" fontId="14" fillId="0" borderId="0" xfId="2" applyNumberFormat="1" applyFont="1" applyAlignment="1">
      <alignment horizontal="left" wrapText="1"/>
    </xf>
    <xf numFmtId="0" fontId="17" fillId="4" borderId="2" xfId="2" applyFont="1" applyFill="1" applyBorder="1" applyAlignment="1">
      <alignment horizontal="center" vertical="center" wrapText="1"/>
    </xf>
    <xf numFmtId="0" fontId="17" fillId="4" borderId="2" xfId="2" applyFont="1" applyFill="1" applyBorder="1" applyAlignment="1">
      <alignment horizontal="center" vertical="center"/>
    </xf>
    <xf numFmtId="0" fontId="17" fillId="4" borderId="4" xfId="2" applyFont="1" applyFill="1" applyBorder="1" applyAlignment="1">
      <alignment horizontal="center" vertical="center"/>
    </xf>
    <xf numFmtId="0" fontId="17" fillId="4" borderId="3" xfId="2" applyFont="1" applyFill="1" applyBorder="1" applyAlignment="1">
      <alignment horizontal="center" vertical="center"/>
    </xf>
    <xf numFmtId="0" fontId="46" fillId="0" borderId="9" xfId="2" applyFont="1" applyBorder="1" applyAlignment="1">
      <alignment horizontal="center" vertical="center" wrapText="1"/>
    </xf>
    <xf numFmtId="0" fontId="46" fillId="0" borderId="11" xfId="2" applyFont="1" applyBorder="1" applyAlignment="1">
      <alignment horizontal="center" vertical="center" wrapText="1"/>
    </xf>
    <xf numFmtId="0" fontId="46" fillId="0" borderId="12" xfId="2" applyFont="1" applyBorder="1" applyAlignment="1">
      <alignment horizontal="center" vertical="center" wrapText="1"/>
    </xf>
    <xf numFmtId="4" fontId="16" fillId="0" borderId="0" xfId="2" applyNumberFormat="1" applyFont="1" applyAlignment="1">
      <alignment horizontal="left" vertical="top" wrapText="1"/>
    </xf>
    <xf numFmtId="0" fontId="16" fillId="0" borderId="0" xfId="2" applyFont="1" applyAlignment="1">
      <alignment horizontal="left" vertical="top" wrapText="1"/>
    </xf>
    <xf numFmtId="0" fontId="42" fillId="0" borderId="13" xfId="0" applyFont="1" applyBorder="1" applyAlignment="1">
      <alignment horizontal="left" wrapText="1"/>
    </xf>
    <xf numFmtId="4" fontId="16" fillId="0" borderId="11" xfId="2" applyNumberFormat="1" applyFont="1" applyBorder="1" applyAlignment="1">
      <alignment horizontal="left" vertical="top" wrapText="1"/>
    </xf>
    <xf numFmtId="0" fontId="14" fillId="0" borderId="0" xfId="2" applyFont="1" applyFill="1" applyBorder="1" applyAlignment="1">
      <alignment horizontal="left" wrapText="1"/>
    </xf>
    <xf numFmtId="0" fontId="48" fillId="4" borderId="1" xfId="5" applyFont="1" applyFill="1" applyBorder="1" applyAlignment="1">
      <alignment horizontal="center" vertical="center" wrapText="1"/>
    </xf>
    <xf numFmtId="0" fontId="48" fillId="4" borderId="6" xfId="5" applyFont="1" applyFill="1" applyBorder="1" applyAlignment="1">
      <alignment horizontal="center" vertical="center" wrapText="1"/>
    </xf>
    <xf numFmtId="4" fontId="17" fillId="4" borderId="2" xfId="5" applyNumberFormat="1" applyFont="1" applyFill="1" applyBorder="1" applyAlignment="1">
      <alignment horizontal="center" vertical="center"/>
    </xf>
    <xf numFmtId="4" fontId="17" fillId="4" borderId="4" xfId="5" applyNumberFormat="1" applyFont="1" applyFill="1" applyBorder="1" applyAlignment="1">
      <alignment horizontal="center" vertical="center"/>
    </xf>
    <xf numFmtId="4" fontId="17" fillId="4" borderId="3" xfId="5" applyNumberFormat="1" applyFont="1" applyFill="1" applyBorder="1" applyAlignment="1">
      <alignment horizontal="center" vertical="center"/>
    </xf>
    <xf numFmtId="0" fontId="11" fillId="0" borderId="0" xfId="2" applyFont="1" applyAlignment="1">
      <alignment horizontal="center"/>
    </xf>
    <xf numFmtId="0" fontId="11" fillId="0" borderId="0" xfId="2" applyFont="1" applyAlignment="1">
      <alignment horizontal="left" wrapText="1"/>
    </xf>
    <xf numFmtId="0" fontId="14" fillId="0" borderId="2" xfId="2" applyFont="1" applyBorder="1" applyAlignment="1">
      <alignment horizontal="center" vertical="center"/>
    </xf>
    <xf numFmtId="0" fontId="14" fillId="0" borderId="4" xfId="2" applyFont="1" applyBorder="1" applyAlignment="1">
      <alignment horizontal="center" vertical="center"/>
    </xf>
    <xf numFmtId="0" fontId="14" fillId="0" borderId="3" xfId="2" applyFont="1" applyBorder="1" applyAlignment="1">
      <alignment horizontal="center" vertical="center"/>
    </xf>
    <xf numFmtId="0" fontId="14" fillId="0" borderId="2" xfId="2" applyFont="1" applyFill="1" applyBorder="1" applyAlignment="1">
      <alignment horizontal="center" vertical="center"/>
    </xf>
    <xf numFmtId="0" fontId="14" fillId="0" borderId="4" xfId="2" applyFont="1" applyFill="1" applyBorder="1" applyAlignment="1">
      <alignment horizontal="center" vertical="center"/>
    </xf>
    <xf numFmtId="0" fontId="14" fillId="0" borderId="3" xfId="2" applyFont="1" applyFill="1" applyBorder="1" applyAlignment="1">
      <alignment horizontal="center" vertical="center"/>
    </xf>
    <xf numFmtId="0" fontId="14" fillId="0" borderId="2"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3" xfId="2" applyFont="1" applyBorder="1" applyAlignment="1">
      <alignment horizontal="center" vertical="center" wrapText="1"/>
    </xf>
    <xf numFmtId="0" fontId="16" fillId="0" borderId="0" xfId="2" applyFont="1" applyAlignment="1">
      <alignment horizontal="justify" vertical="top" wrapText="1"/>
    </xf>
    <xf numFmtId="0" fontId="17" fillId="4" borderId="4" xfId="5" applyFont="1" applyFill="1" applyBorder="1" applyAlignment="1">
      <alignment horizontal="center" vertical="center" wrapText="1"/>
    </xf>
    <xf numFmtId="0" fontId="17" fillId="4" borderId="18" xfId="2" applyFont="1" applyFill="1" applyBorder="1" applyAlignment="1">
      <alignment vertical="center"/>
    </xf>
    <xf numFmtId="0" fontId="17" fillId="4" borderId="6" xfId="2" applyFont="1" applyFill="1" applyBorder="1" applyAlignment="1">
      <alignment vertical="center"/>
    </xf>
    <xf numFmtId="0" fontId="14" fillId="0" borderId="13" xfId="2" applyFont="1" applyBorder="1" applyAlignment="1">
      <alignment horizontal="left"/>
    </xf>
    <xf numFmtId="0" fontId="9" fillId="0" borderId="7" xfId="2" applyFont="1" applyBorder="1" applyAlignment="1">
      <alignment horizontal="center" vertical="center" wrapText="1"/>
    </xf>
    <xf numFmtId="0" fontId="9" fillId="0" borderId="0" xfId="2" applyFont="1" applyBorder="1" applyAlignment="1">
      <alignment horizontal="center" vertical="center" wrapText="1"/>
    </xf>
    <xf numFmtId="0" fontId="8" fillId="0" borderId="13" xfId="2" applyFont="1" applyBorder="1" applyAlignment="1">
      <alignment horizontal="left" wrapText="1"/>
    </xf>
    <xf numFmtId="4" fontId="14" fillId="0" borderId="7" xfId="2" applyNumberFormat="1" applyFont="1" applyBorder="1" applyAlignment="1">
      <alignment horizontal="right" vertical="center"/>
    </xf>
    <xf numFmtId="4" fontId="14" fillId="0" borderId="0" xfId="2" applyNumberFormat="1" applyFont="1" applyBorder="1" applyAlignment="1">
      <alignment horizontal="right" vertical="center"/>
    </xf>
    <xf numFmtId="4" fontId="9" fillId="0" borderId="7" xfId="2" applyNumberFormat="1" applyFont="1" applyBorder="1" applyAlignment="1">
      <alignment horizontal="right" vertical="center"/>
    </xf>
    <xf numFmtId="4" fontId="9" fillId="0" borderId="0" xfId="2" applyNumberFormat="1" applyFont="1" applyBorder="1" applyAlignment="1">
      <alignment horizontal="right" vertical="center"/>
    </xf>
    <xf numFmtId="0" fontId="17" fillId="4" borderId="7" xfId="2" applyFont="1" applyFill="1" applyBorder="1" applyAlignment="1">
      <alignment horizontal="center" vertical="center" wrapText="1"/>
    </xf>
    <xf numFmtId="0" fontId="17" fillId="4" borderId="0" xfId="2" applyFont="1" applyFill="1" applyBorder="1" applyAlignment="1">
      <alignment horizontal="center" vertical="center" wrapText="1"/>
    </xf>
    <xf numFmtId="0" fontId="17" fillId="4" borderId="10" xfId="2" applyFont="1" applyFill="1" applyBorder="1" applyAlignment="1">
      <alignment horizontal="center" vertical="center" wrapText="1"/>
    </xf>
    <xf numFmtId="0" fontId="17" fillId="4" borderId="13" xfId="2" applyFont="1" applyFill="1" applyBorder="1" applyAlignment="1">
      <alignment horizontal="center" vertical="center" wrapText="1"/>
    </xf>
    <xf numFmtId="0" fontId="17" fillId="4" borderId="2" xfId="2" applyFont="1" applyFill="1" applyBorder="1" applyAlignment="1">
      <alignment horizontal="left" vertical="center" wrapText="1"/>
    </xf>
    <xf numFmtId="0" fontId="17" fillId="4" borderId="4" xfId="2" applyFont="1" applyFill="1" applyBorder="1" applyAlignment="1">
      <alignment horizontal="left" vertical="center" wrapText="1"/>
    </xf>
    <xf numFmtId="0" fontId="17" fillId="4" borderId="3" xfId="2" applyFont="1" applyFill="1" applyBorder="1" applyAlignment="1">
      <alignment horizontal="left" vertical="center" wrapText="1"/>
    </xf>
    <xf numFmtId="0" fontId="14" fillId="0" borderId="13" xfId="2" applyFont="1" applyBorder="1" applyAlignment="1">
      <alignment horizontal="left" wrapText="1"/>
    </xf>
    <xf numFmtId="0" fontId="17" fillId="0" borderId="0" xfId="6" applyFont="1" applyAlignment="1">
      <alignment horizontal="left" vertical="top" wrapText="1"/>
    </xf>
    <xf numFmtId="0" fontId="58" fillId="8" borderId="0" xfId="6" applyFont="1" applyFill="1" applyAlignment="1">
      <alignment horizontal="center" vertical="center"/>
    </xf>
    <xf numFmtId="0" fontId="14" fillId="0" borderId="0" xfId="6" applyFont="1" applyBorder="1" applyAlignment="1">
      <alignment horizontal="left" wrapText="1"/>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42" fillId="0" borderId="3" xfId="0" applyFont="1" applyBorder="1" applyAlignment="1">
      <alignment horizontal="center" vertical="center"/>
    </xf>
    <xf numFmtId="0" fontId="14" fillId="0" borderId="0" xfId="2" applyFont="1" applyAlignment="1">
      <alignment horizontal="left"/>
    </xf>
    <xf numFmtId="0" fontId="28" fillId="4" borderId="5" xfId="0" applyFont="1" applyFill="1" applyBorder="1" applyAlignment="1">
      <alignment horizontal="center"/>
    </xf>
    <xf numFmtId="0" fontId="49" fillId="4" borderId="5" xfId="0" applyFont="1" applyFill="1" applyBorder="1" applyAlignment="1">
      <alignment horizontal="left" vertical="center" wrapText="1"/>
    </xf>
    <xf numFmtId="0" fontId="4" fillId="9" borderId="0" xfId="2" applyFont="1" applyFill="1" applyAlignment="1">
      <alignment horizontal="center" vertical="center"/>
    </xf>
    <xf numFmtId="0" fontId="28" fillId="0" borderId="6" xfId="0" applyFont="1" applyBorder="1" applyAlignment="1">
      <alignment horizontal="left" vertical="center"/>
    </xf>
    <xf numFmtId="0" fontId="28" fillId="0" borderId="18" xfId="0" applyFont="1" applyBorder="1" applyAlignment="1">
      <alignment horizontal="left" vertical="center"/>
    </xf>
    <xf numFmtId="0" fontId="28" fillId="0" borderId="18" xfId="0" applyFont="1" applyBorder="1" applyAlignment="1">
      <alignment horizontal="left" vertical="center" wrapText="1"/>
    </xf>
    <xf numFmtId="0" fontId="28" fillId="4" borderId="5" xfId="0" applyFont="1" applyFill="1" applyBorder="1" applyAlignment="1">
      <alignment horizontal="left" vertical="center"/>
    </xf>
    <xf numFmtId="0" fontId="4" fillId="10" borderId="0" xfId="2" applyFont="1" applyFill="1" applyAlignment="1">
      <alignment horizontal="center" vertical="center"/>
    </xf>
    <xf numFmtId="0" fontId="28" fillId="4" borderId="5" xfId="0" applyFont="1" applyFill="1" applyBorder="1" applyAlignment="1">
      <alignment horizontal="left"/>
    </xf>
    <xf numFmtId="0" fontId="28" fillId="4" borderId="4" xfId="0" applyFont="1" applyFill="1" applyBorder="1" applyAlignment="1">
      <alignment horizontal="center" vertical="center" wrapText="1"/>
    </xf>
    <xf numFmtId="0" fontId="17" fillId="0" borderId="0" xfId="2" applyFont="1" applyFill="1" applyBorder="1" applyAlignment="1">
      <alignment horizontal="justify" vertical="top" wrapText="1"/>
    </xf>
    <xf numFmtId="0" fontId="49" fillId="4" borderId="1"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49" fillId="4" borderId="2" xfId="0" applyFont="1" applyFill="1" applyBorder="1" applyAlignment="1">
      <alignment horizontal="center" vertical="center" wrapText="1"/>
    </xf>
    <xf numFmtId="0" fontId="49" fillId="4" borderId="3" xfId="0" applyFont="1" applyFill="1" applyBorder="1" applyAlignment="1">
      <alignment horizontal="center" vertical="center" wrapText="1"/>
    </xf>
    <xf numFmtId="0" fontId="32" fillId="0" borderId="0" xfId="2" applyFont="1" applyAlignment="1">
      <alignment horizontal="justify" vertical="top" wrapText="1"/>
    </xf>
    <xf numFmtId="0" fontId="57" fillId="0" borderId="0" xfId="1" applyFont="1" applyAlignment="1">
      <alignment horizontal="justify" vertical="top" wrapText="1"/>
    </xf>
    <xf numFmtId="0" fontId="28" fillId="4" borderId="2" xfId="0" applyFont="1" applyFill="1" applyBorder="1" applyAlignment="1">
      <alignment horizontal="left"/>
    </xf>
    <xf numFmtId="0" fontId="28" fillId="4" borderId="4" xfId="0" applyFont="1" applyFill="1" applyBorder="1" applyAlignment="1">
      <alignment horizontal="left"/>
    </xf>
    <xf numFmtId="0" fontId="28" fillId="4" borderId="3" xfId="0" applyFont="1" applyFill="1" applyBorder="1" applyAlignment="1">
      <alignment horizontal="left"/>
    </xf>
    <xf numFmtId="0" fontId="16" fillId="0" borderId="0" xfId="7" applyFont="1" applyFill="1" applyBorder="1" applyAlignment="1">
      <alignment horizontal="justify" vertical="top" wrapText="1"/>
    </xf>
    <xf numFmtId="0" fontId="2" fillId="0" borderId="0" xfId="1" applyAlignment="1">
      <alignment horizontal="justify" vertical="top" wrapText="1"/>
    </xf>
    <xf numFmtId="0" fontId="17" fillId="0" borderId="0" xfId="2" applyFont="1" applyAlignment="1">
      <alignment horizontal="justify" vertical="top" wrapText="1"/>
    </xf>
    <xf numFmtId="0" fontId="16" fillId="0" borderId="0" xfId="2" applyFont="1" applyFill="1" applyBorder="1" applyAlignment="1">
      <alignment horizontal="justify" vertical="top" wrapText="1"/>
    </xf>
    <xf numFmtId="2" fontId="14" fillId="0" borderId="0" xfId="2" applyNumberFormat="1" applyFont="1" applyAlignment="1">
      <alignment horizontal="left" wrapText="1"/>
    </xf>
    <xf numFmtId="3" fontId="28" fillId="4" borderId="5" xfId="0" applyNumberFormat="1" applyFont="1" applyFill="1" applyBorder="1" applyAlignment="1">
      <alignment horizontal="center" vertical="center"/>
    </xf>
    <xf numFmtId="3" fontId="28" fillId="4" borderId="5" xfId="0" applyNumberFormat="1" applyFont="1" applyFill="1" applyBorder="1" applyAlignment="1">
      <alignment horizontal="left"/>
    </xf>
    <xf numFmtId="3" fontId="28" fillId="4" borderId="5" xfId="0" applyNumberFormat="1" applyFont="1" applyFill="1" applyBorder="1" applyAlignment="1">
      <alignment horizontal="center" vertical="center" wrapText="1"/>
    </xf>
    <xf numFmtId="3" fontId="28" fillId="4" borderId="1" xfId="0" applyNumberFormat="1" applyFont="1" applyFill="1" applyBorder="1" applyAlignment="1">
      <alignment horizontal="center" vertical="center"/>
    </xf>
    <xf numFmtId="3" fontId="28" fillId="4" borderId="18" xfId="0" applyNumberFormat="1" applyFont="1" applyFill="1" applyBorder="1" applyAlignment="1">
      <alignment horizontal="center" vertical="center"/>
    </xf>
    <xf numFmtId="3" fontId="28" fillId="4" borderId="6" xfId="0" applyNumberFormat="1" applyFont="1" applyFill="1" applyBorder="1" applyAlignment="1">
      <alignment horizontal="center" vertical="center"/>
    </xf>
    <xf numFmtId="3" fontId="42" fillId="4" borderId="2" xfId="0" applyNumberFormat="1" applyFont="1" applyFill="1" applyBorder="1" applyAlignment="1">
      <alignment horizontal="center" vertical="center"/>
    </xf>
    <xf numFmtId="3" fontId="42" fillId="4" borderId="4" xfId="0" applyNumberFormat="1" applyFont="1" applyFill="1" applyBorder="1" applyAlignment="1">
      <alignment horizontal="center" vertical="center"/>
    </xf>
    <xf numFmtId="3" fontId="42" fillId="4" borderId="3" xfId="0" applyNumberFormat="1" applyFont="1" applyFill="1" applyBorder="1" applyAlignment="1">
      <alignment horizontal="center" vertical="center"/>
    </xf>
    <xf numFmtId="0" fontId="14" fillId="0" borderId="0" xfId="8" applyFont="1" applyAlignment="1">
      <alignment horizontal="left" wrapText="1"/>
    </xf>
    <xf numFmtId="0" fontId="42" fillId="4" borderId="5" xfId="0" applyFont="1" applyFill="1" applyBorder="1" applyAlignment="1">
      <alignment horizontal="center" vertical="center"/>
    </xf>
    <xf numFmtId="0" fontId="42" fillId="4" borderId="1" xfId="0" applyFont="1" applyFill="1" applyBorder="1" applyAlignment="1">
      <alignment horizontal="center" vertical="center"/>
    </xf>
    <xf numFmtId="0" fontId="42" fillId="4" borderId="18" xfId="0" applyFont="1" applyFill="1" applyBorder="1" applyAlignment="1">
      <alignment horizontal="center" vertical="center"/>
    </xf>
    <xf numFmtId="0" fontId="42" fillId="4" borderId="6" xfId="0" applyFont="1" applyFill="1" applyBorder="1" applyAlignment="1">
      <alignment horizontal="center" vertical="center"/>
    </xf>
    <xf numFmtId="49" fontId="16" fillId="0" borderId="11" xfId="8" applyNumberFormat="1" applyFont="1" applyFill="1" applyBorder="1" applyAlignment="1">
      <alignment horizontal="justify" vertical="top" wrapText="1"/>
    </xf>
    <xf numFmtId="2" fontId="53" fillId="4" borderId="2" xfId="9" applyNumberFormat="1" applyFont="1" applyFill="1" applyBorder="1" applyAlignment="1">
      <alignment horizontal="center" vertical="center"/>
    </xf>
    <xf numFmtId="2" fontId="53" fillId="4" borderId="3" xfId="9" applyNumberFormat="1" applyFont="1" applyFill="1" applyBorder="1" applyAlignment="1">
      <alignment horizontal="center" vertical="center"/>
    </xf>
    <xf numFmtId="0" fontId="4" fillId="10" borderId="0" xfId="8" applyFont="1" applyFill="1" applyAlignment="1">
      <alignment horizontal="center" vertical="center"/>
    </xf>
    <xf numFmtId="0" fontId="14" fillId="0" borderId="13" xfId="8" applyFont="1" applyBorder="1" applyAlignment="1">
      <alignment horizontal="left" wrapText="1"/>
    </xf>
    <xf numFmtId="0" fontId="17" fillId="4" borderId="1" xfId="8" applyFont="1" applyFill="1" applyBorder="1" applyAlignment="1">
      <alignment horizontal="center" vertical="center" wrapText="1"/>
    </xf>
    <xf numFmtId="0" fontId="17" fillId="4" borderId="18" xfId="8" applyFont="1" applyFill="1" applyBorder="1" applyAlignment="1">
      <alignment horizontal="center" vertical="center" wrapText="1"/>
    </xf>
    <xf numFmtId="0" fontId="17" fillId="4" borderId="6" xfId="8" applyFont="1" applyFill="1" applyBorder="1" applyAlignment="1">
      <alignment horizontal="center" vertical="center" wrapText="1"/>
    </xf>
    <xf numFmtId="0" fontId="17" fillId="4" borderId="2" xfId="8" applyFont="1" applyFill="1" applyBorder="1" applyAlignment="1">
      <alignment horizontal="center" vertical="center" wrapText="1"/>
    </xf>
    <xf numFmtId="0" fontId="17" fillId="4" borderId="4" xfId="8" applyFont="1" applyFill="1" applyBorder="1" applyAlignment="1">
      <alignment horizontal="center" vertical="center" wrapText="1"/>
    </xf>
    <xf numFmtId="0" fontId="17" fillId="4" borderId="3" xfId="8" applyFont="1" applyFill="1" applyBorder="1" applyAlignment="1">
      <alignment horizontal="center" vertical="center" wrapText="1"/>
    </xf>
    <xf numFmtId="4" fontId="17" fillId="4" borderId="2" xfId="8" applyNumberFormat="1" applyFont="1" applyFill="1" applyBorder="1" applyAlignment="1">
      <alignment horizontal="center" vertical="center" wrapText="1"/>
    </xf>
    <xf numFmtId="4" fontId="17" fillId="4" borderId="4" xfId="8" applyNumberFormat="1" applyFont="1" applyFill="1" applyBorder="1" applyAlignment="1">
      <alignment horizontal="center" vertical="center" wrapText="1"/>
    </xf>
    <xf numFmtId="4" fontId="17" fillId="4" borderId="3" xfId="8" applyNumberFormat="1" applyFont="1" applyFill="1" applyBorder="1" applyAlignment="1">
      <alignment horizontal="center" vertical="center" wrapText="1"/>
    </xf>
    <xf numFmtId="0" fontId="14" fillId="0" borderId="0" xfId="9" applyFont="1" applyBorder="1" applyAlignment="1">
      <alignment horizontal="left" wrapText="1"/>
    </xf>
    <xf numFmtId="0" fontId="53" fillId="4" borderId="1" xfId="9" applyFont="1" applyFill="1" applyBorder="1" applyAlignment="1">
      <alignment horizontal="center" vertical="center"/>
    </xf>
    <xf numFmtId="0" fontId="53" fillId="4" borderId="18" xfId="9" applyFont="1" applyFill="1" applyBorder="1" applyAlignment="1">
      <alignment horizontal="center" vertical="center"/>
    </xf>
    <xf numFmtId="0" fontId="53" fillId="4" borderId="6" xfId="9" applyFont="1" applyFill="1" applyBorder="1" applyAlignment="1">
      <alignment horizontal="center" vertical="center"/>
    </xf>
    <xf numFmtId="0" fontId="54" fillId="4" borderId="2" xfId="9" applyNumberFormat="1" applyFont="1" applyFill="1" applyBorder="1" applyAlignment="1">
      <alignment horizontal="center" vertical="center" wrapText="1"/>
    </xf>
    <xf numFmtId="0" fontId="54" fillId="4" borderId="3" xfId="9" applyNumberFormat="1" applyFont="1" applyFill="1" applyBorder="1" applyAlignment="1">
      <alignment horizontal="center" vertical="center" wrapText="1"/>
    </xf>
    <xf numFmtId="0" fontId="46" fillId="4" borderId="2" xfId="8" applyFont="1" applyFill="1" applyBorder="1" applyAlignment="1">
      <alignment horizontal="center" vertical="center" wrapText="1"/>
    </xf>
    <xf numFmtId="0" fontId="46" fillId="4" borderId="4" xfId="8" applyFont="1" applyFill="1" applyBorder="1" applyAlignment="1">
      <alignment horizontal="center" vertical="center" wrapText="1"/>
    </xf>
    <xf numFmtId="0" fontId="46" fillId="4" borderId="3" xfId="8" applyFont="1" applyFill="1" applyBorder="1" applyAlignment="1">
      <alignment horizontal="center" vertical="center" wrapText="1"/>
    </xf>
    <xf numFmtId="17" fontId="42" fillId="4" borderId="2" xfId="0" applyNumberFormat="1" applyFont="1" applyFill="1" applyBorder="1" applyAlignment="1">
      <alignment horizontal="center" vertical="center"/>
    </xf>
    <xf numFmtId="0" fontId="11" fillId="0" borderId="0" xfId="10" applyFont="1" applyBorder="1" applyAlignment="1">
      <alignment horizontal="left" wrapText="1"/>
    </xf>
    <xf numFmtId="0" fontId="4" fillId="11" borderId="0" xfId="2" applyFont="1" applyFill="1" applyAlignment="1">
      <alignment horizontal="center" vertical="center"/>
    </xf>
    <xf numFmtId="0" fontId="14" fillId="0" borderId="0" xfId="10" applyFont="1" applyAlignment="1">
      <alignment horizontal="left" wrapText="1"/>
    </xf>
    <xf numFmtId="0" fontId="28" fillId="4" borderId="2"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8" fillId="0" borderId="18" xfId="0" applyFont="1" applyBorder="1" applyAlignment="1">
      <alignment horizontal="left"/>
    </xf>
    <xf numFmtId="0" fontId="7" fillId="0" borderId="6" xfId="0" applyFont="1" applyBorder="1" applyAlignment="1">
      <alignment horizontal="left"/>
    </xf>
    <xf numFmtId="0" fontId="28" fillId="0" borderId="11" xfId="0" applyFont="1" applyBorder="1" applyAlignment="1">
      <alignment horizontal="left" vertical="top"/>
    </xf>
    <xf numFmtId="0" fontId="28" fillId="0" borderId="0" xfId="0" applyFont="1" applyBorder="1" applyAlignment="1">
      <alignment horizontal="left" vertical="top"/>
    </xf>
    <xf numFmtId="0" fontId="7" fillId="4" borderId="9"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4" xfId="0" applyFont="1" applyFill="1" applyBorder="1" applyAlignment="1">
      <alignment horizontal="center" vertical="center"/>
    </xf>
  </cellXfs>
  <cellStyles count="15">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FFEEA7"/>
      <color rgb="FFFFE471"/>
      <color rgb="FFFFFFFF"/>
      <color rgb="FF93FFAF"/>
      <color rgb="FF75E087"/>
      <color rgb="FFE2E3E4"/>
      <color rgb="FFC5C6C7"/>
      <color rgb="FF808080"/>
      <color rgb="FFFFCD00"/>
      <color rgb="FF309B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13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2744084889075388E-2"/>
          <c:y val="2.0149754840782911E-2"/>
          <c:w val="0.92090702430949523"/>
          <c:h val="0.61539904050013938"/>
        </c:manualLayout>
      </c:layout>
      <c:bar3DChart>
        <c:barDir val="col"/>
        <c:grouping val="standard"/>
        <c:varyColors val="0"/>
        <c:ser>
          <c:idx val="0"/>
          <c:order val="0"/>
          <c:tx>
            <c:strRef>
              <c:f>'Tab 2 (12) i wykres 1'!$C$3</c:f>
              <c:strCache>
                <c:ptCount val="1"/>
                <c:pt idx="0">
                  <c:v>Przeciętna miesięczna 
liczba świadczeniobiorców 
w III kwartale 2021 r.</c:v>
                </c:pt>
              </c:strCache>
            </c:strRef>
          </c:tx>
          <c:spPr>
            <a:solidFill>
              <a:srgbClr val="92D050"/>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1'!$C$4:$C$22</c:f>
              <c:numCache>
                <c:formatCode>#,##0</c:formatCode>
                <c:ptCount val="19"/>
                <c:pt idx="0">
                  <c:v>38585</c:v>
                </c:pt>
                <c:pt idx="1">
                  <c:v>69374</c:v>
                </c:pt>
                <c:pt idx="2">
                  <c:v>132249</c:v>
                </c:pt>
                <c:pt idx="3">
                  <c:v>13886</c:v>
                </c:pt>
                <c:pt idx="4">
                  <c:v>87769</c:v>
                </c:pt>
                <c:pt idx="5">
                  <c:v>88104</c:v>
                </c:pt>
                <c:pt idx="6">
                  <c:v>158234</c:v>
                </c:pt>
                <c:pt idx="7">
                  <c:v>20722</c:v>
                </c:pt>
                <c:pt idx="8">
                  <c:v>59418</c:v>
                </c:pt>
                <c:pt idx="9">
                  <c:v>73816</c:v>
                </c:pt>
                <c:pt idx="10">
                  <c:v>33393</c:v>
                </c:pt>
                <c:pt idx="11">
                  <c:v>29514</c:v>
                </c:pt>
                <c:pt idx="12">
                  <c:v>55785</c:v>
                </c:pt>
                <c:pt idx="13">
                  <c:v>37680</c:v>
                </c:pt>
                <c:pt idx="14">
                  <c:v>108116</c:v>
                </c:pt>
                <c:pt idx="15">
                  <c:v>22108</c:v>
                </c:pt>
                <c:pt idx="16">
                  <c:v>99</c:v>
                </c:pt>
                <c:pt idx="17">
                  <c:v>479</c:v>
                </c:pt>
                <c:pt idx="18">
                  <c:v>53</c:v>
                </c:pt>
              </c:numCache>
            </c:numRef>
          </c:val>
          <c:shape val="cylinder"/>
          <c:extLst>
            <c:ext xmlns:c16="http://schemas.microsoft.com/office/drawing/2014/chart" uri="{C3380CC4-5D6E-409C-BE32-E72D297353CC}">
              <c16:uniqueId val="{00000000-2E20-43E4-AD31-1A707B7B6B08}"/>
            </c:ext>
          </c:extLst>
        </c:ser>
        <c:ser>
          <c:idx val="1"/>
          <c:order val="1"/>
          <c:tx>
            <c:strRef>
              <c:f>'Tab 2 (12) i wykres 1'!$B$3</c:f>
              <c:strCache>
                <c:ptCount val="1"/>
                <c:pt idx="0">
                  <c:v>Liczba ubezpieczonych
stan na 30 września 2021 r.
</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1'!$B$4:$B$22</c:f>
              <c:numCache>
                <c:formatCode>#,##0</c:formatCode>
                <c:ptCount val="19"/>
                <c:pt idx="0">
                  <c:v>39722</c:v>
                </c:pt>
                <c:pt idx="1">
                  <c:v>61920</c:v>
                </c:pt>
                <c:pt idx="2">
                  <c:v>147371</c:v>
                </c:pt>
                <c:pt idx="3">
                  <c:v>13627</c:v>
                </c:pt>
                <c:pt idx="4">
                  <c:v>92183</c:v>
                </c:pt>
                <c:pt idx="5">
                  <c:v>134592</c:v>
                </c:pt>
                <c:pt idx="6">
                  <c:v>165274</c:v>
                </c:pt>
                <c:pt idx="7">
                  <c:v>24843</c:v>
                </c:pt>
                <c:pt idx="8">
                  <c:v>84368</c:v>
                </c:pt>
                <c:pt idx="9">
                  <c:v>80563</c:v>
                </c:pt>
                <c:pt idx="10">
                  <c:v>38378</c:v>
                </c:pt>
                <c:pt idx="11">
                  <c:v>31817</c:v>
                </c:pt>
                <c:pt idx="12">
                  <c:v>64457</c:v>
                </c:pt>
                <c:pt idx="13">
                  <c:v>40138</c:v>
                </c:pt>
                <c:pt idx="14">
                  <c:v>111644</c:v>
                </c:pt>
                <c:pt idx="15">
                  <c:v>23482</c:v>
                </c:pt>
              </c:numCache>
            </c:numRef>
          </c:val>
          <c:shape val="cylinder"/>
          <c:extLst>
            <c:ext xmlns:c16="http://schemas.microsoft.com/office/drawing/2014/chart" uri="{C3380CC4-5D6E-409C-BE32-E72D297353CC}">
              <c16:uniqueId val="{00000001-2E20-43E4-AD31-1A707B7B6B08}"/>
            </c:ext>
          </c:extLst>
        </c:ser>
        <c:dLbls>
          <c:showLegendKey val="0"/>
          <c:showVal val="0"/>
          <c:showCatName val="0"/>
          <c:showSerName val="0"/>
          <c:showPercent val="0"/>
          <c:showBubbleSize val="0"/>
        </c:dLbls>
        <c:gapWidth val="65"/>
        <c:shape val="box"/>
        <c:axId val="142105231"/>
        <c:axId val="1209563439"/>
        <c:axId val="1209422863"/>
      </c:bar3DChart>
      <c:catAx>
        <c:axId val="1421052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800" b="0" i="0" u="none" strike="noStrike" kern="1200" cap="all"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valAx>
      <c:serAx>
        <c:axId val="1209422863"/>
        <c:scaling>
          <c:orientation val="minMax"/>
        </c:scaling>
        <c:delete val="1"/>
        <c:axPos val="b"/>
        <c:majorTickMark val="none"/>
        <c:minorTickMark val="none"/>
        <c:tickLblPos val="nextTo"/>
        <c:crossAx val="1209563439"/>
        <c:crosses val="autoZero"/>
      </c:serAx>
      <c:spPr>
        <a:noFill/>
        <a:ln>
          <a:noFill/>
        </a:ln>
        <a:effectLst>
          <a:outerShdw blurRad="50800" dist="50800" algn="ctr" rotWithShape="0">
            <a:srgbClr val="000000">
              <a:alpha val="43137"/>
            </a:srgbClr>
          </a:outerShdw>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84905987380939E-2"/>
          <c:y val="5.0361361511591242E-2"/>
          <c:w val="0.91504573706199932"/>
          <c:h val="0.65836983206224586"/>
        </c:manualLayout>
      </c:layout>
      <c:barChart>
        <c:barDir val="col"/>
        <c:grouping val="clustered"/>
        <c:varyColors val="0"/>
        <c:ser>
          <c:idx val="1"/>
          <c:order val="1"/>
          <c:tx>
            <c:strRef>
              <c:f>'Tab 3 (13)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2'!$B$6:$B$24</c:f>
              <c:numCache>
                <c:formatCode>#,##0.00</c:formatCode>
                <c:ptCount val="19"/>
                <c:pt idx="0">
                  <c:v>1314.74</c:v>
                </c:pt>
                <c:pt idx="1">
                  <c:v>1377.11</c:v>
                </c:pt>
                <c:pt idx="2">
                  <c:v>1358.46</c:v>
                </c:pt>
                <c:pt idx="3">
                  <c:v>1278.33</c:v>
                </c:pt>
                <c:pt idx="4">
                  <c:v>1361.32</c:v>
                </c:pt>
                <c:pt idx="5">
                  <c:v>1318.67</c:v>
                </c:pt>
                <c:pt idx="6">
                  <c:v>1356.06</c:v>
                </c:pt>
                <c:pt idx="7">
                  <c:v>1359.07</c:v>
                </c:pt>
                <c:pt idx="8">
                  <c:v>1336.57</c:v>
                </c:pt>
                <c:pt idx="9">
                  <c:v>1378.19</c:v>
                </c:pt>
                <c:pt idx="10">
                  <c:v>1345.82</c:v>
                </c:pt>
                <c:pt idx="11">
                  <c:v>1279.6199999999999</c:v>
                </c:pt>
                <c:pt idx="12">
                  <c:v>1355.87</c:v>
                </c:pt>
                <c:pt idx="13">
                  <c:v>1364.99</c:v>
                </c:pt>
                <c:pt idx="14">
                  <c:v>1316.9</c:v>
                </c:pt>
                <c:pt idx="15">
                  <c:v>1343.4</c:v>
                </c:pt>
                <c:pt idx="16">
                  <c:v>703.87</c:v>
                </c:pt>
                <c:pt idx="17">
                  <c:v>596.88</c:v>
                </c:pt>
                <c:pt idx="18">
                  <c:v>563.36</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(13)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2'!$C$6:$C$24</c:f>
              <c:numCache>
                <c:formatCode>#,##0.00</c:formatCode>
                <c:ptCount val="19"/>
                <c:pt idx="0">
                  <c:v>1484.42</c:v>
                </c:pt>
                <c:pt idx="1">
                  <c:v>1449.87</c:v>
                </c:pt>
                <c:pt idx="2">
                  <c:v>1451.14</c:v>
                </c:pt>
                <c:pt idx="3">
                  <c:v>1551.5</c:v>
                </c:pt>
                <c:pt idx="4">
                  <c:v>1437.13</c:v>
                </c:pt>
                <c:pt idx="5">
                  <c:v>1399.68</c:v>
                </c:pt>
                <c:pt idx="6">
                  <c:v>1414.07</c:v>
                </c:pt>
                <c:pt idx="7">
                  <c:v>1472.99</c:v>
                </c:pt>
                <c:pt idx="8">
                  <c:v>1419.79</c:v>
                </c:pt>
                <c:pt idx="9">
                  <c:v>1433.2</c:v>
                </c:pt>
                <c:pt idx="10">
                  <c:v>1446.99</c:v>
                </c:pt>
                <c:pt idx="11">
                  <c:v>1576.62</c:v>
                </c:pt>
                <c:pt idx="12">
                  <c:v>1435.42</c:v>
                </c:pt>
                <c:pt idx="13">
                  <c:v>1456.49</c:v>
                </c:pt>
                <c:pt idx="14">
                  <c:v>1402.89</c:v>
                </c:pt>
                <c:pt idx="15">
                  <c:v>1489.12</c:v>
                </c:pt>
                <c:pt idx="16">
                  <c:v>703.87</c:v>
                </c:pt>
                <c:pt idx="17">
                  <c:v>596.88</c:v>
                </c:pt>
                <c:pt idx="18">
                  <c:v>563.36</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3039136956045843"/>
          <c:w val="0.6248479845139352"/>
          <c:h val="6.960863043954161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9592035032077434E-3"/>
          <c:y val="0.12442359839632688"/>
          <c:w val="0.97676957821905808"/>
          <c:h val="0.87557619110368101"/>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44136427971167"/>
                      <c:h val="0.1024817008388338"/>
                    </c:manualLayout>
                  </c15:layout>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2343433159314252"/>
                      <c:h val="0.10197440572694698"/>
                    </c:manualLayout>
                  </c15:layout>
                </c:ext>
                <c:ext xmlns:c16="http://schemas.microsoft.com/office/drawing/2014/chart" uri="{C3380CC4-5D6E-409C-BE32-E72D297353CC}">
                  <c16:uniqueId val="{00000003-7719-48CC-A436-BE2122243FBC}"/>
                </c:ext>
              </c:extLst>
            </c:dLbl>
            <c:dLbl>
              <c:idx val="2"/>
              <c:layout>
                <c:manualLayout>
                  <c:x val="-4.025280285213189E-3"/>
                  <c:y val="-2.65258801971668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4519965933271312"/>
                      <c:h val="9.918860089913395E-2"/>
                    </c:manualLayout>
                  </c15:layout>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198395216911503"/>
                      <c:h val="0.14171048925671187"/>
                    </c:manualLayout>
                  </c15:layout>
                </c:ext>
                <c:ext xmlns:c16="http://schemas.microsoft.com/office/drawing/2014/chart" uri="{C3380CC4-5D6E-409C-BE32-E72D297353CC}">
                  <c16:uniqueId val="{00000007-7719-48CC-A436-BE2122243FBC}"/>
                </c:ext>
              </c:extLst>
            </c:dLbl>
            <c:numFmt formatCode="0.00%" sourceLinked="0"/>
            <c:spPr>
              <a:gradFill>
                <a:gsLst>
                  <a:gs pos="0">
                    <a:srgbClr val="33EDA2"/>
                  </a:gs>
                  <a:gs pos="74000">
                    <a:srgbClr val="A5A5A5">
                      <a:lumMod val="45000"/>
                      <a:lumOff val="55000"/>
                    </a:srgbClr>
                  </a:gs>
                  <a:gs pos="83000">
                    <a:srgbClr val="A5A5A5">
                      <a:lumMod val="45000"/>
                      <a:lumOff val="55000"/>
                    </a:srgbClr>
                  </a:gs>
                  <a:gs pos="100000">
                    <a:srgbClr val="A5A5A5">
                      <a:lumMod val="30000"/>
                      <a:lumOff val="70000"/>
                    </a:srgbClr>
                  </a:gs>
                </a:gsLst>
                <a:lin ang="5400000" scaled="1"/>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3254559231.8700008</c:v>
                </c:pt>
                <c:pt idx="1">
                  <c:v>712686035.23999977</c:v>
                </c:pt>
                <c:pt idx="2">
                  <c:v>187978631.44000003</c:v>
                </c:pt>
                <c:pt idx="3">
                  <c:v>1156449.0999999046</c:v>
                </c:pt>
              </c:numCache>
            </c:numRef>
          </c:val>
          <c:extLs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l-PL"/>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0.78302728808495947</c:v>
                </c:pt>
                <c:pt idx="1">
                  <c:v>0.17146795423641856</c:v>
                </c:pt>
                <c:pt idx="2">
                  <c:v>4.5226523012092082E-2</c:v>
                </c:pt>
                <c:pt idx="3">
                  <c:v>2.7823466652991848E-4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4.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4'!$B$32:$C$32</c:f>
              <c:strCache>
                <c:ptCount val="2"/>
                <c:pt idx="0">
                  <c:v>Zasiłki chorobowe</c:v>
                </c:pt>
                <c:pt idx="1">
                  <c:v>Jednorazowe odszkodowania</c:v>
                </c:pt>
              </c:strCache>
            </c:strRef>
          </c:cat>
          <c:val>
            <c:numRef>
              <c:f>'Wykres 4'!$B$33:$C$33</c:f>
              <c:numCache>
                <c:formatCode>#,##0.00</c:formatCode>
                <c:ptCount val="2"/>
                <c:pt idx="0">
                  <c:v>51325391.600000001</c:v>
                </c:pt>
                <c:pt idx="1">
                  <c:v>13798713</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4'!$B$32:$C$32</c:f>
              <c:strCache>
                <c:ptCount val="2"/>
                <c:pt idx="0">
                  <c:v>Zasiłki chorobowe</c:v>
                </c:pt>
                <c:pt idx="1">
                  <c:v>Jednorazowe odszkodowania</c:v>
                </c:pt>
              </c:strCache>
            </c:strRef>
          </c:cat>
          <c:val>
            <c:numRef>
              <c:f>'Wykres 4'!$B$34:$C$34</c:f>
              <c:numCache>
                <c:formatCode>0%</c:formatCode>
                <c:ptCount val="2"/>
                <c:pt idx="0">
                  <c:v>0.78811665688529098</c:v>
                </c:pt>
                <c:pt idx="1">
                  <c:v>0.21188334311470902</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4.882516421802513E-3"/>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3768</c:v>
                </c:pt>
                <c:pt idx="1">
                  <c:v>396</c:v>
                </c:pt>
                <c:pt idx="2">
                  <c:v>927</c:v>
                </c:pt>
                <c:pt idx="3">
                  <c:v>880</c:v>
                </c:pt>
                <c:pt idx="4">
                  <c:v>1501</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0.51</c:v>
                </c:pt>
                <c:pt idx="1">
                  <c:v>0.05</c:v>
                </c:pt>
                <c:pt idx="2">
                  <c:v>0.12</c:v>
                </c:pt>
                <c:pt idx="3">
                  <c:v>0.12</c:v>
                </c:pt>
                <c:pt idx="4">
                  <c:v>0.2</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771524</xdr:colOff>
      <xdr:row>19</xdr:row>
      <xdr:rowOff>200026</xdr:rowOff>
    </xdr:from>
    <xdr:to>
      <xdr:col>1</xdr:col>
      <xdr:colOff>4200523</xdr:colOff>
      <xdr:row>32</xdr:row>
      <xdr:rowOff>66676</xdr:rowOff>
    </xdr:to>
    <xdr:pic>
      <xdr:nvPicPr>
        <xdr:cNvPr id="4" name="Obraz 3">
          <a:extLst>
            <a:ext uri="{FF2B5EF4-FFF2-40B4-BE49-F238E27FC236}">
              <a16:creationId xmlns:a16="http://schemas.microsoft.com/office/drawing/2014/main" id="{309C83E1-46DB-4EC5-9AB9-CC1E9EE09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4" y="5676901"/>
          <a:ext cx="4914899" cy="3333750"/>
        </a:xfrm>
        <a:prstGeom prst="rect">
          <a:avLst/>
        </a:prstGeom>
      </xdr:spPr>
    </xdr:pic>
    <xdr:clientData/>
  </xdr:twoCellAnchor>
  <xdr:twoCellAnchor editAs="oneCell">
    <xdr:from>
      <xdr:col>0</xdr:col>
      <xdr:colOff>1</xdr:colOff>
      <xdr:row>0</xdr:row>
      <xdr:rowOff>4</xdr:rowOff>
    </xdr:from>
    <xdr:to>
      <xdr:col>0</xdr:col>
      <xdr:colOff>1243311</xdr:colOff>
      <xdr:row>6</xdr:row>
      <xdr:rowOff>117004</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2"/>
        <a:stretch>
          <a:fillRect/>
        </a:stretch>
      </xdr:blipFill>
      <xdr:spPr>
        <a:xfrm>
          <a:off x="1" y="4"/>
          <a:ext cx="1243310" cy="12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105833</xdr:colOff>
      <xdr:row>25</xdr:row>
      <xdr:rowOff>107158</xdr:rowOff>
    </xdr:from>
    <xdr:to>
      <xdr:col>4</xdr:col>
      <xdr:colOff>1250156</xdr:colOff>
      <xdr:row>47</xdr:row>
      <xdr:rowOff>571500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1</xdr:rowOff>
    </xdr:from>
    <xdr:to>
      <xdr:col>4</xdr:col>
      <xdr:colOff>809623</xdr:colOff>
      <xdr:row>51</xdr:row>
      <xdr:rowOff>23812</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107155</xdr:colOff>
      <xdr:row>1</xdr:row>
      <xdr:rowOff>154781</xdr:rowOff>
    </xdr:from>
    <xdr:to>
      <xdr:col>5</xdr:col>
      <xdr:colOff>1309687</xdr:colOff>
      <xdr:row>1</xdr:row>
      <xdr:rowOff>4905375</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142875</xdr:rowOff>
    </xdr:from>
    <xdr:to>
      <xdr:col>6</xdr:col>
      <xdr:colOff>642936</xdr:colOff>
      <xdr:row>28</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showGridLines="0" view="pageBreakPreview" zoomScaleNormal="100" zoomScaleSheetLayoutView="100" workbookViewId="0">
      <selection activeCell="B6" sqref="B6:B7"/>
    </sheetView>
  </sheetViews>
  <sheetFormatPr defaultRowHeight="15"/>
  <cols>
    <col min="1" max="1" width="19.5" style="543" customWidth="1"/>
    <col min="2" max="2" width="67" style="543" customWidth="1"/>
    <col min="3" max="3" width="16.125" style="543" customWidth="1"/>
    <col min="4" max="4" width="16" style="543" customWidth="1"/>
    <col min="5" max="5" width="14.5" style="543" customWidth="1"/>
    <col min="6" max="6" width="15.125" style="543" customWidth="1"/>
    <col min="7" max="7" width="13.625" style="543" customWidth="1"/>
    <col min="8" max="8" width="14" style="543" bestFit="1" customWidth="1"/>
    <col min="9" max="9" width="21.75" style="543" bestFit="1" customWidth="1"/>
    <col min="10" max="16384" width="9" style="543"/>
  </cols>
  <sheetData>
    <row r="1" spans="1:6" s="537" customFormat="1" ht="15" customHeight="1">
      <c r="B1" s="538"/>
    </row>
    <row r="2" spans="1:6" s="537" customFormat="1" ht="12.75" customHeight="1">
      <c r="B2" s="538"/>
    </row>
    <row r="3" spans="1:6" s="537" customFormat="1" ht="12.75" customHeight="1">
      <c r="B3" s="538"/>
    </row>
    <row r="4" spans="1:6" s="537" customFormat="1" ht="12.75" customHeight="1">
      <c r="B4" s="538"/>
    </row>
    <row r="5" spans="1:6" s="537" customFormat="1" ht="12.75" customHeight="1">
      <c r="B5" s="538"/>
    </row>
    <row r="6" spans="1:6" s="537" customFormat="1" ht="24" customHeight="1">
      <c r="B6" s="627" t="s">
        <v>662</v>
      </c>
    </row>
    <row r="7" spans="1:6" s="537" customFormat="1" ht="12.75" customHeight="1">
      <c r="B7" s="627"/>
    </row>
    <row r="8" spans="1:6" s="537" customFormat="1" ht="20.25" customHeight="1">
      <c r="A8" s="538" t="s">
        <v>285</v>
      </c>
      <c r="B8" s="538"/>
      <c r="C8" s="538"/>
      <c r="D8" s="538"/>
      <c r="E8" s="538"/>
      <c r="F8" s="538"/>
    </row>
    <row r="9" spans="1:6" s="537" customFormat="1" ht="21.75" customHeight="1"/>
    <row r="10" spans="1:6" s="537" customFormat="1" ht="21.75" customHeight="1"/>
    <row r="11" spans="1:6" s="537" customFormat="1" ht="21.75" customHeight="1"/>
    <row r="12" spans="1:6" s="537" customFormat="1" ht="21.75" customHeight="1"/>
    <row r="13" spans="1:6" s="537" customFormat="1" ht="21.75" customHeight="1"/>
    <row r="14" spans="1:6" s="537" customFormat="1" ht="21.75" customHeight="1"/>
    <row r="15" spans="1:6" s="537" customFormat="1" ht="86.25" customHeight="1">
      <c r="A15" s="624" t="s">
        <v>0</v>
      </c>
      <c r="B15" s="624"/>
      <c r="C15" s="539"/>
      <c r="F15" s="539"/>
    </row>
    <row r="16" spans="1:6" s="537" customFormat="1" ht="12.75"/>
    <row r="17" spans="1:6" s="537" customFormat="1" ht="41.25" customHeight="1">
      <c r="A17" s="625" t="s">
        <v>631</v>
      </c>
      <c r="B17" s="625"/>
      <c r="C17" s="540"/>
      <c r="F17" s="540"/>
    </row>
    <row r="18" spans="1:6" s="537" customFormat="1" ht="24" customHeight="1">
      <c r="A18" s="541"/>
      <c r="B18" s="541"/>
      <c r="C18" s="541"/>
      <c r="D18" s="541"/>
      <c r="E18" s="541"/>
      <c r="F18" s="541"/>
    </row>
    <row r="19" spans="1:6" s="537" customFormat="1" ht="21" customHeight="1"/>
    <row r="20" spans="1:6" s="537" customFormat="1" ht="21" customHeight="1"/>
    <row r="21" spans="1:6" s="537" customFormat="1" ht="21" customHeight="1"/>
    <row r="22" spans="1:6" s="537" customFormat="1" ht="21" customHeight="1"/>
    <row r="23" spans="1:6" s="537" customFormat="1" ht="21" customHeight="1"/>
    <row r="24" spans="1:6" s="537" customFormat="1" ht="21" customHeight="1"/>
    <row r="25" spans="1:6" s="537" customFormat="1" ht="21" customHeight="1"/>
    <row r="26" spans="1:6" s="537" customFormat="1" ht="21" customHeight="1"/>
    <row r="27" spans="1:6" s="537" customFormat="1" ht="21" customHeight="1"/>
    <row r="28" spans="1:6" s="537" customFormat="1" ht="21" customHeight="1"/>
    <row r="29" spans="1:6" s="537" customFormat="1" ht="21" customHeight="1"/>
    <row r="30" spans="1:6" s="537" customFormat="1" ht="21" customHeight="1"/>
    <row r="31" spans="1:6" s="537" customFormat="1" ht="21" customHeight="1"/>
    <row r="32" spans="1:6" s="537" customFormat="1" ht="21" customHeight="1"/>
    <row r="33" spans="1:6" s="537" customFormat="1" ht="21" customHeight="1"/>
    <row r="34" spans="1:6" s="537" customFormat="1" ht="21" customHeight="1">
      <c r="A34" s="626" t="s">
        <v>659</v>
      </c>
      <c r="B34" s="626"/>
      <c r="C34" s="542"/>
      <c r="D34" s="542"/>
      <c r="E34" s="542"/>
      <c r="F34" s="542"/>
    </row>
    <row r="35" spans="1:6" ht="14.25" customHeight="1">
      <c r="C35" s="544"/>
      <c r="D35" s="544"/>
      <c r="E35" s="544"/>
      <c r="F35" s="544"/>
    </row>
    <row r="36" spans="1:6">
      <c r="C36" s="545"/>
      <c r="D36" s="545"/>
      <c r="E36" s="546"/>
      <c r="F36" s="544"/>
    </row>
  </sheetData>
  <mergeCells count="4">
    <mergeCell ref="A15:B15"/>
    <mergeCell ref="A17:B17"/>
    <mergeCell ref="A34:B34"/>
    <mergeCell ref="B6:B7"/>
  </mergeCells>
  <pageMargins left="0.70866141732283472" right="0.55000000000000004" top="0.74803149606299213" bottom="0.74803149606299213" header="0.31496062992125984" footer="0.31496062992125984"/>
  <pageSetup paperSize="9" fitToWidth="2" orientation="portrait" horizontalDpi="4294967293" verticalDpi="4294967293" r:id="rId1"/>
  <headerFooter differentFirst="1" alignWithMargins="0">
    <oddFooter>&amp;R&amp;P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K54"/>
  <sheetViews>
    <sheetView showGridLines="0" view="pageBreakPreview" topLeftCell="A31" zoomScale="90" zoomScaleNormal="100" zoomScaleSheetLayoutView="90" workbookViewId="0">
      <selection activeCell="B6" sqref="B6:B7"/>
    </sheetView>
  </sheetViews>
  <sheetFormatPr defaultRowHeight="15"/>
  <cols>
    <col min="1" max="1" width="19" customWidth="1"/>
    <col min="2" max="2" width="8.375" customWidth="1"/>
    <col min="3" max="3" width="9.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1" ht="29.25" customHeight="1">
      <c r="A1" s="672" t="str">
        <f>'Tab 8 i 9'!A1:F1</f>
        <v xml:space="preserve"> I. EMERYTURY I RENTY REALIZOWANE PRZEZ KRUS</v>
      </c>
      <c r="B1" s="672"/>
      <c r="C1" s="672"/>
      <c r="D1" s="672"/>
      <c r="E1" s="672"/>
      <c r="F1" s="672"/>
      <c r="G1" s="672"/>
      <c r="H1" s="672"/>
      <c r="I1" s="672"/>
      <c r="J1" s="672"/>
      <c r="K1" s="672"/>
    </row>
    <row r="3" spans="1:11" ht="32.25" customHeight="1">
      <c r="A3" s="695" t="s">
        <v>545</v>
      </c>
      <c r="B3" s="695"/>
      <c r="C3" s="695"/>
      <c r="D3" s="695"/>
      <c r="E3" s="695"/>
      <c r="F3" s="695"/>
      <c r="G3" s="695"/>
      <c r="H3" s="695"/>
      <c r="I3" s="695"/>
      <c r="J3" s="695"/>
      <c r="K3" s="695"/>
    </row>
    <row r="4" spans="1:11" ht="34.5" customHeight="1">
      <c r="A4" s="686" t="s">
        <v>15</v>
      </c>
      <c r="B4" s="684" t="s">
        <v>144</v>
      </c>
      <c r="C4" s="684"/>
      <c r="D4" s="684" t="s">
        <v>145</v>
      </c>
      <c r="E4" s="684"/>
      <c r="F4" s="684" t="s">
        <v>146</v>
      </c>
      <c r="G4" s="684"/>
      <c r="H4" s="696" t="s">
        <v>499</v>
      </c>
      <c r="I4" s="696"/>
      <c r="J4" s="684" t="s">
        <v>147</v>
      </c>
      <c r="K4" s="684"/>
    </row>
    <row r="5" spans="1:11" ht="36.75" customHeight="1">
      <c r="A5" s="691"/>
      <c r="B5" s="562" t="s">
        <v>149</v>
      </c>
      <c r="C5" s="562" t="s">
        <v>83</v>
      </c>
      <c r="D5" s="562" t="s">
        <v>148</v>
      </c>
      <c r="E5" s="562" t="s">
        <v>83</v>
      </c>
      <c r="F5" s="562" t="s">
        <v>149</v>
      </c>
      <c r="G5" s="562" t="s">
        <v>83</v>
      </c>
      <c r="H5" s="562" t="s">
        <v>150</v>
      </c>
      <c r="I5" s="562" t="s">
        <v>83</v>
      </c>
      <c r="J5" s="562" t="s">
        <v>149</v>
      </c>
      <c r="K5" s="562" t="s">
        <v>83</v>
      </c>
    </row>
    <row r="6" spans="1:11" ht="12" customHeight="1">
      <c r="A6" s="687"/>
      <c r="B6" s="688" t="str">
        <f>'Tab 8 i 9'!B19:F19</f>
        <v>III KWARTAŁ 2021 R.</v>
      </c>
      <c r="C6" s="689"/>
      <c r="D6" s="689"/>
      <c r="E6" s="689"/>
      <c r="F6" s="689"/>
      <c r="G6" s="689"/>
      <c r="H6" s="689"/>
      <c r="I6" s="689"/>
      <c r="J6" s="689"/>
      <c r="K6" s="690"/>
    </row>
    <row r="7" spans="1:11" ht="17.25" customHeight="1">
      <c r="A7" s="238" t="s">
        <v>73</v>
      </c>
      <c r="B7" s="245">
        <v>3797</v>
      </c>
      <c r="C7" s="246">
        <v>8600997.3000000007</v>
      </c>
      <c r="D7" s="245">
        <v>3106</v>
      </c>
      <c r="E7" s="246">
        <v>6871216.709999999</v>
      </c>
      <c r="F7" s="245">
        <v>316</v>
      </c>
      <c r="G7" s="246">
        <v>822066.27000000014</v>
      </c>
      <c r="H7" s="245">
        <v>3</v>
      </c>
      <c r="I7" s="246">
        <v>13136.82</v>
      </c>
      <c r="J7" s="245">
        <v>375</v>
      </c>
      <c r="K7" s="246">
        <v>907714.32</v>
      </c>
    </row>
    <row r="8" spans="1:11" ht="12" customHeight="1">
      <c r="A8" s="240" t="s">
        <v>77</v>
      </c>
      <c r="B8" s="241"/>
      <c r="C8" s="242"/>
      <c r="D8" s="241"/>
      <c r="E8" s="242"/>
      <c r="F8" s="241"/>
      <c r="G8" s="242"/>
      <c r="H8" s="241"/>
      <c r="I8" s="242"/>
      <c r="J8" s="241"/>
      <c r="K8" s="242"/>
    </row>
    <row r="9" spans="1:11" ht="17.25" customHeight="1">
      <c r="A9" s="240" t="s">
        <v>151</v>
      </c>
      <c r="B9" s="241">
        <v>43</v>
      </c>
      <c r="C9" s="242">
        <v>213570.99</v>
      </c>
      <c r="D9" s="241">
        <v>42</v>
      </c>
      <c r="E9" s="242">
        <v>208769.49</v>
      </c>
      <c r="F9" s="241">
        <v>1</v>
      </c>
      <c r="G9" s="242">
        <v>4801.5</v>
      </c>
      <c r="H9" s="229">
        <v>0</v>
      </c>
      <c r="I9" s="229">
        <v>0</v>
      </c>
      <c r="J9" s="229">
        <v>0</v>
      </c>
      <c r="K9" s="229">
        <v>0</v>
      </c>
    </row>
    <row r="10" spans="1:11" ht="12.75" customHeight="1">
      <c r="A10" s="240" t="s">
        <v>39</v>
      </c>
      <c r="B10" s="241"/>
      <c r="C10" s="242"/>
      <c r="D10" s="241"/>
      <c r="E10" s="242"/>
      <c r="F10" s="241"/>
      <c r="G10" s="242"/>
      <c r="H10" s="243"/>
      <c r="I10" s="243"/>
      <c r="J10" s="243"/>
      <c r="K10" s="243"/>
    </row>
    <row r="11" spans="1:11" ht="23.25">
      <c r="A11" s="244" t="s">
        <v>152</v>
      </c>
      <c r="B11" s="245">
        <v>3534</v>
      </c>
      <c r="C11" s="246">
        <v>7634090.2000000002</v>
      </c>
      <c r="D11" s="245">
        <v>2860</v>
      </c>
      <c r="E11" s="246">
        <v>5978899.2299999986</v>
      </c>
      <c r="F11" s="245">
        <v>311</v>
      </c>
      <c r="G11" s="246">
        <v>800387.77000000014</v>
      </c>
      <c r="H11" s="245">
        <v>3</v>
      </c>
      <c r="I11" s="246">
        <v>13136.82</v>
      </c>
      <c r="J11" s="245">
        <v>363</v>
      </c>
      <c r="K11" s="246">
        <v>854803.2</v>
      </c>
    </row>
    <row r="12" spans="1:11" ht="17.25" customHeight="1">
      <c r="A12" s="240" t="s">
        <v>153</v>
      </c>
      <c r="B12" s="241">
        <v>85</v>
      </c>
      <c r="C12" s="242">
        <v>191178.96</v>
      </c>
      <c r="D12" s="241">
        <v>51</v>
      </c>
      <c r="E12" s="242">
        <v>94999.52</v>
      </c>
      <c r="F12" s="241">
        <v>28</v>
      </c>
      <c r="G12" s="242">
        <v>80447.610000000015</v>
      </c>
      <c r="H12" s="229">
        <v>0</v>
      </c>
      <c r="I12" s="229">
        <v>0</v>
      </c>
      <c r="J12" s="241">
        <v>7</v>
      </c>
      <c r="K12" s="242">
        <v>15731.829999999998</v>
      </c>
    </row>
    <row r="13" spans="1:11" ht="17.25" customHeight="1">
      <c r="A13" s="240" t="s">
        <v>154</v>
      </c>
      <c r="B13" s="241">
        <v>49</v>
      </c>
      <c r="C13" s="242">
        <v>144461.28</v>
      </c>
      <c r="D13" s="241">
        <v>22</v>
      </c>
      <c r="E13" s="242">
        <v>77120.69</v>
      </c>
      <c r="F13" s="241">
        <v>24</v>
      </c>
      <c r="G13" s="242">
        <v>56363.62000000001</v>
      </c>
      <c r="H13" s="229">
        <v>0</v>
      </c>
      <c r="I13" s="229">
        <v>0</v>
      </c>
      <c r="J13" s="241">
        <v>2</v>
      </c>
      <c r="K13" s="242">
        <v>10976.97</v>
      </c>
    </row>
    <row r="14" spans="1:11" ht="17.25" customHeight="1">
      <c r="A14" s="240" t="s">
        <v>155</v>
      </c>
      <c r="B14" s="229">
        <v>0</v>
      </c>
      <c r="C14" s="229">
        <v>0</v>
      </c>
      <c r="D14" s="229">
        <v>0</v>
      </c>
      <c r="E14" s="229">
        <v>0</v>
      </c>
      <c r="F14" s="229">
        <v>0</v>
      </c>
      <c r="G14" s="229">
        <v>0</v>
      </c>
      <c r="H14" s="229">
        <v>0</v>
      </c>
      <c r="I14" s="229">
        <v>0</v>
      </c>
      <c r="J14" s="229">
        <v>0</v>
      </c>
      <c r="K14" s="229">
        <v>0</v>
      </c>
    </row>
    <row r="15" spans="1:11" ht="17.25" customHeight="1">
      <c r="A15" s="240" t="s">
        <v>156</v>
      </c>
      <c r="B15" s="229">
        <v>0</v>
      </c>
      <c r="C15" s="229">
        <v>0</v>
      </c>
      <c r="D15" s="229">
        <v>0</v>
      </c>
      <c r="E15" s="229">
        <v>0</v>
      </c>
      <c r="F15" s="229">
        <v>0</v>
      </c>
      <c r="G15" s="229">
        <v>0</v>
      </c>
      <c r="H15" s="229">
        <v>0</v>
      </c>
      <c r="I15" s="229">
        <v>0</v>
      </c>
      <c r="J15" s="229">
        <v>0</v>
      </c>
      <c r="K15" s="229">
        <v>0</v>
      </c>
    </row>
    <row r="16" spans="1:11" ht="17.25" customHeight="1">
      <c r="A16" s="240" t="s">
        <v>157</v>
      </c>
      <c r="B16" s="229">
        <v>0</v>
      </c>
      <c r="C16" s="229">
        <v>0</v>
      </c>
      <c r="D16" s="229">
        <v>0</v>
      </c>
      <c r="E16" s="229">
        <v>0</v>
      </c>
      <c r="F16" s="229">
        <v>0</v>
      </c>
      <c r="G16" s="229">
        <v>0</v>
      </c>
      <c r="H16" s="229">
        <v>0</v>
      </c>
      <c r="I16" s="247">
        <v>0</v>
      </c>
      <c r="J16" s="229">
        <v>0</v>
      </c>
      <c r="K16" s="229">
        <v>0</v>
      </c>
    </row>
    <row r="17" spans="1:11" ht="17.25" customHeight="1">
      <c r="A17" s="240" t="s">
        <v>158</v>
      </c>
      <c r="B17" s="241">
        <v>1</v>
      </c>
      <c r="C17" s="242">
        <v>4630.0499999999993</v>
      </c>
      <c r="D17" s="229">
        <v>0</v>
      </c>
      <c r="E17" s="229">
        <v>0</v>
      </c>
      <c r="F17" s="241">
        <v>1</v>
      </c>
      <c r="G17" s="242">
        <v>4630.0499999999993</v>
      </c>
      <c r="H17" s="229">
        <v>0</v>
      </c>
      <c r="I17" s="229">
        <v>0</v>
      </c>
      <c r="J17" s="229">
        <v>0</v>
      </c>
      <c r="K17" s="229">
        <v>0</v>
      </c>
    </row>
    <row r="18" spans="1:11" ht="17.25" customHeight="1">
      <c r="A18" s="240" t="s">
        <v>159</v>
      </c>
      <c r="B18" s="229">
        <v>0</v>
      </c>
      <c r="C18" s="229">
        <v>0</v>
      </c>
      <c r="D18" s="229">
        <v>0</v>
      </c>
      <c r="E18" s="229">
        <v>0</v>
      </c>
      <c r="F18" s="229">
        <v>0</v>
      </c>
      <c r="G18" s="229">
        <v>0</v>
      </c>
      <c r="H18" s="229">
        <v>0</v>
      </c>
      <c r="I18" s="229">
        <v>0</v>
      </c>
      <c r="J18" s="229">
        <v>0</v>
      </c>
      <c r="K18" s="229">
        <v>0</v>
      </c>
    </row>
    <row r="19" spans="1:11" ht="17.25" customHeight="1">
      <c r="A19" s="240" t="s">
        <v>160</v>
      </c>
      <c r="B19" s="229">
        <v>0</v>
      </c>
      <c r="C19" s="229">
        <v>0</v>
      </c>
      <c r="D19" s="229">
        <v>0</v>
      </c>
      <c r="E19" s="229">
        <v>0</v>
      </c>
      <c r="F19" s="229">
        <v>0</v>
      </c>
      <c r="G19" s="229">
        <v>0</v>
      </c>
      <c r="H19" s="229">
        <v>0</v>
      </c>
      <c r="I19" s="229">
        <v>0</v>
      </c>
      <c r="J19" s="229">
        <v>0</v>
      </c>
      <c r="K19" s="229">
        <v>0</v>
      </c>
    </row>
    <row r="20" spans="1:11" ht="17.25" customHeight="1">
      <c r="A20" s="240" t="s">
        <v>161</v>
      </c>
      <c r="B20" s="229">
        <v>0</v>
      </c>
      <c r="C20" s="229">
        <v>0</v>
      </c>
      <c r="D20" s="229">
        <v>0</v>
      </c>
      <c r="E20" s="229">
        <v>0</v>
      </c>
      <c r="F20" s="229">
        <v>0</v>
      </c>
      <c r="G20" s="229">
        <v>0</v>
      </c>
      <c r="H20" s="229">
        <v>0</v>
      </c>
      <c r="I20" s="247">
        <v>0</v>
      </c>
      <c r="J20" s="229">
        <v>0</v>
      </c>
      <c r="K20" s="229">
        <v>0</v>
      </c>
    </row>
    <row r="21" spans="1:11" ht="17.25" customHeight="1">
      <c r="A21" s="240" t="s">
        <v>162</v>
      </c>
      <c r="B21" s="241">
        <v>23</v>
      </c>
      <c r="C21" s="242">
        <v>80676.559999999983</v>
      </c>
      <c r="D21" s="241">
        <v>18</v>
      </c>
      <c r="E21" s="242">
        <v>72603.739999999991</v>
      </c>
      <c r="F21" s="241">
        <v>4</v>
      </c>
      <c r="G21" s="242">
        <v>8001.8099999999995</v>
      </c>
      <c r="H21" s="229">
        <v>0</v>
      </c>
      <c r="I21" s="229">
        <v>0</v>
      </c>
      <c r="J21" s="241">
        <v>1</v>
      </c>
      <c r="K21" s="242">
        <v>71.010000000000005</v>
      </c>
    </row>
    <row r="22" spans="1:11" ht="17.25" customHeight="1">
      <c r="A22" s="240" t="s">
        <v>163</v>
      </c>
      <c r="B22" s="229">
        <v>0</v>
      </c>
      <c r="C22" s="229">
        <v>0</v>
      </c>
      <c r="D22" s="229">
        <v>0</v>
      </c>
      <c r="E22" s="229">
        <v>0</v>
      </c>
      <c r="F22" s="229">
        <v>0</v>
      </c>
      <c r="G22" s="229">
        <v>0</v>
      </c>
      <c r="H22" s="229">
        <v>0</v>
      </c>
      <c r="I22" s="229">
        <v>0</v>
      </c>
      <c r="J22" s="229">
        <v>0</v>
      </c>
      <c r="K22" s="229">
        <v>0</v>
      </c>
    </row>
    <row r="23" spans="1:11" ht="17.25" customHeight="1">
      <c r="A23" s="240" t="s">
        <v>164</v>
      </c>
      <c r="B23" s="241">
        <v>18</v>
      </c>
      <c r="C23" s="242">
        <v>63645.929999999993</v>
      </c>
      <c r="D23" s="241">
        <v>9</v>
      </c>
      <c r="E23" s="242">
        <v>36399.899999999994</v>
      </c>
      <c r="F23" s="241">
        <v>5</v>
      </c>
      <c r="G23" s="242">
        <v>17642.670000000002</v>
      </c>
      <c r="H23" s="229">
        <v>0</v>
      </c>
      <c r="I23" s="229">
        <v>0</v>
      </c>
      <c r="J23" s="241">
        <v>4</v>
      </c>
      <c r="K23" s="242">
        <v>9603.36</v>
      </c>
    </row>
    <row r="24" spans="1:11" ht="17.25" customHeight="1">
      <c r="A24" s="240" t="s">
        <v>165</v>
      </c>
      <c r="B24" s="241">
        <v>7</v>
      </c>
      <c r="C24" s="242">
        <v>22322.37</v>
      </c>
      <c r="D24" s="241">
        <v>6</v>
      </c>
      <c r="E24" s="242">
        <v>20976.09</v>
      </c>
      <c r="F24" s="229">
        <v>0</v>
      </c>
      <c r="G24" s="229">
        <v>0</v>
      </c>
      <c r="H24" s="229">
        <v>0</v>
      </c>
      <c r="I24" s="229">
        <v>0</v>
      </c>
      <c r="J24" s="241">
        <v>1</v>
      </c>
      <c r="K24" s="242">
        <v>1346.28</v>
      </c>
    </row>
    <row r="25" spans="1:11" ht="17.25" customHeight="1">
      <c r="A25" s="240" t="s">
        <v>166</v>
      </c>
      <c r="B25" s="241">
        <v>9</v>
      </c>
      <c r="C25" s="242">
        <v>30297.219999999998</v>
      </c>
      <c r="D25" s="241">
        <v>4</v>
      </c>
      <c r="E25" s="242">
        <v>18574.809999999998</v>
      </c>
      <c r="F25" s="241">
        <v>4</v>
      </c>
      <c r="G25" s="242">
        <v>7969.77</v>
      </c>
      <c r="H25" s="229">
        <v>0</v>
      </c>
      <c r="I25" s="229">
        <v>0</v>
      </c>
      <c r="J25" s="241">
        <v>1</v>
      </c>
      <c r="K25" s="242">
        <v>3752.6400000000003</v>
      </c>
    </row>
    <row r="26" spans="1:11" ht="17.25" customHeight="1">
      <c r="A26" s="240" t="s">
        <v>167</v>
      </c>
      <c r="B26" s="229">
        <v>0</v>
      </c>
      <c r="C26" s="229">
        <v>0</v>
      </c>
      <c r="D26" s="229">
        <v>0</v>
      </c>
      <c r="E26" s="229">
        <v>0</v>
      </c>
      <c r="F26" s="229">
        <v>0</v>
      </c>
      <c r="G26" s="229">
        <v>0</v>
      </c>
      <c r="H26" s="229">
        <v>0</v>
      </c>
      <c r="I26" s="229">
        <v>0</v>
      </c>
      <c r="J26" s="229">
        <v>0</v>
      </c>
      <c r="K26" s="229">
        <v>0</v>
      </c>
    </row>
    <row r="27" spans="1:11" ht="17.25" customHeight="1">
      <c r="A27" s="240" t="s">
        <v>168</v>
      </c>
      <c r="B27" s="229">
        <v>0</v>
      </c>
      <c r="C27" s="229">
        <v>0</v>
      </c>
      <c r="D27" s="229">
        <v>0</v>
      </c>
      <c r="E27" s="229">
        <v>0</v>
      </c>
      <c r="F27" s="229">
        <v>0</v>
      </c>
      <c r="G27" s="229">
        <v>0</v>
      </c>
      <c r="H27" s="229">
        <v>0</v>
      </c>
      <c r="I27" s="229">
        <v>0</v>
      </c>
      <c r="J27" s="229">
        <v>0</v>
      </c>
      <c r="K27" s="229">
        <v>0</v>
      </c>
    </row>
    <row r="28" spans="1:11" ht="17.25" customHeight="1">
      <c r="A28" s="240" t="s">
        <v>169</v>
      </c>
      <c r="B28" s="241">
        <v>2</v>
      </c>
      <c r="C28" s="242">
        <v>7191.7800000000007</v>
      </c>
      <c r="D28" s="229">
        <v>0</v>
      </c>
      <c r="E28" s="229">
        <v>0</v>
      </c>
      <c r="F28" s="241">
        <v>1</v>
      </c>
      <c r="G28" s="242">
        <v>3439.1400000000003</v>
      </c>
      <c r="H28" s="229">
        <v>0</v>
      </c>
      <c r="I28" s="229">
        <v>0</v>
      </c>
      <c r="J28" s="241">
        <v>1</v>
      </c>
      <c r="K28" s="242">
        <v>3752.6400000000003</v>
      </c>
    </row>
    <row r="29" spans="1:11" ht="17.25" customHeight="1">
      <c r="A29" s="240" t="s">
        <v>170</v>
      </c>
      <c r="B29" s="241">
        <v>1</v>
      </c>
      <c r="C29" s="242">
        <v>319.77</v>
      </c>
      <c r="D29" s="229">
        <v>0</v>
      </c>
      <c r="E29" s="229">
        <v>0</v>
      </c>
      <c r="F29" s="229">
        <v>0</v>
      </c>
      <c r="G29" s="229">
        <v>0</v>
      </c>
      <c r="H29" s="229">
        <v>0</v>
      </c>
      <c r="I29" s="229">
        <v>0</v>
      </c>
      <c r="J29" s="241">
        <v>1</v>
      </c>
      <c r="K29" s="242">
        <v>319.77</v>
      </c>
    </row>
    <row r="30" spans="1:11" ht="17.25" customHeight="1">
      <c r="A30" s="240" t="s">
        <v>171</v>
      </c>
      <c r="B30" s="241">
        <v>1</v>
      </c>
      <c r="C30" s="242">
        <v>3752.6400000000003</v>
      </c>
      <c r="D30" s="229">
        <v>0</v>
      </c>
      <c r="E30" s="229">
        <v>0</v>
      </c>
      <c r="F30" s="229">
        <v>0</v>
      </c>
      <c r="G30" s="229">
        <v>0</v>
      </c>
      <c r="H30" s="229">
        <v>0</v>
      </c>
      <c r="I30" s="229">
        <v>0</v>
      </c>
      <c r="J30" s="241">
        <v>1</v>
      </c>
      <c r="K30" s="242">
        <v>3752.6400000000003</v>
      </c>
    </row>
    <row r="31" spans="1:11" ht="17.25" customHeight="1">
      <c r="A31" s="240" t="s">
        <v>172</v>
      </c>
      <c r="B31" s="229">
        <v>0</v>
      </c>
      <c r="C31" s="229">
        <v>0</v>
      </c>
      <c r="D31" s="229">
        <v>0</v>
      </c>
      <c r="E31" s="229">
        <v>0</v>
      </c>
      <c r="F31" s="229">
        <v>0</v>
      </c>
      <c r="G31" s="229">
        <v>0</v>
      </c>
      <c r="H31" s="229">
        <v>0</v>
      </c>
      <c r="I31" s="229">
        <v>0</v>
      </c>
      <c r="J31" s="229">
        <v>0</v>
      </c>
      <c r="K31" s="229">
        <v>0</v>
      </c>
    </row>
    <row r="32" spans="1:11" ht="17.25" customHeight="1">
      <c r="A32" s="240" t="s">
        <v>173</v>
      </c>
      <c r="B32" s="241">
        <v>3272</v>
      </c>
      <c r="C32" s="242">
        <v>6843890.0600000005</v>
      </c>
      <c r="D32" s="241">
        <v>2713</v>
      </c>
      <c r="E32" s="242">
        <v>5513624.8399999999</v>
      </c>
      <c r="F32" s="241">
        <v>227</v>
      </c>
      <c r="G32" s="242">
        <v>560862.63</v>
      </c>
      <c r="H32" s="241">
        <v>3</v>
      </c>
      <c r="I32" s="242">
        <v>13136.82</v>
      </c>
      <c r="J32" s="241">
        <v>332</v>
      </c>
      <c r="K32" s="242">
        <v>769402.59</v>
      </c>
    </row>
    <row r="33" spans="1:11" ht="17.25" customHeight="1">
      <c r="A33" s="240" t="s">
        <v>174</v>
      </c>
      <c r="B33" s="241">
        <v>7</v>
      </c>
      <c r="C33" s="242">
        <v>18340.29</v>
      </c>
      <c r="D33" s="229">
        <v>0</v>
      </c>
      <c r="E33" s="229">
        <v>0</v>
      </c>
      <c r="F33" s="241">
        <v>7</v>
      </c>
      <c r="G33" s="242">
        <v>18340.29</v>
      </c>
      <c r="H33" s="229">
        <v>0</v>
      </c>
      <c r="I33" s="229">
        <v>0</v>
      </c>
      <c r="J33" s="229">
        <v>0</v>
      </c>
      <c r="K33" s="229">
        <v>0</v>
      </c>
    </row>
    <row r="34" spans="1:11" ht="17.25" customHeight="1">
      <c r="A34" s="240" t="s">
        <v>175</v>
      </c>
      <c r="B34" s="229">
        <v>0</v>
      </c>
      <c r="C34" s="229">
        <v>0</v>
      </c>
      <c r="D34" s="229">
        <v>0</v>
      </c>
      <c r="E34" s="229">
        <v>0</v>
      </c>
      <c r="F34" s="229">
        <v>0</v>
      </c>
      <c r="G34" s="229">
        <v>0</v>
      </c>
      <c r="H34" s="229">
        <v>0</v>
      </c>
      <c r="I34" s="229">
        <v>0</v>
      </c>
      <c r="J34" s="229">
        <v>0</v>
      </c>
      <c r="K34" s="229">
        <v>0</v>
      </c>
    </row>
    <row r="35" spans="1:11" ht="17.25" customHeight="1">
      <c r="A35" s="240" t="s">
        <v>176</v>
      </c>
      <c r="B35" s="229">
        <v>0</v>
      </c>
      <c r="C35" s="229">
        <v>0</v>
      </c>
      <c r="D35" s="229">
        <v>0</v>
      </c>
      <c r="E35" s="229">
        <v>0</v>
      </c>
      <c r="F35" s="229">
        <v>0</v>
      </c>
      <c r="G35" s="229">
        <v>0</v>
      </c>
      <c r="H35" s="229">
        <v>0</v>
      </c>
      <c r="I35" s="229">
        <v>0</v>
      </c>
      <c r="J35" s="229">
        <v>0</v>
      </c>
      <c r="K35" s="229">
        <v>0</v>
      </c>
    </row>
    <row r="36" spans="1:11" ht="17.25" customHeight="1">
      <c r="A36" s="240" t="s">
        <v>177</v>
      </c>
      <c r="B36" s="241">
        <v>2</v>
      </c>
      <c r="C36" s="242">
        <v>6888.1399999999994</v>
      </c>
      <c r="D36" s="229">
        <v>0</v>
      </c>
      <c r="E36" s="229">
        <v>0</v>
      </c>
      <c r="F36" s="229">
        <v>0</v>
      </c>
      <c r="G36" s="229">
        <v>0</v>
      </c>
      <c r="H36" s="229">
        <v>0</v>
      </c>
      <c r="I36" s="229">
        <v>0</v>
      </c>
      <c r="J36" s="241">
        <v>2</v>
      </c>
      <c r="K36" s="242">
        <v>6888.1399999999994</v>
      </c>
    </row>
    <row r="37" spans="1:11" ht="17.25" customHeight="1">
      <c r="A37" s="240" t="s">
        <v>178</v>
      </c>
      <c r="B37" s="229">
        <v>0</v>
      </c>
      <c r="C37" s="229">
        <v>0</v>
      </c>
      <c r="D37" s="229">
        <v>0</v>
      </c>
      <c r="E37" s="229">
        <v>0</v>
      </c>
      <c r="F37" s="229">
        <v>0</v>
      </c>
      <c r="G37" s="229">
        <v>0</v>
      </c>
      <c r="H37" s="229">
        <v>0</v>
      </c>
      <c r="I37" s="229">
        <v>0</v>
      </c>
      <c r="J37" s="229">
        <v>0</v>
      </c>
      <c r="K37" s="229">
        <v>0</v>
      </c>
    </row>
    <row r="38" spans="1:11" ht="17.25" customHeight="1">
      <c r="A38" s="240" t="s">
        <v>179</v>
      </c>
      <c r="B38" s="241">
        <v>1</v>
      </c>
      <c r="C38" s="242">
        <v>8596.7999999999993</v>
      </c>
      <c r="D38" s="241">
        <v>1</v>
      </c>
      <c r="E38" s="242">
        <v>4102.7699999999995</v>
      </c>
      <c r="F38" s="229">
        <v>0</v>
      </c>
      <c r="G38" s="242">
        <v>4494.03</v>
      </c>
      <c r="H38" s="229">
        <v>0</v>
      </c>
      <c r="I38" s="229">
        <v>0</v>
      </c>
      <c r="J38" s="229">
        <v>0</v>
      </c>
      <c r="K38" s="229">
        <v>0</v>
      </c>
    </row>
    <row r="39" spans="1:11" ht="17.25" customHeight="1">
      <c r="A39" s="240" t="s">
        <v>180</v>
      </c>
      <c r="B39" s="241">
        <v>14</v>
      </c>
      <c r="C39" s="242">
        <v>36778.950000000004</v>
      </c>
      <c r="D39" s="241">
        <v>5</v>
      </c>
      <c r="E39" s="242">
        <v>11395.92</v>
      </c>
      <c r="F39" s="241">
        <v>6</v>
      </c>
      <c r="G39" s="242">
        <v>21903.27</v>
      </c>
      <c r="H39" s="229">
        <v>0</v>
      </c>
      <c r="I39" s="229">
        <v>0</v>
      </c>
      <c r="J39" s="241">
        <v>3</v>
      </c>
      <c r="K39" s="242">
        <v>3479.76</v>
      </c>
    </row>
    <row r="40" spans="1:11" ht="17.25" customHeight="1">
      <c r="A40" s="240" t="s">
        <v>181</v>
      </c>
      <c r="B40" s="229">
        <v>0</v>
      </c>
      <c r="C40" s="229">
        <v>0</v>
      </c>
      <c r="D40" s="229">
        <v>0</v>
      </c>
      <c r="E40" s="229">
        <v>0</v>
      </c>
      <c r="F40" s="229">
        <v>0</v>
      </c>
      <c r="G40" s="229">
        <v>0</v>
      </c>
      <c r="H40" s="229">
        <v>0</v>
      </c>
      <c r="I40" s="229">
        <v>0</v>
      </c>
      <c r="J40" s="229">
        <v>0</v>
      </c>
      <c r="K40" s="229">
        <v>0</v>
      </c>
    </row>
    <row r="41" spans="1:11" ht="17.25" customHeight="1">
      <c r="A41" s="240" t="s">
        <v>182</v>
      </c>
      <c r="B41" s="241">
        <v>30</v>
      </c>
      <c r="C41" s="242">
        <v>128998.59000000003</v>
      </c>
      <c r="D41" s="241">
        <v>22</v>
      </c>
      <c r="E41" s="242">
        <v>97355.640000000014</v>
      </c>
      <c r="F41" s="241">
        <v>3</v>
      </c>
      <c r="G41" s="242">
        <v>12540.24</v>
      </c>
      <c r="H41" s="229">
        <v>0</v>
      </c>
      <c r="I41" s="229">
        <v>0</v>
      </c>
      <c r="J41" s="241">
        <v>5</v>
      </c>
      <c r="K41" s="242">
        <v>19102.71</v>
      </c>
    </row>
    <row r="42" spans="1:11" ht="17.25" customHeight="1">
      <c r="A42" s="240" t="s">
        <v>183</v>
      </c>
      <c r="B42" s="241">
        <v>13</v>
      </c>
      <c r="C42" s="242">
        <v>42120.81</v>
      </c>
      <c r="D42" s="241">
        <v>10</v>
      </c>
      <c r="E42" s="242">
        <v>31745.309999999998</v>
      </c>
      <c r="F42" s="241">
        <v>1</v>
      </c>
      <c r="G42" s="242">
        <v>3752.6400000000003</v>
      </c>
      <c r="H42" s="229">
        <v>0</v>
      </c>
      <c r="I42" s="229">
        <v>0</v>
      </c>
      <c r="J42" s="241">
        <v>2</v>
      </c>
      <c r="K42" s="242">
        <v>6622.86</v>
      </c>
    </row>
    <row r="43" spans="1:11" ht="34.5">
      <c r="A43" s="244" t="s">
        <v>184</v>
      </c>
      <c r="B43" s="245">
        <v>263</v>
      </c>
      <c r="C43" s="246">
        <v>966907.1</v>
      </c>
      <c r="D43" s="245">
        <v>246</v>
      </c>
      <c r="E43" s="246">
        <v>892317.48</v>
      </c>
      <c r="F43" s="245">
        <v>5</v>
      </c>
      <c r="G43" s="246">
        <v>21678.5</v>
      </c>
      <c r="H43" s="248">
        <v>0</v>
      </c>
      <c r="I43" s="248">
        <v>0</v>
      </c>
      <c r="J43" s="245">
        <v>12</v>
      </c>
      <c r="K43" s="246">
        <v>52911.12000000001</v>
      </c>
    </row>
    <row r="44" spans="1:11" ht="17.25" customHeight="1">
      <c r="A44" s="240" t="s">
        <v>185</v>
      </c>
      <c r="B44" s="241">
        <v>64</v>
      </c>
      <c r="C44" s="242">
        <v>151153.20000000001</v>
      </c>
      <c r="D44" s="241">
        <v>62</v>
      </c>
      <c r="E44" s="242">
        <v>142133.67000000001</v>
      </c>
      <c r="F44" s="241">
        <v>2</v>
      </c>
      <c r="G44" s="242">
        <v>9019.5300000000007</v>
      </c>
      <c r="H44" s="229">
        <v>0</v>
      </c>
      <c r="I44" s="229">
        <v>0</v>
      </c>
      <c r="J44" s="229">
        <v>0</v>
      </c>
      <c r="K44" s="229">
        <v>0</v>
      </c>
    </row>
    <row r="45" spans="1:11" ht="17.25" customHeight="1">
      <c r="A45" s="240" t="s">
        <v>591</v>
      </c>
      <c r="B45" s="229">
        <v>0</v>
      </c>
      <c r="C45" s="229">
        <v>0</v>
      </c>
      <c r="D45" s="229">
        <v>0</v>
      </c>
      <c r="E45" s="229">
        <v>0</v>
      </c>
      <c r="F45" s="229">
        <v>0</v>
      </c>
      <c r="G45" s="229">
        <v>0</v>
      </c>
      <c r="H45" s="229">
        <v>0</v>
      </c>
      <c r="I45" s="229">
        <v>0</v>
      </c>
      <c r="J45" s="229">
        <v>0</v>
      </c>
      <c r="K45" s="229">
        <v>0</v>
      </c>
    </row>
    <row r="46" spans="1:11" ht="17.25" customHeight="1">
      <c r="A46" s="240" t="s">
        <v>186</v>
      </c>
      <c r="B46" s="241">
        <v>82</v>
      </c>
      <c r="C46" s="242">
        <v>330028.89999999997</v>
      </c>
      <c r="D46" s="241">
        <v>78</v>
      </c>
      <c r="E46" s="242">
        <v>312730.36</v>
      </c>
      <c r="F46" s="241">
        <v>1</v>
      </c>
      <c r="G46" s="242">
        <v>4602.66</v>
      </c>
      <c r="H46" s="229">
        <v>0</v>
      </c>
      <c r="I46" s="229">
        <v>0</v>
      </c>
      <c r="J46" s="241">
        <v>3</v>
      </c>
      <c r="K46" s="242">
        <v>12695.880000000001</v>
      </c>
    </row>
    <row r="47" spans="1:11" ht="17.25" customHeight="1">
      <c r="A47" s="240" t="s">
        <v>187</v>
      </c>
      <c r="B47" s="229">
        <v>0</v>
      </c>
      <c r="C47" s="229">
        <v>0</v>
      </c>
      <c r="D47" s="229">
        <v>0</v>
      </c>
      <c r="E47" s="229">
        <v>0</v>
      </c>
      <c r="F47" s="229">
        <v>0</v>
      </c>
      <c r="G47" s="229">
        <v>0</v>
      </c>
      <c r="H47" s="229">
        <v>0</v>
      </c>
      <c r="I47" s="229">
        <v>0</v>
      </c>
      <c r="J47" s="229">
        <v>0</v>
      </c>
      <c r="K47" s="229">
        <v>0</v>
      </c>
    </row>
    <row r="48" spans="1:11" ht="17.25" customHeight="1">
      <c r="A48" s="240" t="s">
        <v>188</v>
      </c>
      <c r="B48" s="229">
        <v>0</v>
      </c>
      <c r="C48" s="229">
        <v>0</v>
      </c>
      <c r="D48" s="229">
        <v>0</v>
      </c>
      <c r="E48" s="229">
        <v>0</v>
      </c>
      <c r="F48" s="229">
        <v>0</v>
      </c>
      <c r="G48" s="229">
        <v>0</v>
      </c>
      <c r="H48" s="229">
        <v>0</v>
      </c>
      <c r="I48" s="229">
        <v>0</v>
      </c>
      <c r="J48" s="229">
        <v>0</v>
      </c>
      <c r="K48" s="229">
        <v>0</v>
      </c>
    </row>
    <row r="49" spans="1:11" ht="17.25" customHeight="1">
      <c r="A49" s="240" t="s">
        <v>189</v>
      </c>
      <c r="B49" s="229">
        <v>0</v>
      </c>
      <c r="C49" s="229">
        <v>0</v>
      </c>
      <c r="D49" s="229">
        <v>0</v>
      </c>
      <c r="E49" s="229">
        <v>0</v>
      </c>
      <c r="F49" s="229">
        <v>0</v>
      </c>
      <c r="G49" s="229">
        <v>0</v>
      </c>
      <c r="H49" s="229">
        <v>0</v>
      </c>
      <c r="I49" s="229">
        <v>0</v>
      </c>
      <c r="J49" s="229">
        <v>0</v>
      </c>
      <c r="K49" s="229">
        <v>0</v>
      </c>
    </row>
    <row r="50" spans="1:11" ht="17.25" customHeight="1">
      <c r="A50" s="240" t="s">
        <v>191</v>
      </c>
      <c r="B50" s="229">
        <v>0</v>
      </c>
      <c r="C50" s="229">
        <v>0</v>
      </c>
      <c r="D50" s="229">
        <v>0</v>
      </c>
      <c r="E50" s="229">
        <v>0</v>
      </c>
      <c r="F50" s="229">
        <v>0</v>
      </c>
      <c r="G50" s="229">
        <v>0</v>
      </c>
      <c r="H50" s="229">
        <v>0</v>
      </c>
      <c r="I50" s="229">
        <v>0</v>
      </c>
      <c r="J50" s="229">
        <v>0</v>
      </c>
      <c r="K50" s="229">
        <v>0</v>
      </c>
    </row>
    <row r="51" spans="1:11" ht="17.25" customHeight="1">
      <c r="A51" s="240" t="s">
        <v>190</v>
      </c>
      <c r="B51" s="229">
        <v>0</v>
      </c>
      <c r="C51" s="229">
        <v>0</v>
      </c>
      <c r="D51" s="229">
        <v>0</v>
      </c>
      <c r="E51" s="229">
        <v>0</v>
      </c>
      <c r="F51" s="229">
        <v>0</v>
      </c>
      <c r="G51" s="229">
        <v>0</v>
      </c>
      <c r="H51" s="229">
        <v>0</v>
      </c>
      <c r="I51" s="229">
        <v>0</v>
      </c>
      <c r="J51" s="229">
        <v>0</v>
      </c>
      <c r="K51" s="229">
        <v>0</v>
      </c>
    </row>
    <row r="52" spans="1:11" ht="17.25" customHeight="1">
      <c r="A52" s="240" t="s">
        <v>592</v>
      </c>
      <c r="B52" s="229">
        <v>0</v>
      </c>
      <c r="C52" s="229">
        <v>0</v>
      </c>
      <c r="D52" s="229">
        <v>0</v>
      </c>
      <c r="E52" s="229">
        <v>0</v>
      </c>
      <c r="F52" s="229">
        <v>0</v>
      </c>
      <c r="G52" s="229">
        <v>0</v>
      </c>
      <c r="H52" s="229">
        <v>0</v>
      </c>
      <c r="I52" s="229">
        <v>0</v>
      </c>
      <c r="J52" s="229">
        <v>0</v>
      </c>
      <c r="K52" s="229">
        <v>0</v>
      </c>
    </row>
    <row r="53" spans="1:11" ht="17.25" customHeight="1">
      <c r="A53" s="240" t="s">
        <v>192</v>
      </c>
      <c r="B53" s="241">
        <v>7</v>
      </c>
      <c r="C53" s="242">
        <v>21091.710000000003</v>
      </c>
      <c r="D53" s="241">
        <v>2</v>
      </c>
      <c r="E53" s="242">
        <v>2017.1399999999999</v>
      </c>
      <c r="F53" s="241">
        <v>1</v>
      </c>
      <c r="G53" s="242">
        <v>2813.13</v>
      </c>
      <c r="H53" s="229">
        <v>0</v>
      </c>
      <c r="I53" s="229">
        <v>0</v>
      </c>
      <c r="J53" s="241">
        <v>4</v>
      </c>
      <c r="K53" s="242">
        <v>16261.440000000002</v>
      </c>
    </row>
    <row r="54" spans="1:11" ht="17.25" customHeight="1">
      <c r="A54" s="249" t="s">
        <v>193</v>
      </c>
      <c r="B54" s="250">
        <v>111</v>
      </c>
      <c r="C54" s="251">
        <v>464633.29</v>
      </c>
      <c r="D54" s="250">
        <v>104</v>
      </c>
      <c r="E54" s="251">
        <v>435436.31</v>
      </c>
      <c r="F54" s="250">
        <v>1</v>
      </c>
      <c r="G54" s="251">
        <v>5243.18</v>
      </c>
      <c r="H54" s="236">
        <v>0</v>
      </c>
      <c r="I54" s="236">
        <v>0</v>
      </c>
      <c r="J54" s="250">
        <v>5</v>
      </c>
      <c r="K54" s="251">
        <v>23953.800000000003</v>
      </c>
    </row>
  </sheetData>
  <mergeCells count="9">
    <mergeCell ref="B6:K6"/>
    <mergeCell ref="A4:A6"/>
    <mergeCell ref="A1:K1"/>
    <mergeCell ref="A3:K3"/>
    <mergeCell ref="B4:C4"/>
    <mergeCell ref="D4:E4"/>
    <mergeCell ref="F4:G4"/>
    <mergeCell ref="H4:I4"/>
    <mergeCell ref="J4:K4"/>
  </mergeCells>
  <printOptions horizontalCentered="1"/>
  <pageMargins left="0.51181102362204722" right="0.51181102362204722" top="0.55118110236220474" bottom="0.47244094488188981" header="0.31496062992125984" footer="0.31496062992125984"/>
  <pageSetup paperSize="9" scale="79" orientation="portrait" r:id="rId1"/>
  <headerFooter differentFirst="1" alignWithMargins="0">
    <oddFooter>&amp;C&amp;"Arial,Normalny"&amp;9-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K33"/>
  <sheetViews>
    <sheetView showGridLines="0" view="pageBreakPreview" topLeftCell="A19" zoomScale="90" zoomScaleNormal="90" zoomScaleSheetLayoutView="90" workbookViewId="0">
      <selection activeCell="B6" sqref="B6:B7"/>
    </sheetView>
  </sheetViews>
  <sheetFormatPr defaultColWidth="8" defaultRowHeight="12.75"/>
  <cols>
    <col min="1" max="1" width="36" style="1" customWidth="1"/>
    <col min="2" max="2" width="9.625" style="1" customWidth="1"/>
    <col min="3" max="9" width="9.5" style="1" customWidth="1"/>
    <col min="10" max="16382" width="8" style="1"/>
    <col min="16383" max="16383" width="1.5" style="1" customWidth="1"/>
    <col min="16384" max="16384" width="0.25" style="1" customWidth="1"/>
  </cols>
  <sheetData>
    <row r="1" spans="1:11" ht="23.25" customHeight="1">
      <c r="A1" s="698" t="s">
        <v>525</v>
      </c>
      <c r="B1" s="698"/>
      <c r="C1" s="698"/>
      <c r="D1" s="698"/>
      <c r="E1" s="698"/>
      <c r="F1" s="698"/>
      <c r="G1" s="698"/>
      <c r="H1" s="698"/>
      <c r="I1" s="698"/>
    </row>
    <row r="2" spans="1:11" ht="33.75" customHeight="1">
      <c r="A2" s="699" t="s">
        <v>355</v>
      </c>
      <c r="B2" s="699"/>
      <c r="C2" s="699"/>
      <c r="D2" s="700"/>
      <c r="E2" s="700"/>
      <c r="F2" s="700"/>
      <c r="G2" s="700"/>
      <c r="H2" s="700"/>
      <c r="I2" s="700"/>
    </row>
    <row r="3" spans="1:11" ht="20.25" customHeight="1">
      <c r="A3" s="643" t="s">
        <v>15</v>
      </c>
      <c r="B3" s="639" t="s">
        <v>16</v>
      </c>
      <c r="C3" s="640"/>
      <c r="D3" s="641" t="s">
        <v>477</v>
      </c>
      <c r="E3" s="641"/>
      <c r="F3" s="641"/>
      <c r="G3" s="641"/>
      <c r="H3" s="641"/>
      <c r="I3" s="640"/>
    </row>
    <row r="4" spans="1:11" ht="20.25" customHeight="1">
      <c r="A4" s="679"/>
      <c r="B4" s="642" t="s">
        <v>632</v>
      </c>
      <c r="C4" s="642" t="s">
        <v>633</v>
      </c>
      <c r="D4" s="643" t="s">
        <v>590</v>
      </c>
      <c r="E4" s="642" t="s">
        <v>632</v>
      </c>
      <c r="F4" s="642" t="s">
        <v>633</v>
      </c>
      <c r="G4" s="645" t="s">
        <v>17</v>
      </c>
      <c r="H4" s="645"/>
      <c r="I4" s="646"/>
    </row>
    <row r="5" spans="1:11" ht="75" customHeight="1">
      <c r="A5" s="644"/>
      <c r="B5" s="642"/>
      <c r="C5" s="642"/>
      <c r="D5" s="644"/>
      <c r="E5" s="642"/>
      <c r="F5" s="642"/>
      <c r="G5" s="618" t="s">
        <v>634</v>
      </c>
      <c r="H5" s="617" t="s">
        <v>635</v>
      </c>
      <c r="I5" s="617" t="s">
        <v>636</v>
      </c>
    </row>
    <row r="6" spans="1:11" ht="21" customHeight="1">
      <c r="A6" s="701" t="s">
        <v>73</v>
      </c>
      <c r="B6" s="702"/>
      <c r="C6" s="702"/>
      <c r="D6" s="702"/>
      <c r="E6" s="702"/>
      <c r="F6" s="702"/>
      <c r="G6" s="702"/>
      <c r="H6" s="702"/>
      <c r="I6" s="703"/>
    </row>
    <row r="7" spans="1:11" ht="24.75" customHeight="1">
      <c r="A7" s="252" t="s">
        <v>18</v>
      </c>
      <c r="B7" s="253">
        <v>1077973</v>
      </c>
      <c r="C7" s="253">
        <v>1087202</v>
      </c>
      <c r="D7" s="253">
        <v>1039932</v>
      </c>
      <c r="E7" s="253">
        <v>1029384</v>
      </c>
      <c r="F7" s="253">
        <v>1040741</v>
      </c>
      <c r="G7" s="254">
        <f>E7/D7-1</f>
        <v>-1.0142970886558023E-2</v>
      </c>
      <c r="H7" s="254">
        <f>E7/B7-1</f>
        <v>-4.5074412809968378E-2</v>
      </c>
      <c r="I7" s="254">
        <f>F7/C7-1</f>
        <v>-4.2734468847555496E-2</v>
      </c>
      <c r="J7" s="4"/>
      <c r="K7" s="4"/>
    </row>
    <row r="8" spans="1:11" ht="24.75" customHeight="1">
      <c r="A8" s="256" t="s">
        <v>145</v>
      </c>
      <c r="B8" s="257">
        <v>849329</v>
      </c>
      <c r="C8" s="257">
        <v>856974</v>
      </c>
      <c r="D8" s="257">
        <v>813324</v>
      </c>
      <c r="E8" s="257">
        <v>804245</v>
      </c>
      <c r="F8" s="257">
        <v>814240</v>
      </c>
      <c r="G8" s="258">
        <f t="shared" ref="G8:G9" si="0">E8/D8-1</f>
        <v>-1.1162833016116536E-2</v>
      </c>
      <c r="H8" s="259">
        <f t="shared" ref="H8:H9" si="1">E8/B8-1</f>
        <v>-5.3081903479099357E-2</v>
      </c>
      <c r="I8" s="259">
        <f t="shared" ref="I8:I9" si="2">F8/C8-1</f>
        <v>-4.9866156966255737E-2</v>
      </c>
      <c r="J8" s="4"/>
      <c r="K8" s="4"/>
    </row>
    <row r="9" spans="1:11" ht="24.75" customHeight="1">
      <c r="A9" s="260" t="s">
        <v>19</v>
      </c>
      <c r="B9" s="261">
        <v>228644</v>
      </c>
      <c r="C9" s="261">
        <v>230227</v>
      </c>
      <c r="D9" s="261">
        <v>226608</v>
      </c>
      <c r="E9" s="261">
        <v>225139</v>
      </c>
      <c r="F9" s="261">
        <v>226501</v>
      </c>
      <c r="G9" s="258">
        <f t="shared" si="0"/>
        <v>-6.4825601920497355E-3</v>
      </c>
      <c r="H9" s="259">
        <f t="shared" si="1"/>
        <v>-1.532950788124765E-2</v>
      </c>
      <c r="I9" s="259">
        <f t="shared" si="2"/>
        <v>-1.6184027068936291E-2</v>
      </c>
      <c r="J9" s="4"/>
      <c r="K9" s="4"/>
    </row>
    <row r="10" spans="1:11" ht="26.25" customHeight="1">
      <c r="A10" s="701" t="s">
        <v>114</v>
      </c>
      <c r="B10" s="702"/>
      <c r="C10" s="702"/>
      <c r="D10" s="702"/>
      <c r="E10" s="702"/>
      <c r="F10" s="702"/>
      <c r="G10" s="702"/>
      <c r="H10" s="702"/>
      <c r="I10" s="703"/>
      <c r="J10" s="4"/>
      <c r="K10" s="4"/>
    </row>
    <row r="11" spans="1:11" s="6" customFormat="1" ht="24" customHeight="1">
      <c r="A11" s="262" t="s">
        <v>489</v>
      </c>
      <c r="B11" s="263">
        <v>849329</v>
      </c>
      <c r="C11" s="263">
        <v>856974</v>
      </c>
      <c r="D11" s="264">
        <v>813324</v>
      </c>
      <c r="E11" s="264">
        <v>804245</v>
      </c>
      <c r="F11" s="264">
        <v>814240</v>
      </c>
      <c r="G11" s="254">
        <f t="shared" ref="G11:G16" si="3">E11/D11-1</f>
        <v>-1.1162833016116536E-2</v>
      </c>
      <c r="H11" s="255">
        <f t="shared" ref="H11:H16" si="4">E11/B11-1</f>
        <v>-5.3081903479099357E-2</v>
      </c>
      <c r="I11" s="255">
        <f t="shared" ref="I11:I16" si="5">F11/C11-1</f>
        <v>-4.9866156966255737E-2</v>
      </c>
      <c r="J11" s="4"/>
      <c r="K11" s="4"/>
    </row>
    <row r="12" spans="1:11" ht="24" customHeight="1">
      <c r="A12" s="265" t="s">
        <v>20</v>
      </c>
      <c r="B12" s="266">
        <v>34470</v>
      </c>
      <c r="C12" s="266">
        <v>38538</v>
      </c>
      <c r="D12" s="261">
        <v>22215</v>
      </c>
      <c r="E12" s="261">
        <v>18485</v>
      </c>
      <c r="F12" s="261">
        <v>22426</v>
      </c>
      <c r="G12" s="258">
        <f t="shared" si="3"/>
        <v>-0.16790456898492012</v>
      </c>
      <c r="H12" s="259">
        <f t="shared" si="4"/>
        <v>-0.46373658253553818</v>
      </c>
      <c r="I12" s="259">
        <f t="shared" si="5"/>
        <v>-0.41808085525974359</v>
      </c>
      <c r="J12" s="4"/>
      <c r="K12" s="4"/>
    </row>
    <row r="13" spans="1:11" ht="24" customHeight="1">
      <c r="A13" s="267" t="s">
        <v>21</v>
      </c>
      <c r="B13" s="266">
        <v>725012</v>
      </c>
      <c r="C13" s="266">
        <v>727911</v>
      </c>
      <c r="D13" s="257">
        <v>706830</v>
      </c>
      <c r="E13" s="257">
        <v>702419</v>
      </c>
      <c r="F13" s="257">
        <v>707383</v>
      </c>
      <c r="G13" s="258">
        <f t="shared" si="3"/>
        <v>-6.2405387434036896E-3</v>
      </c>
      <c r="H13" s="259">
        <f t="shared" si="4"/>
        <v>-3.1162242831842768E-2</v>
      </c>
      <c r="I13" s="259">
        <f t="shared" si="5"/>
        <v>-2.8201249878075707E-2</v>
      </c>
      <c r="J13" s="4"/>
      <c r="K13" s="4"/>
    </row>
    <row r="14" spans="1:11" ht="24" customHeight="1">
      <c r="A14" s="268" t="s">
        <v>22</v>
      </c>
      <c r="B14" s="266">
        <v>20156</v>
      </c>
      <c r="C14" s="266">
        <v>20944</v>
      </c>
      <c r="D14" s="261">
        <v>17231</v>
      </c>
      <c r="E14" s="261">
        <v>16488</v>
      </c>
      <c r="F14" s="261">
        <v>17298</v>
      </c>
      <c r="G14" s="258">
        <f t="shared" si="3"/>
        <v>-4.3119958214845377E-2</v>
      </c>
      <c r="H14" s="259">
        <f t="shared" si="4"/>
        <v>-0.18198055169676519</v>
      </c>
      <c r="I14" s="259">
        <f t="shared" si="5"/>
        <v>-0.174083269671505</v>
      </c>
      <c r="J14" s="4"/>
      <c r="K14" s="4"/>
    </row>
    <row r="15" spans="1:11" ht="24" customHeight="1">
      <c r="A15" s="268" t="s">
        <v>23</v>
      </c>
      <c r="B15" s="266">
        <v>101224</v>
      </c>
      <c r="C15" s="266">
        <v>105155</v>
      </c>
      <c r="D15" s="261">
        <v>86500</v>
      </c>
      <c r="E15" s="261">
        <v>82620</v>
      </c>
      <c r="F15" s="261">
        <v>86793</v>
      </c>
      <c r="G15" s="258">
        <f t="shared" si="3"/>
        <v>-4.4855491329479746E-2</v>
      </c>
      <c r="H15" s="259">
        <f t="shared" si="4"/>
        <v>-0.18379040543744563</v>
      </c>
      <c r="I15" s="259">
        <f t="shared" si="5"/>
        <v>-0.17461842042698872</v>
      </c>
      <c r="J15" s="4"/>
      <c r="K15" s="4"/>
    </row>
    <row r="16" spans="1:11" ht="33" customHeight="1">
      <c r="A16" s="269" t="s">
        <v>24</v>
      </c>
      <c r="B16" s="270">
        <v>2938</v>
      </c>
      <c r="C16" s="270">
        <v>2964</v>
      </c>
      <c r="D16" s="271">
        <v>2763</v>
      </c>
      <c r="E16" s="271">
        <v>2717</v>
      </c>
      <c r="F16" s="271">
        <v>2765</v>
      </c>
      <c r="G16" s="258">
        <f t="shared" si="3"/>
        <v>-1.6648570394498741E-2</v>
      </c>
      <c r="H16" s="259">
        <f t="shared" si="4"/>
        <v>-7.5221238938053103E-2</v>
      </c>
      <c r="I16" s="259">
        <f t="shared" si="5"/>
        <v>-6.7139001349527661E-2</v>
      </c>
      <c r="J16" s="4"/>
      <c r="K16" s="4"/>
    </row>
    <row r="17" spans="1:11" ht="27.75" customHeight="1">
      <c r="A17" s="701" t="s">
        <v>25</v>
      </c>
      <c r="B17" s="702"/>
      <c r="C17" s="702"/>
      <c r="D17" s="702"/>
      <c r="E17" s="702"/>
      <c r="F17" s="702"/>
      <c r="G17" s="702"/>
      <c r="H17" s="702"/>
      <c r="I17" s="703"/>
      <c r="J17" s="4"/>
      <c r="K17" s="4"/>
    </row>
    <row r="18" spans="1:11" ht="24.75" customHeight="1">
      <c r="A18" s="262" t="s">
        <v>26</v>
      </c>
      <c r="B18" s="253">
        <v>228644</v>
      </c>
      <c r="C18" s="253">
        <v>230227</v>
      </c>
      <c r="D18" s="253">
        <v>226608</v>
      </c>
      <c r="E18" s="253">
        <v>225139</v>
      </c>
      <c r="F18" s="253">
        <v>226501</v>
      </c>
      <c r="G18" s="254">
        <f t="shared" ref="G18:G30" si="6">E18/D18-1</f>
        <v>-6.4825601920497355E-3</v>
      </c>
      <c r="H18" s="255">
        <f t="shared" ref="H18:H30" si="7">E18/B18-1</f>
        <v>-1.532950788124765E-2</v>
      </c>
      <c r="I18" s="255">
        <f t="shared" ref="I18:I30" si="8">F18/C18-1</f>
        <v>-1.6184027068936291E-2</v>
      </c>
      <c r="J18" s="4"/>
      <c r="K18" s="4"/>
    </row>
    <row r="19" spans="1:11" ht="33" customHeight="1">
      <c r="A19" s="272" t="s">
        <v>27</v>
      </c>
      <c r="B19" s="273">
        <v>186712</v>
      </c>
      <c r="C19" s="273">
        <v>187912</v>
      </c>
      <c r="D19" s="273">
        <v>184440</v>
      </c>
      <c r="E19" s="273">
        <v>183359</v>
      </c>
      <c r="F19" s="273">
        <v>184571</v>
      </c>
      <c r="G19" s="254">
        <f t="shared" si="6"/>
        <v>-5.8609846020386547E-3</v>
      </c>
      <c r="H19" s="255">
        <f t="shared" si="7"/>
        <v>-1.7958138737735108E-2</v>
      </c>
      <c r="I19" s="255">
        <f t="shared" si="8"/>
        <v>-1.7779598961215837E-2</v>
      </c>
      <c r="J19" s="4"/>
      <c r="K19" s="4"/>
    </row>
    <row r="20" spans="1:11" ht="33.75" customHeight="1">
      <c r="A20" s="265" t="s">
        <v>28</v>
      </c>
      <c r="B20" s="266">
        <v>12413</v>
      </c>
      <c r="C20" s="266">
        <v>12477</v>
      </c>
      <c r="D20" s="261">
        <v>12261</v>
      </c>
      <c r="E20" s="261">
        <v>12216</v>
      </c>
      <c r="F20" s="261">
        <v>12277</v>
      </c>
      <c r="G20" s="258">
        <f t="shared" si="6"/>
        <v>-3.6701737215562025E-3</v>
      </c>
      <c r="H20" s="259">
        <f t="shared" si="7"/>
        <v>-1.5870458390397135E-2</v>
      </c>
      <c r="I20" s="259">
        <f t="shared" si="8"/>
        <v>-1.6029494269455768E-2</v>
      </c>
      <c r="J20" s="4"/>
      <c r="K20" s="4"/>
    </row>
    <row r="21" spans="1:11" ht="24.75" customHeight="1">
      <c r="A21" s="265" t="s">
        <v>29</v>
      </c>
      <c r="B21" s="266">
        <v>183973</v>
      </c>
      <c r="C21" s="266">
        <v>185070</v>
      </c>
      <c r="D21" s="261">
        <v>181974</v>
      </c>
      <c r="E21" s="261">
        <v>180977</v>
      </c>
      <c r="F21" s="261">
        <v>182105</v>
      </c>
      <c r="G21" s="258">
        <f t="shared" si="6"/>
        <v>-5.4788046644026478E-3</v>
      </c>
      <c r="H21" s="259">
        <f t="shared" si="7"/>
        <v>-1.6284998342148027E-2</v>
      </c>
      <c r="I21" s="259">
        <f t="shared" si="8"/>
        <v>-1.6020965040255075E-2</v>
      </c>
      <c r="J21" s="4"/>
      <c r="K21" s="4"/>
    </row>
    <row r="22" spans="1:11" ht="33" customHeight="1">
      <c r="A22" s="265" t="s">
        <v>30</v>
      </c>
      <c r="B22" s="266">
        <v>226</v>
      </c>
      <c r="C22" s="266">
        <v>234</v>
      </c>
      <c r="D22" s="261">
        <v>196</v>
      </c>
      <c r="E22" s="261">
        <v>188</v>
      </c>
      <c r="F22" s="261">
        <v>197</v>
      </c>
      <c r="G22" s="258">
        <f t="shared" si="6"/>
        <v>-4.081632653061229E-2</v>
      </c>
      <c r="H22" s="259">
        <f t="shared" si="7"/>
        <v>-0.16814159292035402</v>
      </c>
      <c r="I22" s="259">
        <f t="shared" si="8"/>
        <v>-0.15811965811965811</v>
      </c>
      <c r="J22" s="4"/>
      <c r="K22" s="4"/>
    </row>
    <row r="23" spans="1:11" ht="33" customHeight="1">
      <c r="A23" s="265" t="s">
        <v>31</v>
      </c>
      <c r="B23" s="266">
        <v>621</v>
      </c>
      <c r="C23" s="266">
        <v>645</v>
      </c>
      <c r="D23" s="261">
        <v>566</v>
      </c>
      <c r="E23" s="261">
        <v>546</v>
      </c>
      <c r="F23" s="261">
        <v>564</v>
      </c>
      <c r="G23" s="258">
        <f t="shared" si="6"/>
        <v>-3.5335689045936425E-2</v>
      </c>
      <c r="H23" s="259">
        <f t="shared" si="7"/>
        <v>-0.12077294685990336</v>
      </c>
      <c r="I23" s="259">
        <f t="shared" si="8"/>
        <v>-0.12558139534883717</v>
      </c>
      <c r="J23" s="4"/>
      <c r="K23" s="4"/>
    </row>
    <row r="24" spans="1:11" ht="33" customHeight="1">
      <c r="A24" s="265" t="s">
        <v>604</v>
      </c>
      <c r="B24" s="266">
        <v>1893</v>
      </c>
      <c r="C24" s="266">
        <v>1962</v>
      </c>
      <c r="D24" s="261">
        <v>1704</v>
      </c>
      <c r="E24" s="261">
        <v>1648</v>
      </c>
      <c r="F24" s="261">
        <v>1705</v>
      </c>
      <c r="G24" s="258">
        <f t="shared" si="6"/>
        <v>-3.2863849765258246E-2</v>
      </c>
      <c r="H24" s="259">
        <f t="shared" si="7"/>
        <v>-0.12942419440042263</v>
      </c>
      <c r="I24" s="259">
        <f t="shared" si="8"/>
        <v>-0.13098878695208971</v>
      </c>
      <c r="J24" s="4"/>
      <c r="K24" s="4"/>
    </row>
    <row r="25" spans="1:11" ht="24" customHeight="1">
      <c r="A25" s="272" t="s">
        <v>33</v>
      </c>
      <c r="B25" s="273">
        <v>41932</v>
      </c>
      <c r="C25" s="273">
        <v>42315</v>
      </c>
      <c r="D25" s="253">
        <v>42168</v>
      </c>
      <c r="E25" s="253">
        <v>41780</v>
      </c>
      <c r="F25" s="253">
        <v>41930</v>
      </c>
      <c r="G25" s="254">
        <f t="shared" si="6"/>
        <v>-9.2012900777841411E-3</v>
      </c>
      <c r="H25" s="255">
        <f t="shared" si="7"/>
        <v>-3.6249165315271892E-3</v>
      </c>
      <c r="I25" s="255">
        <f t="shared" si="8"/>
        <v>-9.0984284532671378E-3</v>
      </c>
      <c r="J25" s="4"/>
      <c r="K25" s="4"/>
    </row>
    <row r="26" spans="1:11" ht="24" customHeight="1">
      <c r="A26" s="265" t="s">
        <v>34</v>
      </c>
      <c r="B26" s="266">
        <v>891</v>
      </c>
      <c r="C26" s="266">
        <v>917</v>
      </c>
      <c r="D26" s="261">
        <v>858</v>
      </c>
      <c r="E26" s="261">
        <v>832</v>
      </c>
      <c r="F26" s="261">
        <v>849</v>
      </c>
      <c r="G26" s="258">
        <f t="shared" si="6"/>
        <v>-3.0303030303030276E-2</v>
      </c>
      <c r="H26" s="259">
        <f t="shared" si="7"/>
        <v>-6.6217732884399583E-2</v>
      </c>
      <c r="I26" s="259">
        <f t="shared" si="8"/>
        <v>-7.4154852780807023E-2</v>
      </c>
      <c r="J26" s="4"/>
      <c r="K26" s="4"/>
    </row>
    <row r="27" spans="1:11" ht="24" customHeight="1">
      <c r="A27" s="265" t="s">
        <v>35</v>
      </c>
      <c r="B27" s="266">
        <v>40321</v>
      </c>
      <c r="C27" s="266">
        <v>40691</v>
      </c>
      <c r="D27" s="261">
        <v>40650</v>
      </c>
      <c r="E27" s="261">
        <v>40278</v>
      </c>
      <c r="F27" s="261">
        <v>40407</v>
      </c>
      <c r="G27" s="258">
        <f t="shared" si="6"/>
        <v>-9.1512915129151606E-3</v>
      </c>
      <c r="H27" s="259">
        <f t="shared" si="7"/>
        <v>-1.0664418045187585E-3</v>
      </c>
      <c r="I27" s="259">
        <f t="shared" si="8"/>
        <v>-6.9794303408615699E-3</v>
      </c>
      <c r="J27" s="4"/>
      <c r="K27" s="4"/>
    </row>
    <row r="28" spans="1:11" ht="33" customHeight="1">
      <c r="A28" s="265" t="s">
        <v>36</v>
      </c>
      <c r="B28" s="266">
        <v>368</v>
      </c>
      <c r="C28" s="266">
        <v>372</v>
      </c>
      <c r="D28" s="261">
        <v>334</v>
      </c>
      <c r="E28" s="261">
        <v>328</v>
      </c>
      <c r="F28" s="261">
        <v>336</v>
      </c>
      <c r="G28" s="258">
        <f t="shared" si="6"/>
        <v>-1.7964071856287456E-2</v>
      </c>
      <c r="H28" s="259">
        <f t="shared" si="7"/>
        <v>-0.10869565217391308</v>
      </c>
      <c r="I28" s="259">
        <f t="shared" si="8"/>
        <v>-9.6774193548387122E-2</v>
      </c>
      <c r="J28" s="4"/>
      <c r="K28" s="4"/>
    </row>
    <row r="29" spans="1:11" ht="33" customHeight="1">
      <c r="A29" s="265" t="s">
        <v>37</v>
      </c>
      <c r="B29" s="266">
        <v>876</v>
      </c>
      <c r="C29" s="266">
        <v>885</v>
      </c>
      <c r="D29" s="261">
        <v>832</v>
      </c>
      <c r="E29" s="261">
        <v>821</v>
      </c>
      <c r="F29" s="261">
        <v>833</v>
      </c>
      <c r="G29" s="258">
        <f t="shared" si="6"/>
        <v>-1.3221153846153855E-2</v>
      </c>
      <c r="H29" s="259">
        <f t="shared" si="7"/>
        <v>-6.2785388127853836E-2</v>
      </c>
      <c r="I29" s="259">
        <f t="shared" si="8"/>
        <v>-5.8757062146892691E-2</v>
      </c>
      <c r="J29" s="4"/>
      <c r="K29" s="4"/>
    </row>
    <row r="30" spans="1:11" ht="33" customHeight="1">
      <c r="A30" s="274" t="s">
        <v>38</v>
      </c>
      <c r="B30" s="270">
        <v>366</v>
      </c>
      <c r="C30" s="270">
        <v>367</v>
      </c>
      <c r="D30" s="271">
        <v>352</v>
      </c>
      <c r="E30" s="271">
        <v>352</v>
      </c>
      <c r="F30" s="271">
        <v>354</v>
      </c>
      <c r="G30" s="275">
        <f t="shared" si="6"/>
        <v>0</v>
      </c>
      <c r="H30" s="276">
        <f t="shared" si="7"/>
        <v>-3.8251366120218622E-2</v>
      </c>
      <c r="I30" s="276">
        <f t="shared" si="8"/>
        <v>-3.5422343324250649E-2</v>
      </c>
      <c r="J30" s="4"/>
      <c r="K30" s="4"/>
    </row>
    <row r="31" spans="1:11" ht="14.25" customHeight="1">
      <c r="A31" s="12"/>
      <c r="B31" s="12"/>
      <c r="C31" s="12"/>
      <c r="D31" s="13"/>
      <c r="E31" s="13"/>
      <c r="F31" s="13"/>
      <c r="G31" s="13"/>
      <c r="H31" s="13"/>
      <c r="I31" s="13"/>
    </row>
    <row r="32" spans="1:11">
      <c r="A32" s="697"/>
      <c r="B32" s="697"/>
      <c r="C32" s="697"/>
      <c r="D32" s="697"/>
      <c r="E32" s="697"/>
      <c r="F32" s="697"/>
      <c r="G32" s="697"/>
      <c r="H32" s="697"/>
      <c r="I32" s="697"/>
    </row>
    <row r="33" spans="1:9" ht="16.5" customHeight="1">
      <c r="A33" s="14"/>
      <c r="B33" s="14"/>
      <c r="C33" s="14"/>
      <c r="D33" s="14"/>
      <c r="E33" s="14"/>
      <c r="F33" s="14"/>
      <c r="G33" s="14"/>
      <c r="H33" s="14"/>
      <c r="I33" s="14"/>
    </row>
  </sheetData>
  <mergeCells count="15">
    <mergeCell ref="A32:I32"/>
    <mergeCell ref="A1:I1"/>
    <mergeCell ref="A2:I2"/>
    <mergeCell ref="A3:A5"/>
    <mergeCell ref="B3:C3"/>
    <mergeCell ref="D3:I3"/>
    <mergeCell ref="B4:B5"/>
    <mergeCell ref="C4:C5"/>
    <mergeCell ref="D4:D5"/>
    <mergeCell ref="G4:I4"/>
    <mergeCell ref="A6:I6"/>
    <mergeCell ref="A10:I10"/>
    <mergeCell ref="A17:I17"/>
    <mergeCell ref="E4:E5"/>
    <mergeCell ref="F4:F5"/>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8"/>
  <sheetViews>
    <sheetView showGridLines="0" view="pageBreakPreview" topLeftCell="A19" zoomScale="90" zoomScaleNormal="100" zoomScaleSheetLayoutView="90" workbookViewId="0">
      <selection activeCell="B6" sqref="B6:B7"/>
    </sheetView>
  </sheetViews>
  <sheetFormatPr defaultRowHeight="15"/>
  <cols>
    <col min="1" max="1" width="26" customWidth="1"/>
    <col min="2" max="2" width="23" customWidth="1"/>
    <col min="3" max="3" width="24.875" customWidth="1"/>
    <col min="5" max="5" width="16.875" customWidth="1"/>
  </cols>
  <sheetData>
    <row r="1" spans="1:6" ht="23.25" customHeight="1">
      <c r="A1" s="698" t="str">
        <f>'Tab 1 (11)'!A1:I1</f>
        <v>II. FUNDUSZ EMERYTALNO-RENTOWY</v>
      </c>
      <c r="B1" s="698"/>
      <c r="C1" s="698"/>
      <c r="D1" s="698"/>
      <c r="E1" s="698"/>
      <c r="F1" s="277"/>
    </row>
    <row r="2" spans="1:6" ht="32.25" customHeight="1">
      <c r="A2" s="704" t="s">
        <v>621</v>
      </c>
      <c r="B2" s="704"/>
      <c r="C2" s="704"/>
      <c r="D2" s="704"/>
      <c r="E2" s="704"/>
    </row>
    <row r="3" spans="1:6" ht="43.5" customHeight="1">
      <c r="A3" s="232" t="s">
        <v>15</v>
      </c>
      <c r="B3" s="232" t="s">
        <v>645</v>
      </c>
      <c r="C3" s="232" t="s">
        <v>646</v>
      </c>
    </row>
    <row r="4" spans="1:6" ht="16.5" customHeight="1">
      <c r="A4" s="280" t="s">
        <v>46</v>
      </c>
      <c r="B4" s="281">
        <v>39722</v>
      </c>
      <c r="C4" s="281">
        <v>38585</v>
      </c>
    </row>
    <row r="5" spans="1:6" ht="16.5" customHeight="1">
      <c r="A5" s="228" t="s">
        <v>47</v>
      </c>
      <c r="B5" s="241">
        <v>61920</v>
      </c>
      <c r="C5" s="241">
        <v>69374</v>
      </c>
    </row>
    <row r="6" spans="1:6" ht="16.5" customHeight="1">
      <c r="A6" s="228" t="s">
        <v>48</v>
      </c>
      <c r="B6" s="241">
        <v>147371</v>
      </c>
      <c r="C6" s="241">
        <v>132249</v>
      </c>
    </row>
    <row r="7" spans="1:6" ht="16.5" customHeight="1">
      <c r="A7" s="228" t="s">
        <v>49</v>
      </c>
      <c r="B7" s="241">
        <v>13627</v>
      </c>
      <c r="C7" s="241">
        <v>13886</v>
      </c>
    </row>
    <row r="8" spans="1:6" ht="16.5" customHeight="1">
      <c r="A8" s="228" t="s">
        <v>50</v>
      </c>
      <c r="B8" s="241">
        <v>92183</v>
      </c>
      <c r="C8" s="241">
        <v>87769</v>
      </c>
    </row>
    <row r="9" spans="1:6" ht="16.5" customHeight="1">
      <c r="A9" s="228" t="s">
        <v>51</v>
      </c>
      <c r="B9" s="241">
        <v>134592</v>
      </c>
      <c r="C9" s="241">
        <v>88104</v>
      </c>
    </row>
    <row r="10" spans="1:6" ht="16.5" customHeight="1">
      <c r="A10" s="228" t="s">
        <v>52</v>
      </c>
      <c r="B10" s="241">
        <v>165274</v>
      </c>
      <c r="C10" s="241">
        <v>158234</v>
      </c>
    </row>
    <row r="11" spans="1:6" ht="16.5" customHeight="1">
      <c r="A11" s="228" t="s">
        <v>53</v>
      </c>
      <c r="B11" s="241">
        <v>24843</v>
      </c>
      <c r="C11" s="241">
        <v>20722</v>
      </c>
    </row>
    <row r="12" spans="1:6" ht="16.5" customHeight="1">
      <c r="A12" s="228" t="s">
        <v>54</v>
      </c>
      <c r="B12" s="241">
        <v>84368</v>
      </c>
      <c r="C12" s="241">
        <v>59418</v>
      </c>
    </row>
    <row r="13" spans="1:6" ht="16.5" customHeight="1">
      <c r="A13" s="228" t="s">
        <v>55</v>
      </c>
      <c r="B13" s="241">
        <v>80563</v>
      </c>
      <c r="C13" s="241">
        <v>73816</v>
      </c>
    </row>
    <row r="14" spans="1:6" ht="16.5" customHeight="1">
      <c r="A14" s="228" t="s">
        <v>56</v>
      </c>
      <c r="B14" s="241">
        <v>38378</v>
      </c>
      <c r="C14" s="241">
        <v>33393</v>
      </c>
    </row>
    <row r="15" spans="1:6" ht="16.5" customHeight="1">
      <c r="A15" s="228" t="s">
        <v>57</v>
      </c>
      <c r="B15" s="241">
        <v>31817</v>
      </c>
      <c r="C15" s="241">
        <v>29514</v>
      </c>
    </row>
    <row r="16" spans="1:6" ht="16.5" customHeight="1">
      <c r="A16" s="228" t="s">
        <v>58</v>
      </c>
      <c r="B16" s="241">
        <v>64457</v>
      </c>
      <c r="C16" s="241">
        <v>55785</v>
      </c>
    </row>
    <row r="17" spans="1:5" ht="16.5" customHeight="1">
      <c r="A17" s="228" t="s">
        <v>59</v>
      </c>
      <c r="B17" s="241">
        <v>40138</v>
      </c>
      <c r="C17" s="241">
        <v>37680</v>
      </c>
    </row>
    <row r="18" spans="1:5" ht="16.5" customHeight="1">
      <c r="A18" s="228" t="s">
        <v>60</v>
      </c>
      <c r="B18" s="241">
        <v>111644</v>
      </c>
      <c r="C18" s="241">
        <v>108116</v>
      </c>
    </row>
    <row r="19" spans="1:5" ht="16.5" customHeight="1">
      <c r="A19" s="228" t="s">
        <v>61</v>
      </c>
      <c r="B19" s="241">
        <v>23482</v>
      </c>
      <c r="C19" s="241">
        <v>22108</v>
      </c>
    </row>
    <row r="20" spans="1:5" ht="16.5" customHeight="1">
      <c r="A20" s="228" t="s">
        <v>63</v>
      </c>
      <c r="B20" s="241"/>
      <c r="C20" s="241">
        <v>99</v>
      </c>
    </row>
    <row r="21" spans="1:5" ht="16.5" customHeight="1">
      <c r="A21" s="228" t="s">
        <v>64</v>
      </c>
      <c r="B21" s="241"/>
      <c r="C21" s="241">
        <v>479</v>
      </c>
    </row>
    <row r="22" spans="1:5" ht="16.5" customHeight="1">
      <c r="A22" s="228" t="s">
        <v>65</v>
      </c>
      <c r="B22" s="241"/>
      <c r="C22" s="241">
        <v>53</v>
      </c>
    </row>
    <row r="23" spans="1:5" ht="18.75" customHeight="1">
      <c r="A23" s="278" t="s">
        <v>131</v>
      </c>
      <c r="B23" s="279">
        <f>SUM(B4:B22)</f>
        <v>1154379</v>
      </c>
      <c r="C23" s="279">
        <v>1029384</v>
      </c>
    </row>
    <row r="24" spans="1:5" ht="18.75" customHeight="1">
      <c r="A24" s="282"/>
      <c r="B24" s="283"/>
      <c r="C24" s="283"/>
    </row>
    <row r="25" spans="1:5" ht="24" customHeight="1">
      <c r="A25" s="705" t="s">
        <v>616</v>
      </c>
      <c r="B25" s="705"/>
      <c r="C25" s="705"/>
      <c r="D25" s="705"/>
      <c r="E25" s="705"/>
    </row>
    <row r="48" ht="46.5" customHeight="1"/>
  </sheetData>
  <sortState ref="A4:C19">
    <sortCondition ref="A4:A19"/>
  </sortState>
  <mergeCells count="3">
    <mergeCell ref="A1:E1"/>
    <mergeCell ref="A2:E2"/>
    <mergeCell ref="A25:E25"/>
  </mergeCell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E52"/>
  <sheetViews>
    <sheetView showGridLines="0" view="pageBreakPreview" zoomScale="80" zoomScaleNormal="100" zoomScaleSheetLayoutView="80" workbookViewId="0">
      <selection activeCell="B6" sqref="B6:B7"/>
    </sheetView>
  </sheetViews>
  <sheetFormatPr defaultRowHeight="15"/>
  <cols>
    <col min="1" max="1" width="26" customWidth="1"/>
    <col min="2" max="2" width="19.5" customWidth="1"/>
    <col min="3" max="3" width="19.25" customWidth="1"/>
    <col min="4" max="4" width="21.875" customWidth="1"/>
    <col min="5" max="5" width="11.5" customWidth="1"/>
  </cols>
  <sheetData>
    <row r="1" spans="1:5" ht="23.25" customHeight="1">
      <c r="A1" s="698" t="str">
        <f>'Tab 2 (12) i wykres 1'!A1:E1</f>
        <v>II. FUNDUSZ EMERYTALNO-RENTOWY</v>
      </c>
      <c r="B1" s="698"/>
      <c r="C1" s="698"/>
      <c r="D1" s="698"/>
      <c r="E1" s="698"/>
    </row>
    <row r="2" spans="1:5" ht="33" customHeight="1">
      <c r="A2" s="685" t="s">
        <v>666</v>
      </c>
      <c r="B2" s="685"/>
      <c r="C2" s="685"/>
    </row>
    <row r="3" spans="1:5" ht="36.75" customHeight="1">
      <c r="A3" s="707" t="s">
        <v>15</v>
      </c>
      <c r="B3" s="232" t="s">
        <v>575</v>
      </c>
      <c r="C3" s="232" t="s">
        <v>353</v>
      </c>
    </row>
    <row r="4" spans="1:5" ht="14.25" customHeight="1">
      <c r="A4" s="708"/>
      <c r="B4" s="710" t="s">
        <v>351</v>
      </c>
      <c r="C4" s="711"/>
    </row>
    <row r="5" spans="1:5" ht="14.25" customHeight="1">
      <c r="A5" s="709"/>
      <c r="B5" s="688" t="str">
        <f>'Tab 10'!B6:K6</f>
        <v>III KWARTAŁ 2021 R.</v>
      </c>
      <c r="C5" s="690"/>
    </row>
    <row r="6" spans="1:5" ht="16.5" customHeight="1">
      <c r="A6" s="280" t="s">
        <v>46</v>
      </c>
      <c r="B6" s="534">
        <v>1314.74</v>
      </c>
      <c r="C6" s="534">
        <v>1484.42</v>
      </c>
    </row>
    <row r="7" spans="1:5" ht="16.5" customHeight="1">
      <c r="A7" s="228" t="s">
        <v>47</v>
      </c>
      <c r="B7" s="242">
        <v>1377.11</v>
      </c>
      <c r="C7" s="242">
        <v>1449.87</v>
      </c>
    </row>
    <row r="8" spans="1:5" ht="16.5" customHeight="1">
      <c r="A8" s="228" t="s">
        <v>48</v>
      </c>
      <c r="B8" s="242">
        <v>1358.46</v>
      </c>
      <c r="C8" s="242">
        <v>1451.14</v>
      </c>
    </row>
    <row r="9" spans="1:5" ht="16.5" customHeight="1">
      <c r="A9" s="228" t="s">
        <v>49</v>
      </c>
      <c r="B9" s="242">
        <v>1278.33</v>
      </c>
      <c r="C9" s="242">
        <v>1551.5</v>
      </c>
    </row>
    <row r="10" spans="1:5" ht="16.5" customHeight="1">
      <c r="A10" s="228" t="s">
        <v>50</v>
      </c>
      <c r="B10" s="242">
        <v>1361.32</v>
      </c>
      <c r="C10" s="242">
        <v>1437.13</v>
      </c>
    </row>
    <row r="11" spans="1:5" ht="16.5" customHeight="1">
      <c r="A11" s="228" t="s">
        <v>51</v>
      </c>
      <c r="B11" s="242">
        <v>1318.67</v>
      </c>
      <c r="C11" s="242">
        <v>1399.68</v>
      </c>
    </row>
    <row r="12" spans="1:5" ht="16.5" customHeight="1">
      <c r="A12" s="228" t="s">
        <v>52</v>
      </c>
      <c r="B12" s="242">
        <v>1356.06</v>
      </c>
      <c r="C12" s="242">
        <v>1414.07</v>
      </c>
    </row>
    <row r="13" spans="1:5" ht="16.5" customHeight="1">
      <c r="A13" s="228" t="s">
        <v>53</v>
      </c>
      <c r="B13" s="242">
        <v>1359.07</v>
      </c>
      <c r="C13" s="242">
        <v>1472.99</v>
      </c>
    </row>
    <row r="14" spans="1:5" ht="16.5" customHeight="1">
      <c r="A14" s="228" t="s">
        <v>54</v>
      </c>
      <c r="B14" s="242">
        <v>1336.57</v>
      </c>
      <c r="C14" s="242">
        <v>1419.79</v>
      </c>
    </row>
    <row r="15" spans="1:5" ht="16.5" customHeight="1">
      <c r="A15" s="228" t="s">
        <v>55</v>
      </c>
      <c r="B15" s="242">
        <v>1378.19</v>
      </c>
      <c r="C15" s="242">
        <v>1433.2</v>
      </c>
    </row>
    <row r="16" spans="1:5" ht="16.5" customHeight="1">
      <c r="A16" s="228" t="s">
        <v>56</v>
      </c>
      <c r="B16" s="242">
        <v>1345.82</v>
      </c>
      <c r="C16" s="242">
        <v>1446.99</v>
      </c>
    </row>
    <row r="17" spans="1:5" ht="16.5" customHeight="1">
      <c r="A17" s="228" t="s">
        <v>57</v>
      </c>
      <c r="B17" s="242">
        <v>1279.6199999999999</v>
      </c>
      <c r="C17" s="242">
        <v>1576.62</v>
      </c>
    </row>
    <row r="18" spans="1:5" ht="16.5" customHeight="1">
      <c r="A18" s="228" t="s">
        <v>58</v>
      </c>
      <c r="B18" s="242">
        <v>1355.87</v>
      </c>
      <c r="C18" s="242">
        <v>1435.42</v>
      </c>
    </row>
    <row r="19" spans="1:5" ht="16.5" customHeight="1">
      <c r="A19" s="228" t="s">
        <v>59</v>
      </c>
      <c r="B19" s="242">
        <v>1364.99</v>
      </c>
      <c r="C19" s="242">
        <v>1456.49</v>
      </c>
    </row>
    <row r="20" spans="1:5" ht="16.5" customHeight="1">
      <c r="A20" s="228" t="s">
        <v>60</v>
      </c>
      <c r="B20" s="242">
        <v>1316.9</v>
      </c>
      <c r="C20" s="242">
        <v>1402.89</v>
      </c>
    </row>
    <row r="21" spans="1:5" ht="16.5" customHeight="1">
      <c r="A21" s="228" t="s">
        <v>61</v>
      </c>
      <c r="B21" s="242">
        <v>1343.4</v>
      </c>
      <c r="C21" s="242">
        <v>1489.12</v>
      </c>
    </row>
    <row r="22" spans="1:5" ht="16.5" customHeight="1">
      <c r="A22" s="228" t="s">
        <v>63</v>
      </c>
      <c r="B22" s="242">
        <v>703.87</v>
      </c>
      <c r="C22" s="242">
        <v>703.87</v>
      </c>
    </row>
    <row r="23" spans="1:5" ht="16.5" customHeight="1">
      <c r="A23" s="228" t="s">
        <v>64</v>
      </c>
      <c r="B23" s="242">
        <v>596.88</v>
      </c>
      <c r="C23" s="242">
        <v>596.88</v>
      </c>
    </row>
    <row r="24" spans="1:5" ht="16.5" customHeight="1">
      <c r="A24" s="231" t="s">
        <v>65</v>
      </c>
      <c r="B24" s="251">
        <v>563.36</v>
      </c>
      <c r="C24" s="251">
        <v>563.36</v>
      </c>
    </row>
    <row r="27" spans="1:5" ht="33" customHeight="1">
      <c r="A27" s="706" t="s">
        <v>620</v>
      </c>
      <c r="B27" s="706"/>
      <c r="C27" s="706"/>
      <c r="D27" s="706"/>
      <c r="E27" s="706"/>
    </row>
    <row r="51" ht="9" customHeight="1"/>
    <row r="52" ht="8.25" customHeight="1"/>
  </sheetData>
  <sortState ref="A6:C21">
    <sortCondition ref="A6:A21"/>
  </sortState>
  <mergeCells count="6">
    <mergeCell ref="A27:E27"/>
    <mergeCell ref="A2:C2"/>
    <mergeCell ref="A1:E1"/>
    <mergeCell ref="B5:C5"/>
    <mergeCell ref="A3:A5"/>
    <mergeCell ref="B4:C4"/>
  </mergeCells>
  <printOptions horizontalCentered="1"/>
  <pageMargins left="0.51181102362204722" right="0.51181102362204722" top="0.6692913385826772" bottom="0.55118110236220474" header="0.31496062992125984" footer="0.31496062992125984"/>
  <pageSetup paperSize="9" scale="88" orientation="portrait" r:id="rId1"/>
  <headerFooter differentFirst="1" alignWithMargins="0">
    <oddFooter>&amp;C&amp;"Arial,Normalny"&amp;9-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34"/>
  <sheetViews>
    <sheetView showGridLines="0" view="pageBreakPreview" zoomScale="90" zoomScaleNormal="100" zoomScaleSheetLayoutView="90" workbookViewId="0">
      <selection activeCell="B6" sqref="B6:B7"/>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698" t="str">
        <f>'Tab 3 (13) i wykres 2'!A1:E1</f>
        <v>II. FUNDUSZ EMERYTALNO-RENTOWY</v>
      </c>
      <c r="B1" s="698"/>
      <c r="C1" s="698"/>
      <c r="D1" s="698"/>
      <c r="E1" s="698"/>
      <c r="F1" s="698"/>
      <c r="G1" s="712"/>
      <c r="H1" s="712"/>
    </row>
    <row r="2" spans="1:12" ht="15">
      <c r="A2" s="15"/>
      <c r="B2" s="15"/>
      <c r="C2" s="15"/>
      <c r="D2" s="15"/>
      <c r="E2" s="15"/>
      <c r="F2" s="15"/>
      <c r="G2" s="15"/>
      <c r="H2" s="16"/>
    </row>
    <row r="3" spans="1:12" ht="36" customHeight="1">
      <c r="A3" s="699" t="s">
        <v>605</v>
      </c>
      <c r="B3" s="699"/>
      <c r="C3" s="699"/>
      <c r="D3" s="699"/>
      <c r="E3" s="699"/>
      <c r="F3" s="699"/>
      <c r="G3" s="699"/>
      <c r="H3" s="699"/>
    </row>
    <row r="4" spans="1:12" ht="18" customHeight="1">
      <c r="A4" s="713" t="s">
        <v>15</v>
      </c>
      <c r="B4" s="713" t="s">
        <v>131</v>
      </c>
      <c r="C4" s="716" t="s">
        <v>39</v>
      </c>
      <c r="D4" s="717"/>
      <c r="E4" s="717"/>
      <c r="F4" s="717"/>
      <c r="G4" s="717"/>
      <c r="H4" s="718"/>
    </row>
    <row r="5" spans="1:12">
      <c r="A5" s="714"/>
      <c r="B5" s="714"/>
      <c r="C5" s="713" t="s">
        <v>491</v>
      </c>
      <c r="D5" s="713" t="s">
        <v>40</v>
      </c>
      <c r="E5" s="719" t="s">
        <v>39</v>
      </c>
      <c r="F5" s="720"/>
      <c r="G5" s="720"/>
      <c r="H5" s="721"/>
    </row>
    <row r="6" spans="1:12" ht="29.25" customHeight="1">
      <c r="A6" s="714"/>
      <c r="B6" s="714"/>
      <c r="C6" s="714"/>
      <c r="D6" s="714"/>
      <c r="E6" s="722" t="s">
        <v>41</v>
      </c>
      <c r="F6" s="723"/>
      <c r="G6" s="724" t="s">
        <v>42</v>
      </c>
      <c r="H6" s="724"/>
    </row>
    <row r="7" spans="1:12">
      <c r="A7" s="714"/>
      <c r="B7" s="714"/>
      <c r="C7" s="714"/>
      <c r="D7" s="714"/>
      <c r="E7" s="724" t="s">
        <v>43</v>
      </c>
      <c r="F7" s="725" t="s">
        <v>44</v>
      </c>
      <c r="G7" s="713" t="s">
        <v>45</v>
      </c>
      <c r="H7" s="725" t="s">
        <v>44</v>
      </c>
    </row>
    <row r="8" spans="1:12" ht="26.25" customHeight="1">
      <c r="A8" s="714"/>
      <c r="B8" s="715"/>
      <c r="C8" s="715"/>
      <c r="D8" s="715"/>
      <c r="E8" s="724"/>
      <c r="F8" s="725"/>
      <c r="G8" s="715"/>
      <c r="H8" s="725"/>
    </row>
    <row r="9" spans="1:12" ht="18" customHeight="1">
      <c r="A9" s="715"/>
      <c r="B9" s="728" t="s">
        <v>647</v>
      </c>
      <c r="C9" s="729"/>
      <c r="D9" s="729"/>
      <c r="E9" s="729"/>
      <c r="F9" s="729"/>
      <c r="G9" s="729"/>
      <c r="H9" s="730"/>
    </row>
    <row r="10" spans="1:12" s="6" customFormat="1" ht="32.25" customHeight="1">
      <c r="A10" s="284" t="s">
        <v>490</v>
      </c>
      <c r="B10" s="285">
        <v>1040741</v>
      </c>
      <c r="C10" s="286">
        <v>814240</v>
      </c>
      <c r="D10" s="287">
        <v>226501</v>
      </c>
      <c r="E10" s="288">
        <v>184571</v>
      </c>
      <c r="F10" s="288">
        <v>12277</v>
      </c>
      <c r="G10" s="288">
        <v>41930</v>
      </c>
      <c r="H10" s="289">
        <v>849</v>
      </c>
      <c r="I10" s="17"/>
      <c r="J10" s="17"/>
    </row>
    <row r="11" spans="1:12" ht="21" customHeight="1">
      <c r="A11" s="290" t="s">
        <v>46</v>
      </c>
      <c r="B11" s="291">
        <v>39101</v>
      </c>
      <c r="C11" s="292">
        <v>30616</v>
      </c>
      <c r="D11" s="293">
        <v>8485</v>
      </c>
      <c r="E11" s="294">
        <v>6928</v>
      </c>
      <c r="F11" s="294">
        <v>485</v>
      </c>
      <c r="G11" s="294">
        <v>1557</v>
      </c>
      <c r="H11" s="295">
        <v>24</v>
      </c>
      <c r="I11" s="18"/>
      <c r="J11" s="17"/>
      <c r="K11" s="18"/>
      <c r="L11" s="18"/>
    </row>
    <row r="12" spans="1:12" ht="21" customHeight="1">
      <c r="A12" s="290" t="s">
        <v>47</v>
      </c>
      <c r="B12" s="291">
        <v>69960</v>
      </c>
      <c r="C12" s="292">
        <v>54577</v>
      </c>
      <c r="D12" s="293">
        <v>15383</v>
      </c>
      <c r="E12" s="294">
        <v>12975</v>
      </c>
      <c r="F12" s="294">
        <v>1042</v>
      </c>
      <c r="G12" s="294">
        <v>2408</v>
      </c>
      <c r="H12" s="295">
        <v>63</v>
      </c>
      <c r="I12" s="18"/>
      <c r="J12" s="17"/>
      <c r="K12" s="18"/>
      <c r="L12" s="18"/>
    </row>
    <row r="13" spans="1:12" ht="21" customHeight="1">
      <c r="A13" s="290" t="s">
        <v>48</v>
      </c>
      <c r="B13" s="291">
        <v>133825</v>
      </c>
      <c r="C13" s="292">
        <v>104926</v>
      </c>
      <c r="D13" s="293">
        <v>28898</v>
      </c>
      <c r="E13" s="294">
        <v>23819</v>
      </c>
      <c r="F13" s="294">
        <v>1512</v>
      </c>
      <c r="G13" s="294">
        <v>5080</v>
      </c>
      <c r="H13" s="295">
        <v>123</v>
      </c>
      <c r="I13" s="18"/>
      <c r="J13" s="17"/>
      <c r="K13" s="18"/>
      <c r="L13" s="18"/>
    </row>
    <row r="14" spans="1:12" ht="21" customHeight="1">
      <c r="A14" s="290" t="s">
        <v>49</v>
      </c>
      <c r="B14" s="291">
        <v>14121</v>
      </c>
      <c r="C14" s="292">
        <v>10507</v>
      </c>
      <c r="D14" s="293">
        <v>3614</v>
      </c>
      <c r="E14" s="294">
        <v>3057</v>
      </c>
      <c r="F14" s="294">
        <v>193</v>
      </c>
      <c r="G14" s="294">
        <v>557</v>
      </c>
      <c r="H14" s="295">
        <v>9</v>
      </c>
      <c r="I14" s="18"/>
      <c r="J14" s="17"/>
      <c r="K14" s="18"/>
      <c r="L14" s="18"/>
    </row>
    <row r="15" spans="1:12" ht="21" customHeight="1">
      <c r="A15" s="290" t="s">
        <v>50</v>
      </c>
      <c r="B15" s="291">
        <v>88807</v>
      </c>
      <c r="C15" s="292">
        <v>74513</v>
      </c>
      <c r="D15" s="293">
        <v>14294</v>
      </c>
      <c r="E15" s="294">
        <v>11058</v>
      </c>
      <c r="F15" s="294">
        <v>956</v>
      </c>
      <c r="G15" s="294">
        <v>3236</v>
      </c>
      <c r="H15" s="295">
        <v>53</v>
      </c>
      <c r="I15" s="18"/>
      <c r="J15" s="17"/>
      <c r="K15" s="18"/>
      <c r="L15" s="18"/>
    </row>
    <row r="16" spans="1:12" ht="21" customHeight="1">
      <c r="A16" s="290" t="s">
        <v>51</v>
      </c>
      <c r="B16" s="291">
        <v>88662</v>
      </c>
      <c r="C16" s="292">
        <v>60329</v>
      </c>
      <c r="D16" s="293">
        <v>28333</v>
      </c>
      <c r="E16" s="294">
        <v>24641</v>
      </c>
      <c r="F16" s="294">
        <v>1173</v>
      </c>
      <c r="G16" s="294">
        <v>3692</v>
      </c>
      <c r="H16" s="295">
        <v>66</v>
      </c>
      <c r="I16" s="18"/>
      <c r="J16" s="17"/>
      <c r="K16" s="18"/>
      <c r="L16" s="18"/>
    </row>
    <row r="17" spans="1:12" ht="21" customHeight="1">
      <c r="A17" s="290" t="s">
        <v>52</v>
      </c>
      <c r="B17" s="291">
        <v>159962</v>
      </c>
      <c r="C17" s="296">
        <v>130021</v>
      </c>
      <c r="D17" s="297">
        <v>29941</v>
      </c>
      <c r="E17" s="298">
        <v>22981</v>
      </c>
      <c r="F17" s="298">
        <v>1664</v>
      </c>
      <c r="G17" s="298">
        <v>6961</v>
      </c>
      <c r="H17" s="299">
        <v>125</v>
      </c>
      <c r="I17" s="18"/>
      <c r="J17" s="17"/>
      <c r="K17" s="18"/>
      <c r="L17" s="18"/>
    </row>
    <row r="18" spans="1:12" ht="21" customHeight="1">
      <c r="A18" s="290" t="s">
        <v>53</v>
      </c>
      <c r="B18" s="291">
        <v>20993</v>
      </c>
      <c r="C18" s="292">
        <v>18042</v>
      </c>
      <c r="D18" s="293">
        <v>2951</v>
      </c>
      <c r="E18" s="294">
        <v>2241</v>
      </c>
      <c r="F18" s="294">
        <v>172</v>
      </c>
      <c r="G18" s="294">
        <v>710</v>
      </c>
      <c r="H18" s="295">
        <v>12</v>
      </c>
      <c r="I18" s="18"/>
      <c r="J18" s="17"/>
      <c r="K18" s="18"/>
      <c r="L18" s="18"/>
    </row>
    <row r="19" spans="1:12" ht="21" customHeight="1">
      <c r="A19" s="290" t="s">
        <v>54</v>
      </c>
      <c r="B19" s="291">
        <v>60217</v>
      </c>
      <c r="C19" s="292">
        <v>45656</v>
      </c>
      <c r="D19" s="293">
        <v>14561</v>
      </c>
      <c r="E19" s="294">
        <v>12235</v>
      </c>
      <c r="F19" s="294">
        <v>618</v>
      </c>
      <c r="G19" s="294">
        <v>2326</v>
      </c>
      <c r="H19" s="295">
        <v>30</v>
      </c>
      <c r="I19" s="18"/>
      <c r="J19" s="17"/>
      <c r="K19" s="18"/>
      <c r="L19" s="18"/>
    </row>
    <row r="20" spans="1:12" ht="21" customHeight="1">
      <c r="A20" s="290" t="s">
        <v>55</v>
      </c>
      <c r="B20" s="291">
        <v>74568</v>
      </c>
      <c r="C20" s="292">
        <v>60346</v>
      </c>
      <c r="D20" s="293">
        <v>14222</v>
      </c>
      <c r="E20" s="294">
        <v>11243</v>
      </c>
      <c r="F20" s="294">
        <v>788</v>
      </c>
      <c r="G20" s="294">
        <v>2979</v>
      </c>
      <c r="H20" s="295">
        <v>68</v>
      </c>
      <c r="I20" s="18"/>
      <c r="J20" s="17"/>
      <c r="K20" s="18"/>
      <c r="L20" s="18"/>
    </row>
    <row r="21" spans="1:12" ht="21" customHeight="1">
      <c r="A21" s="290" t="s">
        <v>56</v>
      </c>
      <c r="B21" s="291">
        <v>33729</v>
      </c>
      <c r="C21" s="292">
        <v>24922</v>
      </c>
      <c r="D21" s="293">
        <v>8807</v>
      </c>
      <c r="E21" s="294">
        <v>7242</v>
      </c>
      <c r="F21" s="294">
        <v>467</v>
      </c>
      <c r="G21" s="294">
        <v>1565</v>
      </c>
      <c r="H21" s="295">
        <v>31</v>
      </c>
      <c r="I21" s="18"/>
      <c r="J21" s="17"/>
      <c r="K21" s="18"/>
      <c r="L21" s="18"/>
    </row>
    <row r="22" spans="1:12" ht="21" customHeight="1">
      <c r="A22" s="290" t="s">
        <v>57</v>
      </c>
      <c r="B22" s="291">
        <v>30000</v>
      </c>
      <c r="C22" s="292">
        <v>24141</v>
      </c>
      <c r="D22" s="293">
        <v>5859</v>
      </c>
      <c r="E22" s="294">
        <v>4810</v>
      </c>
      <c r="F22" s="294">
        <v>337</v>
      </c>
      <c r="G22" s="294">
        <v>1050</v>
      </c>
      <c r="H22" s="295">
        <v>22</v>
      </c>
      <c r="I22" s="18"/>
      <c r="J22" s="17"/>
      <c r="K22" s="18"/>
      <c r="L22" s="18"/>
    </row>
    <row r="23" spans="1:12" ht="21" customHeight="1">
      <c r="A23" s="290" t="s">
        <v>58</v>
      </c>
      <c r="B23" s="291">
        <v>56508</v>
      </c>
      <c r="C23" s="292">
        <v>45373</v>
      </c>
      <c r="D23" s="293">
        <v>11135</v>
      </c>
      <c r="E23" s="294">
        <v>8791</v>
      </c>
      <c r="F23" s="294">
        <v>633</v>
      </c>
      <c r="G23" s="294">
        <v>2344</v>
      </c>
      <c r="H23" s="295">
        <v>54</v>
      </c>
      <c r="I23" s="18"/>
      <c r="J23" s="17"/>
      <c r="K23" s="18"/>
      <c r="L23" s="18"/>
    </row>
    <row r="24" spans="1:12" ht="21" customHeight="1">
      <c r="A24" s="290" t="s">
        <v>59</v>
      </c>
      <c r="B24" s="291">
        <v>38100</v>
      </c>
      <c r="C24" s="292">
        <v>28833</v>
      </c>
      <c r="D24" s="293">
        <v>9267</v>
      </c>
      <c r="E24" s="294">
        <v>7347</v>
      </c>
      <c r="F24" s="294">
        <v>524</v>
      </c>
      <c r="G24" s="294">
        <v>1921</v>
      </c>
      <c r="H24" s="295">
        <v>41</v>
      </c>
      <c r="I24" s="18"/>
      <c r="J24" s="17"/>
      <c r="K24" s="18"/>
      <c r="L24" s="18"/>
    </row>
    <row r="25" spans="1:12" ht="21" customHeight="1">
      <c r="A25" s="290" t="s">
        <v>60</v>
      </c>
      <c r="B25" s="291">
        <v>109087</v>
      </c>
      <c r="C25" s="292">
        <v>83304</v>
      </c>
      <c r="D25" s="293">
        <v>25782</v>
      </c>
      <c r="E25" s="294">
        <v>21142</v>
      </c>
      <c r="F25" s="294">
        <v>1435</v>
      </c>
      <c r="G25" s="294">
        <v>4640</v>
      </c>
      <c r="H25" s="295">
        <v>109</v>
      </c>
      <c r="I25" s="18"/>
      <c r="J25" s="17"/>
      <c r="K25" s="18"/>
      <c r="L25" s="18"/>
    </row>
    <row r="26" spans="1:12" ht="21" customHeight="1">
      <c r="A26" s="300" t="s">
        <v>61</v>
      </c>
      <c r="B26" s="291">
        <v>22437</v>
      </c>
      <c r="C26" s="292">
        <v>17470</v>
      </c>
      <c r="D26" s="293">
        <v>4967</v>
      </c>
      <c r="E26" s="301">
        <v>4064</v>
      </c>
      <c r="F26" s="301">
        <v>280</v>
      </c>
      <c r="G26" s="301">
        <v>904</v>
      </c>
      <c r="H26" s="292">
        <v>19</v>
      </c>
      <c r="I26" s="18"/>
      <c r="J26" s="17"/>
      <c r="K26" s="18"/>
      <c r="L26" s="18"/>
    </row>
    <row r="27" spans="1:12" s="19" customFormat="1" ht="43.5" customHeight="1">
      <c r="A27" s="302" t="s">
        <v>62</v>
      </c>
      <c r="B27" s="303">
        <f>C27</f>
        <v>664</v>
      </c>
      <c r="C27" s="303">
        <v>664</v>
      </c>
      <c r="D27" s="304">
        <v>0</v>
      </c>
      <c r="E27" s="304">
        <v>0</v>
      </c>
      <c r="F27" s="304">
        <v>0</v>
      </c>
      <c r="G27" s="304">
        <v>0</v>
      </c>
      <c r="H27" s="305">
        <v>0</v>
      </c>
    </row>
    <row r="28" spans="1:12" s="19" customFormat="1" ht="15" customHeight="1">
      <c r="A28" s="306" t="s">
        <v>63</v>
      </c>
      <c r="B28" s="307">
        <f>C28</f>
        <v>103</v>
      </c>
      <c r="C28" s="307">
        <v>103</v>
      </c>
      <c r="D28" s="308">
        <v>0</v>
      </c>
      <c r="E28" s="308">
        <v>0</v>
      </c>
      <c r="F28" s="308">
        <v>0</v>
      </c>
      <c r="G28" s="308">
        <v>0</v>
      </c>
      <c r="H28" s="309">
        <v>0</v>
      </c>
    </row>
    <row r="29" spans="1:12" s="19" customFormat="1" ht="15" customHeight="1">
      <c r="A29" s="306" t="s">
        <v>64</v>
      </c>
      <c r="B29" s="307">
        <f t="shared" ref="B29:B30" si="0">C29</f>
        <v>506</v>
      </c>
      <c r="C29" s="307">
        <v>506</v>
      </c>
      <c r="D29" s="308">
        <v>0</v>
      </c>
      <c r="E29" s="308">
        <v>0</v>
      </c>
      <c r="F29" s="308">
        <v>0</v>
      </c>
      <c r="G29" s="308">
        <v>0</v>
      </c>
      <c r="H29" s="309">
        <v>0</v>
      </c>
    </row>
    <row r="30" spans="1:12" s="19" customFormat="1" ht="15" customHeight="1">
      <c r="A30" s="310" t="s">
        <v>65</v>
      </c>
      <c r="B30" s="311">
        <f t="shared" si="0"/>
        <v>55</v>
      </c>
      <c r="C30" s="311">
        <v>55</v>
      </c>
      <c r="D30" s="312">
        <v>0</v>
      </c>
      <c r="E30" s="312">
        <v>0</v>
      </c>
      <c r="F30" s="312">
        <v>0</v>
      </c>
      <c r="G30" s="312">
        <v>0</v>
      </c>
      <c r="H30" s="313">
        <v>0</v>
      </c>
    </row>
    <row r="31" spans="1:12" ht="27" customHeight="1">
      <c r="A31" s="726"/>
      <c r="B31" s="726"/>
      <c r="C31" s="726"/>
      <c r="D31" s="726"/>
      <c r="E31" s="726"/>
      <c r="F31" s="726"/>
      <c r="G31" s="726"/>
      <c r="H31" s="727"/>
    </row>
    <row r="32" spans="1:12">
      <c r="A32" s="697"/>
      <c r="B32" s="697"/>
      <c r="C32" s="697"/>
      <c r="D32" s="697"/>
      <c r="E32" s="697"/>
      <c r="F32" s="697"/>
      <c r="G32" s="697"/>
      <c r="H32" s="697"/>
    </row>
    <row r="33" spans="1:5">
      <c r="A33" s="14"/>
      <c r="B33" s="18"/>
      <c r="C33" s="18"/>
      <c r="D33" s="18"/>
      <c r="E33" s="18"/>
    </row>
    <row r="34" spans="1:5">
      <c r="B34" s="20"/>
      <c r="C34" s="20"/>
      <c r="D34" s="20"/>
      <c r="E34" s="20"/>
    </row>
  </sheetData>
  <mergeCells count="17">
    <mergeCell ref="A32:H32"/>
    <mergeCell ref="E7:E8"/>
    <mergeCell ref="F7:F8"/>
    <mergeCell ref="G7:G8"/>
    <mergeCell ref="H7:H8"/>
    <mergeCell ref="A31:H31"/>
    <mergeCell ref="B9:H9"/>
    <mergeCell ref="A1:H1"/>
    <mergeCell ref="A3:H3"/>
    <mergeCell ref="B4:B8"/>
    <mergeCell ref="C4:H4"/>
    <mergeCell ref="C5:C8"/>
    <mergeCell ref="D5:D8"/>
    <mergeCell ref="E5:H5"/>
    <mergeCell ref="E6:F6"/>
    <mergeCell ref="G6:H6"/>
    <mergeCell ref="A4:A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O34"/>
  <sheetViews>
    <sheetView showGridLines="0" view="pageBreakPreview" topLeftCell="A22" zoomScale="90" zoomScaleNormal="100" zoomScaleSheetLayoutView="90" workbookViewId="0">
      <selection activeCell="B6" sqref="B6:B7"/>
    </sheetView>
  </sheetViews>
  <sheetFormatPr defaultRowHeight="12.75"/>
  <cols>
    <col min="1" max="1" width="27.25" style="1" customWidth="1"/>
    <col min="2" max="2" width="12.625" style="1" customWidth="1"/>
    <col min="3" max="3" width="13.75" style="1" customWidth="1"/>
    <col min="4" max="5" width="12.625" style="32" customWidth="1"/>
    <col min="6" max="6" width="13.375" style="32" customWidth="1"/>
    <col min="7" max="7" width="8.625" style="1" customWidth="1"/>
    <col min="8" max="8" width="9" style="1" customWidth="1"/>
    <col min="9" max="9" width="8" style="1" customWidth="1"/>
    <col min="10" max="10" width="13.5" style="1" customWidth="1"/>
    <col min="11" max="11" width="9" style="1"/>
    <col min="12" max="12" width="12.625" style="1" bestFit="1" customWidth="1"/>
    <col min="13" max="13" width="9" style="1"/>
    <col min="14" max="14" width="16.875" style="1" customWidth="1"/>
    <col min="15"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5" ht="23.25" customHeight="1">
      <c r="A1" s="698" t="str">
        <f>'Tab 4 (14)'!A1:H1</f>
        <v>II. FUNDUSZ EMERYTALNO-RENTOWY</v>
      </c>
      <c r="B1" s="698"/>
      <c r="C1" s="698"/>
      <c r="D1" s="698"/>
      <c r="E1" s="698"/>
      <c r="F1" s="698"/>
      <c r="G1" s="698"/>
      <c r="H1" s="698"/>
      <c r="I1" s="698"/>
    </row>
    <row r="2" spans="1:15" ht="9.75" customHeight="1">
      <c r="A2" s="14"/>
      <c r="B2" s="14"/>
      <c r="C2" s="14"/>
      <c r="D2" s="21"/>
      <c r="E2" s="21"/>
      <c r="F2" s="21"/>
      <c r="G2" s="14"/>
      <c r="H2" s="14"/>
      <c r="I2" s="14"/>
    </row>
    <row r="3" spans="1:15" ht="28.5" customHeight="1">
      <c r="A3" s="731" t="s">
        <v>356</v>
      </c>
      <c r="B3" s="731"/>
      <c r="C3" s="731"/>
      <c r="D3" s="731"/>
      <c r="E3" s="731"/>
      <c r="F3" s="731"/>
      <c r="G3" s="731"/>
      <c r="H3" s="731"/>
      <c r="I3" s="731"/>
    </row>
    <row r="4" spans="1:15" ht="21" customHeight="1">
      <c r="A4" s="643" t="s">
        <v>15</v>
      </c>
      <c r="B4" s="639" t="s">
        <v>16</v>
      </c>
      <c r="C4" s="640"/>
      <c r="D4" s="639" t="s">
        <v>477</v>
      </c>
      <c r="E4" s="641"/>
      <c r="F4" s="641"/>
      <c r="G4" s="641"/>
      <c r="H4" s="641"/>
      <c r="I4" s="640"/>
    </row>
    <row r="5" spans="1:15" ht="21" customHeight="1">
      <c r="A5" s="679"/>
      <c r="B5" s="642" t="s">
        <v>632</v>
      </c>
      <c r="C5" s="646" t="s">
        <v>633</v>
      </c>
      <c r="D5" s="642" t="s">
        <v>590</v>
      </c>
      <c r="E5" s="642" t="s">
        <v>632</v>
      </c>
      <c r="F5" s="646" t="s">
        <v>633</v>
      </c>
      <c r="G5" s="732" t="s">
        <v>17</v>
      </c>
      <c r="H5" s="645"/>
      <c r="I5" s="646"/>
    </row>
    <row r="6" spans="1:15" ht="49.5" customHeight="1">
      <c r="A6" s="679"/>
      <c r="B6" s="642"/>
      <c r="C6" s="646"/>
      <c r="D6" s="642"/>
      <c r="E6" s="642"/>
      <c r="F6" s="646"/>
      <c r="G6" s="643" t="s">
        <v>634</v>
      </c>
      <c r="H6" s="643" t="s">
        <v>635</v>
      </c>
      <c r="I6" s="643" t="s">
        <v>648</v>
      </c>
    </row>
    <row r="7" spans="1:15" ht="21.75" customHeight="1">
      <c r="A7" s="644"/>
      <c r="B7" s="733" t="s">
        <v>351</v>
      </c>
      <c r="C7" s="734"/>
      <c r="D7" s="734"/>
      <c r="E7" s="734"/>
      <c r="F7" s="735"/>
      <c r="G7" s="644"/>
      <c r="H7" s="644"/>
      <c r="I7" s="644"/>
      <c r="J7" s="14"/>
    </row>
    <row r="8" spans="1:15" ht="21.75" customHeight="1">
      <c r="A8" s="701" t="s">
        <v>576</v>
      </c>
      <c r="B8" s="702"/>
      <c r="C8" s="702"/>
      <c r="D8" s="702"/>
      <c r="E8" s="702"/>
      <c r="F8" s="702"/>
      <c r="G8" s="702"/>
      <c r="H8" s="702"/>
      <c r="I8" s="703"/>
      <c r="J8" s="14"/>
    </row>
    <row r="9" spans="1:15" s="6" customFormat="1" ht="21" customHeight="1">
      <c r="A9" s="314" t="s">
        <v>66</v>
      </c>
      <c r="B9" s="315">
        <f t="shared" ref="B9:C9" si="0">B10+B11</f>
        <v>4182259842.7000008</v>
      </c>
      <c r="C9" s="315">
        <f t="shared" si="0"/>
        <v>12460151097.400002</v>
      </c>
      <c r="D9" s="316">
        <f>D10+D11</f>
        <v>4194400440.9100008</v>
      </c>
      <c r="E9" s="316">
        <f>E10+E11</f>
        <v>4156380347.6500006</v>
      </c>
      <c r="F9" s="316">
        <f>F10+F11</f>
        <v>12486510865.270002</v>
      </c>
      <c r="G9" s="254">
        <f>E9/D9-1</f>
        <v>-9.0644881898189755E-3</v>
      </c>
      <c r="H9" s="255">
        <f>E9/B9-1</f>
        <v>-6.1879213686762968E-3</v>
      </c>
      <c r="I9" s="255">
        <f>F9/C9-1</f>
        <v>2.1155255392930616E-3</v>
      </c>
      <c r="J9" s="23"/>
      <c r="K9" s="24"/>
      <c r="N9" s="25"/>
      <c r="O9" s="25"/>
    </row>
    <row r="10" spans="1:15" ht="21" customHeight="1">
      <c r="A10" s="260" t="s">
        <v>145</v>
      </c>
      <c r="B10" s="317">
        <f t="shared" ref="B10:C10" si="1">B13</f>
        <v>3292545064.4900012</v>
      </c>
      <c r="C10" s="317">
        <f t="shared" si="1"/>
        <v>9818584199.1900024</v>
      </c>
      <c r="D10" s="318">
        <f>D13</f>
        <v>3286476695.3100009</v>
      </c>
      <c r="E10" s="318">
        <f>E13</f>
        <v>3255715680.9700007</v>
      </c>
      <c r="F10" s="318">
        <f>F13</f>
        <v>9787325910.5900021</v>
      </c>
      <c r="G10" s="258">
        <f t="shared" ref="G10:G11" si="2">E10/D10-1</f>
        <v>-9.3598759984813151E-3</v>
      </c>
      <c r="H10" s="259">
        <f t="shared" ref="H10:H11" si="3">E10/B10-1</f>
        <v>-1.1185688517130532E-2</v>
      </c>
      <c r="I10" s="259">
        <f t="shared" ref="I10:I11" si="4">F10/C10-1</f>
        <v>-3.1835841060037229E-3</v>
      </c>
      <c r="J10" s="23"/>
      <c r="K10" s="24"/>
      <c r="L10" s="6"/>
      <c r="M10" s="6"/>
      <c r="N10" s="6"/>
    </row>
    <row r="11" spans="1:15" ht="21" customHeight="1">
      <c r="A11" s="260" t="s">
        <v>19</v>
      </c>
      <c r="B11" s="317">
        <f t="shared" ref="B11:C11" si="5">B20</f>
        <v>889714778.2099998</v>
      </c>
      <c r="C11" s="317">
        <f t="shared" si="5"/>
        <v>2641566898.2099996</v>
      </c>
      <c r="D11" s="318">
        <f>D20</f>
        <v>907923745.5999999</v>
      </c>
      <c r="E11" s="318">
        <f>E20</f>
        <v>900664666.67999983</v>
      </c>
      <c r="F11" s="318">
        <f>F20</f>
        <v>2699184954.6799998</v>
      </c>
      <c r="G11" s="258">
        <f t="shared" si="2"/>
        <v>-7.9952517545435198E-3</v>
      </c>
      <c r="H11" s="259">
        <f t="shared" si="3"/>
        <v>1.2307189605223812E-2</v>
      </c>
      <c r="I11" s="259">
        <f t="shared" si="4"/>
        <v>2.1812075442436685E-2</v>
      </c>
      <c r="J11" s="23"/>
      <c r="K11" s="24"/>
      <c r="L11" s="6"/>
      <c r="M11" s="6"/>
      <c r="N11" s="6"/>
    </row>
    <row r="12" spans="1:15" ht="21" customHeight="1">
      <c r="A12" s="701" t="s">
        <v>114</v>
      </c>
      <c r="B12" s="702"/>
      <c r="C12" s="702"/>
      <c r="D12" s="702"/>
      <c r="E12" s="702"/>
      <c r="F12" s="702"/>
      <c r="G12" s="702"/>
      <c r="H12" s="702"/>
      <c r="I12" s="703"/>
      <c r="J12" s="23"/>
      <c r="K12" s="24"/>
      <c r="L12" s="6"/>
      <c r="M12" s="6"/>
      <c r="N12" s="6"/>
    </row>
    <row r="13" spans="1:15" s="6" customFormat="1" ht="21" customHeight="1">
      <c r="A13" s="272" t="s">
        <v>67</v>
      </c>
      <c r="B13" s="319">
        <f t="shared" ref="B13:C13" si="6">SUM(B15:B18)</f>
        <v>3292545064.4900012</v>
      </c>
      <c r="C13" s="319">
        <f t="shared" si="6"/>
        <v>9818584199.1900024</v>
      </c>
      <c r="D13" s="320">
        <f>SUM(D15:D18)</f>
        <v>3286476695.3100009</v>
      </c>
      <c r="E13" s="320">
        <f>SUM(E15:E18)</f>
        <v>3255715680.9700007</v>
      </c>
      <c r="F13" s="320">
        <f>SUM(F15:F18)</f>
        <v>9787325910.5900021</v>
      </c>
      <c r="G13" s="254">
        <f t="shared" ref="G13:G18" si="7">E13/D13-1</f>
        <v>-9.3598759984813151E-3</v>
      </c>
      <c r="H13" s="255">
        <f t="shared" ref="H13:H18" si="8">E13/B13-1</f>
        <v>-1.1185688517130532E-2</v>
      </c>
      <c r="I13" s="255">
        <f t="shared" ref="I13:I18" si="9">F13/C13-1</f>
        <v>-3.1835841060037229E-3</v>
      </c>
      <c r="J13" s="23"/>
      <c r="K13" s="24"/>
    </row>
    <row r="14" spans="1:15" ht="21" customHeight="1">
      <c r="A14" s="268" t="s">
        <v>68</v>
      </c>
      <c r="B14" s="321">
        <v>124423135.03</v>
      </c>
      <c r="C14" s="321">
        <v>409066449.60000002</v>
      </c>
      <c r="D14" s="322">
        <v>84502593.729999974</v>
      </c>
      <c r="E14" s="322">
        <v>70592202.780000001</v>
      </c>
      <c r="F14" s="322">
        <v>253149875.87999997</v>
      </c>
      <c r="G14" s="258">
        <f t="shared" si="7"/>
        <v>-0.16461495838158546</v>
      </c>
      <c r="H14" s="259">
        <f t="shared" si="8"/>
        <v>-0.43264407569396701</v>
      </c>
      <c r="I14" s="259">
        <f t="shared" si="9"/>
        <v>-0.38115219146537416</v>
      </c>
      <c r="J14" s="23"/>
      <c r="K14" s="24"/>
      <c r="L14" s="6"/>
      <c r="M14" s="6"/>
      <c r="N14" s="6"/>
    </row>
    <row r="15" spans="1:15" ht="21" customHeight="1">
      <c r="A15" s="265" t="s">
        <v>21</v>
      </c>
      <c r="B15" s="323">
        <v>2858213545.9500012</v>
      </c>
      <c r="C15" s="323">
        <v>8489735606.2600021</v>
      </c>
      <c r="D15" s="322">
        <v>2897727944.1100006</v>
      </c>
      <c r="E15" s="322">
        <v>2882504578.9000006</v>
      </c>
      <c r="F15" s="322">
        <v>8627342166.2200012</v>
      </c>
      <c r="G15" s="258">
        <f t="shared" si="7"/>
        <v>-5.2535522670247303E-3</v>
      </c>
      <c r="H15" s="259">
        <f t="shared" si="8"/>
        <v>8.4986767291823639E-3</v>
      </c>
      <c r="I15" s="259">
        <f t="shared" si="9"/>
        <v>1.6208580142181628E-2</v>
      </c>
      <c r="J15" s="23"/>
      <c r="K15" s="24"/>
      <c r="L15" s="6"/>
      <c r="M15" s="6"/>
      <c r="N15" s="25"/>
    </row>
    <row r="16" spans="1:15" ht="27" customHeight="1">
      <c r="A16" s="265" t="s">
        <v>22</v>
      </c>
      <c r="B16" s="323">
        <v>66463706.399999991</v>
      </c>
      <c r="C16" s="323">
        <v>203251567.97999996</v>
      </c>
      <c r="D16" s="322">
        <v>59499806.75999999</v>
      </c>
      <c r="E16" s="322">
        <v>57303969.369999997</v>
      </c>
      <c r="F16" s="322">
        <v>177781291.42999998</v>
      </c>
      <c r="G16" s="258">
        <f t="shared" si="7"/>
        <v>-3.6904949941386933E-2</v>
      </c>
      <c r="H16" s="259">
        <f t="shared" si="8"/>
        <v>-0.13781562188051544</v>
      </c>
      <c r="I16" s="259">
        <f t="shared" si="9"/>
        <v>-0.12531404703606652</v>
      </c>
      <c r="J16" s="23"/>
      <c r="K16" s="24"/>
      <c r="L16" s="28"/>
      <c r="M16" s="6"/>
      <c r="N16" s="6"/>
    </row>
    <row r="17" spans="1:14" ht="27" customHeight="1">
      <c r="A17" s="265" t="s">
        <v>23</v>
      </c>
      <c r="B17" s="323">
        <v>355878981.44000006</v>
      </c>
      <c r="C17" s="323">
        <v>1089957392.0300002</v>
      </c>
      <c r="D17" s="322">
        <v>317527876.87000006</v>
      </c>
      <c r="E17" s="322">
        <v>304371437.22000009</v>
      </c>
      <c r="F17" s="322">
        <v>947319748.88000011</v>
      </c>
      <c r="G17" s="258">
        <f t="shared" si="7"/>
        <v>-4.1433967246240822E-2</v>
      </c>
      <c r="H17" s="259">
        <f t="shared" si="8"/>
        <v>-0.14473331358762465</v>
      </c>
      <c r="I17" s="259">
        <f t="shared" si="9"/>
        <v>-0.13086533858387206</v>
      </c>
      <c r="J17" s="23"/>
      <c r="K17" s="24"/>
      <c r="L17" s="6"/>
      <c r="M17" s="6"/>
      <c r="N17" s="6"/>
    </row>
    <row r="18" spans="1:14" ht="27" customHeight="1">
      <c r="A18" s="265" t="s">
        <v>24</v>
      </c>
      <c r="B18" s="323">
        <v>11988830.700000001</v>
      </c>
      <c r="C18" s="323">
        <v>35639632.920000002</v>
      </c>
      <c r="D18" s="322">
        <v>11721067.570000002</v>
      </c>
      <c r="E18" s="322">
        <v>11535695.48</v>
      </c>
      <c r="F18" s="322">
        <v>34882704.060000002</v>
      </c>
      <c r="G18" s="258">
        <f t="shared" si="7"/>
        <v>-1.5815290620323719E-2</v>
      </c>
      <c r="H18" s="259">
        <f t="shared" si="8"/>
        <v>-3.7796448322520826E-2</v>
      </c>
      <c r="I18" s="259">
        <f t="shared" si="9"/>
        <v>-2.1238402250075672E-2</v>
      </c>
      <c r="J18" s="23"/>
      <c r="K18" s="24"/>
      <c r="L18" s="6"/>
      <c r="M18" s="6"/>
      <c r="N18" s="6"/>
    </row>
    <row r="19" spans="1:14" ht="21" customHeight="1">
      <c r="A19" s="736" t="s">
        <v>69</v>
      </c>
      <c r="B19" s="737"/>
      <c r="C19" s="737"/>
      <c r="D19" s="737"/>
      <c r="E19" s="737"/>
      <c r="F19" s="737"/>
      <c r="G19" s="737"/>
      <c r="H19" s="737"/>
      <c r="I19" s="738"/>
      <c r="J19" s="23"/>
      <c r="K19" s="24"/>
      <c r="L19" s="6"/>
      <c r="M19" s="6"/>
      <c r="N19" s="6"/>
    </row>
    <row r="20" spans="1:14" ht="21" customHeight="1">
      <c r="A20" s="324" t="s">
        <v>70</v>
      </c>
      <c r="B20" s="325">
        <f t="shared" ref="B20:C20" si="10">B21+B27</f>
        <v>889714778.2099998</v>
      </c>
      <c r="C20" s="325">
        <f t="shared" si="10"/>
        <v>2641566898.2099996</v>
      </c>
      <c r="D20" s="326">
        <f>D21+D27</f>
        <v>907923745.5999999</v>
      </c>
      <c r="E20" s="326">
        <f>E21+E27</f>
        <v>900664666.67999983</v>
      </c>
      <c r="F20" s="326">
        <f>F21+F27</f>
        <v>2699184954.6799998</v>
      </c>
      <c r="G20" s="327">
        <f t="shared" ref="G20:G32" si="11">E20/D20-1</f>
        <v>-7.9952517545435198E-3</v>
      </c>
      <c r="H20" s="328">
        <f t="shared" ref="H20:H32" si="12">E20/B20-1</f>
        <v>1.2307189605223812E-2</v>
      </c>
      <c r="I20" s="328">
        <f t="shared" ref="I20:I32" si="13">F20/C20-1</f>
        <v>2.1812075442436685E-2</v>
      </c>
      <c r="J20" s="23"/>
      <c r="K20" s="24"/>
      <c r="L20" s="6"/>
      <c r="M20" s="6"/>
      <c r="N20" s="6"/>
    </row>
    <row r="21" spans="1:14" s="6" customFormat="1" ht="30.75" customHeight="1">
      <c r="A21" s="272" t="s">
        <v>27</v>
      </c>
      <c r="B21" s="319">
        <f t="shared" ref="B21:C21" si="14">SUM(B23:B26)</f>
        <v>708751417.63999975</v>
      </c>
      <c r="C21" s="319">
        <f t="shared" si="14"/>
        <v>2104144357.2299995</v>
      </c>
      <c r="D21" s="320">
        <f>SUM(D23:D26)</f>
        <v>717796957.3599999</v>
      </c>
      <c r="E21" s="320">
        <f>SUM(E23:E26)</f>
        <v>712686035.23999977</v>
      </c>
      <c r="F21" s="320">
        <f>SUM(F23:F26)</f>
        <v>2136651159.5899999</v>
      </c>
      <c r="G21" s="254">
        <f t="shared" si="11"/>
        <v>-7.1202894740564071E-3</v>
      </c>
      <c r="H21" s="255">
        <f t="shared" si="12"/>
        <v>5.5514775731970722E-3</v>
      </c>
      <c r="I21" s="255">
        <f t="shared" si="13"/>
        <v>1.5448941156677165E-2</v>
      </c>
      <c r="J21" s="23"/>
      <c r="K21" s="24"/>
    </row>
    <row r="22" spans="1:14" ht="26.25" customHeight="1">
      <c r="A22" s="265" t="s">
        <v>261</v>
      </c>
      <c r="B22" s="323">
        <v>47748889.890000008</v>
      </c>
      <c r="C22" s="323">
        <v>142149530.47</v>
      </c>
      <c r="D22" s="318">
        <v>48482371.149999991</v>
      </c>
      <c r="E22" s="318">
        <v>48208633.75999999</v>
      </c>
      <c r="F22" s="318">
        <v>144278787.49999997</v>
      </c>
      <c r="G22" s="258">
        <f t="shared" si="11"/>
        <v>-5.6461221575381249E-3</v>
      </c>
      <c r="H22" s="259">
        <f t="shared" si="12"/>
        <v>9.628367718267361E-3</v>
      </c>
      <c r="I22" s="259">
        <f t="shared" si="13"/>
        <v>1.4978994464208473E-2</v>
      </c>
      <c r="J22" s="23"/>
      <c r="K22" s="24"/>
      <c r="L22" s="6"/>
      <c r="M22" s="6"/>
      <c r="N22" s="6"/>
    </row>
    <row r="23" spans="1:14" ht="27" customHeight="1">
      <c r="A23" s="329" t="s">
        <v>29</v>
      </c>
      <c r="B23" s="323">
        <v>698802032.75999963</v>
      </c>
      <c r="C23" s="323">
        <v>2073827348.6499996</v>
      </c>
      <c r="D23" s="318">
        <v>708506043.14999986</v>
      </c>
      <c r="E23" s="318">
        <v>703712281.3499999</v>
      </c>
      <c r="F23" s="318">
        <v>2109006753.5799999</v>
      </c>
      <c r="G23" s="258">
        <f t="shared" si="11"/>
        <v>-6.7660139900670435E-3</v>
      </c>
      <c r="H23" s="259">
        <f t="shared" si="12"/>
        <v>7.0266661512226047E-3</v>
      </c>
      <c r="I23" s="259">
        <f t="shared" si="13"/>
        <v>1.6963516732914741E-2</v>
      </c>
      <c r="J23" s="23"/>
      <c r="K23" s="24"/>
      <c r="L23" s="6"/>
      <c r="M23" s="6"/>
      <c r="N23" s="6"/>
    </row>
    <row r="24" spans="1:14" ht="27.75" customHeight="1">
      <c r="A24" s="265" t="s">
        <v>30</v>
      </c>
      <c r="B24" s="323">
        <v>753686.81999999983</v>
      </c>
      <c r="C24" s="323">
        <v>2290580.4299999997</v>
      </c>
      <c r="D24" s="318">
        <v>663328.59000000008</v>
      </c>
      <c r="E24" s="318">
        <v>647783.05000000005</v>
      </c>
      <c r="F24" s="318">
        <v>2004453.3</v>
      </c>
      <c r="G24" s="258">
        <f t="shared" si="11"/>
        <v>-2.3435655019784396E-2</v>
      </c>
      <c r="H24" s="259">
        <f t="shared" si="12"/>
        <v>-0.14051429212998556</v>
      </c>
      <c r="I24" s="259">
        <f t="shared" si="13"/>
        <v>-0.12491468374240833</v>
      </c>
      <c r="J24" s="23"/>
      <c r="K24" s="24"/>
      <c r="L24" s="6"/>
      <c r="M24" s="6"/>
      <c r="N24" s="6"/>
    </row>
    <row r="25" spans="1:14" ht="27" customHeight="1">
      <c r="A25" s="265" t="s">
        <v>31</v>
      </c>
      <c r="B25" s="323">
        <v>1924156.87</v>
      </c>
      <c r="C25" s="323">
        <v>5887762.8300000001</v>
      </c>
      <c r="D25" s="318">
        <v>1820720.53</v>
      </c>
      <c r="E25" s="318">
        <v>1752104.31</v>
      </c>
      <c r="F25" s="318">
        <v>5394951.3300000001</v>
      </c>
      <c r="G25" s="258">
        <f t="shared" si="11"/>
        <v>-3.7686299939727719E-2</v>
      </c>
      <c r="H25" s="259">
        <f t="shared" si="12"/>
        <v>-8.9417117014996883E-2</v>
      </c>
      <c r="I25" s="259">
        <f t="shared" si="13"/>
        <v>-8.3700976793591342E-2</v>
      </c>
      <c r="J25" s="23"/>
      <c r="K25" s="24"/>
      <c r="L25" s="6"/>
      <c r="M25" s="6"/>
      <c r="N25" s="6"/>
    </row>
    <row r="26" spans="1:14" ht="37.5" customHeight="1">
      <c r="A26" s="265" t="s">
        <v>32</v>
      </c>
      <c r="B26" s="323">
        <v>7271541.1900000004</v>
      </c>
      <c r="C26" s="323">
        <v>22138665.320000004</v>
      </c>
      <c r="D26" s="318">
        <v>6806865.0899999999</v>
      </c>
      <c r="E26" s="318">
        <v>6573866.5300000003</v>
      </c>
      <c r="F26" s="318">
        <v>20245001.380000003</v>
      </c>
      <c r="G26" s="258">
        <f t="shared" si="11"/>
        <v>-3.4229936530150828E-2</v>
      </c>
      <c r="H26" s="259">
        <f t="shared" si="12"/>
        <v>-9.5945913221183288E-2</v>
      </c>
      <c r="I26" s="259">
        <f t="shared" si="13"/>
        <v>-8.5536499722468462E-2</v>
      </c>
      <c r="J26" s="23"/>
      <c r="K26" s="24"/>
      <c r="L26" s="6"/>
      <c r="M26" s="6"/>
      <c r="N26" s="6"/>
    </row>
    <row r="27" spans="1:14" s="6" customFormat="1" ht="21" customHeight="1">
      <c r="A27" s="272" t="s">
        <v>33</v>
      </c>
      <c r="B27" s="319">
        <f t="shared" ref="B27:C27" si="15">SUM(B29:B32)</f>
        <v>180963360.57000002</v>
      </c>
      <c r="C27" s="319">
        <f t="shared" si="15"/>
        <v>537422540.98000014</v>
      </c>
      <c r="D27" s="320">
        <f>SUM(D29:D32)</f>
        <v>190126788.24000004</v>
      </c>
      <c r="E27" s="320">
        <f>SUM(E29:E32)</f>
        <v>187978631.44000003</v>
      </c>
      <c r="F27" s="320">
        <f>SUM(F29:F32)</f>
        <v>562533795.09000003</v>
      </c>
      <c r="G27" s="254">
        <f t="shared" si="11"/>
        <v>-1.1298548825683374E-2</v>
      </c>
      <c r="H27" s="255">
        <f t="shared" si="12"/>
        <v>3.8766249962993937E-2</v>
      </c>
      <c r="I27" s="255">
        <f t="shared" si="13"/>
        <v>4.6725345878140923E-2</v>
      </c>
      <c r="J27" s="23"/>
      <c r="K27" s="24"/>
    </row>
    <row r="28" spans="1:14" ht="20.25" customHeight="1">
      <c r="A28" s="265" t="s">
        <v>71</v>
      </c>
      <c r="B28" s="323">
        <v>3993339.7800000003</v>
      </c>
      <c r="C28" s="323">
        <v>12064694.600000001</v>
      </c>
      <c r="D28" s="318">
        <v>4008855.35</v>
      </c>
      <c r="E28" s="318">
        <v>3913104.52</v>
      </c>
      <c r="F28" s="318">
        <v>11854496.880000001</v>
      </c>
      <c r="G28" s="258">
        <f t="shared" si="11"/>
        <v>-2.3884830366852738E-2</v>
      </c>
      <c r="H28" s="259">
        <f t="shared" si="12"/>
        <v>-2.0092269734182322E-2</v>
      </c>
      <c r="I28" s="259">
        <f t="shared" si="13"/>
        <v>-1.7422547935859067E-2</v>
      </c>
      <c r="J28" s="23"/>
      <c r="K28" s="24"/>
      <c r="L28" s="6"/>
      <c r="M28" s="6"/>
      <c r="N28" s="6"/>
    </row>
    <row r="29" spans="1:14" ht="21" customHeight="1">
      <c r="A29" s="265" t="s">
        <v>35</v>
      </c>
      <c r="B29" s="323">
        <v>172784562.93000004</v>
      </c>
      <c r="C29" s="323">
        <v>513122049.30000007</v>
      </c>
      <c r="D29" s="318">
        <v>182098009.86000004</v>
      </c>
      <c r="E29" s="318">
        <v>180037409.58000004</v>
      </c>
      <c r="F29" s="318">
        <v>538626297.20000005</v>
      </c>
      <c r="G29" s="258">
        <f t="shared" si="11"/>
        <v>-1.1315885778127033E-2</v>
      </c>
      <c r="H29" s="259">
        <f t="shared" si="12"/>
        <v>4.1976242130718155E-2</v>
      </c>
      <c r="I29" s="259">
        <f t="shared" si="13"/>
        <v>4.9704057611230645E-2</v>
      </c>
      <c r="J29" s="23"/>
      <c r="K29" s="24"/>
      <c r="L29" s="6"/>
      <c r="M29" s="6"/>
      <c r="N29" s="6"/>
    </row>
    <row r="30" spans="1:14" ht="27" customHeight="1">
      <c r="A30" s="265" t="s">
        <v>36</v>
      </c>
      <c r="B30" s="323">
        <v>1925757.9700000002</v>
      </c>
      <c r="C30" s="323">
        <v>5758481.6600000001</v>
      </c>
      <c r="D30" s="318">
        <v>1824034.83</v>
      </c>
      <c r="E30" s="318">
        <v>1780880.52</v>
      </c>
      <c r="F30" s="318">
        <v>5439539.0300000003</v>
      </c>
      <c r="G30" s="258">
        <f t="shared" si="11"/>
        <v>-2.365870941181536E-2</v>
      </c>
      <c r="H30" s="259">
        <f t="shared" si="12"/>
        <v>-7.5231390578121338E-2</v>
      </c>
      <c r="I30" s="259">
        <f t="shared" si="13"/>
        <v>-5.5386584317088872E-2</v>
      </c>
      <c r="J30" s="23"/>
      <c r="K30" s="24"/>
      <c r="L30" s="6"/>
      <c r="M30" s="6"/>
      <c r="N30" s="6"/>
    </row>
    <row r="31" spans="1:14" ht="28.5" customHeight="1">
      <c r="A31" s="265" t="s">
        <v>37</v>
      </c>
      <c r="B31" s="323">
        <v>4494666.25</v>
      </c>
      <c r="C31" s="323">
        <v>13379367.199999999</v>
      </c>
      <c r="D31" s="318">
        <v>4440272.0099999979</v>
      </c>
      <c r="E31" s="318">
        <v>4371514.9499999993</v>
      </c>
      <c r="F31" s="318">
        <v>13188800.609999998</v>
      </c>
      <c r="G31" s="258">
        <f t="shared" si="11"/>
        <v>-1.5484875666434417E-2</v>
      </c>
      <c r="H31" s="259">
        <f t="shared" si="12"/>
        <v>-2.7399431492827864E-2</v>
      </c>
      <c r="I31" s="259">
        <f t="shared" si="13"/>
        <v>-1.4243318622722434E-2</v>
      </c>
      <c r="J31" s="23"/>
      <c r="K31" s="24"/>
      <c r="L31" s="6"/>
      <c r="M31" s="6"/>
      <c r="N31" s="6"/>
    </row>
    <row r="32" spans="1:14" ht="25.5" customHeight="1">
      <c r="A32" s="274" t="s">
        <v>72</v>
      </c>
      <c r="B32" s="330">
        <v>1758373.42</v>
      </c>
      <c r="C32" s="330">
        <v>5162642.82</v>
      </c>
      <c r="D32" s="331">
        <v>1764471.5399999998</v>
      </c>
      <c r="E32" s="331">
        <v>1788826.39</v>
      </c>
      <c r="F32" s="331">
        <v>5279158.25</v>
      </c>
      <c r="G32" s="275">
        <f t="shared" si="11"/>
        <v>1.3802914610909545E-2</v>
      </c>
      <c r="H32" s="276">
        <f t="shared" si="12"/>
        <v>1.7318829808061986E-2</v>
      </c>
      <c r="I32" s="276">
        <f t="shared" si="13"/>
        <v>2.2568950450846836E-2</v>
      </c>
      <c r="J32" s="23"/>
      <c r="K32" s="24"/>
      <c r="L32" s="6"/>
      <c r="M32" s="6"/>
      <c r="N32" s="6"/>
    </row>
    <row r="33" spans="1:9" ht="14.25" customHeight="1">
      <c r="A33" s="739" t="s">
        <v>535</v>
      </c>
      <c r="B33" s="740"/>
      <c r="C33" s="740"/>
      <c r="D33" s="740"/>
      <c r="E33" s="740"/>
      <c r="F33" s="740"/>
      <c r="G33" s="740"/>
      <c r="H33" s="740"/>
      <c r="I33" s="740"/>
    </row>
    <row r="34" spans="1:9">
      <c r="A34" s="697"/>
      <c r="B34" s="697"/>
      <c r="C34" s="697"/>
      <c r="D34" s="697"/>
      <c r="E34" s="697"/>
      <c r="F34" s="697"/>
      <c r="G34" s="697"/>
      <c r="H34" s="697"/>
      <c r="I34" s="697"/>
    </row>
  </sheetData>
  <mergeCells count="20">
    <mergeCell ref="A34:I34"/>
    <mergeCell ref="A8:I8"/>
    <mergeCell ref="A12:I12"/>
    <mergeCell ref="A19:I19"/>
    <mergeCell ref="A33:I33"/>
    <mergeCell ref="A1:I1"/>
    <mergeCell ref="A3:I3"/>
    <mergeCell ref="A4:A7"/>
    <mergeCell ref="B4:C4"/>
    <mergeCell ref="D4:I4"/>
    <mergeCell ref="B5:B6"/>
    <mergeCell ref="C5:C6"/>
    <mergeCell ref="D5:D6"/>
    <mergeCell ref="G5:I5"/>
    <mergeCell ref="G6:G7"/>
    <mergeCell ref="I6:I7"/>
    <mergeCell ref="E5:E6"/>
    <mergeCell ref="F5:F6"/>
    <mergeCell ref="H6:H7"/>
    <mergeCell ref="B7:F7"/>
  </mergeCells>
  <printOptions horizontalCentered="1"/>
  <pageMargins left="0.51181102362204722" right="0.47244094488188981" top="0.6692913385826772" bottom="0.55118110236220474" header="0.31496062992125984" footer="0.31496062992125984"/>
  <pageSetup paperSize="9" scale="77" orientation="portrait" r:id="rId1"/>
  <headerFooter differentFirst="1" alignWithMargins="0">
    <oddFooter>&amp;C&amp;"Arial,Normalny"&amp;9- &amp;P -</oddFooter>
  </headerFooter>
  <ignoredErrors>
    <ignoredError sqref="B13:F13 B21:D21 B27:D27 E21:F21 E27:F27"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F6"/>
  <sheetViews>
    <sheetView view="pageBreakPreview" zoomScale="80" zoomScaleNormal="100" zoomScaleSheetLayoutView="80" workbookViewId="0">
      <selection activeCell="B6" sqref="B6:B7"/>
    </sheetView>
  </sheetViews>
  <sheetFormatPr defaultRowHeight="15"/>
  <cols>
    <col min="1" max="1" width="22.875" customWidth="1"/>
    <col min="2" max="2" width="17.125" customWidth="1"/>
    <col min="3" max="4" width="16.5" customWidth="1"/>
    <col min="5" max="5" width="21.25" customWidth="1"/>
    <col min="6" max="6" width="19" customWidth="1"/>
  </cols>
  <sheetData>
    <row r="1" spans="1:6" ht="24" customHeight="1">
      <c r="A1" s="698" t="str">
        <f>'Tab 2 (12) i wykres 1'!A1:E1</f>
        <v>II. FUNDUSZ EMERYTALNO-RENTOWY</v>
      </c>
      <c r="B1" s="698"/>
      <c r="C1" s="698"/>
      <c r="D1" s="698"/>
      <c r="E1" s="698"/>
      <c r="F1" s="698"/>
    </row>
    <row r="2" spans="1:6" ht="393" customHeight="1"/>
    <row r="3" spans="1:6" ht="41.25" customHeight="1">
      <c r="A3" s="741" t="s">
        <v>500</v>
      </c>
      <c r="B3" s="741"/>
      <c r="C3" s="741"/>
      <c r="D3" s="741"/>
      <c r="E3" s="741"/>
      <c r="F3" s="741"/>
    </row>
    <row r="4" spans="1:6" ht="50.25" customHeight="1">
      <c r="A4" s="335" t="s">
        <v>15</v>
      </c>
      <c r="B4" s="335" t="s">
        <v>145</v>
      </c>
      <c r="C4" s="335" t="s">
        <v>279</v>
      </c>
      <c r="D4" s="335" t="s">
        <v>280</v>
      </c>
      <c r="E4" s="335" t="s">
        <v>602</v>
      </c>
      <c r="F4" s="335" t="s">
        <v>131</v>
      </c>
    </row>
    <row r="5" spans="1:6" ht="27" customHeight="1">
      <c r="A5" s="332" t="s">
        <v>278</v>
      </c>
      <c r="B5" s="333">
        <f>'Tab 5 (15)'!E13-'Wykres 3'!E5</f>
        <v>3254559231.8700008</v>
      </c>
      <c r="C5" s="333">
        <f>'Tab 5 (15)'!E21</f>
        <v>712686035.23999977</v>
      </c>
      <c r="D5" s="333">
        <f>'Tab 5 (15)'!E27</f>
        <v>187978631.44000003</v>
      </c>
      <c r="E5" s="333">
        <v>1156449.0999999046</v>
      </c>
      <c r="F5" s="333">
        <f>SUM(B5:E5)</f>
        <v>4156380347.6500006</v>
      </c>
    </row>
    <row r="6" spans="1:6" ht="18.75" customHeight="1">
      <c r="A6" s="332" t="s">
        <v>273</v>
      </c>
      <c r="B6" s="334">
        <f t="shared" ref="B6:E6" si="0">B5/$F$5</f>
        <v>0.78302728808495947</v>
      </c>
      <c r="C6" s="334">
        <f t="shared" si="0"/>
        <v>0.17146795423641856</v>
      </c>
      <c r="D6" s="334">
        <f t="shared" si="0"/>
        <v>4.5226523012092082E-2</v>
      </c>
      <c r="E6" s="334">
        <f t="shared" si="0"/>
        <v>2.7823466652991848E-4</v>
      </c>
      <c r="F6" s="334">
        <f>F5/$F$5</f>
        <v>1</v>
      </c>
    </row>
  </sheetData>
  <mergeCells count="2">
    <mergeCell ref="A3:F3"/>
    <mergeCell ref="A1:F1"/>
  </mergeCell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38"/>
  <sheetViews>
    <sheetView showGridLines="0" view="pageBreakPreview" zoomScale="90" zoomScaleNormal="100" zoomScaleSheetLayoutView="90" workbookViewId="0">
      <selection activeCell="B6" sqref="B6:B7"/>
    </sheetView>
  </sheetViews>
  <sheetFormatPr defaultColWidth="8" defaultRowHeight="12.75"/>
  <cols>
    <col min="1" max="1" width="23.125" style="19" customWidth="1"/>
    <col min="2" max="2" width="13.75" style="19" customWidth="1"/>
    <col min="3" max="3" width="12.625" style="19" customWidth="1"/>
    <col min="4" max="4" width="12.375" style="19" customWidth="1"/>
    <col min="5" max="5" width="12.75" style="19" customWidth="1"/>
    <col min="6" max="6" width="11.625" style="19" customWidth="1"/>
    <col min="7" max="7" width="11.75" style="19" customWidth="1"/>
    <col min="8" max="8" width="11.25" style="19" customWidth="1"/>
    <col min="9" max="16383" width="8" style="19"/>
    <col min="16384" max="16384" width="0.625" style="19" customWidth="1"/>
  </cols>
  <sheetData>
    <row r="1" spans="1:8" ht="30" customHeight="1">
      <c r="A1" s="698" t="str">
        <f>'Tab 1 (11)'!A1</f>
        <v>II. FUNDUSZ EMERYTALNO-RENTOWY</v>
      </c>
      <c r="B1" s="698"/>
      <c r="C1" s="698"/>
      <c r="D1" s="698"/>
      <c r="E1" s="698"/>
      <c r="F1" s="698"/>
      <c r="G1" s="698"/>
      <c r="H1" s="698"/>
    </row>
    <row r="2" spans="1:8" ht="27" customHeight="1">
      <c r="A2" s="33"/>
      <c r="B2" s="33"/>
      <c r="C2" s="33"/>
      <c r="D2" s="33"/>
      <c r="E2" s="33"/>
      <c r="F2" s="33"/>
      <c r="G2" s="33"/>
      <c r="H2" s="34"/>
    </row>
    <row r="3" spans="1:8" ht="37.5" customHeight="1">
      <c r="A3" s="743" t="s">
        <v>667</v>
      </c>
      <c r="B3" s="743"/>
      <c r="C3" s="743"/>
      <c r="D3" s="743"/>
      <c r="E3" s="743"/>
      <c r="F3" s="743"/>
      <c r="G3" s="743"/>
      <c r="H3" s="743"/>
    </row>
    <row r="4" spans="1:8" ht="14.25" customHeight="1">
      <c r="A4" s="713" t="s">
        <v>15</v>
      </c>
      <c r="B4" s="713" t="s">
        <v>577</v>
      </c>
      <c r="C4" s="716" t="s">
        <v>39</v>
      </c>
      <c r="D4" s="717"/>
      <c r="E4" s="717"/>
      <c r="F4" s="717"/>
      <c r="G4" s="717"/>
      <c r="H4" s="718"/>
    </row>
    <row r="5" spans="1:8" ht="13.5" customHeight="1">
      <c r="A5" s="714"/>
      <c r="B5" s="714"/>
      <c r="C5" s="713" t="s">
        <v>491</v>
      </c>
      <c r="D5" s="713" t="s">
        <v>40</v>
      </c>
      <c r="E5" s="351" t="s">
        <v>39</v>
      </c>
      <c r="F5" s="352"/>
      <c r="G5" s="352"/>
      <c r="H5" s="353"/>
    </row>
    <row r="6" spans="1:8" ht="27" customHeight="1">
      <c r="A6" s="714"/>
      <c r="B6" s="714"/>
      <c r="C6" s="714"/>
      <c r="D6" s="714"/>
      <c r="E6" s="722" t="s">
        <v>41</v>
      </c>
      <c r="F6" s="723"/>
      <c r="G6" s="722" t="s">
        <v>42</v>
      </c>
      <c r="H6" s="723"/>
    </row>
    <row r="7" spans="1:8" ht="13.5" customHeight="1">
      <c r="A7" s="714"/>
      <c r="B7" s="714"/>
      <c r="C7" s="714"/>
      <c r="D7" s="714"/>
      <c r="E7" s="713" t="s">
        <v>43</v>
      </c>
      <c r="F7" s="744" t="s">
        <v>44</v>
      </c>
      <c r="G7" s="713" t="s">
        <v>45</v>
      </c>
      <c r="H7" s="744" t="s">
        <v>44</v>
      </c>
    </row>
    <row r="8" spans="1:8" ht="18" customHeight="1">
      <c r="A8" s="714"/>
      <c r="B8" s="715"/>
      <c r="C8" s="715"/>
      <c r="D8" s="715"/>
      <c r="E8" s="715"/>
      <c r="F8" s="745"/>
      <c r="G8" s="715"/>
      <c r="H8" s="745"/>
    </row>
    <row r="9" spans="1:8" ht="18" customHeight="1">
      <c r="A9" s="714"/>
      <c r="B9" s="728" t="str">
        <f>'Tab 4 (14)'!B9:H9</f>
        <v>TRZY KWARTAŁY 2021 R.</v>
      </c>
      <c r="C9" s="729"/>
      <c r="D9" s="729"/>
      <c r="E9" s="729"/>
      <c r="F9" s="729"/>
      <c r="G9" s="729"/>
      <c r="H9" s="730"/>
    </row>
    <row r="10" spans="1:8" ht="20.25" customHeight="1">
      <c r="A10" s="715"/>
      <c r="B10" s="746" t="s">
        <v>351</v>
      </c>
      <c r="C10" s="747"/>
      <c r="D10" s="747"/>
      <c r="E10" s="747"/>
      <c r="F10" s="747"/>
      <c r="G10" s="747"/>
      <c r="H10" s="748"/>
    </row>
    <row r="11" spans="1:8" ht="24.75" customHeight="1">
      <c r="A11" s="336" t="s">
        <v>73</v>
      </c>
      <c r="B11" s="337">
        <f>SUM(B12:B28)</f>
        <v>12486510865.269999</v>
      </c>
      <c r="C11" s="337">
        <f>SUM(C12:C28)</f>
        <v>9787325910.5899963</v>
      </c>
      <c r="D11" s="337">
        <f>SUM(D12:D27)</f>
        <v>2699184954.6799994</v>
      </c>
      <c r="E11" s="337">
        <f>SUM(E12:E27)</f>
        <v>2136651159.5899997</v>
      </c>
      <c r="F11" s="337">
        <f>SUM(F12:F27)</f>
        <v>144278787.5</v>
      </c>
      <c r="G11" s="337">
        <f>SUM(G12:G27)</f>
        <v>562533795.08999991</v>
      </c>
      <c r="H11" s="338">
        <f>SUM(H12:H27)</f>
        <v>11854496.879999997</v>
      </c>
    </row>
    <row r="12" spans="1:8" ht="21" customHeight="1">
      <c r="A12" s="339" t="s">
        <v>46</v>
      </c>
      <c r="B12" s="340">
        <f>SUM(C12:D12)</f>
        <v>457701959.81999993</v>
      </c>
      <c r="C12" s="340">
        <v>358504710.12</v>
      </c>
      <c r="D12" s="341">
        <v>99197249.699999958</v>
      </c>
      <c r="E12" s="340">
        <v>79040068.10999997</v>
      </c>
      <c r="F12" s="340">
        <v>5485851.0800000001</v>
      </c>
      <c r="G12" s="340">
        <v>20157181.589999996</v>
      </c>
      <c r="H12" s="342">
        <v>284500.05</v>
      </c>
    </row>
    <row r="13" spans="1:8" ht="21" customHeight="1">
      <c r="A13" s="339" t="s">
        <v>47</v>
      </c>
      <c r="B13" s="340">
        <f t="shared" ref="B13:B27" si="0">SUM(C13:D13)</f>
        <v>860839352.98999989</v>
      </c>
      <c r="C13" s="340">
        <v>669303996.62999988</v>
      </c>
      <c r="D13" s="341">
        <v>191535356.36000001</v>
      </c>
      <c r="E13" s="340">
        <v>155353337.86000001</v>
      </c>
      <c r="F13" s="340">
        <v>12763029.520000001</v>
      </c>
      <c r="G13" s="340">
        <v>36182018.500000007</v>
      </c>
      <c r="H13" s="342">
        <v>1043831</v>
      </c>
    </row>
    <row r="14" spans="1:8" ht="21" customHeight="1">
      <c r="A14" s="339" t="s">
        <v>48</v>
      </c>
      <c r="B14" s="340">
        <f t="shared" si="0"/>
        <v>1616855394.2400002</v>
      </c>
      <c r="C14" s="340">
        <v>1270364842.3600001</v>
      </c>
      <c r="D14" s="341">
        <v>346490551.88</v>
      </c>
      <c r="E14" s="340">
        <v>277991615.95000005</v>
      </c>
      <c r="F14" s="340">
        <v>17862148.000000004</v>
      </c>
      <c r="G14" s="340">
        <v>68498935.929999977</v>
      </c>
      <c r="H14" s="342">
        <v>1635307.53</v>
      </c>
    </row>
    <row r="15" spans="1:8" ht="21" customHeight="1">
      <c r="A15" s="339" t="s">
        <v>49</v>
      </c>
      <c r="B15" s="340">
        <f t="shared" si="0"/>
        <v>160800941.43000001</v>
      </c>
      <c r="C15" s="340">
        <v>118708399.76000001</v>
      </c>
      <c r="D15" s="341">
        <v>42092541.670000002</v>
      </c>
      <c r="E15" s="340">
        <v>34801486.469999999</v>
      </c>
      <c r="F15" s="340">
        <v>2167399.0100000002</v>
      </c>
      <c r="G15" s="340">
        <v>7291055.2000000002</v>
      </c>
      <c r="H15" s="342">
        <v>111980.91</v>
      </c>
    </row>
    <row r="16" spans="1:8" ht="21" customHeight="1">
      <c r="A16" s="339" t="s">
        <v>50</v>
      </c>
      <c r="B16" s="340">
        <f t="shared" si="0"/>
        <v>1076818951.3300002</v>
      </c>
      <c r="C16" s="340">
        <v>899365401.91000021</v>
      </c>
      <c r="D16" s="341">
        <v>177453549.41999999</v>
      </c>
      <c r="E16" s="340">
        <v>127727616.65000001</v>
      </c>
      <c r="F16" s="340">
        <v>11125189.059999999</v>
      </c>
      <c r="G16" s="340">
        <v>49725932.769999988</v>
      </c>
      <c r="H16" s="342">
        <v>961831.88</v>
      </c>
    </row>
    <row r="17" spans="1:9" ht="21" customHeight="1">
      <c r="A17" s="339" t="s">
        <v>51</v>
      </c>
      <c r="B17" s="340">
        <f t="shared" si="0"/>
        <v>1044035180.9699999</v>
      </c>
      <c r="C17" s="340">
        <v>713986274.24000001</v>
      </c>
      <c r="D17" s="341">
        <v>330048906.7299999</v>
      </c>
      <c r="E17" s="340">
        <v>282710318.19999993</v>
      </c>
      <c r="F17" s="340">
        <v>13594755.250000002</v>
      </c>
      <c r="G17" s="340">
        <v>47338588.530000001</v>
      </c>
      <c r="H17" s="342">
        <v>854900.98</v>
      </c>
    </row>
    <row r="18" spans="1:9" ht="21" customHeight="1">
      <c r="A18" s="339" t="s">
        <v>52</v>
      </c>
      <c r="B18" s="340">
        <f t="shared" si="0"/>
        <v>1934676602.6699994</v>
      </c>
      <c r="C18" s="340">
        <v>1580711412.7599995</v>
      </c>
      <c r="D18" s="341">
        <v>353965189.90999991</v>
      </c>
      <c r="E18" s="340">
        <v>263269852.4799999</v>
      </c>
      <c r="F18" s="340">
        <v>19461827.759999998</v>
      </c>
      <c r="G18" s="340">
        <v>90695337.430000007</v>
      </c>
      <c r="H18" s="342">
        <v>1775326.27</v>
      </c>
    </row>
    <row r="19" spans="1:9" ht="21" customHeight="1">
      <c r="A19" s="339" t="s">
        <v>53</v>
      </c>
      <c r="B19" s="340">
        <f t="shared" si="0"/>
        <v>254858102.55000001</v>
      </c>
      <c r="C19" s="340">
        <v>217970481.07000002</v>
      </c>
      <c r="D19" s="341">
        <v>36887621.479999997</v>
      </c>
      <c r="E19" s="340">
        <v>26729135.32</v>
      </c>
      <c r="F19" s="340">
        <v>2063160.31</v>
      </c>
      <c r="G19" s="340">
        <v>10158486.159999998</v>
      </c>
      <c r="H19" s="342">
        <v>177201.43</v>
      </c>
    </row>
    <row r="20" spans="1:9" ht="21" customHeight="1">
      <c r="A20" s="339" t="s">
        <v>54</v>
      </c>
      <c r="B20" s="340">
        <f t="shared" si="0"/>
        <v>717369992.37999988</v>
      </c>
      <c r="C20" s="340">
        <v>546561802.89999986</v>
      </c>
      <c r="D20" s="341">
        <v>170808189.47999996</v>
      </c>
      <c r="E20" s="340">
        <v>140008512.01999998</v>
      </c>
      <c r="F20" s="340">
        <v>7172033.0799999991</v>
      </c>
      <c r="G20" s="340">
        <v>30799677.459999993</v>
      </c>
      <c r="H20" s="342">
        <v>421313.29</v>
      </c>
    </row>
    <row r="21" spans="1:9" ht="21" customHeight="1">
      <c r="A21" s="339" t="s">
        <v>55</v>
      </c>
      <c r="B21" s="340">
        <f t="shared" si="0"/>
        <v>917646080.84000015</v>
      </c>
      <c r="C21" s="340">
        <v>745599119.01000011</v>
      </c>
      <c r="D21" s="341">
        <v>172046961.82999998</v>
      </c>
      <c r="E21" s="340">
        <v>130888178.06999999</v>
      </c>
      <c r="F21" s="340">
        <v>9429295.1099999994</v>
      </c>
      <c r="G21" s="340">
        <v>41158783.759999998</v>
      </c>
      <c r="H21" s="342">
        <v>983813.6</v>
      </c>
    </row>
    <row r="22" spans="1:9" ht="21" customHeight="1">
      <c r="A22" s="339" t="s">
        <v>56</v>
      </c>
      <c r="B22" s="340">
        <f t="shared" si="0"/>
        <v>404694193.73999989</v>
      </c>
      <c r="C22" s="340">
        <v>299732438.15999997</v>
      </c>
      <c r="D22" s="341">
        <v>104961755.57999995</v>
      </c>
      <c r="E22" s="340">
        <v>84023015.949999958</v>
      </c>
      <c r="F22" s="340">
        <v>5498060.129999999</v>
      </c>
      <c r="G22" s="340">
        <v>20938739.629999999</v>
      </c>
      <c r="H22" s="342">
        <v>414557.35</v>
      </c>
    </row>
    <row r="23" spans="1:9" ht="21" customHeight="1">
      <c r="A23" s="339" t="s">
        <v>57</v>
      </c>
      <c r="B23" s="340">
        <f t="shared" si="0"/>
        <v>341621554.50999999</v>
      </c>
      <c r="C23" s="340">
        <v>273681398.22999996</v>
      </c>
      <c r="D23" s="341">
        <v>67940156.280000001</v>
      </c>
      <c r="E23" s="340">
        <v>54854238.010000005</v>
      </c>
      <c r="F23" s="340">
        <v>3885813.82</v>
      </c>
      <c r="G23" s="340">
        <v>13085918.27</v>
      </c>
      <c r="H23" s="342">
        <v>288362.44</v>
      </c>
    </row>
    <row r="24" spans="1:9" ht="21" customHeight="1">
      <c r="A24" s="339" t="s">
        <v>58</v>
      </c>
      <c r="B24" s="340">
        <f t="shared" si="0"/>
        <v>681249931.29999995</v>
      </c>
      <c r="C24" s="340">
        <v>546943196.92999995</v>
      </c>
      <c r="D24" s="341">
        <v>134306734.36999997</v>
      </c>
      <c r="E24" s="340">
        <v>103988912.65999998</v>
      </c>
      <c r="F24" s="340">
        <v>7581584.5100000007</v>
      </c>
      <c r="G24" s="340">
        <v>30317821.709999997</v>
      </c>
      <c r="H24" s="342">
        <v>706031.7699999999</v>
      </c>
    </row>
    <row r="25" spans="1:9" ht="21" customHeight="1">
      <c r="A25" s="339" t="s">
        <v>59</v>
      </c>
      <c r="B25" s="340">
        <f t="shared" si="0"/>
        <v>464087437.05999994</v>
      </c>
      <c r="C25" s="340">
        <v>353402962.83999991</v>
      </c>
      <c r="D25" s="341">
        <v>110684474.22</v>
      </c>
      <c r="E25" s="340">
        <v>85132628.819999993</v>
      </c>
      <c r="F25" s="340">
        <v>6153604.6399999997</v>
      </c>
      <c r="G25" s="340">
        <v>25551845.399999999</v>
      </c>
      <c r="H25" s="342">
        <v>587077.11</v>
      </c>
    </row>
    <row r="26" spans="1:9" ht="21" customHeight="1">
      <c r="A26" s="339" t="s">
        <v>60</v>
      </c>
      <c r="B26" s="340">
        <f t="shared" si="0"/>
        <v>1280950563.4000001</v>
      </c>
      <c r="C26" s="340">
        <v>980439040.6500001</v>
      </c>
      <c r="D26" s="341">
        <v>300511522.75</v>
      </c>
      <c r="E26" s="340">
        <v>242936939.37</v>
      </c>
      <c r="F26" s="340">
        <v>16834531.320000004</v>
      </c>
      <c r="G26" s="340">
        <v>57574583.37999998</v>
      </c>
      <c r="H26" s="342">
        <v>1373830.94</v>
      </c>
    </row>
    <row r="27" spans="1:9" ht="21" customHeight="1">
      <c r="A27" s="339" t="s">
        <v>61</v>
      </c>
      <c r="B27" s="340">
        <f t="shared" si="0"/>
        <v>268739868.49000001</v>
      </c>
      <c r="C27" s="340">
        <v>208485675.47000003</v>
      </c>
      <c r="D27" s="341">
        <v>60254193.019999996</v>
      </c>
      <c r="E27" s="340">
        <v>47195303.649999999</v>
      </c>
      <c r="F27" s="340">
        <v>3200504.9</v>
      </c>
      <c r="G27" s="340">
        <v>13058889.369999994</v>
      </c>
      <c r="H27" s="342">
        <v>234630.33</v>
      </c>
      <c r="I27" s="35"/>
    </row>
    <row r="28" spans="1:9" ht="42" customHeight="1">
      <c r="A28" s="615" t="s">
        <v>62</v>
      </c>
      <c r="B28" s="343">
        <f>B29+B30+B31</f>
        <v>3564757.55</v>
      </c>
      <c r="C28" s="343">
        <f>C29+C30+C31</f>
        <v>3564757.55</v>
      </c>
      <c r="D28" s="304">
        <v>0</v>
      </c>
      <c r="E28" s="304">
        <v>0</v>
      </c>
      <c r="F28" s="304">
        <v>0</v>
      </c>
      <c r="G28" s="304">
        <v>0</v>
      </c>
      <c r="H28" s="305">
        <v>0</v>
      </c>
    </row>
    <row r="29" spans="1:9" ht="21" customHeight="1">
      <c r="A29" s="344" t="s">
        <v>63</v>
      </c>
      <c r="B29" s="345">
        <f>C29</f>
        <v>639124.05000000005</v>
      </c>
      <c r="C29" s="345">
        <v>639124.05000000005</v>
      </c>
      <c r="D29" s="308">
        <v>0</v>
      </c>
      <c r="E29" s="308">
        <v>0</v>
      </c>
      <c r="F29" s="308">
        <v>0</v>
      </c>
      <c r="G29" s="308">
        <v>0</v>
      </c>
      <c r="H29" s="309">
        <v>0</v>
      </c>
    </row>
    <row r="30" spans="1:9" ht="21" customHeight="1">
      <c r="A30" s="344" t="s">
        <v>64</v>
      </c>
      <c r="B30" s="345">
        <f t="shared" ref="B30:B31" si="1">C30</f>
        <v>2651896.66</v>
      </c>
      <c r="C30" s="345">
        <v>2651896.66</v>
      </c>
      <c r="D30" s="308">
        <v>0</v>
      </c>
      <c r="E30" s="308">
        <v>0</v>
      </c>
      <c r="F30" s="308">
        <v>0</v>
      </c>
      <c r="G30" s="308">
        <v>0</v>
      </c>
      <c r="H30" s="309">
        <v>0</v>
      </c>
    </row>
    <row r="31" spans="1:9" ht="21" customHeight="1">
      <c r="A31" s="346" t="s">
        <v>65</v>
      </c>
      <c r="B31" s="347">
        <f t="shared" si="1"/>
        <v>273736.84000000003</v>
      </c>
      <c r="C31" s="348">
        <v>273736.84000000003</v>
      </c>
      <c r="D31" s="312">
        <v>0</v>
      </c>
      <c r="E31" s="312">
        <v>0</v>
      </c>
      <c r="F31" s="312">
        <v>0</v>
      </c>
      <c r="G31" s="312">
        <v>0</v>
      </c>
      <c r="H31" s="313">
        <v>0</v>
      </c>
    </row>
    <row r="32" spans="1:9" s="1" customFormat="1" ht="12.75" customHeight="1">
      <c r="A32" s="742" t="s">
        <v>535</v>
      </c>
      <c r="B32" s="742"/>
      <c r="C32" s="742"/>
      <c r="D32" s="742"/>
      <c r="E32" s="742"/>
      <c r="F32" s="742"/>
      <c r="G32" s="742"/>
      <c r="H32" s="742"/>
    </row>
    <row r="33" spans="1:5">
      <c r="A33" s="36"/>
      <c r="B33" s="35"/>
      <c r="C33" s="35"/>
      <c r="D33" s="35"/>
      <c r="E33" s="37"/>
    </row>
    <row r="34" spans="1:5">
      <c r="B34" s="35"/>
      <c r="C34" s="35"/>
      <c r="D34" s="35"/>
      <c r="E34" s="37"/>
    </row>
    <row r="35" spans="1:5">
      <c r="C35" s="37"/>
      <c r="D35" s="37"/>
      <c r="E35" s="37"/>
    </row>
    <row r="36" spans="1:5">
      <c r="C36" s="35"/>
      <c r="D36" s="35"/>
      <c r="E36" s="35"/>
    </row>
    <row r="37" spans="1:5">
      <c r="C37" s="35"/>
      <c r="D37" s="35"/>
    </row>
    <row r="38" spans="1:5">
      <c r="C38" s="35"/>
      <c r="D38" s="35"/>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ignoredErrors>
    <ignoredError sqref="D11:H11 B12:B2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Q33"/>
  <sheetViews>
    <sheetView showGridLines="0" view="pageBreakPreview" topLeftCell="A14" zoomScale="90" zoomScaleNormal="100" zoomScaleSheetLayoutView="90" workbookViewId="0">
      <selection activeCell="B6" sqref="B6:B7"/>
    </sheetView>
  </sheetViews>
  <sheetFormatPr defaultColWidth="8" defaultRowHeight="12.75"/>
  <cols>
    <col min="1" max="1" width="29.75" style="1" customWidth="1"/>
    <col min="2" max="2" width="11.25" style="1" customWidth="1"/>
    <col min="3" max="3" width="10.25" style="1" customWidth="1"/>
    <col min="4" max="6" width="11.125" style="32" customWidth="1"/>
    <col min="7" max="7" width="8.875" style="1" customWidth="1"/>
    <col min="8" max="8" width="9.125" style="1" customWidth="1"/>
    <col min="9" max="9" width="9" style="1" customWidth="1"/>
    <col min="10" max="16383" width="8" style="1"/>
    <col min="16384" max="16384" width="0.375" style="1" customWidth="1"/>
  </cols>
  <sheetData>
    <row r="1" spans="1:17" ht="23.25" customHeight="1">
      <c r="A1" s="698" t="str">
        <f>'Tab 1 (11)'!A1</f>
        <v>II. FUNDUSZ EMERYTALNO-RENTOWY</v>
      </c>
      <c r="B1" s="698"/>
      <c r="C1" s="698"/>
      <c r="D1" s="698"/>
      <c r="E1" s="698"/>
      <c r="F1" s="698"/>
      <c r="G1" s="698"/>
      <c r="H1" s="698"/>
      <c r="I1" s="698"/>
      <c r="J1" s="38"/>
      <c r="K1" s="38"/>
    </row>
    <row r="2" spans="1:17" ht="23.25" customHeight="1">
      <c r="A2" s="3"/>
      <c r="B2" s="3"/>
      <c r="C2" s="3"/>
      <c r="D2" s="39"/>
      <c r="E2" s="39"/>
      <c r="F2" s="39"/>
      <c r="G2" s="3"/>
      <c r="H2" s="3"/>
      <c r="I2" s="3"/>
    </row>
    <row r="3" spans="1:17" ht="28.5" customHeight="1">
      <c r="A3" s="750" t="s">
        <v>593</v>
      </c>
      <c r="B3" s="750"/>
      <c r="C3" s="750"/>
      <c r="D3" s="750"/>
      <c r="E3" s="750"/>
      <c r="F3" s="750"/>
      <c r="G3" s="750"/>
      <c r="H3" s="750"/>
      <c r="I3" s="750"/>
    </row>
    <row r="4" spans="1:17" ht="21" customHeight="1">
      <c r="A4" s="643" t="s">
        <v>15</v>
      </c>
      <c r="B4" s="639" t="s">
        <v>16</v>
      </c>
      <c r="C4" s="640"/>
      <c r="D4" s="639" t="s">
        <v>477</v>
      </c>
      <c r="E4" s="641"/>
      <c r="F4" s="641"/>
      <c r="G4" s="641"/>
      <c r="H4" s="641"/>
      <c r="I4" s="640"/>
      <c r="J4" s="40"/>
    </row>
    <row r="5" spans="1:17" ht="20.25" customHeight="1">
      <c r="A5" s="679"/>
      <c r="B5" s="642" t="s">
        <v>632</v>
      </c>
      <c r="C5" s="646" t="s">
        <v>633</v>
      </c>
      <c r="D5" s="642" t="s">
        <v>590</v>
      </c>
      <c r="E5" s="642" t="s">
        <v>632</v>
      </c>
      <c r="F5" s="646" t="s">
        <v>633</v>
      </c>
      <c r="G5" s="732" t="s">
        <v>17</v>
      </c>
      <c r="H5" s="645"/>
      <c r="I5" s="646"/>
      <c r="J5" s="40"/>
    </row>
    <row r="6" spans="1:17" ht="53.25" customHeight="1">
      <c r="A6" s="679"/>
      <c r="B6" s="642"/>
      <c r="C6" s="646"/>
      <c r="D6" s="642"/>
      <c r="E6" s="642"/>
      <c r="F6" s="646"/>
      <c r="G6" s="643" t="s">
        <v>634</v>
      </c>
      <c r="H6" s="643" t="s">
        <v>635</v>
      </c>
      <c r="I6" s="643" t="s">
        <v>648</v>
      </c>
      <c r="J6" s="40"/>
      <c r="K6" s="749"/>
      <c r="L6" s="749"/>
      <c r="M6" s="749"/>
      <c r="O6" s="749"/>
      <c r="P6" s="749"/>
      <c r="Q6" s="749"/>
    </row>
    <row r="7" spans="1:17" ht="21" customHeight="1">
      <c r="A7" s="644"/>
      <c r="B7" s="733" t="s">
        <v>351</v>
      </c>
      <c r="C7" s="734"/>
      <c r="D7" s="734"/>
      <c r="E7" s="734"/>
      <c r="F7" s="735"/>
      <c r="G7" s="644"/>
      <c r="H7" s="644"/>
      <c r="I7" s="644"/>
      <c r="J7" s="40"/>
    </row>
    <row r="8" spans="1:17" ht="21" customHeight="1">
      <c r="A8" s="751" t="s">
        <v>578</v>
      </c>
      <c r="B8" s="752"/>
      <c r="C8" s="752"/>
      <c r="D8" s="752"/>
      <c r="E8" s="752"/>
      <c r="F8" s="752"/>
      <c r="G8" s="752"/>
      <c r="H8" s="752"/>
      <c r="I8" s="753"/>
      <c r="J8" s="40"/>
    </row>
    <row r="9" spans="1:17" ht="21" customHeight="1">
      <c r="A9" s="22" t="s">
        <v>66</v>
      </c>
      <c r="B9" s="41">
        <v>1293.25</v>
      </c>
      <c r="C9" s="349">
        <v>1273.42</v>
      </c>
      <c r="D9" s="134">
        <v>1344.45</v>
      </c>
      <c r="E9" s="134">
        <v>1345.91</v>
      </c>
      <c r="F9" s="134">
        <v>1333.08</v>
      </c>
      <c r="G9" s="128">
        <f>E9/D9-1</f>
        <v>1.0859459258432125E-3</v>
      </c>
      <c r="H9" s="129">
        <f>E9/B9-1</f>
        <v>4.0719118499903395E-2</v>
      </c>
      <c r="I9" s="129">
        <f>F9/C9-1</f>
        <v>4.6850214383314048E-2</v>
      </c>
      <c r="J9" s="40"/>
      <c r="K9" s="42"/>
      <c r="L9" s="43"/>
      <c r="M9" s="25"/>
      <c r="N9" s="25"/>
      <c r="O9" s="44"/>
      <c r="P9" s="44"/>
      <c r="Q9" s="6"/>
    </row>
    <row r="10" spans="1:17" s="48" customFormat="1" ht="21" customHeight="1">
      <c r="A10" s="5" t="s">
        <v>145</v>
      </c>
      <c r="B10" s="45">
        <v>1292.21</v>
      </c>
      <c r="C10" s="45">
        <v>1273.03</v>
      </c>
      <c r="D10" s="133">
        <v>1346.93</v>
      </c>
      <c r="E10" s="133">
        <v>1349.39</v>
      </c>
      <c r="F10" s="133">
        <v>1335.58</v>
      </c>
      <c r="G10" s="130">
        <f t="shared" ref="G10:G11" si="0">E10/D10-1</f>
        <v>1.8263755354770428E-3</v>
      </c>
      <c r="H10" s="131">
        <f t="shared" ref="H10:H11" si="1">E10/B10-1</f>
        <v>4.4249773643602941E-2</v>
      </c>
      <c r="I10" s="131">
        <f t="shared" ref="I10:I11" si="2">F10/C10-1</f>
        <v>4.9134741522194991E-2</v>
      </c>
      <c r="J10" s="46"/>
      <c r="K10" s="42"/>
      <c r="L10" s="43"/>
      <c r="M10" s="25"/>
      <c r="N10" s="25"/>
      <c r="O10" s="47"/>
      <c r="P10" s="47"/>
      <c r="Q10" s="6"/>
    </row>
    <row r="11" spans="1:17" s="48" customFormat="1" ht="21" customHeight="1">
      <c r="A11" s="5" t="s">
        <v>19</v>
      </c>
      <c r="B11" s="45">
        <v>1297.0899999999999</v>
      </c>
      <c r="C11" s="45">
        <v>1274.8599999999999</v>
      </c>
      <c r="D11" s="133">
        <v>1335.53</v>
      </c>
      <c r="E11" s="133">
        <v>1333.49</v>
      </c>
      <c r="F11" s="133">
        <v>1324.1</v>
      </c>
      <c r="G11" s="130">
        <f t="shared" si="0"/>
        <v>-1.5274834709815277E-3</v>
      </c>
      <c r="H11" s="131">
        <f t="shared" si="1"/>
        <v>2.8062817537719109E-2</v>
      </c>
      <c r="I11" s="131">
        <f t="shared" si="2"/>
        <v>3.8623848893211798E-2</v>
      </c>
      <c r="J11" s="46"/>
      <c r="K11" s="42"/>
      <c r="L11" s="43"/>
      <c r="M11" s="25"/>
      <c r="N11" s="25"/>
      <c r="O11" s="47"/>
      <c r="P11" s="47"/>
      <c r="Q11" s="6"/>
    </row>
    <row r="12" spans="1:17" ht="22.15" customHeight="1">
      <c r="A12" s="754" t="s">
        <v>114</v>
      </c>
      <c r="B12" s="755"/>
      <c r="C12" s="755"/>
      <c r="D12" s="755"/>
      <c r="E12" s="755"/>
      <c r="F12" s="755"/>
      <c r="G12" s="755"/>
      <c r="H12" s="755"/>
      <c r="I12" s="756"/>
      <c r="J12" s="40"/>
      <c r="K12" s="42"/>
      <c r="L12" s="43"/>
      <c r="M12" s="25"/>
      <c r="N12" s="25"/>
      <c r="O12" s="44"/>
      <c r="P12" s="44"/>
      <c r="Q12" s="6"/>
    </row>
    <row r="13" spans="1:17" s="6" customFormat="1" ht="21" customHeight="1">
      <c r="A13" s="49" t="s">
        <v>67</v>
      </c>
      <c r="B13" s="50">
        <v>1292.21</v>
      </c>
      <c r="C13" s="134">
        <v>1273.03</v>
      </c>
      <c r="D13" s="134">
        <v>1346.93</v>
      </c>
      <c r="E13" s="134">
        <v>1349.39</v>
      </c>
      <c r="F13" s="134">
        <v>1335.58</v>
      </c>
      <c r="G13" s="128">
        <f t="shared" ref="G13:G18" si="3">E13/D13-1</f>
        <v>1.8263755354770428E-3</v>
      </c>
      <c r="H13" s="129">
        <f t="shared" ref="H13:H18" si="4">E13/B13-1</f>
        <v>4.4249773643602941E-2</v>
      </c>
      <c r="I13" s="129">
        <f t="shared" ref="I13:I18" si="5">F13/C13-1</f>
        <v>4.9134741522194991E-2</v>
      </c>
      <c r="J13" s="51"/>
      <c r="K13" s="42"/>
      <c r="L13" s="43"/>
      <c r="M13" s="25"/>
      <c r="N13" s="25"/>
      <c r="O13" s="25"/>
      <c r="P13" s="25"/>
    </row>
    <row r="14" spans="1:17" s="48" customFormat="1" ht="21" customHeight="1">
      <c r="A14" s="7" t="s">
        <v>20</v>
      </c>
      <c r="B14" s="27">
        <v>1203.2</v>
      </c>
      <c r="C14" s="133">
        <v>1179.3900000000001</v>
      </c>
      <c r="D14" s="133">
        <v>1267.97</v>
      </c>
      <c r="E14" s="133">
        <v>1272.94</v>
      </c>
      <c r="F14" s="133">
        <v>1254.27</v>
      </c>
      <c r="G14" s="130">
        <f t="shared" si="3"/>
        <v>3.9196510958461328E-3</v>
      </c>
      <c r="H14" s="131">
        <f t="shared" si="4"/>
        <v>5.7962101063829818E-2</v>
      </c>
      <c r="I14" s="131">
        <f t="shared" si="5"/>
        <v>6.3490448452165893E-2</v>
      </c>
      <c r="J14" s="46"/>
      <c r="K14" s="42"/>
      <c r="L14" s="43"/>
      <c r="M14" s="25"/>
      <c r="N14" s="25"/>
      <c r="O14" s="47"/>
      <c r="P14" s="47"/>
      <c r="Q14" s="6"/>
    </row>
    <row r="15" spans="1:17" s="48" customFormat="1" ht="21" customHeight="1">
      <c r="A15" s="7" t="s">
        <v>21</v>
      </c>
      <c r="B15" s="27">
        <v>1314.1</v>
      </c>
      <c r="C15" s="133">
        <v>1295.9100000000001</v>
      </c>
      <c r="D15" s="133">
        <v>1366.54</v>
      </c>
      <c r="E15" s="133">
        <v>1367.89</v>
      </c>
      <c r="F15" s="133">
        <v>1355.13</v>
      </c>
      <c r="G15" s="130">
        <f t="shared" si="3"/>
        <v>9.8789643918228975E-4</v>
      </c>
      <c r="H15" s="131">
        <f t="shared" si="4"/>
        <v>4.0932957917966917E-2</v>
      </c>
      <c r="I15" s="131">
        <f t="shared" si="5"/>
        <v>4.5697617890131381E-2</v>
      </c>
      <c r="J15" s="46"/>
      <c r="K15" s="42"/>
      <c r="L15" s="43"/>
      <c r="M15" s="52"/>
      <c r="N15" s="25"/>
      <c r="O15" s="47"/>
      <c r="P15" s="47"/>
      <c r="Q15" s="6"/>
    </row>
    <row r="16" spans="1:17" s="48" customFormat="1" ht="27" customHeight="1">
      <c r="A16" s="7" t="s">
        <v>22</v>
      </c>
      <c r="B16" s="27">
        <v>1099.1600000000001</v>
      </c>
      <c r="C16" s="133">
        <v>1078.27</v>
      </c>
      <c r="D16" s="133">
        <v>1151.04</v>
      </c>
      <c r="E16" s="133">
        <v>1158.5</v>
      </c>
      <c r="F16" s="133">
        <v>1141.97</v>
      </c>
      <c r="G16" s="130">
        <f t="shared" si="3"/>
        <v>6.4810953572422836E-3</v>
      </c>
      <c r="H16" s="131">
        <f t="shared" si="4"/>
        <v>5.3986680738018045E-2</v>
      </c>
      <c r="I16" s="131">
        <f t="shared" si="5"/>
        <v>5.9076112661949232E-2</v>
      </c>
      <c r="J16" s="46"/>
      <c r="K16" s="42"/>
      <c r="L16" s="43"/>
      <c r="M16" s="25"/>
      <c r="N16" s="25"/>
      <c r="O16" s="47"/>
      <c r="P16" s="47"/>
      <c r="Q16" s="6"/>
    </row>
    <row r="17" spans="1:17" s="48" customFormat="1" ht="27" customHeight="1">
      <c r="A17" s="7" t="s">
        <v>23</v>
      </c>
      <c r="B17" s="27">
        <v>1171.92</v>
      </c>
      <c r="C17" s="133">
        <v>1151.7</v>
      </c>
      <c r="D17" s="133">
        <v>1223.6199999999999</v>
      </c>
      <c r="E17" s="133">
        <v>1227.99</v>
      </c>
      <c r="F17" s="133">
        <v>1212.74</v>
      </c>
      <c r="G17" s="130">
        <f t="shared" si="3"/>
        <v>3.5713701966297862E-3</v>
      </c>
      <c r="H17" s="131">
        <f t="shared" si="4"/>
        <v>4.7844562768789567E-2</v>
      </c>
      <c r="I17" s="131">
        <f t="shared" si="5"/>
        <v>5.2999913171832835E-2</v>
      </c>
      <c r="J17" s="46"/>
      <c r="K17" s="42"/>
      <c r="L17" s="43"/>
      <c r="M17" s="25"/>
      <c r="N17" s="25"/>
      <c r="O17" s="47"/>
      <c r="P17" s="47"/>
      <c r="Q17" s="6"/>
    </row>
    <row r="18" spans="1:17" s="48" customFormat="1" ht="27" customHeight="1">
      <c r="A18" s="7" t="s">
        <v>24</v>
      </c>
      <c r="B18" s="27">
        <v>1360.36</v>
      </c>
      <c r="C18" s="133">
        <v>1335.87</v>
      </c>
      <c r="D18" s="133">
        <v>1413.88</v>
      </c>
      <c r="E18" s="133">
        <v>1415.25</v>
      </c>
      <c r="F18" s="133">
        <v>1401.64</v>
      </c>
      <c r="G18" s="130">
        <f t="shared" si="3"/>
        <v>9.6896483435648939E-4</v>
      </c>
      <c r="H18" s="131">
        <f t="shared" si="4"/>
        <v>4.0349613337645973E-2</v>
      </c>
      <c r="I18" s="131">
        <f t="shared" si="5"/>
        <v>4.9233832633415187E-2</v>
      </c>
      <c r="J18" s="46"/>
      <c r="K18" s="42"/>
      <c r="L18" s="43"/>
      <c r="M18" s="25"/>
      <c r="N18" s="25"/>
      <c r="O18" s="47"/>
      <c r="P18" s="47"/>
      <c r="Q18" s="6"/>
    </row>
    <row r="19" spans="1:17" ht="21" customHeight="1">
      <c r="A19" s="757" t="s">
        <v>69</v>
      </c>
      <c r="B19" s="758"/>
      <c r="C19" s="758"/>
      <c r="D19" s="758"/>
      <c r="E19" s="758"/>
      <c r="F19" s="758"/>
      <c r="G19" s="758"/>
      <c r="H19" s="758"/>
      <c r="I19" s="759"/>
      <c r="J19" s="40"/>
      <c r="K19" s="42"/>
      <c r="L19" s="43"/>
      <c r="M19" s="25"/>
      <c r="N19" s="25"/>
      <c r="O19" s="44"/>
      <c r="P19" s="44"/>
      <c r="Q19" s="6"/>
    </row>
    <row r="20" spans="1:17" ht="21" customHeight="1">
      <c r="A20" s="53" t="s">
        <v>70</v>
      </c>
      <c r="B20" s="54">
        <v>1297.0899999999999</v>
      </c>
      <c r="C20" s="350">
        <v>1274.8599999999999</v>
      </c>
      <c r="D20" s="134">
        <v>1335.53</v>
      </c>
      <c r="E20" s="134">
        <v>1333.49</v>
      </c>
      <c r="F20" s="134">
        <v>1324.1</v>
      </c>
      <c r="G20" s="29">
        <f t="shared" ref="G20:G32" si="6">E20/D20-1</f>
        <v>-1.5274834709815277E-3</v>
      </c>
      <c r="H20" s="129">
        <f t="shared" ref="H20:H32" si="7">E20/B20-1</f>
        <v>2.8062817537719109E-2</v>
      </c>
      <c r="I20" s="129">
        <f t="shared" ref="I20:I32" si="8">F20/C20-1</f>
        <v>3.8623848893211798E-2</v>
      </c>
      <c r="J20" s="40"/>
      <c r="K20" s="42"/>
      <c r="L20" s="43"/>
      <c r="M20" s="25"/>
      <c r="N20" s="25"/>
      <c r="O20" s="44"/>
      <c r="P20" s="44"/>
      <c r="Q20" s="6"/>
    </row>
    <row r="21" spans="1:17" s="6" customFormat="1" ht="27" customHeight="1">
      <c r="A21" s="8" t="s">
        <v>27</v>
      </c>
      <c r="B21" s="26">
        <v>1265.32</v>
      </c>
      <c r="C21" s="135">
        <v>1244.17</v>
      </c>
      <c r="D21" s="134">
        <v>1297.25</v>
      </c>
      <c r="E21" s="134">
        <v>1295.6099999999999</v>
      </c>
      <c r="F21" s="134">
        <v>1286.26</v>
      </c>
      <c r="G21" s="128">
        <f t="shared" si="6"/>
        <v>-1.2642127577568996E-3</v>
      </c>
      <c r="H21" s="129">
        <f t="shared" si="7"/>
        <v>2.3938608415262408E-2</v>
      </c>
      <c r="I21" s="129">
        <f t="shared" si="8"/>
        <v>3.3829782103731665E-2</v>
      </c>
      <c r="J21" s="51"/>
      <c r="K21" s="42"/>
      <c r="L21" s="43"/>
      <c r="M21" s="25"/>
      <c r="N21" s="25"/>
      <c r="O21" s="25"/>
      <c r="P21" s="25"/>
    </row>
    <row r="22" spans="1:17" s="48" customFormat="1" ht="30" customHeight="1">
      <c r="A22" s="55" t="s">
        <v>74</v>
      </c>
      <c r="B22" s="27">
        <v>1282.19</v>
      </c>
      <c r="C22" s="132">
        <v>1265.9100000000001</v>
      </c>
      <c r="D22" s="133">
        <v>1318.03</v>
      </c>
      <c r="E22" s="133">
        <v>1315.49</v>
      </c>
      <c r="F22" s="133">
        <v>1305.75</v>
      </c>
      <c r="G22" s="130">
        <f t="shared" si="6"/>
        <v>-1.9271185026137339E-3</v>
      </c>
      <c r="H22" s="131">
        <f t="shared" si="7"/>
        <v>2.5971189917251003E-2</v>
      </c>
      <c r="I22" s="131">
        <f t="shared" si="8"/>
        <v>3.1471431618361523E-2</v>
      </c>
      <c r="J22" s="46"/>
      <c r="K22" s="42"/>
      <c r="L22" s="43"/>
      <c r="M22" s="25"/>
      <c r="N22" s="25"/>
      <c r="O22" s="47"/>
      <c r="P22" s="47"/>
      <c r="Q22" s="6"/>
    </row>
    <row r="23" spans="1:17" s="48" customFormat="1" ht="27" customHeight="1">
      <c r="A23" s="7" t="s">
        <v>75</v>
      </c>
      <c r="B23" s="27">
        <v>1266.1300000000001</v>
      </c>
      <c r="C23" s="132">
        <v>1245.07</v>
      </c>
      <c r="D23" s="133">
        <v>1297.81</v>
      </c>
      <c r="E23" s="133">
        <v>1296.1400000000001</v>
      </c>
      <c r="F23" s="133">
        <v>1286.81</v>
      </c>
      <c r="G23" s="130">
        <f t="shared" si="6"/>
        <v>-1.2867831192546753E-3</v>
      </c>
      <c r="H23" s="131">
        <f t="shared" si="7"/>
        <v>2.3702147488804393E-2</v>
      </c>
      <c r="I23" s="131">
        <f t="shared" si="8"/>
        <v>3.3524219521793963E-2</v>
      </c>
      <c r="J23" s="46"/>
      <c r="K23" s="42"/>
      <c r="L23" s="43"/>
      <c r="M23" s="25"/>
      <c r="N23" s="25"/>
      <c r="O23" s="47" t="s">
        <v>76</v>
      </c>
      <c r="P23" s="47"/>
      <c r="Q23" s="6"/>
    </row>
    <row r="24" spans="1:17" s="48" customFormat="1" ht="37.5" customHeight="1">
      <c r="A24" s="7" t="s">
        <v>539</v>
      </c>
      <c r="B24" s="27">
        <v>1113.27</v>
      </c>
      <c r="C24" s="132">
        <v>1087.1300000000001</v>
      </c>
      <c r="D24" s="133">
        <v>1126.19</v>
      </c>
      <c r="E24" s="133">
        <v>1146.52</v>
      </c>
      <c r="F24" s="133">
        <v>1131.82</v>
      </c>
      <c r="G24" s="130">
        <f t="shared" si="6"/>
        <v>1.8052016089647349E-2</v>
      </c>
      <c r="H24" s="131">
        <f t="shared" si="7"/>
        <v>2.9866968480242839E-2</v>
      </c>
      <c r="I24" s="131">
        <f t="shared" si="8"/>
        <v>4.1108239125035473E-2</v>
      </c>
      <c r="J24" s="46"/>
      <c r="K24" s="42"/>
      <c r="L24" s="43"/>
      <c r="M24" s="25"/>
      <c r="N24" s="25"/>
      <c r="O24" s="47"/>
      <c r="P24" s="47"/>
      <c r="Q24" s="6"/>
    </row>
    <row r="25" spans="1:17" s="48" customFormat="1" ht="37.5" customHeight="1">
      <c r="A25" s="7" t="s">
        <v>540</v>
      </c>
      <c r="B25" s="27">
        <v>1032.83</v>
      </c>
      <c r="C25" s="132">
        <v>1014.08</v>
      </c>
      <c r="D25" s="133">
        <v>1072.9100000000001</v>
      </c>
      <c r="E25" s="133">
        <v>1070.31</v>
      </c>
      <c r="F25" s="133">
        <v>1062.8399999999999</v>
      </c>
      <c r="G25" s="130">
        <f t="shared" si="6"/>
        <v>-2.423316028371536E-3</v>
      </c>
      <c r="H25" s="131">
        <f t="shared" si="7"/>
        <v>3.6288643823281674E-2</v>
      </c>
      <c r="I25" s="131">
        <f t="shared" si="8"/>
        <v>4.8082991479962089E-2</v>
      </c>
      <c r="J25" s="46"/>
      <c r="K25" s="42"/>
      <c r="L25" s="43"/>
      <c r="M25" s="25"/>
      <c r="N25" s="25"/>
      <c r="O25" s="47"/>
      <c r="P25" s="47"/>
      <c r="Q25" s="6"/>
    </row>
    <row r="26" spans="1:17" s="48" customFormat="1" ht="37.5" customHeight="1">
      <c r="A26" s="7" t="s">
        <v>32</v>
      </c>
      <c r="B26" s="27">
        <v>1280.6500000000001</v>
      </c>
      <c r="C26" s="132">
        <v>1253.53</v>
      </c>
      <c r="D26" s="133">
        <v>1331.81</v>
      </c>
      <c r="E26" s="133">
        <v>1329.4</v>
      </c>
      <c r="F26" s="133">
        <v>1319.24</v>
      </c>
      <c r="G26" s="130">
        <f t="shared" si="6"/>
        <v>-1.8095674307895271E-3</v>
      </c>
      <c r="H26" s="131">
        <f t="shared" si="7"/>
        <v>3.8066606801233638E-2</v>
      </c>
      <c r="I26" s="131">
        <f t="shared" si="8"/>
        <v>5.2419966015970987E-2</v>
      </c>
      <c r="J26" s="46"/>
      <c r="K26" s="42"/>
      <c r="L26" s="43"/>
      <c r="M26" s="25"/>
      <c r="N26" s="25"/>
      <c r="O26" s="47"/>
      <c r="P26" s="47"/>
      <c r="Q26" s="6"/>
    </row>
    <row r="27" spans="1:17" s="6" customFormat="1" ht="21" customHeight="1">
      <c r="A27" s="8" t="s">
        <v>33</v>
      </c>
      <c r="B27" s="26">
        <v>1438.56</v>
      </c>
      <c r="C27" s="135">
        <v>1411.15</v>
      </c>
      <c r="D27" s="134">
        <v>1502.93</v>
      </c>
      <c r="E27" s="134">
        <v>1499.75</v>
      </c>
      <c r="F27" s="134">
        <v>1490.67</v>
      </c>
      <c r="G27" s="128">
        <f t="shared" si="6"/>
        <v>-2.1158670064475027E-3</v>
      </c>
      <c r="H27" s="129">
        <f t="shared" si="7"/>
        <v>4.2535591146702245E-2</v>
      </c>
      <c r="I27" s="129">
        <f t="shared" si="8"/>
        <v>5.6351202919604493E-2</v>
      </c>
      <c r="J27" s="51"/>
      <c r="K27" s="42"/>
      <c r="L27" s="43"/>
      <c r="M27" s="25"/>
      <c r="N27" s="25"/>
      <c r="O27" s="25"/>
      <c r="P27" s="25"/>
    </row>
    <row r="28" spans="1:17" s="48" customFormat="1" ht="21" customHeight="1">
      <c r="A28" s="7" t="s">
        <v>34</v>
      </c>
      <c r="B28" s="27">
        <v>1493.4</v>
      </c>
      <c r="C28" s="132">
        <v>1461.68</v>
      </c>
      <c r="D28" s="133">
        <v>1556.84</v>
      </c>
      <c r="E28" s="133">
        <v>1568.38</v>
      </c>
      <c r="F28" s="133">
        <v>1551.43</v>
      </c>
      <c r="G28" s="130">
        <f t="shared" si="6"/>
        <v>7.4124508620025953E-3</v>
      </c>
      <c r="H28" s="131">
        <f t="shared" si="7"/>
        <v>5.0207580018749143E-2</v>
      </c>
      <c r="I28" s="131">
        <f t="shared" si="8"/>
        <v>6.1401948442887599E-2</v>
      </c>
      <c r="J28" s="46"/>
      <c r="K28" s="42"/>
      <c r="L28" s="43"/>
      <c r="M28" s="25"/>
      <c r="N28" s="25"/>
      <c r="O28" s="47"/>
      <c r="P28" s="47"/>
      <c r="Q28" s="6"/>
    </row>
    <row r="29" spans="1:17" s="48" customFormat="1" ht="21" customHeight="1">
      <c r="A29" s="7" t="s">
        <v>35</v>
      </c>
      <c r="B29" s="27">
        <v>1428.41</v>
      </c>
      <c r="C29" s="132">
        <v>1401.12</v>
      </c>
      <c r="D29" s="133">
        <v>1493.23</v>
      </c>
      <c r="E29" s="133">
        <v>1489.94</v>
      </c>
      <c r="F29" s="133">
        <v>1481.13</v>
      </c>
      <c r="G29" s="130">
        <f t="shared" si="6"/>
        <v>-2.2032774589313409E-3</v>
      </c>
      <c r="H29" s="131">
        <f t="shared" si="7"/>
        <v>4.3075867573035831E-2</v>
      </c>
      <c r="I29" s="131">
        <f t="shared" si="8"/>
        <v>5.7104316546762846E-2</v>
      </c>
      <c r="J29" s="46"/>
      <c r="K29" s="42"/>
      <c r="L29" s="43"/>
      <c r="M29" s="25"/>
      <c r="N29" s="25"/>
      <c r="O29" s="47"/>
      <c r="P29" s="47"/>
      <c r="Q29" s="6"/>
    </row>
    <row r="30" spans="1:17" s="48" customFormat="1" ht="27" customHeight="1">
      <c r="A30" s="7" t="s">
        <v>36</v>
      </c>
      <c r="B30" s="27">
        <v>1742.77</v>
      </c>
      <c r="C30" s="132">
        <v>1719.46</v>
      </c>
      <c r="D30" s="133">
        <v>1818.58</v>
      </c>
      <c r="E30" s="133">
        <v>1809.84</v>
      </c>
      <c r="F30" s="133">
        <v>1796.41</v>
      </c>
      <c r="G30" s="130">
        <f t="shared" si="6"/>
        <v>-4.8059474974980754E-3</v>
      </c>
      <c r="H30" s="131">
        <f t="shared" si="7"/>
        <v>3.8484711120801984E-2</v>
      </c>
      <c r="I30" s="131">
        <f t="shared" si="8"/>
        <v>4.4752422272108738E-2</v>
      </c>
      <c r="J30" s="46"/>
      <c r="K30" s="42"/>
      <c r="L30" s="43"/>
      <c r="M30" s="25"/>
      <c r="N30" s="25"/>
      <c r="O30" s="47"/>
      <c r="P30" s="47"/>
      <c r="Q30" s="6"/>
    </row>
    <row r="31" spans="1:17" s="48" customFormat="1" ht="27" customHeight="1">
      <c r="A31" s="7" t="s">
        <v>37</v>
      </c>
      <c r="B31" s="27">
        <v>1709.65</v>
      </c>
      <c r="C31" s="132">
        <v>1679.35</v>
      </c>
      <c r="D31" s="133">
        <v>1778.96</v>
      </c>
      <c r="E31" s="133">
        <v>1774.15</v>
      </c>
      <c r="F31" s="133">
        <v>1759.21</v>
      </c>
      <c r="G31" s="130">
        <f t="shared" si="6"/>
        <v>-2.7038269550748728E-3</v>
      </c>
      <c r="H31" s="131">
        <f t="shared" si="7"/>
        <v>3.7727020150323254E-2</v>
      </c>
      <c r="I31" s="131">
        <f t="shared" si="8"/>
        <v>4.7554113198559067E-2</v>
      </c>
      <c r="J31" s="46"/>
      <c r="K31" s="42"/>
      <c r="L31" s="43"/>
      <c r="M31" s="25"/>
      <c r="N31" s="25"/>
      <c r="O31" s="47"/>
      <c r="P31" s="47"/>
      <c r="Q31" s="6"/>
    </row>
    <row r="32" spans="1:17" s="48" customFormat="1" ht="27" customHeight="1">
      <c r="A32" s="9" t="s">
        <v>38</v>
      </c>
      <c r="B32" s="30">
        <v>1601.43</v>
      </c>
      <c r="C32" s="56">
        <v>1563.96</v>
      </c>
      <c r="D32" s="31">
        <v>1670.9</v>
      </c>
      <c r="E32" s="31">
        <v>1692.36</v>
      </c>
      <c r="F32" s="31">
        <v>1656.47</v>
      </c>
      <c r="G32" s="10">
        <f t="shared" si="6"/>
        <v>1.2843377820336288E-2</v>
      </c>
      <c r="H32" s="11">
        <f t="shared" si="7"/>
        <v>5.6780502425956669E-2</v>
      </c>
      <c r="I32" s="11">
        <f t="shared" si="8"/>
        <v>5.9151129184889628E-2</v>
      </c>
      <c r="J32" s="46"/>
      <c r="K32" s="42"/>
      <c r="L32" s="43"/>
      <c r="M32" s="25"/>
      <c r="N32" s="25"/>
      <c r="O32" s="47"/>
      <c r="P32" s="47"/>
      <c r="Q32" s="6"/>
    </row>
    <row r="33" spans="1:9" ht="17.25" customHeight="1">
      <c r="A33" s="739" t="s">
        <v>535</v>
      </c>
      <c r="B33" s="740"/>
      <c r="C33" s="740"/>
      <c r="D33" s="740"/>
      <c r="E33" s="740"/>
      <c r="F33" s="740"/>
      <c r="G33" s="740"/>
      <c r="H33" s="740"/>
      <c r="I33" s="740"/>
    </row>
  </sheetData>
  <mergeCells count="21">
    <mergeCell ref="A33:I33"/>
    <mergeCell ref="A8:I8"/>
    <mergeCell ref="A12:I12"/>
    <mergeCell ref="A19:I19"/>
    <mergeCell ref="K6:M6"/>
    <mergeCell ref="E5:E6"/>
    <mergeCell ref="F5:F6"/>
    <mergeCell ref="H6:H7"/>
    <mergeCell ref="B7:F7"/>
    <mergeCell ref="O6:Q6"/>
    <mergeCell ref="A1:I1"/>
    <mergeCell ref="A3:I3"/>
    <mergeCell ref="A4:A7"/>
    <mergeCell ref="B4:C4"/>
    <mergeCell ref="D4:I4"/>
    <mergeCell ref="B5:B6"/>
    <mergeCell ref="C5:C6"/>
    <mergeCell ref="D5:D6"/>
    <mergeCell ref="G5:I5"/>
    <mergeCell ref="G6:G7"/>
    <mergeCell ref="I6:I7"/>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H39"/>
  <sheetViews>
    <sheetView showGridLines="0" view="pageBreakPreview" topLeftCell="A4" zoomScale="90" zoomScaleNormal="100" zoomScaleSheetLayoutView="90" workbookViewId="0">
      <selection activeCell="B6" sqref="B6:B7"/>
    </sheetView>
  </sheetViews>
  <sheetFormatPr defaultColWidth="8" defaultRowHeight="12.75"/>
  <cols>
    <col min="1" max="1" width="24.25" style="1" customWidth="1"/>
    <col min="2" max="4" width="12.375" style="1" customWidth="1"/>
    <col min="5" max="8" width="10.875" style="1" customWidth="1"/>
    <col min="9" max="16384" width="8" style="1"/>
  </cols>
  <sheetData>
    <row r="1" spans="1:8" ht="24.75" customHeight="1">
      <c r="A1" s="698" t="str">
        <f>'Tab 1 (11)'!A1</f>
        <v>II. FUNDUSZ EMERYTALNO-RENTOWY</v>
      </c>
      <c r="B1" s="698"/>
      <c r="C1" s="698"/>
      <c r="D1" s="698"/>
      <c r="E1" s="698"/>
      <c r="F1" s="698"/>
      <c r="G1" s="698"/>
      <c r="H1" s="698"/>
    </row>
    <row r="2" spans="1:8" ht="23.25" customHeight="1">
      <c r="A2" s="16"/>
      <c r="B2" s="16"/>
      <c r="C2" s="16"/>
      <c r="D2" s="16"/>
      <c r="E2" s="16"/>
      <c r="F2" s="16"/>
      <c r="G2" s="16"/>
      <c r="H2" s="16"/>
    </row>
    <row r="3" spans="1:8" ht="34.5" customHeight="1">
      <c r="A3" s="699" t="s">
        <v>626</v>
      </c>
      <c r="B3" s="699"/>
      <c r="C3" s="699"/>
      <c r="D3" s="699"/>
      <c r="E3" s="699"/>
      <c r="F3" s="699"/>
      <c r="G3" s="699"/>
      <c r="H3" s="699"/>
    </row>
    <row r="4" spans="1:8">
      <c r="A4" s="713" t="s">
        <v>15</v>
      </c>
      <c r="B4" s="713" t="s">
        <v>577</v>
      </c>
      <c r="C4" s="719" t="s">
        <v>77</v>
      </c>
      <c r="D4" s="720"/>
      <c r="E4" s="720"/>
      <c r="F4" s="720"/>
      <c r="G4" s="720"/>
      <c r="H4" s="721"/>
    </row>
    <row r="5" spans="1:8">
      <c r="A5" s="714"/>
      <c r="B5" s="714"/>
      <c r="C5" s="713" t="s">
        <v>491</v>
      </c>
      <c r="D5" s="713" t="s">
        <v>40</v>
      </c>
      <c r="E5" s="719" t="s">
        <v>39</v>
      </c>
      <c r="F5" s="720"/>
      <c r="G5" s="720"/>
      <c r="H5" s="721"/>
    </row>
    <row r="6" spans="1:8" ht="29.25" customHeight="1">
      <c r="A6" s="714"/>
      <c r="B6" s="714"/>
      <c r="C6" s="714"/>
      <c r="D6" s="714"/>
      <c r="E6" s="722" t="s">
        <v>78</v>
      </c>
      <c r="F6" s="723"/>
      <c r="G6" s="724" t="s">
        <v>497</v>
      </c>
      <c r="H6" s="724"/>
    </row>
    <row r="7" spans="1:8">
      <c r="A7" s="714"/>
      <c r="B7" s="714"/>
      <c r="C7" s="714"/>
      <c r="D7" s="714"/>
      <c r="E7" s="724" t="s">
        <v>43</v>
      </c>
      <c r="F7" s="725" t="s">
        <v>44</v>
      </c>
      <c r="G7" s="713" t="s">
        <v>45</v>
      </c>
      <c r="H7" s="725" t="s">
        <v>44</v>
      </c>
    </row>
    <row r="8" spans="1:8" ht="21.75" customHeight="1">
      <c r="A8" s="714"/>
      <c r="B8" s="715"/>
      <c r="C8" s="715"/>
      <c r="D8" s="715"/>
      <c r="E8" s="724"/>
      <c r="F8" s="725"/>
      <c r="G8" s="715"/>
      <c r="H8" s="725"/>
    </row>
    <row r="9" spans="1:8" ht="17.25" customHeight="1">
      <c r="A9" s="714"/>
      <c r="B9" s="728" t="str">
        <f>'Tab 6 (16)'!B9:H9</f>
        <v>TRZY KWARTAŁY 2021 R.</v>
      </c>
      <c r="C9" s="729"/>
      <c r="D9" s="729"/>
      <c r="E9" s="729"/>
      <c r="F9" s="729"/>
      <c r="G9" s="729"/>
      <c r="H9" s="730"/>
    </row>
    <row r="10" spans="1:8" ht="19.5" customHeight="1">
      <c r="A10" s="715"/>
      <c r="B10" s="722" t="s">
        <v>351</v>
      </c>
      <c r="C10" s="761"/>
      <c r="D10" s="761"/>
      <c r="E10" s="761"/>
      <c r="F10" s="761"/>
      <c r="G10" s="761"/>
      <c r="H10" s="723"/>
    </row>
    <row r="11" spans="1:8" ht="21" customHeight="1">
      <c r="A11" s="368" t="s">
        <v>79</v>
      </c>
      <c r="B11" s="369">
        <v>1333.08</v>
      </c>
      <c r="C11" s="370">
        <v>1335.58</v>
      </c>
      <c r="D11" s="371">
        <v>1324.1</v>
      </c>
      <c r="E11" s="369">
        <v>1286.26</v>
      </c>
      <c r="F11" s="372">
        <v>1305.75</v>
      </c>
      <c r="G11" s="369">
        <v>1490.67</v>
      </c>
      <c r="H11" s="373">
        <v>1551.43</v>
      </c>
    </row>
    <row r="12" spans="1:8" ht="21" customHeight="1">
      <c r="A12" s="339" t="s">
        <v>46</v>
      </c>
      <c r="B12" s="374">
        <v>1300.6199999999999</v>
      </c>
      <c r="C12" s="375">
        <v>1301.08</v>
      </c>
      <c r="D12" s="341">
        <v>1298.95</v>
      </c>
      <c r="E12" s="374">
        <v>1267.68</v>
      </c>
      <c r="F12" s="376">
        <v>1257.93</v>
      </c>
      <c r="G12" s="374">
        <v>1438.05</v>
      </c>
      <c r="H12" s="377">
        <v>1335.68</v>
      </c>
    </row>
    <row r="13" spans="1:8" ht="21" customHeight="1">
      <c r="A13" s="339" t="s">
        <v>47</v>
      </c>
      <c r="B13" s="374">
        <v>1367.19</v>
      </c>
      <c r="C13" s="375">
        <v>1362.6</v>
      </c>
      <c r="D13" s="341">
        <v>1383.48</v>
      </c>
      <c r="E13" s="374">
        <v>1330.34</v>
      </c>
      <c r="F13" s="376">
        <v>1361.39</v>
      </c>
      <c r="G13" s="374">
        <v>1669.84</v>
      </c>
      <c r="H13" s="377">
        <v>1854.05</v>
      </c>
    </row>
    <row r="14" spans="1:8" ht="21" customHeight="1">
      <c r="A14" s="339" t="s">
        <v>48</v>
      </c>
      <c r="B14" s="374">
        <v>1342.43</v>
      </c>
      <c r="C14" s="375">
        <v>1345.24</v>
      </c>
      <c r="D14" s="341">
        <v>1332.22</v>
      </c>
      <c r="E14" s="374">
        <v>1296.8</v>
      </c>
      <c r="F14" s="376">
        <v>1312.62</v>
      </c>
      <c r="G14" s="374">
        <v>1498.26</v>
      </c>
      <c r="H14" s="377">
        <v>1477.24</v>
      </c>
    </row>
    <row r="15" spans="1:8" ht="21" customHeight="1">
      <c r="A15" s="339" t="s">
        <v>49</v>
      </c>
      <c r="B15" s="374">
        <v>1265.23</v>
      </c>
      <c r="C15" s="375">
        <v>1255.3</v>
      </c>
      <c r="D15" s="341">
        <v>1294.1199999999999</v>
      </c>
      <c r="E15" s="374">
        <v>1265</v>
      </c>
      <c r="F15" s="376">
        <v>1244.92</v>
      </c>
      <c r="G15" s="374">
        <v>1453.85</v>
      </c>
      <c r="H15" s="377">
        <v>1349.17</v>
      </c>
    </row>
    <row r="16" spans="1:8" ht="21" customHeight="1">
      <c r="A16" s="339" t="s">
        <v>50</v>
      </c>
      <c r="B16" s="374">
        <v>1347.27</v>
      </c>
      <c r="C16" s="375">
        <v>1341.1</v>
      </c>
      <c r="D16" s="341">
        <v>1379.4</v>
      </c>
      <c r="E16" s="374">
        <v>1283.42</v>
      </c>
      <c r="F16" s="376">
        <v>1292.72</v>
      </c>
      <c r="G16" s="374">
        <v>1707.39</v>
      </c>
      <c r="H16" s="377">
        <v>2020.66</v>
      </c>
    </row>
    <row r="17" spans="1:8" ht="21" customHeight="1">
      <c r="A17" s="339" t="s">
        <v>51</v>
      </c>
      <c r="B17" s="374">
        <v>1308.3800000000001</v>
      </c>
      <c r="C17" s="375">
        <v>1314.98</v>
      </c>
      <c r="D17" s="341">
        <v>1294.32</v>
      </c>
      <c r="E17" s="374">
        <v>1274.82</v>
      </c>
      <c r="F17" s="376">
        <v>1287.99</v>
      </c>
      <c r="G17" s="374">
        <v>1424.49</v>
      </c>
      <c r="H17" s="377">
        <v>1441.65</v>
      </c>
    </row>
    <row r="18" spans="1:8" s="32" customFormat="1" ht="21" customHeight="1">
      <c r="A18" s="339" t="s">
        <v>52</v>
      </c>
      <c r="B18" s="378">
        <v>1343.84</v>
      </c>
      <c r="C18" s="375">
        <v>1350.82</v>
      </c>
      <c r="D18" s="341">
        <v>1313.55</v>
      </c>
      <c r="E18" s="379">
        <v>1272.9000000000001</v>
      </c>
      <c r="F18" s="380">
        <v>1299.71</v>
      </c>
      <c r="G18" s="379">
        <v>1447.74</v>
      </c>
      <c r="H18" s="381">
        <v>1573.87</v>
      </c>
    </row>
    <row r="19" spans="1:8" ht="21" customHeight="1">
      <c r="A19" s="339" t="s">
        <v>53</v>
      </c>
      <c r="B19" s="374">
        <v>1348.91</v>
      </c>
      <c r="C19" s="375">
        <v>1342.39</v>
      </c>
      <c r="D19" s="341">
        <v>1388.74</v>
      </c>
      <c r="E19" s="374">
        <v>1325.19</v>
      </c>
      <c r="F19" s="376">
        <v>1335.38</v>
      </c>
      <c r="G19" s="374">
        <v>1589.25</v>
      </c>
      <c r="H19" s="382">
        <v>1640.75</v>
      </c>
    </row>
    <row r="20" spans="1:8" ht="21" customHeight="1">
      <c r="A20" s="339" t="s">
        <v>54</v>
      </c>
      <c r="B20" s="374">
        <v>1323.68</v>
      </c>
      <c r="C20" s="375">
        <v>1330.16</v>
      </c>
      <c r="D20" s="341">
        <v>1303.3800000000001</v>
      </c>
      <c r="E20" s="374">
        <v>1271.49</v>
      </c>
      <c r="F20" s="376">
        <v>1289.47</v>
      </c>
      <c r="G20" s="374">
        <v>1471.13</v>
      </c>
      <c r="H20" s="377">
        <v>1548.95</v>
      </c>
    </row>
    <row r="21" spans="1:8" ht="21" customHeight="1">
      <c r="A21" s="339" t="s">
        <v>55</v>
      </c>
      <c r="B21" s="374">
        <v>1367.35</v>
      </c>
      <c r="C21" s="375">
        <v>1372.83</v>
      </c>
      <c r="D21" s="341">
        <v>1344.14</v>
      </c>
      <c r="E21" s="374">
        <v>1293.54</v>
      </c>
      <c r="F21" s="376">
        <v>1329.76</v>
      </c>
      <c r="G21" s="374">
        <v>1535.09</v>
      </c>
      <c r="H21" s="377">
        <v>1602.3</v>
      </c>
    </row>
    <row r="22" spans="1:8" ht="21" customHeight="1">
      <c r="A22" s="339" t="s">
        <v>56</v>
      </c>
      <c r="B22" s="374">
        <v>1333.14</v>
      </c>
      <c r="C22" s="375">
        <v>1336.3</v>
      </c>
      <c r="D22" s="341">
        <v>1324.19</v>
      </c>
      <c r="E22" s="374">
        <v>1289.0899999999999</v>
      </c>
      <c r="F22" s="376">
        <v>1309.3699999999999</v>
      </c>
      <c r="G22" s="374">
        <v>1486.6</v>
      </c>
      <c r="H22" s="377">
        <v>1491.21</v>
      </c>
    </row>
    <row r="23" spans="1:8" ht="21" customHeight="1">
      <c r="A23" s="339" t="s">
        <v>57</v>
      </c>
      <c r="B23" s="374">
        <v>1265.27</v>
      </c>
      <c r="C23" s="375">
        <v>1259.6600000000001</v>
      </c>
      <c r="D23" s="341">
        <v>1288.3800000000001</v>
      </c>
      <c r="E23" s="374">
        <v>1267.22</v>
      </c>
      <c r="F23" s="376">
        <v>1282.8699999999999</v>
      </c>
      <c r="G23" s="374">
        <v>1385.34</v>
      </c>
      <c r="H23" s="377">
        <v>1471.24</v>
      </c>
    </row>
    <row r="24" spans="1:8" ht="21" customHeight="1">
      <c r="A24" s="339" t="s">
        <v>58</v>
      </c>
      <c r="B24" s="374">
        <v>1339.54</v>
      </c>
      <c r="C24" s="375">
        <v>1339.38</v>
      </c>
      <c r="D24" s="341">
        <v>1340.21</v>
      </c>
      <c r="E24" s="374">
        <v>1314.4</v>
      </c>
      <c r="F24" s="376">
        <v>1331.04</v>
      </c>
      <c r="G24" s="374">
        <v>1437</v>
      </c>
      <c r="H24" s="377">
        <v>1461.76</v>
      </c>
    </row>
    <row r="25" spans="1:8" ht="21" customHeight="1">
      <c r="A25" s="339" t="s">
        <v>59</v>
      </c>
      <c r="B25" s="374">
        <v>1353.43</v>
      </c>
      <c r="C25" s="375">
        <v>1361.89</v>
      </c>
      <c r="D25" s="341">
        <v>1327.09</v>
      </c>
      <c r="E25" s="374">
        <v>1287.57</v>
      </c>
      <c r="F25" s="376">
        <v>1304.56</v>
      </c>
      <c r="G25" s="374">
        <v>1478.27</v>
      </c>
      <c r="H25" s="377">
        <v>1590.99</v>
      </c>
    </row>
    <row r="26" spans="1:8" ht="21" customHeight="1">
      <c r="A26" s="339" t="s">
        <v>60</v>
      </c>
      <c r="B26" s="374">
        <v>1304.72</v>
      </c>
      <c r="C26" s="375">
        <v>1307.71</v>
      </c>
      <c r="D26" s="341">
        <v>1295.07</v>
      </c>
      <c r="E26" s="374">
        <v>1276.74</v>
      </c>
      <c r="F26" s="376">
        <v>1303.28</v>
      </c>
      <c r="G26" s="374">
        <v>1378.6</v>
      </c>
      <c r="H26" s="377">
        <v>1397.59</v>
      </c>
    </row>
    <row r="27" spans="1:8" ht="21" customHeight="1">
      <c r="A27" s="383" t="s">
        <v>61</v>
      </c>
      <c r="B27" s="374">
        <v>1330.85</v>
      </c>
      <c r="C27" s="375">
        <v>1326.03</v>
      </c>
      <c r="D27" s="341">
        <v>1347.82</v>
      </c>
      <c r="E27" s="374">
        <v>1290.48</v>
      </c>
      <c r="F27" s="376">
        <v>1270.55</v>
      </c>
      <c r="G27" s="374">
        <v>1605.67</v>
      </c>
      <c r="H27" s="377">
        <v>1340.74</v>
      </c>
    </row>
    <row r="28" spans="1:8" s="2" customFormat="1" ht="53.25" customHeight="1">
      <c r="A28" s="615" t="s">
        <v>80</v>
      </c>
      <c r="B28" s="343">
        <f>C28</f>
        <v>596.41</v>
      </c>
      <c r="C28" s="343">
        <v>596.41</v>
      </c>
      <c r="D28" s="304">
        <v>0</v>
      </c>
      <c r="E28" s="304">
        <v>0</v>
      </c>
      <c r="F28" s="304">
        <v>0</v>
      </c>
      <c r="G28" s="304">
        <v>0</v>
      </c>
      <c r="H28" s="305">
        <v>0</v>
      </c>
    </row>
    <row r="29" spans="1:8" ht="21" customHeight="1">
      <c r="A29" s="306" t="s">
        <v>63</v>
      </c>
      <c r="B29" s="384">
        <f t="shared" ref="B29:B31" si="0">C29</f>
        <v>687.97</v>
      </c>
      <c r="C29" s="384">
        <v>687.97</v>
      </c>
      <c r="D29" s="308">
        <v>0</v>
      </c>
      <c r="E29" s="308">
        <v>0</v>
      </c>
      <c r="F29" s="308">
        <v>0</v>
      </c>
      <c r="G29" s="308">
        <v>0</v>
      </c>
      <c r="H29" s="309">
        <v>0</v>
      </c>
    </row>
    <row r="30" spans="1:8" ht="21" customHeight="1">
      <c r="A30" s="306" t="s">
        <v>64</v>
      </c>
      <c r="B30" s="384">
        <f t="shared" si="0"/>
        <v>581.94000000000005</v>
      </c>
      <c r="C30" s="384">
        <v>581.94000000000005</v>
      </c>
      <c r="D30" s="308">
        <v>0</v>
      </c>
      <c r="E30" s="308">
        <v>0</v>
      </c>
      <c r="F30" s="308">
        <v>0</v>
      </c>
      <c r="G30" s="308">
        <v>0</v>
      </c>
      <c r="H30" s="309">
        <v>0</v>
      </c>
    </row>
    <row r="31" spans="1:8" ht="21" customHeight="1">
      <c r="A31" s="310" t="s">
        <v>65</v>
      </c>
      <c r="B31" s="347">
        <f t="shared" si="0"/>
        <v>557.51</v>
      </c>
      <c r="C31" s="347">
        <v>557.51</v>
      </c>
      <c r="D31" s="312">
        <v>0</v>
      </c>
      <c r="E31" s="312">
        <v>0</v>
      </c>
      <c r="F31" s="312">
        <v>0</v>
      </c>
      <c r="G31" s="312">
        <v>0</v>
      </c>
      <c r="H31" s="313">
        <v>0</v>
      </c>
    </row>
    <row r="32" spans="1:8" ht="15.75" customHeight="1">
      <c r="A32" s="742" t="s">
        <v>535</v>
      </c>
      <c r="B32" s="742"/>
      <c r="C32" s="742"/>
      <c r="D32" s="742"/>
      <c r="E32" s="742"/>
      <c r="F32" s="742"/>
      <c r="G32" s="742"/>
      <c r="H32" s="742"/>
    </row>
    <row r="33" spans="1:8" ht="24.75" customHeight="1">
      <c r="A33" s="760"/>
      <c r="B33" s="760"/>
      <c r="C33" s="760"/>
      <c r="D33" s="760"/>
      <c r="E33" s="760"/>
      <c r="F33" s="760"/>
      <c r="G33" s="760"/>
      <c r="H33" s="760"/>
    </row>
    <row r="34" spans="1:8">
      <c r="A34" s="57"/>
      <c r="B34" s="57"/>
      <c r="C34" s="57"/>
      <c r="D34" s="57"/>
      <c r="E34" s="57"/>
      <c r="F34" s="57"/>
      <c r="G34" s="57"/>
      <c r="H34" s="57"/>
    </row>
    <row r="37" spans="1:8">
      <c r="C37" s="44"/>
    </row>
    <row r="39" spans="1:8" ht="15">
      <c r="D39" s="58"/>
    </row>
  </sheetData>
  <mergeCells count="18">
    <mergeCell ref="A33:H33"/>
    <mergeCell ref="E7:E8"/>
    <mergeCell ref="F7:F8"/>
    <mergeCell ref="G7:G8"/>
    <mergeCell ref="H7:H8"/>
    <mergeCell ref="B10:H10"/>
    <mergeCell ref="A32:H32"/>
    <mergeCell ref="A1:H1"/>
    <mergeCell ref="A3:H3"/>
    <mergeCell ref="A4:A10"/>
    <mergeCell ref="B4:B8"/>
    <mergeCell ref="C4:H4"/>
    <mergeCell ref="C5:C8"/>
    <mergeCell ref="D5:D8"/>
    <mergeCell ref="E5:H5"/>
    <mergeCell ref="E6:F6"/>
    <mergeCell ref="G6:H6"/>
    <mergeCell ref="B9:H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F59"/>
  <sheetViews>
    <sheetView showGridLines="0" tabSelected="1" view="pageBreakPreview" topLeftCell="A19" zoomScaleNormal="100" zoomScaleSheetLayoutView="100" workbookViewId="0">
      <selection activeCell="B6" sqref="B6:B7"/>
    </sheetView>
  </sheetViews>
  <sheetFormatPr defaultRowHeight="15"/>
  <cols>
    <col min="1" max="1" width="76" customWidth="1"/>
    <col min="2" max="2" width="6.625" customWidth="1"/>
    <col min="3" max="3" width="6" customWidth="1"/>
  </cols>
  <sheetData>
    <row r="1" spans="1:3" ht="15" customHeight="1">
      <c r="A1" s="156" t="s">
        <v>1</v>
      </c>
      <c r="B1" s="99"/>
      <c r="C1" s="99"/>
    </row>
    <row r="2" spans="1:3" ht="15" customHeight="1">
      <c r="A2" s="108"/>
      <c r="B2" s="118" t="s">
        <v>302</v>
      </c>
      <c r="C2" s="119" t="s">
        <v>300</v>
      </c>
    </row>
    <row r="3" spans="1:3" ht="18.75" customHeight="1">
      <c r="A3" s="553" t="s">
        <v>298</v>
      </c>
      <c r="B3" s="554" t="s">
        <v>303</v>
      </c>
      <c r="C3" s="564">
        <v>5</v>
      </c>
    </row>
    <row r="4" spans="1:3" ht="24" customHeight="1">
      <c r="A4" s="113" t="s">
        <v>299</v>
      </c>
      <c r="B4" s="116" t="s">
        <v>303</v>
      </c>
      <c r="C4" s="120">
        <v>11</v>
      </c>
    </row>
    <row r="5" spans="1:3" ht="24" customHeight="1">
      <c r="A5" s="555" t="s">
        <v>537</v>
      </c>
      <c r="B5" s="116" t="s">
        <v>303</v>
      </c>
      <c r="C5" s="120">
        <v>11</v>
      </c>
    </row>
    <row r="6" spans="1:3" ht="24.75" customHeight="1">
      <c r="A6" s="155" t="s">
        <v>301</v>
      </c>
      <c r="B6" s="123"/>
      <c r="C6" s="120"/>
    </row>
    <row r="7" spans="1:3" ht="27" customHeight="1">
      <c r="A7" s="114" t="s">
        <v>524</v>
      </c>
      <c r="B7" s="121"/>
      <c r="C7" s="121"/>
    </row>
    <row r="8" spans="1:3" ht="24" customHeight="1">
      <c r="A8" s="100" t="s">
        <v>363</v>
      </c>
      <c r="B8" s="116">
        <v>1</v>
      </c>
      <c r="C8" s="117">
        <v>12</v>
      </c>
    </row>
    <row r="9" spans="1:3" ht="36" customHeight="1">
      <c r="A9" s="100" t="s">
        <v>364</v>
      </c>
      <c r="B9" s="116">
        <v>2</v>
      </c>
      <c r="C9" s="117">
        <v>13</v>
      </c>
    </row>
    <row r="10" spans="1:3" ht="24" customHeight="1">
      <c r="A10" s="100" t="s">
        <v>289</v>
      </c>
      <c r="B10" s="116">
        <v>3</v>
      </c>
      <c r="C10" s="117">
        <v>13</v>
      </c>
    </row>
    <row r="11" spans="1:3" ht="24" customHeight="1">
      <c r="A11" s="565" t="s">
        <v>560</v>
      </c>
      <c r="B11" s="116">
        <v>4</v>
      </c>
      <c r="C11" s="117">
        <v>14</v>
      </c>
    </row>
    <row r="12" spans="1:3" ht="24" customHeight="1">
      <c r="A12" s="565" t="s">
        <v>559</v>
      </c>
      <c r="B12" s="116">
        <v>5</v>
      </c>
      <c r="C12" s="117">
        <v>14</v>
      </c>
    </row>
    <row r="13" spans="1:3" ht="36" customHeight="1">
      <c r="A13" s="100" t="s">
        <v>345</v>
      </c>
      <c r="B13" s="116">
        <v>6</v>
      </c>
      <c r="C13" s="117">
        <v>15</v>
      </c>
    </row>
    <row r="14" spans="1:3" ht="36" customHeight="1">
      <c r="A14" s="565" t="s">
        <v>561</v>
      </c>
      <c r="B14" s="116">
        <v>7</v>
      </c>
      <c r="C14" s="117">
        <v>15</v>
      </c>
    </row>
    <row r="15" spans="1:3" ht="36" customHeight="1">
      <c r="A15" s="100" t="s">
        <v>346</v>
      </c>
      <c r="B15" s="116">
        <v>8</v>
      </c>
      <c r="C15" s="117">
        <v>16</v>
      </c>
    </row>
    <row r="16" spans="1:3" ht="36" customHeight="1">
      <c r="A16" s="565" t="s">
        <v>562</v>
      </c>
      <c r="B16" s="116">
        <v>9</v>
      </c>
      <c r="C16" s="117">
        <v>16</v>
      </c>
    </row>
    <row r="17" spans="1:3" ht="36" customHeight="1">
      <c r="A17" s="100" t="s">
        <v>596</v>
      </c>
      <c r="B17" s="116">
        <v>10</v>
      </c>
      <c r="C17" s="117">
        <v>17</v>
      </c>
    </row>
    <row r="18" spans="1:3" ht="30" customHeight="1">
      <c r="A18" s="114" t="s">
        <v>525</v>
      </c>
      <c r="B18" s="122"/>
      <c r="C18" s="122"/>
    </row>
    <row r="19" spans="1:3" ht="21.75" customHeight="1">
      <c r="A19" s="115" t="s">
        <v>526</v>
      </c>
      <c r="B19" s="116"/>
      <c r="C19" s="123"/>
    </row>
    <row r="20" spans="1:3" ht="24" customHeight="1">
      <c r="A20" s="100" t="s">
        <v>287</v>
      </c>
      <c r="B20" s="116" t="s">
        <v>365</v>
      </c>
      <c r="C20" s="117">
        <v>18</v>
      </c>
    </row>
    <row r="21" spans="1:3" ht="24" customHeight="1">
      <c r="A21" s="100" t="s">
        <v>622</v>
      </c>
      <c r="B21" s="116" t="s">
        <v>366</v>
      </c>
      <c r="C21" s="117">
        <v>19</v>
      </c>
    </row>
    <row r="22" spans="1:3" ht="24" customHeight="1">
      <c r="A22" s="100" t="s">
        <v>624</v>
      </c>
      <c r="B22" s="116" t="s">
        <v>367</v>
      </c>
      <c r="C22" s="117">
        <v>20</v>
      </c>
    </row>
    <row r="23" spans="1:3" ht="36" customHeight="1">
      <c r="A23" s="100" t="s">
        <v>612</v>
      </c>
      <c r="B23" s="116" t="s">
        <v>368</v>
      </c>
      <c r="C23" s="117">
        <v>21</v>
      </c>
    </row>
    <row r="24" spans="1:3" ht="24" customHeight="1">
      <c r="A24" s="100" t="s">
        <v>369</v>
      </c>
      <c r="B24" s="116" t="s">
        <v>370</v>
      </c>
      <c r="C24" s="117">
        <v>22</v>
      </c>
    </row>
    <row r="25" spans="1:3" ht="36" customHeight="1">
      <c r="A25" s="100" t="s">
        <v>613</v>
      </c>
      <c r="B25" s="116" t="s">
        <v>371</v>
      </c>
      <c r="C25" s="117">
        <v>24</v>
      </c>
    </row>
    <row r="26" spans="1:3" ht="24" customHeight="1">
      <c r="A26" s="100" t="s">
        <v>372</v>
      </c>
      <c r="B26" s="116" t="s">
        <v>373</v>
      </c>
      <c r="C26" s="117">
        <v>25</v>
      </c>
    </row>
    <row r="27" spans="1:3" ht="30" customHeight="1">
      <c r="A27" s="100" t="s">
        <v>614</v>
      </c>
      <c r="B27" s="116" t="s">
        <v>374</v>
      </c>
      <c r="C27" s="117">
        <v>26</v>
      </c>
    </row>
    <row r="28" spans="1:3" ht="18" customHeight="1">
      <c r="A28" s="100"/>
      <c r="B28" s="118" t="s">
        <v>302</v>
      </c>
      <c r="C28" s="119" t="s">
        <v>300</v>
      </c>
    </row>
    <row r="29" spans="1:3" s="101" customFormat="1" ht="21.75" customHeight="1">
      <c r="A29" s="115" t="s">
        <v>536</v>
      </c>
      <c r="B29" s="116"/>
      <c r="C29" s="117"/>
    </row>
    <row r="30" spans="1:3" ht="24" customHeight="1">
      <c r="A30" s="566" t="s">
        <v>563</v>
      </c>
      <c r="B30" s="116" t="s">
        <v>375</v>
      </c>
      <c r="C30" s="117">
        <v>27</v>
      </c>
    </row>
    <row r="31" spans="1:3" ht="24" customHeight="1">
      <c r="A31" s="100" t="s">
        <v>376</v>
      </c>
      <c r="B31" s="116" t="s">
        <v>377</v>
      </c>
      <c r="C31" s="117">
        <v>27</v>
      </c>
    </row>
    <row r="32" spans="1:3" ht="24" customHeight="1">
      <c r="A32" s="566" t="s">
        <v>89</v>
      </c>
      <c r="B32" s="116" t="s">
        <v>378</v>
      </c>
      <c r="C32" s="117">
        <v>28</v>
      </c>
    </row>
    <row r="33" spans="1:6" ht="24" customHeight="1">
      <c r="A33" s="100" t="s">
        <v>382</v>
      </c>
      <c r="B33" s="116" t="s">
        <v>379</v>
      </c>
      <c r="C33" s="117">
        <v>28</v>
      </c>
    </row>
    <row r="34" spans="1:6" ht="30" customHeight="1">
      <c r="A34" s="115" t="s">
        <v>527</v>
      </c>
      <c r="B34" s="124"/>
      <c r="C34" s="124"/>
    </row>
    <row r="35" spans="1:6" ht="33" customHeight="1">
      <c r="A35" s="100" t="s">
        <v>288</v>
      </c>
      <c r="B35" s="116" t="s">
        <v>296</v>
      </c>
      <c r="C35" s="117">
        <v>29</v>
      </c>
    </row>
    <row r="36" spans="1:6" ht="30" customHeight="1">
      <c r="A36" s="115" t="s">
        <v>528</v>
      </c>
      <c r="B36" s="124"/>
      <c r="C36" s="124"/>
    </row>
    <row r="37" spans="1:6" ht="24" customHeight="1">
      <c r="A37" s="100" t="s">
        <v>290</v>
      </c>
      <c r="B37" s="116" t="s">
        <v>380</v>
      </c>
      <c r="C37" s="117">
        <v>30</v>
      </c>
    </row>
    <row r="38" spans="1:6" ht="24" customHeight="1">
      <c r="A38" s="100" t="s">
        <v>381</v>
      </c>
      <c r="B38" s="116" t="s">
        <v>385</v>
      </c>
      <c r="C38" s="117">
        <v>30</v>
      </c>
    </row>
    <row r="39" spans="1:6" ht="24" customHeight="1">
      <c r="A39" s="100" t="s">
        <v>291</v>
      </c>
      <c r="B39" s="116" t="s">
        <v>386</v>
      </c>
      <c r="C39" s="117">
        <v>32</v>
      </c>
    </row>
    <row r="40" spans="1:6" ht="24" customHeight="1">
      <c r="A40" s="100" t="s">
        <v>292</v>
      </c>
      <c r="B40" s="116" t="s">
        <v>387</v>
      </c>
      <c r="C40" s="117">
        <v>32</v>
      </c>
    </row>
    <row r="41" spans="1:6" ht="30" customHeight="1">
      <c r="A41" s="114" t="s">
        <v>349</v>
      </c>
      <c r="B41" s="121"/>
      <c r="C41" s="121"/>
    </row>
    <row r="42" spans="1:6" ht="24" customHeight="1">
      <c r="A42" s="100" t="s">
        <v>564</v>
      </c>
      <c r="B42" s="116" t="s">
        <v>388</v>
      </c>
      <c r="C42" s="117">
        <v>34</v>
      </c>
    </row>
    <row r="43" spans="1:6" ht="24" customHeight="1">
      <c r="A43" s="100" t="s">
        <v>565</v>
      </c>
      <c r="B43" s="116" t="s">
        <v>389</v>
      </c>
      <c r="C43" s="117">
        <v>35</v>
      </c>
    </row>
    <row r="44" spans="1:6" ht="24" customHeight="1">
      <c r="A44" s="100" t="s">
        <v>566</v>
      </c>
      <c r="B44" s="116" t="s">
        <v>390</v>
      </c>
      <c r="C44" s="117">
        <v>35</v>
      </c>
    </row>
    <row r="45" spans="1:6" ht="24" customHeight="1">
      <c r="A45" s="100" t="s">
        <v>567</v>
      </c>
      <c r="B45" s="116" t="s">
        <v>568</v>
      </c>
      <c r="C45" s="117">
        <v>36</v>
      </c>
    </row>
    <row r="46" spans="1:6" ht="36" customHeight="1">
      <c r="A46" s="566" t="s">
        <v>569</v>
      </c>
      <c r="B46" s="116" t="s">
        <v>391</v>
      </c>
      <c r="C46" s="117">
        <v>37</v>
      </c>
      <c r="D46" s="628"/>
      <c r="E46" s="628"/>
      <c r="F46" s="628"/>
    </row>
    <row r="47" spans="1:6" ht="36" customHeight="1">
      <c r="A47" s="566" t="s">
        <v>570</v>
      </c>
      <c r="B47" s="116" t="s">
        <v>392</v>
      </c>
      <c r="C47" s="117">
        <v>37</v>
      </c>
      <c r="D47" s="628"/>
      <c r="E47" s="628"/>
      <c r="F47" s="628"/>
    </row>
    <row r="48" spans="1:6" ht="24" customHeight="1">
      <c r="A48" s="100" t="s">
        <v>383</v>
      </c>
      <c r="B48" s="116" t="s">
        <v>384</v>
      </c>
      <c r="C48" s="117">
        <v>38</v>
      </c>
    </row>
    <row r="49" spans="1:3" ht="24" customHeight="1">
      <c r="A49" s="566" t="s">
        <v>571</v>
      </c>
      <c r="B49" s="116" t="s">
        <v>393</v>
      </c>
      <c r="C49" s="117">
        <v>38</v>
      </c>
    </row>
    <row r="50" spans="1:3" ht="30" customHeight="1">
      <c r="A50" s="114" t="s">
        <v>529</v>
      </c>
      <c r="B50" s="121"/>
      <c r="C50" s="121"/>
    </row>
    <row r="51" spans="1:3" ht="36" customHeight="1">
      <c r="A51" s="566" t="s">
        <v>627</v>
      </c>
      <c r="B51" s="116" t="s">
        <v>394</v>
      </c>
      <c r="C51" s="117">
        <v>39</v>
      </c>
    </row>
    <row r="52" spans="1:3" ht="24" customHeight="1">
      <c r="A52" s="566" t="s">
        <v>572</v>
      </c>
      <c r="B52" s="116" t="s">
        <v>395</v>
      </c>
      <c r="C52" s="117">
        <v>39</v>
      </c>
    </row>
    <row r="53" spans="1:3" ht="21" customHeight="1">
      <c r="A53" s="107"/>
      <c r="B53" s="118" t="s">
        <v>302</v>
      </c>
      <c r="C53" s="119" t="s">
        <v>300</v>
      </c>
    </row>
    <row r="54" spans="1:3" s="110" customFormat="1" ht="21" customHeight="1">
      <c r="A54" s="155" t="s">
        <v>297</v>
      </c>
      <c r="B54" s="126"/>
      <c r="C54" s="125"/>
    </row>
    <row r="55" spans="1:3" ht="24" customHeight="1">
      <c r="A55" s="100" t="s">
        <v>623</v>
      </c>
      <c r="B55" s="116">
        <v>1</v>
      </c>
      <c r="C55" s="117">
        <v>19</v>
      </c>
    </row>
    <row r="56" spans="1:3" ht="36" customHeight="1">
      <c r="A56" s="100" t="s">
        <v>625</v>
      </c>
      <c r="B56" s="116">
        <v>2</v>
      </c>
      <c r="C56" s="117">
        <v>20</v>
      </c>
    </row>
    <row r="57" spans="1:3" ht="24" customHeight="1">
      <c r="A57" s="100" t="s">
        <v>294</v>
      </c>
      <c r="B57" s="116">
        <v>3</v>
      </c>
      <c r="C57" s="117">
        <v>23</v>
      </c>
    </row>
    <row r="58" spans="1:3" ht="24" customHeight="1">
      <c r="A58" s="100" t="s">
        <v>295</v>
      </c>
      <c r="B58" s="116">
        <v>4</v>
      </c>
      <c r="C58" s="117">
        <v>31</v>
      </c>
    </row>
    <row r="59" spans="1:3" ht="24" customHeight="1">
      <c r="A59" s="100" t="s">
        <v>293</v>
      </c>
      <c r="B59" s="116">
        <v>5</v>
      </c>
      <c r="C59" s="117">
        <v>33</v>
      </c>
    </row>
  </sheetData>
  <mergeCells count="2">
    <mergeCell ref="D46:F46"/>
    <mergeCell ref="D47:F47"/>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rowBreaks count="3" manualBreakCount="3">
    <brk id="27" max="2" man="1"/>
    <brk id="52" max="2" man="1"/>
    <brk id="59"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I34"/>
  <sheetViews>
    <sheetView showGridLines="0" view="pageBreakPreview" topLeftCell="A10" zoomScale="90" zoomScaleNormal="100" zoomScaleSheetLayoutView="90" workbookViewId="0">
      <selection activeCell="B6" sqref="B6:B7"/>
    </sheetView>
  </sheetViews>
  <sheetFormatPr defaultColWidth="8" defaultRowHeight="12.75"/>
  <cols>
    <col min="1" max="1" width="20.375" style="1" customWidth="1"/>
    <col min="2" max="2" width="11.375" style="1" customWidth="1"/>
    <col min="3" max="3" width="11.625" style="1" customWidth="1"/>
    <col min="4" max="5" width="11.375" style="1" customWidth="1"/>
    <col min="6" max="6" width="11.875" style="1" customWidth="1"/>
    <col min="7" max="7" width="8.75" style="1" customWidth="1"/>
    <col min="8" max="8" width="9.125" style="1" customWidth="1"/>
    <col min="9" max="9" width="8.75" style="1" customWidth="1"/>
    <col min="10" max="16383" width="8" style="1"/>
    <col min="16384" max="16384" width="0.625" style="1" customWidth="1"/>
  </cols>
  <sheetData>
    <row r="1" spans="1:9" ht="30" customHeight="1">
      <c r="A1" s="698" t="str">
        <f>'Tab 8 (18)'!A1:H1</f>
        <v>II. FUNDUSZ EMERYTALNO-RENTOWY</v>
      </c>
      <c r="B1" s="698"/>
      <c r="C1" s="698"/>
      <c r="D1" s="698"/>
      <c r="E1" s="698"/>
      <c r="F1" s="698"/>
      <c r="G1" s="698"/>
      <c r="H1" s="698"/>
      <c r="I1" s="698"/>
    </row>
    <row r="2" spans="1:9" s="60" customFormat="1" ht="17.25" customHeight="1">
      <c r="A2" s="59"/>
      <c r="B2" s="59"/>
      <c r="C2" s="59"/>
      <c r="D2" s="59"/>
      <c r="E2" s="59"/>
      <c r="F2" s="59"/>
    </row>
    <row r="3" spans="1:9" ht="26.25" customHeight="1">
      <c r="A3" s="764" t="s">
        <v>546</v>
      </c>
      <c r="B3" s="764"/>
      <c r="C3" s="764"/>
      <c r="D3" s="764"/>
      <c r="E3" s="764"/>
      <c r="F3" s="764"/>
      <c r="G3" s="764"/>
      <c r="H3" s="764"/>
      <c r="I3" s="764"/>
    </row>
    <row r="4" spans="1:9" ht="19.5" customHeight="1">
      <c r="A4" s="643" t="s">
        <v>15</v>
      </c>
      <c r="B4" s="639" t="s">
        <v>16</v>
      </c>
      <c r="C4" s="640"/>
      <c r="D4" s="641" t="s">
        <v>477</v>
      </c>
      <c r="E4" s="641"/>
      <c r="F4" s="641"/>
      <c r="G4" s="641"/>
      <c r="H4" s="641"/>
      <c r="I4" s="640"/>
    </row>
    <row r="5" spans="1:9" ht="24" customHeight="1">
      <c r="A5" s="762"/>
      <c r="B5" s="642" t="s">
        <v>632</v>
      </c>
      <c r="C5" s="642" t="s">
        <v>633</v>
      </c>
      <c r="D5" s="643" t="s">
        <v>590</v>
      </c>
      <c r="E5" s="642" t="s">
        <v>632</v>
      </c>
      <c r="F5" s="642" t="s">
        <v>633</v>
      </c>
      <c r="G5" s="645" t="s">
        <v>17</v>
      </c>
      <c r="H5" s="645"/>
      <c r="I5" s="646"/>
    </row>
    <row r="6" spans="1:9" ht="71.25" customHeight="1">
      <c r="A6" s="763"/>
      <c r="B6" s="642"/>
      <c r="C6" s="642"/>
      <c r="D6" s="644"/>
      <c r="E6" s="642"/>
      <c r="F6" s="642"/>
      <c r="G6" s="618" t="s">
        <v>634</v>
      </c>
      <c r="H6" s="617" t="s">
        <v>635</v>
      </c>
      <c r="I6" s="617" t="s">
        <v>636</v>
      </c>
    </row>
    <row r="7" spans="1:9" ht="21.75" customHeight="1">
      <c r="A7" s="354" t="s">
        <v>82</v>
      </c>
      <c r="B7" s="355">
        <v>43159</v>
      </c>
      <c r="C7" s="356">
        <v>133140</v>
      </c>
      <c r="D7" s="356">
        <v>39007</v>
      </c>
      <c r="E7" s="356">
        <v>37631</v>
      </c>
      <c r="F7" s="356">
        <v>116729</v>
      </c>
      <c r="G7" s="167">
        <f>E7/D7-1</f>
        <v>-3.5275719742610345E-2</v>
      </c>
      <c r="H7" s="193">
        <f>E7/B7-1</f>
        <v>-0.12808452466461229</v>
      </c>
      <c r="I7" s="193">
        <f>F7/C7-1</f>
        <v>-0.12326122878173351</v>
      </c>
    </row>
    <row r="8" spans="1:9" ht="21.75" customHeight="1">
      <c r="A8" s="357" t="s">
        <v>83</v>
      </c>
      <c r="B8" s="358">
        <v>42491779.120000005</v>
      </c>
      <c r="C8" s="359">
        <v>131441053.15000001</v>
      </c>
      <c r="D8" s="359">
        <v>38745657.640000008</v>
      </c>
      <c r="E8" s="359">
        <v>36963592.230000004</v>
      </c>
      <c r="F8" s="359">
        <v>115447189.53</v>
      </c>
      <c r="G8" s="170">
        <f t="shared" ref="G8:G9" si="0">E8/D8-1</f>
        <v>-4.5993938896529252E-2</v>
      </c>
      <c r="H8" s="360">
        <f t="shared" ref="H8:H9" si="1">E8/B8-1</f>
        <v>-0.13010015124073726</v>
      </c>
      <c r="I8" s="360">
        <f t="shared" ref="I8:I9" si="2">F8/C8-1</f>
        <v>-0.12168088459963777</v>
      </c>
    </row>
    <row r="9" spans="1:9" ht="21.75" customHeight="1">
      <c r="A9" s="361" t="s">
        <v>84</v>
      </c>
      <c r="B9" s="362">
        <f>ROUND(B8/B7,2)</f>
        <v>984.54</v>
      </c>
      <c r="C9" s="362">
        <f t="shared" ref="C9:D9" si="3">ROUND(C8/C7,2)</f>
        <v>987.24</v>
      </c>
      <c r="D9" s="363">
        <f t="shared" si="3"/>
        <v>993.3</v>
      </c>
      <c r="E9" s="363">
        <f t="shared" ref="E9:F9" si="4">ROUND(E8/E7,2)</f>
        <v>982.26</v>
      </c>
      <c r="F9" s="363">
        <f t="shared" si="4"/>
        <v>989.02</v>
      </c>
      <c r="G9" s="176">
        <f t="shared" si="0"/>
        <v>-1.111446692842033E-2</v>
      </c>
      <c r="H9" s="194">
        <f t="shared" si="1"/>
        <v>-2.3158023036138342E-3</v>
      </c>
      <c r="I9" s="194">
        <f t="shared" si="2"/>
        <v>1.8030063611684799E-3</v>
      </c>
    </row>
    <row r="10" spans="1:9" ht="18.75" customHeight="1">
      <c r="A10" s="104"/>
      <c r="B10" s="104"/>
      <c r="C10" s="104"/>
      <c r="D10" s="104"/>
      <c r="E10" s="104"/>
      <c r="F10" s="104"/>
      <c r="G10" s="104"/>
      <c r="H10" s="104"/>
      <c r="I10" s="104"/>
    </row>
    <row r="11" spans="1:9" s="105" customFormat="1" ht="29.25" customHeight="1">
      <c r="A11" s="767" t="s">
        <v>357</v>
      </c>
      <c r="B11" s="767"/>
      <c r="C11" s="767"/>
      <c r="D11" s="767"/>
      <c r="E11" s="610"/>
      <c r="F11" s="610"/>
      <c r="G11" s="139"/>
      <c r="H11" s="139"/>
      <c r="I11" s="139"/>
    </row>
    <row r="12" spans="1:9" ht="35.450000000000003" customHeight="1">
      <c r="A12" s="643" t="s">
        <v>15</v>
      </c>
      <c r="B12" s="556" t="s">
        <v>85</v>
      </c>
      <c r="C12" s="556" t="s">
        <v>347</v>
      </c>
      <c r="D12" s="557" t="s">
        <v>498</v>
      </c>
      <c r="E12" s="765"/>
      <c r="F12" s="766"/>
      <c r="G12" s="766"/>
    </row>
    <row r="13" spans="1:9" ht="14.25" customHeight="1">
      <c r="A13" s="644"/>
      <c r="B13" s="639" t="str">
        <f>'Tab 6 i 7 '!B19:G19</f>
        <v>III KWARTAŁ 2021 R.</v>
      </c>
      <c r="C13" s="641"/>
      <c r="D13" s="640"/>
      <c r="E13" s="607"/>
      <c r="F13" s="608"/>
      <c r="G13" s="563"/>
    </row>
    <row r="14" spans="1:9" ht="21" customHeight="1">
      <c r="A14" s="220" t="s">
        <v>73</v>
      </c>
      <c r="B14" s="210">
        <f>SUM(B15:B30)</f>
        <v>37631</v>
      </c>
      <c r="C14" s="364">
        <f>SUM(C15:C30)</f>
        <v>36963592.230000004</v>
      </c>
      <c r="D14" s="364">
        <f>ROUND(C14/B14,2)</f>
        <v>982.26</v>
      </c>
      <c r="E14" s="768"/>
      <c r="F14" s="769"/>
      <c r="G14" s="769"/>
    </row>
    <row r="15" spans="1:9" ht="21" customHeight="1">
      <c r="A15" s="221" t="s">
        <v>46</v>
      </c>
      <c r="B15" s="215">
        <v>778</v>
      </c>
      <c r="C15" s="365">
        <v>769938.2</v>
      </c>
      <c r="D15" s="365">
        <f t="shared" ref="D15:D30" si="5">ROUND(C15/B15,2)</f>
        <v>989.64</v>
      </c>
      <c r="E15" s="770"/>
      <c r="F15" s="771"/>
      <c r="G15" s="771"/>
    </row>
    <row r="16" spans="1:9" ht="21" customHeight="1">
      <c r="A16" s="221" t="s">
        <v>47</v>
      </c>
      <c r="B16" s="215">
        <v>1581</v>
      </c>
      <c r="C16" s="365">
        <v>1557768.1</v>
      </c>
      <c r="D16" s="365">
        <f t="shared" si="5"/>
        <v>985.31</v>
      </c>
      <c r="E16" s="770"/>
      <c r="F16" s="771"/>
      <c r="G16" s="771"/>
    </row>
    <row r="17" spans="1:7" ht="21" customHeight="1">
      <c r="A17" s="221" t="s">
        <v>48</v>
      </c>
      <c r="B17" s="215">
        <v>5095</v>
      </c>
      <c r="C17" s="365">
        <v>5139277.7</v>
      </c>
      <c r="D17" s="365">
        <f t="shared" si="5"/>
        <v>1008.69</v>
      </c>
      <c r="E17" s="770"/>
      <c r="F17" s="771"/>
      <c r="G17" s="771"/>
    </row>
    <row r="18" spans="1:7" ht="21" customHeight="1">
      <c r="A18" s="221" t="s">
        <v>49</v>
      </c>
      <c r="B18" s="215">
        <v>344</v>
      </c>
      <c r="C18" s="365">
        <v>345961.1</v>
      </c>
      <c r="D18" s="365">
        <f t="shared" si="5"/>
        <v>1005.7</v>
      </c>
      <c r="E18" s="770"/>
      <c r="F18" s="771"/>
      <c r="G18" s="771"/>
    </row>
    <row r="19" spans="1:7" ht="21" customHeight="1">
      <c r="A19" s="221" t="s">
        <v>50</v>
      </c>
      <c r="B19" s="215">
        <v>2485</v>
      </c>
      <c r="C19" s="365">
        <v>2473569.7600000002</v>
      </c>
      <c r="D19" s="365">
        <f t="shared" si="5"/>
        <v>995.4</v>
      </c>
      <c r="E19" s="770"/>
      <c r="F19" s="771"/>
      <c r="G19" s="771"/>
    </row>
    <row r="20" spans="1:7" ht="21" customHeight="1">
      <c r="A20" s="221" t="s">
        <v>51</v>
      </c>
      <c r="B20" s="215">
        <v>6478</v>
      </c>
      <c r="C20" s="365">
        <v>6274691</v>
      </c>
      <c r="D20" s="365">
        <f t="shared" si="5"/>
        <v>968.62</v>
      </c>
      <c r="E20" s="770"/>
      <c r="F20" s="771"/>
      <c r="G20" s="771"/>
    </row>
    <row r="21" spans="1:7" ht="21" customHeight="1">
      <c r="A21" s="221" t="s">
        <v>52</v>
      </c>
      <c r="B21" s="215">
        <v>4579</v>
      </c>
      <c r="C21" s="365">
        <v>4553607.47</v>
      </c>
      <c r="D21" s="365">
        <f t="shared" si="5"/>
        <v>994.45</v>
      </c>
      <c r="E21" s="770"/>
      <c r="F21" s="771"/>
      <c r="G21" s="771"/>
    </row>
    <row r="22" spans="1:7" ht="21" customHeight="1">
      <c r="A22" s="221" t="s">
        <v>53</v>
      </c>
      <c r="B22" s="215">
        <v>839</v>
      </c>
      <c r="C22" s="365">
        <v>815437.3</v>
      </c>
      <c r="D22" s="365">
        <f t="shared" si="5"/>
        <v>971.92</v>
      </c>
      <c r="E22" s="770"/>
      <c r="F22" s="771"/>
      <c r="G22" s="771"/>
    </row>
    <row r="23" spans="1:7" ht="21" customHeight="1">
      <c r="A23" s="221" t="s">
        <v>54</v>
      </c>
      <c r="B23" s="215">
        <v>3574</v>
      </c>
      <c r="C23" s="365">
        <v>3478964.5700000003</v>
      </c>
      <c r="D23" s="365">
        <f t="shared" si="5"/>
        <v>973.41</v>
      </c>
      <c r="E23" s="770"/>
      <c r="F23" s="771"/>
      <c r="G23" s="771"/>
    </row>
    <row r="24" spans="1:7" ht="21" customHeight="1">
      <c r="A24" s="221" t="s">
        <v>55</v>
      </c>
      <c r="B24" s="215">
        <v>2746</v>
      </c>
      <c r="C24" s="365">
        <v>2680579.71</v>
      </c>
      <c r="D24" s="365">
        <f t="shared" si="5"/>
        <v>976.18</v>
      </c>
      <c r="E24" s="770"/>
      <c r="F24" s="771"/>
      <c r="G24" s="771"/>
    </row>
    <row r="25" spans="1:7" ht="21" customHeight="1">
      <c r="A25" s="221" t="s">
        <v>56</v>
      </c>
      <c r="B25" s="215">
        <v>1305</v>
      </c>
      <c r="C25" s="365">
        <v>1271808.23</v>
      </c>
      <c r="D25" s="365">
        <f t="shared" si="5"/>
        <v>974.57</v>
      </c>
      <c r="E25" s="770"/>
      <c r="F25" s="771"/>
      <c r="G25" s="771"/>
    </row>
    <row r="26" spans="1:7" ht="21" customHeight="1">
      <c r="A26" s="221" t="s">
        <v>57</v>
      </c>
      <c r="B26" s="215">
        <v>839</v>
      </c>
      <c r="C26" s="365">
        <v>789623.49999999988</v>
      </c>
      <c r="D26" s="365">
        <f t="shared" si="5"/>
        <v>941.15</v>
      </c>
      <c r="E26" s="770"/>
      <c r="F26" s="771"/>
      <c r="G26" s="771"/>
    </row>
    <row r="27" spans="1:7" ht="21" customHeight="1">
      <c r="A27" s="221" t="s">
        <v>58</v>
      </c>
      <c r="B27" s="215">
        <v>1890</v>
      </c>
      <c r="C27" s="365">
        <v>1858415.2</v>
      </c>
      <c r="D27" s="365">
        <f t="shared" si="5"/>
        <v>983.29</v>
      </c>
      <c r="E27" s="770"/>
      <c r="F27" s="771"/>
      <c r="G27" s="771"/>
    </row>
    <row r="28" spans="1:7" ht="21" customHeight="1">
      <c r="A28" s="221" t="s">
        <v>59</v>
      </c>
      <c r="B28" s="215">
        <v>1197</v>
      </c>
      <c r="C28" s="365">
        <v>1176886.8</v>
      </c>
      <c r="D28" s="365">
        <f t="shared" si="5"/>
        <v>983.2</v>
      </c>
      <c r="E28" s="770"/>
      <c r="F28" s="771"/>
      <c r="G28" s="771"/>
    </row>
    <row r="29" spans="1:7" ht="21" customHeight="1">
      <c r="A29" s="221" t="s">
        <v>60</v>
      </c>
      <c r="B29" s="215">
        <v>3468</v>
      </c>
      <c r="C29" s="365">
        <v>3348349.59</v>
      </c>
      <c r="D29" s="365">
        <f t="shared" si="5"/>
        <v>965.5</v>
      </c>
      <c r="E29" s="770"/>
      <c r="F29" s="771"/>
      <c r="G29" s="771"/>
    </row>
    <row r="30" spans="1:7" ht="21" customHeight="1">
      <c r="A30" s="222" t="s">
        <v>61</v>
      </c>
      <c r="B30" s="224">
        <v>433</v>
      </c>
      <c r="C30" s="366">
        <v>428713.99999999994</v>
      </c>
      <c r="D30" s="367">
        <f t="shared" si="5"/>
        <v>990.1</v>
      </c>
      <c r="E30" s="770"/>
      <c r="F30" s="771"/>
      <c r="G30" s="771"/>
    </row>
    <row r="32" spans="1:7">
      <c r="B32" s="18"/>
      <c r="C32" s="18"/>
      <c r="D32" s="18"/>
      <c r="E32" s="18"/>
      <c r="F32" s="18"/>
    </row>
    <row r="33" spans="4:6">
      <c r="D33" s="63"/>
      <c r="E33" s="63"/>
      <c r="F33" s="63"/>
    </row>
    <row r="34" spans="4:6">
      <c r="D34" s="63"/>
      <c r="E34" s="63"/>
      <c r="F34" s="63"/>
    </row>
  </sheetData>
  <mergeCells count="32">
    <mergeCell ref="E27:G27"/>
    <mergeCell ref="E28:G28"/>
    <mergeCell ref="E29:G29"/>
    <mergeCell ref="E30:G30"/>
    <mergeCell ref="E22:G22"/>
    <mergeCell ref="E23:G23"/>
    <mergeCell ref="E24:G24"/>
    <mergeCell ref="E25:G25"/>
    <mergeCell ref="E26:G26"/>
    <mergeCell ref="E17:G17"/>
    <mergeCell ref="E18:G18"/>
    <mergeCell ref="E19:G19"/>
    <mergeCell ref="E20:G20"/>
    <mergeCell ref="E21:G21"/>
    <mergeCell ref="E12:G12"/>
    <mergeCell ref="A11:D11"/>
    <mergeCell ref="E14:G14"/>
    <mergeCell ref="E15:G15"/>
    <mergeCell ref="E16:G16"/>
    <mergeCell ref="A12:A13"/>
    <mergeCell ref="B13:D13"/>
    <mergeCell ref="A1:I1"/>
    <mergeCell ref="A4:A6"/>
    <mergeCell ref="B4:C4"/>
    <mergeCell ref="D4:I4"/>
    <mergeCell ref="B5:B6"/>
    <mergeCell ref="C5:C6"/>
    <mergeCell ref="D5:D6"/>
    <mergeCell ref="G5:I5"/>
    <mergeCell ref="A3:I3"/>
    <mergeCell ref="E5:E6"/>
    <mergeCell ref="F5:F6"/>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P46"/>
  <sheetViews>
    <sheetView showGridLines="0" view="pageBreakPreview" topLeftCell="A16" zoomScale="90" zoomScaleNormal="100" zoomScaleSheetLayoutView="90" workbookViewId="0">
      <selection activeCell="B6" sqref="B6:B7"/>
    </sheetView>
  </sheetViews>
  <sheetFormatPr defaultColWidth="8" defaultRowHeight="12.75"/>
  <cols>
    <col min="1" max="1" width="19.375" style="1" customWidth="1"/>
    <col min="2" max="2" width="10.5" style="1" customWidth="1"/>
    <col min="3" max="3" width="11.125" style="1" customWidth="1"/>
    <col min="4" max="4" width="10.75" style="1" customWidth="1"/>
    <col min="5" max="5" width="10.625" style="1" customWidth="1"/>
    <col min="6" max="6" width="11.25" style="1" customWidth="1"/>
    <col min="7" max="7" width="10.5" style="40" customWidth="1"/>
    <col min="8" max="8" width="10.25" style="40" customWidth="1"/>
    <col min="9" max="9" width="10.5" style="40" customWidth="1"/>
    <col min="10" max="897" width="8" style="40" customWidth="1"/>
    <col min="898" max="16383" width="8" style="1" customWidth="1"/>
    <col min="16384" max="16384" width="0.25" style="1" customWidth="1"/>
  </cols>
  <sheetData>
    <row r="1" spans="1:900" ht="30" customHeight="1">
      <c r="A1" s="698" t="str">
        <f>'Tab 9 (19) i 10 (20)'!A1:I1</f>
        <v>II. FUNDUSZ EMERYTALNO-RENTOWY</v>
      </c>
      <c r="B1" s="698"/>
      <c r="C1" s="698"/>
      <c r="D1" s="698"/>
      <c r="E1" s="698"/>
      <c r="F1" s="698"/>
      <c r="G1" s="698"/>
      <c r="H1" s="698"/>
      <c r="I1" s="698"/>
    </row>
    <row r="2" spans="1:900" ht="30" customHeight="1">
      <c r="A2" s="779" t="s">
        <v>547</v>
      </c>
      <c r="B2" s="779"/>
      <c r="C2" s="779"/>
      <c r="D2" s="779"/>
      <c r="E2" s="779"/>
      <c r="F2" s="779"/>
    </row>
    <row r="3" spans="1:900" s="14" customFormat="1" ht="16.5" customHeight="1">
      <c r="A3" s="642" t="s">
        <v>15</v>
      </c>
      <c r="B3" s="639" t="s">
        <v>16</v>
      </c>
      <c r="C3" s="640"/>
      <c r="D3" s="641" t="s">
        <v>477</v>
      </c>
      <c r="E3" s="641"/>
      <c r="F3" s="641"/>
      <c r="G3" s="641"/>
      <c r="H3" s="641"/>
      <c r="I3" s="640"/>
      <c r="J3" s="65"/>
      <c r="K3" s="392"/>
      <c r="L3" s="392"/>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c r="NY3" s="64"/>
      <c r="NZ3" s="64"/>
      <c r="OA3" s="64"/>
      <c r="OB3" s="64"/>
      <c r="OC3" s="64"/>
      <c r="OD3" s="64"/>
      <c r="OE3" s="64"/>
      <c r="OF3" s="64"/>
      <c r="OG3" s="64"/>
      <c r="OH3" s="64"/>
      <c r="OI3" s="64"/>
      <c r="OJ3" s="64"/>
      <c r="OK3" s="64"/>
      <c r="OL3" s="64"/>
      <c r="OM3" s="64"/>
      <c r="ON3" s="64"/>
      <c r="OO3" s="64"/>
      <c r="OP3" s="64"/>
      <c r="OQ3" s="64"/>
      <c r="OR3" s="64"/>
      <c r="OS3" s="64"/>
      <c r="OT3" s="64"/>
      <c r="OU3" s="64"/>
      <c r="OV3" s="64"/>
      <c r="OW3" s="64"/>
      <c r="OX3" s="64"/>
      <c r="OY3" s="64"/>
      <c r="OZ3" s="64"/>
      <c r="PA3" s="64"/>
      <c r="PB3" s="64"/>
      <c r="PC3" s="64"/>
      <c r="PD3" s="64"/>
      <c r="PE3" s="64"/>
      <c r="PF3" s="64"/>
      <c r="PG3" s="64"/>
      <c r="PH3" s="64"/>
      <c r="PI3" s="64"/>
      <c r="PJ3" s="64"/>
      <c r="PK3" s="64"/>
      <c r="PL3" s="64"/>
      <c r="PM3" s="64"/>
      <c r="PN3" s="64"/>
      <c r="PO3" s="64"/>
      <c r="PP3" s="64"/>
      <c r="PQ3" s="64"/>
      <c r="PR3" s="64"/>
      <c r="PS3" s="64"/>
      <c r="PT3" s="64"/>
      <c r="PU3" s="64"/>
      <c r="PV3" s="64"/>
      <c r="PW3" s="64"/>
      <c r="PX3" s="64"/>
      <c r="PY3" s="64"/>
      <c r="PZ3" s="64"/>
      <c r="QA3" s="64"/>
      <c r="QB3" s="64"/>
      <c r="QC3" s="64"/>
      <c r="QD3" s="64"/>
      <c r="QE3" s="64"/>
      <c r="QF3" s="64"/>
      <c r="QG3" s="64"/>
      <c r="QH3" s="64"/>
      <c r="QI3" s="64"/>
      <c r="QJ3" s="64"/>
      <c r="QK3" s="64"/>
      <c r="QL3" s="64"/>
      <c r="QM3" s="64"/>
      <c r="QN3" s="64"/>
      <c r="QO3" s="64"/>
      <c r="QP3" s="64"/>
      <c r="QQ3" s="64"/>
      <c r="QR3" s="64"/>
      <c r="QS3" s="64"/>
      <c r="QT3" s="64"/>
      <c r="QU3" s="64"/>
      <c r="QV3" s="64"/>
      <c r="QW3" s="64"/>
      <c r="QX3" s="64"/>
      <c r="QY3" s="64"/>
      <c r="QZ3" s="64"/>
      <c r="RA3" s="64"/>
      <c r="RB3" s="64"/>
      <c r="RC3" s="64"/>
      <c r="RD3" s="64"/>
      <c r="RE3" s="64"/>
      <c r="RF3" s="64"/>
      <c r="RG3" s="64"/>
      <c r="RH3" s="64"/>
      <c r="RI3" s="64"/>
      <c r="RJ3" s="64"/>
      <c r="RK3" s="64"/>
      <c r="RL3" s="64"/>
      <c r="RM3" s="64"/>
      <c r="RN3" s="64"/>
      <c r="RO3" s="64"/>
      <c r="RP3" s="64"/>
      <c r="RQ3" s="64"/>
      <c r="RR3" s="64"/>
      <c r="RS3" s="64"/>
      <c r="RT3" s="64"/>
      <c r="RU3" s="64"/>
      <c r="RV3" s="64"/>
      <c r="RW3" s="64"/>
      <c r="RX3" s="64"/>
      <c r="RY3" s="64"/>
      <c r="RZ3" s="64"/>
      <c r="SA3" s="64"/>
      <c r="SB3" s="64"/>
      <c r="SC3" s="64"/>
      <c r="SD3" s="64"/>
      <c r="SE3" s="64"/>
      <c r="SF3" s="64"/>
      <c r="SG3" s="64"/>
      <c r="SH3" s="64"/>
      <c r="SI3" s="64"/>
      <c r="SJ3" s="64"/>
      <c r="SK3" s="64"/>
      <c r="SL3" s="64"/>
      <c r="SM3" s="64"/>
      <c r="SN3" s="64"/>
      <c r="SO3" s="64"/>
      <c r="SP3" s="64"/>
      <c r="SQ3" s="64"/>
      <c r="SR3" s="64"/>
      <c r="SS3" s="64"/>
      <c r="ST3" s="64"/>
      <c r="SU3" s="64"/>
      <c r="SV3" s="64"/>
      <c r="SW3" s="64"/>
      <c r="SX3" s="64"/>
      <c r="SY3" s="64"/>
      <c r="SZ3" s="64"/>
      <c r="TA3" s="64"/>
      <c r="TB3" s="64"/>
      <c r="TC3" s="64"/>
      <c r="TD3" s="64"/>
      <c r="TE3" s="64"/>
      <c r="TF3" s="64"/>
      <c r="TG3" s="64"/>
      <c r="TH3" s="64"/>
      <c r="TI3" s="64"/>
      <c r="TJ3" s="64"/>
      <c r="TK3" s="64"/>
      <c r="TL3" s="64"/>
      <c r="TM3" s="64"/>
      <c r="TN3" s="64"/>
      <c r="TO3" s="64"/>
      <c r="TP3" s="64"/>
      <c r="TQ3" s="64"/>
      <c r="TR3" s="64"/>
      <c r="TS3" s="64"/>
      <c r="TT3" s="64"/>
      <c r="TU3" s="64"/>
      <c r="TV3" s="64"/>
      <c r="TW3" s="64"/>
      <c r="TX3" s="64"/>
      <c r="TY3" s="64"/>
      <c r="TZ3" s="64"/>
      <c r="UA3" s="64"/>
      <c r="UB3" s="64"/>
      <c r="UC3" s="64"/>
      <c r="UD3" s="64"/>
      <c r="UE3" s="64"/>
      <c r="UF3" s="64"/>
      <c r="UG3" s="64"/>
      <c r="UH3" s="64"/>
      <c r="UI3" s="64"/>
      <c r="UJ3" s="64"/>
      <c r="UK3" s="64"/>
      <c r="UL3" s="64"/>
      <c r="UM3" s="64"/>
      <c r="UN3" s="64"/>
      <c r="UO3" s="64"/>
      <c r="UP3" s="64"/>
      <c r="UQ3" s="64"/>
      <c r="UR3" s="64"/>
      <c r="US3" s="64"/>
      <c r="UT3" s="64"/>
      <c r="UU3" s="64"/>
      <c r="UV3" s="64"/>
      <c r="UW3" s="64"/>
      <c r="UX3" s="64"/>
      <c r="UY3" s="64"/>
      <c r="UZ3" s="64"/>
      <c r="VA3" s="64"/>
      <c r="VB3" s="64"/>
      <c r="VC3" s="64"/>
      <c r="VD3" s="64"/>
      <c r="VE3" s="64"/>
      <c r="VF3" s="64"/>
      <c r="VG3" s="64"/>
      <c r="VH3" s="64"/>
      <c r="VI3" s="64"/>
      <c r="VJ3" s="64"/>
      <c r="VK3" s="64"/>
      <c r="VL3" s="64"/>
      <c r="VM3" s="64"/>
      <c r="VN3" s="64"/>
      <c r="VO3" s="64"/>
      <c r="VP3" s="64"/>
      <c r="VQ3" s="64"/>
      <c r="VR3" s="64"/>
      <c r="VS3" s="64"/>
      <c r="VT3" s="64"/>
      <c r="VU3" s="64"/>
      <c r="VV3" s="64"/>
      <c r="VW3" s="64"/>
      <c r="VX3" s="64"/>
      <c r="VY3" s="64"/>
      <c r="VZ3" s="64"/>
      <c r="WA3" s="64"/>
      <c r="WB3" s="64"/>
      <c r="WC3" s="64"/>
      <c r="WD3" s="64"/>
      <c r="WE3" s="64"/>
      <c r="WF3" s="64"/>
      <c r="WG3" s="64"/>
      <c r="WH3" s="64"/>
      <c r="WI3" s="64"/>
      <c r="WJ3" s="64"/>
      <c r="WK3" s="64"/>
      <c r="WL3" s="64"/>
      <c r="WM3" s="64"/>
      <c r="WN3" s="64"/>
      <c r="WO3" s="64"/>
      <c r="WP3" s="64"/>
      <c r="WQ3" s="64"/>
      <c r="WR3" s="64"/>
      <c r="WS3" s="64"/>
      <c r="WT3" s="64"/>
      <c r="WU3" s="64"/>
      <c r="WV3" s="64"/>
      <c r="WW3" s="64"/>
      <c r="WX3" s="64"/>
      <c r="WY3" s="64"/>
      <c r="WZ3" s="64"/>
      <c r="XA3" s="64"/>
      <c r="XB3" s="64"/>
      <c r="XC3" s="64"/>
      <c r="XD3" s="64"/>
      <c r="XE3" s="64"/>
      <c r="XF3" s="64"/>
      <c r="XG3" s="64"/>
      <c r="XH3" s="64"/>
      <c r="XI3" s="64"/>
      <c r="XJ3" s="64"/>
      <c r="XK3" s="64"/>
      <c r="XL3" s="64"/>
      <c r="XM3" s="64"/>
      <c r="XN3" s="64"/>
      <c r="XO3" s="64"/>
      <c r="XP3" s="64"/>
      <c r="XQ3" s="64"/>
      <c r="XR3" s="64"/>
      <c r="XS3" s="64"/>
      <c r="XT3" s="64"/>
      <c r="XU3" s="64"/>
      <c r="XV3" s="64"/>
      <c r="XW3" s="64"/>
      <c r="XX3" s="64"/>
      <c r="XY3" s="64"/>
      <c r="XZ3" s="64"/>
      <c r="YA3" s="64"/>
      <c r="YB3" s="64"/>
      <c r="YC3" s="64"/>
      <c r="YD3" s="64"/>
      <c r="YE3" s="64"/>
      <c r="YF3" s="64"/>
      <c r="YG3" s="64"/>
      <c r="YH3" s="64"/>
      <c r="YI3" s="64"/>
      <c r="YJ3" s="64"/>
      <c r="YK3" s="64"/>
      <c r="YL3" s="64"/>
      <c r="YM3" s="64"/>
      <c r="YN3" s="64"/>
      <c r="YO3" s="64"/>
      <c r="YP3" s="64"/>
      <c r="YQ3" s="64"/>
      <c r="YR3" s="64"/>
      <c r="YS3" s="64"/>
      <c r="YT3" s="64"/>
      <c r="YU3" s="64"/>
      <c r="YV3" s="64"/>
      <c r="YW3" s="64"/>
      <c r="YX3" s="64"/>
      <c r="YY3" s="64"/>
      <c r="YZ3" s="64"/>
      <c r="ZA3" s="64"/>
      <c r="ZB3" s="64"/>
      <c r="ZC3" s="64"/>
      <c r="ZD3" s="64"/>
      <c r="ZE3" s="64"/>
      <c r="ZF3" s="64"/>
      <c r="ZG3" s="64"/>
      <c r="ZH3" s="64"/>
      <c r="ZI3" s="64"/>
      <c r="ZJ3" s="64"/>
      <c r="ZK3" s="64"/>
      <c r="ZL3" s="64"/>
      <c r="ZM3" s="64"/>
      <c r="ZN3" s="64"/>
      <c r="ZO3" s="64"/>
      <c r="ZP3" s="64"/>
      <c r="ZQ3" s="64"/>
      <c r="ZR3" s="64"/>
      <c r="ZS3" s="64"/>
      <c r="ZT3" s="64"/>
      <c r="ZU3" s="64"/>
      <c r="ZV3" s="64"/>
      <c r="ZW3" s="64"/>
      <c r="ZX3" s="64"/>
      <c r="ZY3" s="64"/>
      <c r="ZZ3" s="64"/>
      <c r="AAA3" s="64"/>
      <c r="AAB3" s="64"/>
      <c r="AAC3" s="64"/>
      <c r="AAD3" s="64"/>
      <c r="AAE3" s="64"/>
      <c r="AAF3" s="64"/>
      <c r="AAG3" s="64"/>
      <c r="AAH3" s="64"/>
      <c r="AAI3" s="64"/>
      <c r="AAJ3" s="64"/>
      <c r="AAK3" s="64"/>
      <c r="AAL3" s="64"/>
      <c r="AAM3" s="64"/>
      <c r="AAN3" s="64"/>
      <c r="AAO3" s="64"/>
      <c r="AAP3" s="64"/>
      <c r="AAQ3" s="64"/>
      <c r="AAR3" s="64"/>
      <c r="AAS3" s="64"/>
      <c r="AAT3" s="64"/>
      <c r="AAU3" s="64"/>
      <c r="AAV3" s="64"/>
      <c r="AAW3" s="64"/>
      <c r="AAX3" s="64"/>
      <c r="AAY3" s="64"/>
      <c r="AAZ3" s="64"/>
      <c r="ABA3" s="64"/>
      <c r="ABB3" s="64"/>
      <c r="ABC3" s="64"/>
      <c r="ABD3" s="64"/>
      <c r="ABE3" s="64"/>
      <c r="ABF3" s="64"/>
      <c r="ABG3" s="64"/>
      <c r="ABH3" s="64"/>
      <c r="ABI3" s="64"/>
      <c r="ABJ3" s="64"/>
      <c r="ABK3" s="64"/>
      <c r="ABL3" s="64"/>
      <c r="ABM3" s="64"/>
      <c r="ABN3" s="64"/>
      <c r="ABO3" s="64"/>
      <c r="ABP3" s="64"/>
      <c r="ABQ3" s="64"/>
      <c r="ABR3" s="64"/>
      <c r="ABS3" s="64"/>
      <c r="ABT3" s="64"/>
      <c r="ABU3" s="64"/>
      <c r="ABV3" s="64"/>
      <c r="ABW3" s="64"/>
      <c r="ABX3" s="64"/>
      <c r="ABY3" s="64"/>
      <c r="ABZ3" s="64"/>
      <c r="ACA3" s="64"/>
      <c r="ACB3" s="64"/>
      <c r="ACC3" s="64"/>
      <c r="ACD3" s="64"/>
      <c r="ACE3" s="64"/>
      <c r="ACF3" s="64"/>
      <c r="ACG3" s="64"/>
      <c r="ACH3" s="64"/>
      <c r="ACI3" s="64"/>
      <c r="ACJ3" s="64"/>
      <c r="ACK3" s="64"/>
      <c r="ACL3" s="64"/>
      <c r="ACM3" s="64"/>
      <c r="ACN3" s="64"/>
      <c r="ACO3" s="64"/>
      <c r="ACP3" s="64"/>
      <c r="ACQ3" s="64"/>
      <c r="ACR3" s="64"/>
      <c r="ACS3" s="64"/>
      <c r="ACT3" s="64"/>
      <c r="ACU3" s="64"/>
      <c r="ACV3" s="64"/>
      <c r="ACW3" s="64"/>
      <c r="ACX3" s="64"/>
      <c r="ACY3" s="64"/>
      <c r="ACZ3" s="64"/>
      <c r="ADA3" s="64"/>
      <c r="ADB3" s="64"/>
      <c r="ADC3" s="64"/>
      <c r="ADD3" s="64"/>
      <c r="ADE3" s="64"/>
      <c r="ADF3" s="64"/>
      <c r="ADG3" s="64"/>
      <c r="ADH3" s="64"/>
      <c r="ADI3" s="64"/>
      <c r="ADJ3" s="64"/>
      <c r="ADK3" s="64"/>
      <c r="ADL3" s="64"/>
      <c r="ADM3" s="64"/>
      <c r="ADN3" s="64"/>
      <c r="ADO3" s="64"/>
      <c r="ADP3" s="64"/>
      <c r="ADQ3" s="64"/>
      <c r="ADR3" s="64"/>
      <c r="ADS3" s="64"/>
      <c r="ADT3" s="64"/>
      <c r="ADU3" s="64"/>
      <c r="ADV3" s="64"/>
      <c r="ADW3" s="64"/>
      <c r="ADX3" s="64"/>
      <c r="ADY3" s="64"/>
      <c r="ADZ3" s="64"/>
      <c r="AEA3" s="64"/>
      <c r="AEB3" s="64"/>
      <c r="AEC3" s="64"/>
      <c r="AED3" s="64"/>
      <c r="AEE3" s="64"/>
      <c r="AEF3" s="64"/>
      <c r="AEG3" s="64"/>
      <c r="AEH3" s="64"/>
      <c r="AEI3" s="64"/>
      <c r="AEJ3" s="64"/>
      <c r="AEK3" s="64"/>
      <c r="AEL3" s="64"/>
      <c r="AEM3" s="64"/>
      <c r="AEN3" s="64"/>
      <c r="AEO3" s="64"/>
      <c r="AEP3" s="64"/>
      <c r="AEQ3" s="64"/>
      <c r="AER3" s="64"/>
      <c r="AES3" s="64"/>
      <c r="AET3" s="64"/>
      <c r="AEU3" s="64"/>
      <c r="AEV3" s="64"/>
      <c r="AEW3" s="64"/>
      <c r="AEX3" s="64"/>
      <c r="AEY3" s="64"/>
      <c r="AEZ3" s="64"/>
      <c r="AFA3" s="64"/>
      <c r="AFB3" s="64"/>
      <c r="AFC3" s="64"/>
      <c r="AFD3" s="64"/>
      <c r="AFE3" s="64"/>
      <c r="AFF3" s="64"/>
      <c r="AFG3" s="64"/>
      <c r="AFH3" s="64"/>
      <c r="AFI3" s="64"/>
      <c r="AFJ3" s="64"/>
      <c r="AFK3" s="64"/>
      <c r="AFL3" s="64"/>
      <c r="AFM3" s="64"/>
      <c r="AFN3" s="64"/>
      <c r="AFO3" s="64"/>
      <c r="AFP3" s="64"/>
      <c r="AFQ3" s="64"/>
      <c r="AFR3" s="64"/>
      <c r="AFS3" s="64"/>
      <c r="AFT3" s="64"/>
      <c r="AFU3" s="64"/>
      <c r="AFV3" s="64"/>
      <c r="AFW3" s="64"/>
      <c r="AFX3" s="64"/>
      <c r="AFY3" s="64"/>
      <c r="AFZ3" s="64"/>
      <c r="AGA3" s="64"/>
      <c r="AGB3" s="64"/>
      <c r="AGC3" s="64"/>
      <c r="AGD3" s="64"/>
      <c r="AGE3" s="64"/>
      <c r="AGF3" s="64"/>
      <c r="AGG3" s="64"/>
      <c r="AGH3" s="64"/>
      <c r="AGI3" s="64"/>
      <c r="AGJ3" s="64"/>
      <c r="AGK3" s="64"/>
      <c r="AGL3" s="64"/>
      <c r="AGM3" s="64"/>
      <c r="AGN3" s="64"/>
      <c r="AGO3" s="64"/>
      <c r="AGP3" s="64"/>
      <c r="AGQ3" s="64"/>
      <c r="AGR3" s="64"/>
      <c r="AGS3" s="64"/>
      <c r="AGT3" s="64"/>
      <c r="AGU3" s="64"/>
      <c r="AGV3" s="64"/>
      <c r="AGW3" s="64"/>
      <c r="AGX3" s="64"/>
      <c r="AGY3" s="64"/>
      <c r="AGZ3" s="64"/>
      <c r="AHA3" s="64"/>
      <c r="AHB3" s="64"/>
      <c r="AHC3" s="64"/>
      <c r="AHD3" s="64"/>
      <c r="AHE3" s="64"/>
      <c r="AHF3" s="64"/>
      <c r="AHG3" s="64"/>
      <c r="AHH3" s="64"/>
      <c r="AHI3" s="64"/>
      <c r="AHJ3" s="64"/>
      <c r="AHK3" s="64"/>
      <c r="AHL3" s="64"/>
      <c r="AHM3" s="64"/>
      <c r="AHN3" s="64"/>
      <c r="AHO3" s="64"/>
      <c r="AHP3" s="64"/>
    </row>
    <row r="4" spans="1:900" s="14" customFormat="1" ht="18" customHeight="1">
      <c r="A4" s="642"/>
      <c r="B4" s="642" t="s">
        <v>632</v>
      </c>
      <c r="C4" s="642" t="s">
        <v>633</v>
      </c>
      <c r="D4" s="643" t="s">
        <v>590</v>
      </c>
      <c r="E4" s="642" t="s">
        <v>632</v>
      </c>
      <c r="F4" s="642" t="s">
        <v>633</v>
      </c>
      <c r="G4" s="645" t="s">
        <v>17</v>
      </c>
      <c r="H4" s="645"/>
      <c r="I4" s="646"/>
      <c r="J4" s="765"/>
      <c r="K4" s="766"/>
      <c r="L4" s="393"/>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64"/>
      <c r="ON4" s="64"/>
      <c r="OO4" s="64"/>
      <c r="OP4" s="64"/>
      <c r="OQ4" s="64"/>
      <c r="OR4" s="64"/>
      <c r="OS4" s="64"/>
      <c r="OT4" s="64"/>
      <c r="OU4" s="64"/>
      <c r="OV4" s="64"/>
      <c r="OW4" s="64"/>
      <c r="OX4" s="64"/>
      <c r="OY4" s="64"/>
      <c r="OZ4" s="64"/>
      <c r="PA4" s="64"/>
      <c r="PB4" s="64"/>
      <c r="PC4" s="64"/>
      <c r="PD4" s="64"/>
      <c r="PE4" s="64"/>
      <c r="PF4" s="64"/>
      <c r="PG4" s="64"/>
      <c r="PH4" s="64"/>
      <c r="PI4" s="64"/>
      <c r="PJ4" s="64"/>
      <c r="PK4" s="64"/>
      <c r="PL4" s="64"/>
      <c r="PM4" s="64"/>
      <c r="PN4" s="64"/>
      <c r="PO4" s="64"/>
      <c r="PP4" s="64"/>
      <c r="PQ4" s="64"/>
      <c r="PR4" s="64"/>
      <c r="PS4" s="64"/>
      <c r="PT4" s="64"/>
      <c r="PU4" s="64"/>
      <c r="PV4" s="64"/>
      <c r="PW4" s="64"/>
      <c r="PX4" s="64"/>
      <c r="PY4" s="64"/>
      <c r="PZ4" s="64"/>
      <c r="QA4" s="64"/>
      <c r="QB4" s="64"/>
      <c r="QC4" s="64"/>
      <c r="QD4" s="64"/>
      <c r="QE4" s="64"/>
      <c r="QF4" s="64"/>
      <c r="QG4" s="64"/>
      <c r="QH4" s="64"/>
      <c r="QI4" s="64"/>
      <c r="QJ4" s="64"/>
      <c r="QK4" s="64"/>
      <c r="QL4" s="64"/>
      <c r="QM4" s="64"/>
      <c r="QN4" s="64"/>
      <c r="QO4" s="64"/>
      <c r="QP4" s="64"/>
      <c r="QQ4" s="64"/>
      <c r="QR4" s="64"/>
      <c r="QS4" s="64"/>
      <c r="QT4" s="64"/>
      <c r="QU4" s="64"/>
      <c r="QV4" s="64"/>
      <c r="QW4" s="64"/>
      <c r="QX4" s="64"/>
      <c r="QY4" s="64"/>
      <c r="QZ4" s="64"/>
      <c r="RA4" s="64"/>
      <c r="RB4" s="64"/>
      <c r="RC4" s="64"/>
      <c r="RD4" s="64"/>
      <c r="RE4" s="64"/>
      <c r="RF4" s="64"/>
      <c r="RG4" s="64"/>
      <c r="RH4" s="64"/>
      <c r="RI4" s="64"/>
      <c r="RJ4" s="64"/>
      <c r="RK4" s="64"/>
      <c r="RL4" s="64"/>
      <c r="RM4" s="64"/>
      <c r="RN4" s="64"/>
      <c r="RO4" s="64"/>
      <c r="RP4" s="64"/>
      <c r="RQ4" s="64"/>
      <c r="RR4" s="64"/>
      <c r="RS4" s="64"/>
      <c r="RT4" s="64"/>
      <c r="RU4" s="64"/>
      <c r="RV4" s="64"/>
      <c r="RW4" s="64"/>
      <c r="RX4" s="64"/>
      <c r="RY4" s="64"/>
      <c r="RZ4" s="64"/>
      <c r="SA4" s="64"/>
      <c r="SB4" s="64"/>
      <c r="SC4" s="64"/>
      <c r="SD4" s="64"/>
      <c r="SE4" s="64"/>
      <c r="SF4" s="64"/>
      <c r="SG4" s="64"/>
      <c r="SH4" s="64"/>
      <c r="SI4" s="64"/>
      <c r="SJ4" s="64"/>
      <c r="SK4" s="64"/>
      <c r="SL4" s="64"/>
      <c r="SM4" s="64"/>
      <c r="SN4" s="64"/>
      <c r="SO4" s="64"/>
      <c r="SP4" s="64"/>
      <c r="SQ4" s="64"/>
      <c r="SR4" s="64"/>
      <c r="SS4" s="64"/>
      <c r="ST4" s="64"/>
      <c r="SU4" s="64"/>
      <c r="SV4" s="64"/>
      <c r="SW4" s="64"/>
      <c r="SX4" s="64"/>
      <c r="SY4" s="64"/>
      <c r="SZ4" s="64"/>
      <c r="TA4" s="64"/>
      <c r="TB4" s="64"/>
      <c r="TC4" s="64"/>
      <c r="TD4" s="64"/>
      <c r="TE4" s="64"/>
      <c r="TF4" s="64"/>
      <c r="TG4" s="64"/>
      <c r="TH4" s="64"/>
      <c r="TI4" s="64"/>
      <c r="TJ4" s="64"/>
      <c r="TK4" s="64"/>
      <c r="TL4" s="64"/>
      <c r="TM4" s="64"/>
      <c r="TN4" s="64"/>
      <c r="TO4" s="64"/>
      <c r="TP4" s="64"/>
      <c r="TQ4" s="64"/>
      <c r="TR4" s="64"/>
      <c r="TS4" s="64"/>
      <c r="TT4" s="64"/>
      <c r="TU4" s="64"/>
      <c r="TV4" s="64"/>
      <c r="TW4" s="64"/>
      <c r="TX4" s="64"/>
      <c r="TY4" s="64"/>
      <c r="TZ4" s="64"/>
      <c r="UA4" s="64"/>
      <c r="UB4" s="64"/>
      <c r="UC4" s="64"/>
      <c r="UD4" s="64"/>
      <c r="UE4" s="64"/>
      <c r="UF4" s="64"/>
      <c r="UG4" s="64"/>
      <c r="UH4" s="64"/>
      <c r="UI4" s="64"/>
      <c r="UJ4" s="64"/>
      <c r="UK4" s="64"/>
      <c r="UL4" s="64"/>
      <c r="UM4" s="64"/>
      <c r="UN4" s="64"/>
      <c r="UO4" s="64"/>
      <c r="UP4" s="64"/>
      <c r="UQ4" s="64"/>
      <c r="UR4" s="64"/>
      <c r="US4" s="64"/>
      <c r="UT4" s="64"/>
      <c r="UU4" s="64"/>
      <c r="UV4" s="64"/>
      <c r="UW4" s="64"/>
      <c r="UX4" s="64"/>
      <c r="UY4" s="64"/>
      <c r="UZ4" s="64"/>
      <c r="VA4" s="64"/>
      <c r="VB4" s="64"/>
      <c r="VC4" s="64"/>
      <c r="VD4" s="64"/>
      <c r="VE4" s="64"/>
      <c r="VF4" s="64"/>
      <c r="VG4" s="64"/>
      <c r="VH4" s="64"/>
      <c r="VI4" s="64"/>
      <c r="VJ4" s="64"/>
      <c r="VK4" s="64"/>
      <c r="VL4" s="64"/>
      <c r="VM4" s="64"/>
      <c r="VN4" s="64"/>
      <c r="VO4" s="64"/>
      <c r="VP4" s="64"/>
      <c r="VQ4" s="64"/>
      <c r="VR4" s="64"/>
      <c r="VS4" s="64"/>
      <c r="VT4" s="64"/>
      <c r="VU4" s="64"/>
      <c r="VV4" s="64"/>
      <c r="VW4" s="64"/>
      <c r="VX4" s="64"/>
      <c r="VY4" s="64"/>
      <c r="VZ4" s="64"/>
      <c r="WA4" s="64"/>
      <c r="WB4" s="64"/>
      <c r="WC4" s="64"/>
      <c r="WD4" s="64"/>
      <c r="WE4" s="64"/>
      <c r="WF4" s="64"/>
      <c r="WG4" s="64"/>
      <c r="WH4" s="64"/>
      <c r="WI4" s="64"/>
      <c r="WJ4" s="64"/>
      <c r="WK4" s="64"/>
      <c r="WL4" s="64"/>
      <c r="WM4" s="64"/>
      <c r="WN4" s="64"/>
      <c r="WO4" s="64"/>
      <c r="WP4" s="64"/>
      <c r="WQ4" s="64"/>
      <c r="WR4" s="64"/>
      <c r="WS4" s="64"/>
      <c r="WT4" s="64"/>
      <c r="WU4" s="64"/>
      <c r="WV4" s="64"/>
      <c r="WW4" s="64"/>
      <c r="WX4" s="64"/>
      <c r="WY4" s="64"/>
      <c r="WZ4" s="64"/>
      <c r="XA4" s="64"/>
      <c r="XB4" s="64"/>
      <c r="XC4" s="64"/>
      <c r="XD4" s="64"/>
      <c r="XE4" s="64"/>
      <c r="XF4" s="64"/>
      <c r="XG4" s="64"/>
      <c r="XH4" s="64"/>
      <c r="XI4" s="64"/>
      <c r="XJ4" s="64"/>
      <c r="XK4" s="64"/>
      <c r="XL4" s="64"/>
      <c r="XM4" s="64"/>
      <c r="XN4" s="64"/>
      <c r="XO4" s="64"/>
      <c r="XP4" s="64"/>
      <c r="XQ4" s="64"/>
      <c r="XR4" s="64"/>
      <c r="XS4" s="64"/>
      <c r="XT4" s="64"/>
      <c r="XU4" s="64"/>
      <c r="XV4" s="64"/>
      <c r="XW4" s="64"/>
      <c r="XX4" s="64"/>
      <c r="XY4" s="64"/>
      <c r="XZ4" s="64"/>
      <c r="YA4" s="64"/>
      <c r="YB4" s="64"/>
      <c r="YC4" s="64"/>
      <c r="YD4" s="64"/>
      <c r="YE4" s="64"/>
      <c r="YF4" s="64"/>
      <c r="YG4" s="64"/>
      <c r="YH4" s="64"/>
      <c r="YI4" s="64"/>
      <c r="YJ4" s="64"/>
      <c r="YK4" s="64"/>
      <c r="YL4" s="64"/>
      <c r="YM4" s="64"/>
      <c r="YN4" s="64"/>
      <c r="YO4" s="64"/>
      <c r="YP4" s="64"/>
      <c r="YQ4" s="64"/>
      <c r="YR4" s="64"/>
      <c r="YS4" s="64"/>
      <c r="YT4" s="64"/>
      <c r="YU4" s="64"/>
      <c r="YV4" s="64"/>
      <c r="YW4" s="64"/>
      <c r="YX4" s="64"/>
      <c r="YY4" s="64"/>
      <c r="YZ4" s="64"/>
      <c r="ZA4" s="64"/>
      <c r="ZB4" s="64"/>
      <c r="ZC4" s="64"/>
      <c r="ZD4" s="64"/>
      <c r="ZE4" s="64"/>
      <c r="ZF4" s="64"/>
      <c r="ZG4" s="64"/>
      <c r="ZH4" s="64"/>
      <c r="ZI4" s="64"/>
      <c r="ZJ4" s="64"/>
      <c r="ZK4" s="64"/>
      <c r="ZL4" s="64"/>
      <c r="ZM4" s="64"/>
      <c r="ZN4" s="64"/>
      <c r="ZO4" s="64"/>
      <c r="ZP4" s="64"/>
      <c r="ZQ4" s="64"/>
      <c r="ZR4" s="64"/>
      <c r="ZS4" s="64"/>
      <c r="ZT4" s="64"/>
      <c r="ZU4" s="64"/>
      <c r="ZV4" s="64"/>
      <c r="ZW4" s="64"/>
      <c r="ZX4" s="64"/>
      <c r="ZY4" s="64"/>
      <c r="ZZ4" s="64"/>
      <c r="AAA4" s="64"/>
      <c r="AAB4" s="64"/>
      <c r="AAC4" s="64"/>
      <c r="AAD4" s="64"/>
      <c r="AAE4" s="64"/>
      <c r="AAF4" s="64"/>
      <c r="AAG4" s="64"/>
      <c r="AAH4" s="64"/>
      <c r="AAI4" s="64"/>
      <c r="AAJ4" s="64"/>
      <c r="AAK4" s="64"/>
      <c r="AAL4" s="64"/>
      <c r="AAM4" s="64"/>
      <c r="AAN4" s="64"/>
      <c r="AAO4" s="64"/>
      <c r="AAP4" s="64"/>
      <c r="AAQ4" s="64"/>
      <c r="AAR4" s="64"/>
      <c r="AAS4" s="64"/>
      <c r="AAT4" s="64"/>
      <c r="AAU4" s="64"/>
      <c r="AAV4" s="64"/>
      <c r="AAW4" s="64"/>
      <c r="AAX4" s="64"/>
      <c r="AAY4" s="64"/>
      <c r="AAZ4" s="64"/>
      <c r="ABA4" s="64"/>
      <c r="ABB4" s="64"/>
      <c r="ABC4" s="64"/>
      <c r="ABD4" s="64"/>
      <c r="ABE4" s="64"/>
      <c r="ABF4" s="64"/>
      <c r="ABG4" s="64"/>
      <c r="ABH4" s="64"/>
      <c r="ABI4" s="64"/>
      <c r="ABJ4" s="64"/>
      <c r="ABK4" s="64"/>
      <c r="ABL4" s="64"/>
      <c r="ABM4" s="64"/>
      <c r="ABN4" s="64"/>
      <c r="ABO4" s="64"/>
      <c r="ABP4" s="64"/>
      <c r="ABQ4" s="64"/>
      <c r="ABR4" s="64"/>
      <c r="ABS4" s="64"/>
      <c r="ABT4" s="64"/>
      <c r="ABU4" s="64"/>
      <c r="ABV4" s="64"/>
      <c r="ABW4" s="64"/>
      <c r="ABX4" s="64"/>
      <c r="ABY4" s="64"/>
      <c r="ABZ4" s="64"/>
      <c r="ACA4" s="64"/>
      <c r="ACB4" s="64"/>
      <c r="ACC4" s="64"/>
      <c r="ACD4" s="64"/>
      <c r="ACE4" s="64"/>
      <c r="ACF4" s="64"/>
      <c r="ACG4" s="64"/>
      <c r="ACH4" s="64"/>
      <c r="ACI4" s="64"/>
      <c r="ACJ4" s="64"/>
      <c r="ACK4" s="64"/>
      <c r="ACL4" s="64"/>
      <c r="ACM4" s="64"/>
      <c r="ACN4" s="64"/>
      <c r="ACO4" s="64"/>
      <c r="ACP4" s="64"/>
      <c r="ACQ4" s="64"/>
      <c r="ACR4" s="64"/>
      <c r="ACS4" s="64"/>
      <c r="ACT4" s="64"/>
      <c r="ACU4" s="64"/>
      <c r="ACV4" s="64"/>
      <c r="ACW4" s="64"/>
      <c r="ACX4" s="64"/>
      <c r="ACY4" s="64"/>
      <c r="ACZ4" s="64"/>
      <c r="ADA4" s="64"/>
      <c r="ADB4" s="64"/>
      <c r="ADC4" s="64"/>
      <c r="ADD4" s="64"/>
      <c r="ADE4" s="64"/>
      <c r="ADF4" s="64"/>
      <c r="ADG4" s="64"/>
      <c r="ADH4" s="64"/>
      <c r="ADI4" s="64"/>
      <c r="ADJ4" s="64"/>
      <c r="ADK4" s="64"/>
      <c r="ADL4" s="64"/>
      <c r="ADM4" s="64"/>
      <c r="ADN4" s="64"/>
      <c r="ADO4" s="64"/>
      <c r="ADP4" s="64"/>
      <c r="ADQ4" s="64"/>
      <c r="ADR4" s="64"/>
      <c r="ADS4" s="64"/>
      <c r="ADT4" s="64"/>
      <c r="ADU4" s="64"/>
      <c r="ADV4" s="64"/>
      <c r="ADW4" s="64"/>
      <c r="ADX4" s="64"/>
      <c r="ADY4" s="64"/>
      <c r="ADZ4" s="64"/>
      <c r="AEA4" s="64"/>
      <c r="AEB4" s="64"/>
      <c r="AEC4" s="64"/>
      <c r="AED4" s="64"/>
      <c r="AEE4" s="64"/>
      <c r="AEF4" s="64"/>
      <c r="AEG4" s="64"/>
      <c r="AEH4" s="64"/>
      <c r="AEI4" s="64"/>
      <c r="AEJ4" s="64"/>
      <c r="AEK4" s="64"/>
      <c r="AEL4" s="64"/>
      <c r="AEM4" s="64"/>
      <c r="AEN4" s="64"/>
      <c r="AEO4" s="64"/>
      <c r="AEP4" s="64"/>
      <c r="AEQ4" s="64"/>
      <c r="AER4" s="64"/>
      <c r="AES4" s="64"/>
      <c r="AET4" s="64"/>
      <c r="AEU4" s="64"/>
      <c r="AEV4" s="64"/>
      <c r="AEW4" s="64"/>
      <c r="AEX4" s="64"/>
      <c r="AEY4" s="64"/>
      <c r="AEZ4" s="64"/>
      <c r="AFA4" s="64"/>
      <c r="AFB4" s="64"/>
      <c r="AFC4" s="64"/>
      <c r="AFD4" s="64"/>
      <c r="AFE4" s="64"/>
      <c r="AFF4" s="64"/>
      <c r="AFG4" s="64"/>
      <c r="AFH4" s="64"/>
      <c r="AFI4" s="64"/>
      <c r="AFJ4" s="64"/>
      <c r="AFK4" s="64"/>
      <c r="AFL4" s="64"/>
      <c r="AFM4" s="64"/>
      <c r="AFN4" s="64"/>
      <c r="AFO4" s="64"/>
      <c r="AFP4" s="64"/>
      <c r="AFQ4" s="64"/>
      <c r="AFR4" s="64"/>
      <c r="AFS4" s="64"/>
      <c r="AFT4" s="64"/>
      <c r="AFU4" s="64"/>
      <c r="AFV4" s="64"/>
      <c r="AFW4" s="64"/>
      <c r="AFX4" s="64"/>
      <c r="AFY4" s="64"/>
      <c r="AFZ4" s="64"/>
      <c r="AGA4" s="64"/>
      <c r="AGB4" s="64"/>
      <c r="AGC4" s="64"/>
      <c r="AGD4" s="64"/>
      <c r="AGE4" s="64"/>
      <c r="AGF4" s="64"/>
      <c r="AGG4" s="64"/>
      <c r="AGH4" s="64"/>
      <c r="AGI4" s="64"/>
      <c r="AGJ4" s="64"/>
      <c r="AGK4" s="64"/>
      <c r="AGL4" s="64"/>
      <c r="AGM4" s="64"/>
      <c r="AGN4" s="64"/>
      <c r="AGO4" s="64"/>
      <c r="AGP4" s="64"/>
      <c r="AGQ4" s="64"/>
      <c r="AGR4" s="64"/>
      <c r="AGS4" s="64"/>
      <c r="AGT4" s="64"/>
      <c r="AGU4" s="64"/>
      <c r="AGV4" s="64"/>
      <c r="AGW4" s="64"/>
      <c r="AGX4" s="64"/>
      <c r="AGY4" s="64"/>
      <c r="AGZ4" s="64"/>
      <c r="AHA4" s="64"/>
      <c r="AHB4" s="64"/>
      <c r="AHC4" s="64"/>
      <c r="AHD4" s="64"/>
      <c r="AHE4" s="64"/>
      <c r="AHF4" s="64"/>
      <c r="AHG4" s="64"/>
      <c r="AHH4" s="64"/>
      <c r="AHI4" s="64"/>
      <c r="AHJ4" s="64"/>
      <c r="AHK4" s="64"/>
      <c r="AHL4" s="64"/>
      <c r="AHM4" s="64"/>
      <c r="AHN4" s="64"/>
      <c r="AHO4" s="64"/>
      <c r="AHP4" s="64"/>
    </row>
    <row r="5" spans="1:900" s="14" customFormat="1" ht="72" customHeight="1">
      <c r="A5" s="643"/>
      <c r="B5" s="642"/>
      <c r="C5" s="642"/>
      <c r="D5" s="644"/>
      <c r="E5" s="642"/>
      <c r="F5" s="642"/>
      <c r="G5" s="618" t="s">
        <v>634</v>
      </c>
      <c r="H5" s="617" t="s">
        <v>635</v>
      </c>
      <c r="I5" s="617" t="s">
        <v>660</v>
      </c>
      <c r="J5" s="765"/>
      <c r="K5" s="766"/>
      <c r="L5" s="158"/>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c r="IW5" s="64"/>
      <c r="IX5" s="64"/>
      <c r="IY5" s="64"/>
      <c r="IZ5" s="64"/>
      <c r="JA5" s="64"/>
      <c r="JB5" s="64"/>
      <c r="JC5" s="64"/>
      <c r="JD5" s="64"/>
      <c r="JE5" s="64"/>
      <c r="JF5" s="64"/>
      <c r="JG5" s="64"/>
      <c r="JH5" s="64"/>
      <c r="JI5" s="64"/>
      <c r="JJ5" s="64"/>
      <c r="JK5" s="64"/>
      <c r="JL5" s="64"/>
      <c r="JM5" s="64"/>
      <c r="JN5" s="64"/>
      <c r="JO5" s="64"/>
      <c r="JP5" s="64"/>
      <c r="JQ5" s="64"/>
      <c r="JR5" s="64"/>
      <c r="JS5" s="64"/>
      <c r="JT5" s="64"/>
      <c r="JU5" s="64"/>
      <c r="JV5" s="64"/>
      <c r="JW5" s="64"/>
      <c r="JX5" s="64"/>
      <c r="JY5" s="64"/>
      <c r="JZ5" s="64"/>
      <c r="KA5" s="64"/>
      <c r="KB5" s="64"/>
      <c r="KC5" s="64"/>
      <c r="KD5" s="64"/>
      <c r="KE5" s="64"/>
      <c r="KF5" s="64"/>
      <c r="KG5" s="64"/>
      <c r="KH5" s="64"/>
      <c r="KI5" s="64"/>
      <c r="KJ5" s="64"/>
      <c r="KK5" s="64"/>
      <c r="KL5" s="64"/>
      <c r="KM5" s="64"/>
      <c r="KN5" s="64"/>
      <c r="KO5" s="64"/>
      <c r="KP5" s="64"/>
      <c r="KQ5" s="64"/>
      <c r="KR5" s="64"/>
      <c r="KS5" s="64"/>
      <c r="KT5" s="64"/>
      <c r="KU5" s="64"/>
      <c r="KV5" s="64"/>
      <c r="KW5" s="64"/>
      <c r="KX5" s="64"/>
      <c r="KY5" s="64"/>
      <c r="KZ5" s="64"/>
      <c r="LA5" s="64"/>
      <c r="LB5" s="64"/>
      <c r="LC5" s="64"/>
      <c r="LD5" s="64"/>
      <c r="LE5" s="64"/>
      <c r="LF5" s="64"/>
      <c r="LG5" s="64"/>
      <c r="LH5" s="64"/>
      <c r="LI5" s="64"/>
      <c r="LJ5" s="64"/>
      <c r="LK5" s="64"/>
      <c r="LL5" s="64"/>
      <c r="LM5" s="64"/>
      <c r="LN5" s="64"/>
      <c r="LO5" s="64"/>
      <c r="LP5" s="64"/>
      <c r="LQ5" s="64"/>
      <c r="LR5" s="64"/>
      <c r="LS5" s="64"/>
      <c r="LT5" s="64"/>
      <c r="LU5" s="64"/>
      <c r="LV5" s="64"/>
      <c r="LW5" s="64"/>
      <c r="LX5" s="64"/>
      <c r="LY5" s="64"/>
      <c r="LZ5" s="64"/>
      <c r="MA5" s="64"/>
      <c r="MB5" s="64"/>
      <c r="MC5" s="64"/>
      <c r="MD5" s="64"/>
      <c r="ME5" s="64"/>
      <c r="MF5" s="64"/>
      <c r="MG5" s="64"/>
      <c r="MH5" s="64"/>
      <c r="MI5" s="64"/>
      <c r="MJ5" s="64"/>
      <c r="MK5" s="64"/>
      <c r="ML5" s="64"/>
      <c r="MM5" s="64"/>
      <c r="MN5" s="64"/>
      <c r="MO5" s="64"/>
      <c r="MP5" s="64"/>
      <c r="MQ5" s="64"/>
      <c r="MR5" s="64"/>
      <c r="MS5" s="64"/>
      <c r="MT5" s="64"/>
      <c r="MU5" s="64"/>
      <c r="MV5" s="64"/>
      <c r="MW5" s="64"/>
      <c r="MX5" s="64"/>
      <c r="MY5" s="64"/>
      <c r="MZ5" s="64"/>
      <c r="NA5" s="64"/>
      <c r="NB5" s="64"/>
      <c r="NC5" s="64"/>
      <c r="ND5" s="64"/>
      <c r="NE5" s="64"/>
      <c r="NF5" s="64"/>
      <c r="NG5" s="64"/>
      <c r="NH5" s="64"/>
      <c r="NI5" s="64"/>
      <c r="NJ5" s="64"/>
      <c r="NK5" s="64"/>
      <c r="NL5" s="64"/>
      <c r="NM5" s="64"/>
      <c r="NN5" s="64"/>
      <c r="NO5" s="64"/>
      <c r="NP5" s="64"/>
      <c r="NQ5" s="64"/>
      <c r="NR5" s="64"/>
      <c r="NS5" s="64"/>
      <c r="NT5" s="64"/>
      <c r="NU5" s="64"/>
      <c r="NV5" s="64"/>
      <c r="NW5" s="64"/>
      <c r="NX5" s="64"/>
      <c r="NY5" s="64"/>
      <c r="NZ5" s="64"/>
      <c r="OA5" s="64"/>
      <c r="OB5" s="64"/>
      <c r="OC5" s="64"/>
      <c r="OD5" s="64"/>
      <c r="OE5" s="64"/>
      <c r="OF5" s="64"/>
      <c r="OG5" s="64"/>
      <c r="OH5" s="64"/>
      <c r="OI5" s="64"/>
      <c r="OJ5" s="64"/>
      <c r="OK5" s="64"/>
      <c r="OL5" s="64"/>
      <c r="OM5" s="64"/>
      <c r="ON5" s="64"/>
      <c r="OO5" s="64"/>
      <c r="OP5" s="64"/>
      <c r="OQ5" s="64"/>
      <c r="OR5" s="64"/>
      <c r="OS5" s="64"/>
      <c r="OT5" s="64"/>
      <c r="OU5" s="64"/>
      <c r="OV5" s="64"/>
      <c r="OW5" s="64"/>
      <c r="OX5" s="64"/>
      <c r="OY5" s="64"/>
      <c r="OZ5" s="64"/>
      <c r="PA5" s="64"/>
      <c r="PB5" s="64"/>
      <c r="PC5" s="64"/>
      <c r="PD5" s="64"/>
      <c r="PE5" s="64"/>
      <c r="PF5" s="64"/>
      <c r="PG5" s="64"/>
      <c r="PH5" s="64"/>
      <c r="PI5" s="64"/>
      <c r="PJ5" s="64"/>
      <c r="PK5" s="64"/>
      <c r="PL5" s="64"/>
      <c r="PM5" s="64"/>
      <c r="PN5" s="64"/>
      <c r="PO5" s="64"/>
      <c r="PP5" s="64"/>
      <c r="PQ5" s="64"/>
      <c r="PR5" s="64"/>
      <c r="PS5" s="64"/>
      <c r="PT5" s="64"/>
      <c r="PU5" s="64"/>
      <c r="PV5" s="64"/>
      <c r="PW5" s="64"/>
      <c r="PX5" s="64"/>
      <c r="PY5" s="64"/>
      <c r="PZ5" s="64"/>
      <c r="QA5" s="64"/>
      <c r="QB5" s="64"/>
      <c r="QC5" s="64"/>
      <c r="QD5" s="64"/>
      <c r="QE5" s="64"/>
      <c r="QF5" s="64"/>
      <c r="QG5" s="64"/>
      <c r="QH5" s="64"/>
      <c r="QI5" s="64"/>
      <c r="QJ5" s="64"/>
      <c r="QK5" s="64"/>
      <c r="QL5" s="64"/>
      <c r="QM5" s="64"/>
      <c r="QN5" s="64"/>
      <c r="QO5" s="64"/>
      <c r="QP5" s="64"/>
      <c r="QQ5" s="64"/>
      <c r="QR5" s="64"/>
      <c r="QS5" s="64"/>
      <c r="QT5" s="64"/>
      <c r="QU5" s="64"/>
      <c r="QV5" s="64"/>
      <c r="QW5" s="64"/>
      <c r="QX5" s="64"/>
      <c r="QY5" s="64"/>
      <c r="QZ5" s="64"/>
      <c r="RA5" s="64"/>
      <c r="RB5" s="64"/>
      <c r="RC5" s="64"/>
      <c r="RD5" s="64"/>
      <c r="RE5" s="64"/>
      <c r="RF5" s="64"/>
      <c r="RG5" s="64"/>
      <c r="RH5" s="64"/>
      <c r="RI5" s="64"/>
      <c r="RJ5" s="64"/>
      <c r="RK5" s="64"/>
      <c r="RL5" s="64"/>
      <c r="RM5" s="64"/>
      <c r="RN5" s="64"/>
      <c r="RO5" s="64"/>
      <c r="RP5" s="64"/>
      <c r="RQ5" s="64"/>
      <c r="RR5" s="64"/>
      <c r="RS5" s="64"/>
      <c r="RT5" s="64"/>
      <c r="RU5" s="64"/>
      <c r="RV5" s="64"/>
      <c r="RW5" s="64"/>
      <c r="RX5" s="64"/>
      <c r="RY5" s="64"/>
      <c r="RZ5" s="64"/>
      <c r="SA5" s="64"/>
      <c r="SB5" s="64"/>
      <c r="SC5" s="64"/>
      <c r="SD5" s="64"/>
      <c r="SE5" s="64"/>
      <c r="SF5" s="64"/>
      <c r="SG5" s="64"/>
      <c r="SH5" s="64"/>
      <c r="SI5" s="64"/>
      <c r="SJ5" s="64"/>
      <c r="SK5" s="64"/>
      <c r="SL5" s="64"/>
      <c r="SM5" s="64"/>
      <c r="SN5" s="64"/>
      <c r="SO5" s="64"/>
      <c r="SP5" s="64"/>
      <c r="SQ5" s="64"/>
      <c r="SR5" s="64"/>
      <c r="SS5" s="64"/>
      <c r="ST5" s="64"/>
      <c r="SU5" s="64"/>
      <c r="SV5" s="64"/>
      <c r="SW5" s="64"/>
      <c r="SX5" s="64"/>
      <c r="SY5" s="64"/>
      <c r="SZ5" s="64"/>
      <c r="TA5" s="64"/>
      <c r="TB5" s="64"/>
      <c r="TC5" s="64"/>
      <c r="TD5" s="64"/>
      <c r="TE5" s="64"/>
      <c r="TF5" s="64"/>
      <c r="TG5" s="64"/>
      <c r="TH5" s="64"/>
      <c r="TI5" s="64"/>
      <c r="TJ5" s="64"/>
      <c r="TK5" s="64"/>
      <c r="TL5" s="64"/>
      <c r="TM5" s="64"/>
      <c r="TN5" s="64"/>
      <c r="TO5" s="64"/>
      <c r="TP5" s="64"/>
      <c r="TQ5" s="64"/>
      <c r="TR5" s="64"/>
      <c r="TS5" s="64"/>
      <c r="TT5" s="64"/>
      <c r="TU5" s="64"/>
      <c r="TV5" s="64"/>
      <c r="TW5" s="64"/>
      <c r="TX5" s="64"/>
      <c r="TY5" s="64"/>
      <c r="TZ5" s="64"/>
      <c r="UA5" s="64"/>
      <c r="UB5" s="64"/>
      <c r="UC5" s="64"/>
      <c r="UD5" s="64"/>
      <c r="UE5" s="64"/>
      <c r="UF5" s="64"/>
      <c r="UG5" s="64"/>
      <c r="UH5" s="64"/>
      <c r="UI5" s="64"/>
      <c r="UJ5" s="64"/>
      <c r="UK5" s="64"/>
      <c r="UL5" s="64"/>
      <c r="UM5" s="64"/>
      <c r="UN5" s="64"/>
      <c r="UO5" s="64"/>
      <c r="UP5" s="64"/>
      <c r="UQ5" s="64"/>
      <c r="UR5" s="64"/>
      <c r="US5" s="64"/>
      <c r="UT5" s="64"/>
      <c r="UU5" s="64"/>
      <c r="UV5" s="64"/>
      <c r="UW5" s="64"/>
      <c r="UX5" s="64"/>
      <c r="UY5" s="64"/>
      <c r="UZ5" s="64"/>
      <c r="VA5" s="64"/>
      <c r="VB5" s="64"/>
      <c r="VC5" s="64"/>
      <c r="VD5" s="64"/>
      <c r="VE5" s="64"/>
      <c r="VF5" s="64"/>
      <c r="VG5" s="64"/>
      <c r="VH5" s="64"/>
      <c r="VI5" s="64"/>
      <c r="VJ5" s="64"/>
      <c r="VK5" s="64"/>
      <c r="VL5" s="64"/>
      <c r="VM5" s="64"/>
      <c r="VN5" s="64"/>
      <c r="VO5" s="64"/>
      <c r="VP5" s="64"/>
      <c r="VQ5" s="64"/>
      <c r="VR5" s="64"/>
      <c r="VS5" s="64"/>
      <c r="VT5" s="64"/>
      <c r="VU5" s="64"/>
      <c r="VV5" s="64"/>
      <c r="VW5" s="64"/>
      <c r="VX5" s="64"/>
      <c r="VY5" s="64"/>
      <c r="VZ5" s="64"/>
      <c r="WA5" s="64"/>
      <c r="WB5" s="64"/>
      <c r="WC5" s="64"/>
      <c r="WD5" s="64"/>
      <c r="WE5" s="64"/>
      <c r="WF5" s="64"/>
      <c r="WG5" s="64"/>
      <c r="WH5" s="64"/>
      <c r="WI5" s="64"/>
      <c r="WJ5" s="64"/>
      <c r="WK5" s="64"/>
      <c r="WL5" s="64"/>
      <c r="WM5" s="64"/>
      <c r="WN5" s="64"/>
      <c r="WO5" s="64"/>
      <c r="WP5" s="64"/>
      <c r="WQ5" s="64"/>
      <c r="WR5" s="64"/>
      <c r="WS5" s="64"/>
      <c r="WT5" s="64"/>
      <c r="WU5" s="64"/>
      <c r="WV5" s="64"/>
      <c r="WW5" s="64"/>
      <c r="WX5" s="64"/>
      <c r="WY5" s="64"/>
      <c r="WZ5" s="64"/>
      <c r="XA5" s="64"/>
      <c r="XB5" s="64"/>
      <c r="XC5" s="64"/>
      <c r="XD5" s="64"/>
      <c r="XE5" s="64"/>
      <c r="XF5" s="64"/>
      <c r="XG5" s="64"/>
      <c r="XH5" s="64"/>
      <c r="XI5" s="64"/>
      <c r="XJ5" s="64"/>
      <c r="XK5" s="64"/>
      <c r="XL5" s="64"/>
      <c r="XM5" s="64"/>
      <c r="XN5" s="64"/>
      <c r="XO5" s="64"/>
      <c r="XP5" s="64"/>
      <c r="XQ5" s="64"/>
      <c r="XR5" s="64"/>
      <c r="XS5" s="64"/>
      <c r="XT5" s="64"/>
      <c r="XU5" s="64"/>
      <c r="XV5" s="64"/>
      <c r="XW5" s="64"/>
      <c r="XX5" s="64"/>
      <c r="XY5" s="64"/>
      <c r="XZ5" s="64"/>
      <c r="YA5" s="64"/>
      <c r="YB5" s="64"/>
      <c r="YC5" s="64"/>
      <c r="YD5" s="64"/>
      <c r="YE5" s="64"/>
      <c r="YF5" s="64"/>
      <c r="YG5" s="64"/>
      <c r="YH5" s="64"/>
      <c r="YI5" s="64"/>
      <c r="YJ5" s="64"/>
      <c r="YK5" s="64"/>
      <c r="YL5" s="64"/>
      <c r="YM5" s="64"/>
      <c r="YN5" s="64"/>
      <c r="YO5" s="64"/>
      <c r="YP5" s="64"/>
      <c r="YQ5" s="64"/>
      <c r="YR5" s="64"/>
      <c r="YS5" s="64"/>
      <c r="YT5" s="64"/>
      <c r="YU5" s="64"/>
      <c r="YV5" s="64"/>
      <c r="YW5" s="64"/>
      <c r="YX5" s="64"/>
      <c r="YY5" s="64"/>
      <c r="YZ5" s="64"/>
      <c r="ZA5" s="64"/>
      <c r="ZB5" s="64"/>
      <c r="ZC5" s="64"/>
      <c r="ZD5" s="64"/>
      <c r="ZE5" s="64"/>
      <c r="ZF5" s="64"/>
      <c r="ZG5" s="64"/>
      <c r="ZH5" s="64"/>
      <c r="ZI5" s="64"/>
      <c r="ZJ5" s="64"/>
      <c r="ZK5" s="64"/>
      <c r="ZL5" s="64"/>
      <c r="ZM5" s="64"/>
      <c r="ZN5" s="64"/>
      <c r="ZO5" s="64"/>
      <c r="ZP5" s="64"/>
      <c r="ZQ5" s="64"/>
      <c r="ZR5" s="64"/>
      <c r="ZS5" s="64"/>
      <c r="ZT5" s="64"/>
      <c r="ZU5" s="64"/>
      <c r="ZV5" s="64"/>
      <c r="ZW5" s="64"/>
      <c r="ZX5" s="64"/>
      <c r="ZY5" s="64"/>
      <c r="ZZ5" s="64"/>
      <c r="AAA5" s="64"/>
      <c r="AAB5" s="64"/>
      <c r="AAC5" s="64"/>
      <c r="AAD5" s="64"/>
      <c r="AAE5" s="64"/>
      <c r="AAF5" s="64"/>
      <c r="AAG5" s="64"/>
      <c r="AAH5" s="64"/>
      <c r="AAI5" s="64"/>
      <c r="AAJ5" s="64"/>
      <c r="AAK5" s="64"/>
      <c r="AAL5" s="64"/>
      <c r="AAM5" s="64"/>
      <c r="AAN5" s="64"/>
      <c r="AAO5" s="64"/>
      <c r="AAP5" s="64"/>
      <c r="AAQ5" s="64"/>
      <c r="AAR5" s="64"/>
      <c r="AAS5" s="64"/>
      <c r="AAT5" s="64"/>
      <c r="AAU5" s="64"/>
      <c r="AAV5" s="64"/>
      <c r="AAW5" s="64"/>
      <c r="AAX5" s="64"/>
      <c r="AAY5" s="64"/>
      <c r="AAZ5" s="64"/>
      <c r="ABA5" s="64"/>
      <c r="ABB5" s="64"/>
      <c r="ABC5" s="64"/>
      <c r="ABD5" s="64"/>
      <c r="ABE5" s="64"/>
      <c r="ABF5" s="64"/>
      <c r="ABG5" s="64"/>
      <c r="ABH5" s="64"/>
      <c r="ABI5" s="64"/>
      <c r="ABJ5" s="64"/>
      <c r="ABK5" s="64"/>
      <c r="ABL5" s="64"/>
      <c r="ABM5" s="64"/>
      <c r="ABN5" s="64"/>
      <c r="ABO5" s="64"/>
      <c r="ABP5" s="64"/>
      <c r="ABQ5" s="64"/>
      <c r="ABR5" s="64"/>
      <c r="ABS5" s="64"/>
      <c r="ABT5" s="64"/>
      <c r="ABU5" s="64"/>
      <c r="ABV5" s="64"/>
      <c r="ABW5" s="64"/>
      <c r="ABX5" s="64"/>
      <c r="ABY5" s="64"/>
      <c r="ABZ5" s="64"/>
      <c r="ACA5" s="64"/>
      <c r="ACB5" s="64"/>
      <c r="ACC5" s="64"/>
      <c r="ACD5" s="64"/>
      <c r="ACE5" s="64"/>
      <c r="ACF5" s="64"/>
      <c r="ACG5" s="64"/>
      <c r="ACH5" s="64"/>
      <c r="ACI5" s="64"/>
      <c r="ACJ5" s="64"/>
      <c r="ACK5" s="64"/>
      <c r="ACL5" s="64"/>
      <c r="ACM5" s="64"/>
      <c r="ACN5" s="64"/>
      <c r="ACO5" s="64"/>
      <c r="ACP5" s="64"/>
      <c r="ACQ5" s="64"/>
      <c r="ACR5" s="64"/>
      <c r="ACS5" s="64"/>
      <c r="ACT5" s="64"/>
      <c r="ACU5" s="64"/>
      <c r="ACV5" s="64"/>
      <c r="ACW5" s="64"/>
      <c r="ACX5" s="64"/>
      <c r="ACY5" s="64"/>
      <c r="ACZ5" s="64"/>
      <c r="ADA5" s="64"/>
      <c r="ADB5" s="64"/>
      <c r="ADC5" s="64"/>
      <c r="ADD5" s="64"/>
      <c r="ADE5" s="64"/>
      <c r="ADF5" s="64"/>
      <c r="ADG5" s="64"/>
      <c r="ADH5" s="64"/>
      <c r="ADI5" s="64"/>
      <c r="ADJ5" s="64"/>
      <c r="ADK5" s="64"/>
      <c r="ADL5" s="64"/>
      <c r="ADM5" s="64"/>
      <c r="ADN5" s="64"/>
      <c r="ADO5" s="64"/>
      <c r="ADP5" s="64"/>
      <c r="ADQ5" s="64"/>
      <c r="ADR5" s="64"/>
      <c r="ADS5" s="64"/>
      <c r="ADT5" s="64"/>
      <c r="ADU5" s="64"/>
      <c r="ADV5" s="64"/>
      <c r="ADW5" s="64"/>
      <c r="ADX5" s="64"/>
      <c r="ADY5" s="64"/>
      <c r="ADZ5" s="64"/>
      <c r="AEA5" s="64"/>
      <c r="AEB5" s="64"/>
      <c r="AEC5" s="64"/>
      <c r="AED5" s="64"/>
      <c r="AEE5" s="64"/>
      <c r="AEF5" s="64"/>
      <c r="AEG5" s="64"/>
      <c r="AEH5" s="64"/>
      <c r="AEI5" s="64"/>
      <c r="AEJ5" s="64"/>
      <c r="AEK5" s="64"/>
      <c r="AEL5" s="64"/>
      <c r="AEM5" s="64"/>
      <c r="AEN5" s="64"/>
      <c r="AEO5" s="64"/>
      <c r="AEP5" s="64"/>
      <c r="AEQ5" s="64"/>
      <c r="AER5" s="64"/>
      <c r="AES5" s="64"/>
      <c r="AET5" s="64"/>
      <c r="AEU5" s="64"/>
      <c r="AEV5" s="64"/>
      <c r="AEW5" s="64"/>
      <c r="AEX5" s="64"/>
      <c r="AEY5" s="64"/>
      <c r="AEZ5" s="64"/>
      <c r="AFA5" s="64"/>
      <c r="AFB5" s="64"/>
      <c r="AFC5" s="64"/>
      <c r="AFD5" s="64"/>
      <c r="AFE5" s="64"/>
      <c r="AFF5" s="64"/>
      <c r="AFG5" s="64"/>
      <c r="AFH5" s="64"/>
      <c r="AFI5" s="64"/>
      <c r="AFJ5" s="64"/>
      <c r="AFK5" s="64"/>
      <c r="AFL5" s="64"/>
      <c r="AFM5" s="64"/>
      <c r="AFN5" s="64"/>
      <c r="AFO5" s="64"/>
      <c r="AFP5" s="64"/>
      <c r="AFQ5" s="64"/>
      <c r="AFR5" s="64"/>
      <c r="AFS5" s="64"/>
      <c r="AFT5" s="64"/>
      <c r="AFU5" s="64"/>
      <c r="AFV5" s="64"/>
      <c r="AFW5" s="64"/>
      <c r="AFX5" s="64"/>
      <c r="AFY5" s="64"/>
      <c r="AFZ5" s="64"/>
      <c r="AGA5" s="64"/>
      <c r="AGB5" s="64"/>
      <c r="AGC5" s="64"/>
      <c r="AGD5" s="64"/>
      <c r="AGE5" s="64"/>
      <c r="AGF5" s="64"/>
      <c r="AGG5" s="64"/>
      <c r="AGH5" s="64"/>
      <c r="AGI5" s="64"/>
      <c r="AGJ5" s="64"/>
      <c r="AGK5" s="64"/>
      <c r="AGL5" s="64"/>
      <c r="AGM5" s="64"/>
      <c r="AGN5" s="64"/>
      <c r="AGO5" s="64"/>
      <c r="AGP5" s="64"/>
      <c r="AGQ5" s="64"/>
      <c r="AGR5" s="64"/>
      <c r="AGS5" s="64"/>
      <c r="AGT5" s="64"/>
      <c r="AGU5" s="64"/>
      <c r="AGV5" s="64"/>
      <c r="AGW5" s="64"/>
      <c r="AGX5" s="64"/>
      <c r="AGY5" s="64"/>
      <c r="AGZ5" s="64"/>
      <c r="AHA5" s="64"/>
      <c r="AHB5" s="64"/>
      <c r="AHC5" s="64"/>
      <c r="AHD5" s="64"/>
      <c r="AHE5" s="64"/>
      <c r="AHF5" s="64"/>
      <c r="AHG5" s="64"/>
      <c r="AHH5" s="64"/>
      <c r="AHI5" s="64"/>
      <c r="AHJ5" s="64"/>
      <c r="AHK5" s="64"/>
      <c r="AHL5" s="64"/>
      <c r="AHM5" s="64"/>
      <c r="AHN5" s="64"/>
      <c r="AHO5" s="64"/>
      <c r="AHP5" s="64"/>
    </row>
    <row r="6" spans="1:900" s="40" customFormat="1" ht="18" customHeight="1">
      <c r="A6" s="701" t="s">
        <v>548</v>
      </c>
      <c r="B6" s="702"/>
      <c r="C6" s="702"/>
      <c r="D6" s="702"/>
      <c r="E6" s="702"/>
      <c r="F6" s="702"/>
      <c r="G6" s="702"/>
      <c r="H6" s="702"/>
      <c r="I6" s="703"/>
      <c r="J6" s="394"/>
      <c r="K6" s="386"/>
      <c r="L6" s="386"/>
    </row>
    <row r="7" spans="1:900" ht="18" customHeight="1">
      <c r="A7" s="397" t="s">
        <v>82</v>
      </c>
      <c r="B7" s="398">
        <v>11901</v>
      </c>
      <c r="C7" s="398">
        <v>36716</v>
      </c>
      <c r="D7" s="398">
        <v>15654</v>
      </c>
      <c r="E7" s="398">
        <v>11768</v>
      </c>
      <c r="F7" s="398">
        <v>43948</v>
      </c>
      <c r="G7" s="170">
        <f>E7/D7-1</f>
        <v>-0.24824326050849621</v>
      </c>
      <c r="H7" s="360">
        <f>E7/B7-1</f>
        <v>-1.1175531467943922E-2</v>
      </c>
      <c r="I7" s="360">
        <f>F7/C7-1</f>
        <v>0.19697134764135527</v>
      </c>
      <c r="J7" s="385"/>
      <c r="K7" s="387"/>
      <c r="L7" s="395"/>
      <c r="M7" s="66"/>
      <c r="AHN7" s="40"/>
      <c r="AHO7" s="40"/>
      <c r="AHP7" s="40"/>
    </row>
    <row r="8" spans="1:900" ht="18" customHeight="1">
      <c r="A8" s="397" t="s">
        <v>83</v>
      </c>
      <c r="B8" s="399">
        <v>47600041.879999995</v>
      </c>
      <c r="C8" s="399">
        <v>146842285.53999999</v>
      </c>
      <c r="D8" s="399">
        <v>62614785.560000002</v>
      </c>
      <c r="E8" s="399">
        <v>47059159.989999995</v>
      </c>
      <c r="F8" s="399">
        <v>175757762.74000001</v>
      </c>
      <c r="G8" s="170">
        <f t="shared" ref="G8:G9" si="0">E8/D8-1</f>
        <v>-0.24843374341822155</v>
      </c>
      <c r="H8" s="360">
        <f t="shared" ref="H8:H9" si="1">E8/B8-1</f>
        <v>-1.1363054918387849E-2</v>
      </c>
      <c r="I8" s="360">
        <f t="shared" ref="I8:I9" si="2">F8/C8-1</f>
        <v>0.19691519437787153</v>
      </c>
      <c r="J8" s="67"/>
      <c r="K8" s="388"/>
      <c r="L8" s="395"/>
      <c r="M8" s="68"/>
      <c r="AHN8" s="40"/>
      <c r="AHO8" s="40"/>
      <c r="AHP8" s="40"/>
    </row>
    <row r="9" spans="1:900" ht="18" customHeight="1">
      <c r="A9" s="397" t="s">
        <v>84</v>
      </c>
      <c r="B9" s="399">
        <f>ROUND(B8/B7,2)</f>
        <v>3999.67</v>
      </c>
      <c r="C9" s="400">
        <f t="shared" ref="C9:D9" si="3">ROUND(C8/C7,2)</f>
        <v>3999.41</v>
      </c>
      <c r="D9" s="400">
        <f t="shared" si="3"/>
        <v>3999.92</v>
      </c>
      <c r="E9" s="400">
        <f t="shared" ref="E9:F9" si="4">ROUND(E8/E7,2)</f>
        <v>3998.91</v>
      </c>
      <c r="F9" s="400">
        <f t="shared" si="4"/>
        <v>3999.22</v>
      </c>
      <c r="G9" s="427">
        <f t="shared" si="0"/>
        <v>-2.5250505010110391E-4</v>
      </c>
      <c r="H9" s="401">
        <f t="shared" si="1"/>
        <v>-1.9001567629339799E-4</v>
      </c>
      <c r="I9" s="360">
        <f t="shared" si="2"/>
        <v>-4.7507007283620339E-5</v>
      </c>
      <c r="J9" s="69"/>
      <c r="K9" s="389"/>
      <c r="L9" s="396"/>
      <c r="AHN9" s="40"/>
      <c r="AHO9" s="40"/>
      <c r="AHP9" s="40"/>
    </row>
    <row r="10" spans="1:900" ht="18" customHeight="1">
      <c r="A10" s="701" t="s">
        <v>86</v>
      </c>
      <c r="B10" s="702"/>
      <c r="C10" s="702"/>
      <c r="D10" s="702"/>
      <c r="E10" s="702"/>
      <c r="F10" s="702"/>
      <c r="G10" s="702"/>
      <c r="H10" s="702"/>
      <c r="I10" s="703"/>
      <c r="J10" s="394"/>
      <c r="K10" s="386"/>
      <c r="L10" s="386"/>
      <c r="AHN10" s="40"/>
      <c r="AHO10" s="40"/>
      <c r="AHP10" s="40"/>
    </row>
    <row r="11" spans="1:900" ht="18" customHeight="1">
      <c r="A11" s="397" t="s">
        <v>82</v>
      </c>
      <c r="B11" s="402">
        <v>10425</v>
      </c>
      <c r="C11" s="403">
        <v>32658</v>
      </c>
      <c r="D11" s="403">
        <v>14065</v>
      </c>
      <c r="E11" s="403">
        <v>10343</v>
      </c>
      <c r="F11" s="403">
        <v>39415</v>
      </c>
      <c r="G11" s="170">
        <f t="shared" ref="G11:G13" si="5">E11/D11-1</f>
        <v>-0.26462851048702452</v>
      </c>
      <c r="H11" s="360">
        <f t="shared" ref="H11:H13" si="6">E11/B11-1</f>
        <v>-7.8657074340527933E-3</v>
      </c>
      <c r="I11" s="360">
        <f t="shared" ref="I11:I13" si="7">F11/C11-1</f>
        <v>0.20690183109804638</v>
      </c>
      <c r="J11" s="385"/>
      <c r="K11" s="387"/>
      <c r="L11" s="395"/>
      <c r="AHN11" s="40"/>
      <c r="AHO11" s="40"/>
      <c r="AHP11" s="40"/>
    </row>
    <row r="12" spans="1:900" ht="18" customHeight="1">
      <c r="A12" s="397" t="s">
        <v>83</v>
      </c>
      <c r="B12" s="404">
        <v>41696041.879999995</v>
      </c>
      <c r="C12" s="405">
        <v>130618675.53999999</v>
      </c>
      <c r="D12" s="405">
        <v>56258785.560000002</v>
      </c>
      <c r="E12" s="405">
        <v>41360659.989999995</v>
      </c>
      <c r="F12" s="405">
        <v>157635683.34</v>
      </c>
      <c r="G12" s="170">
        <f t="shared" si="5"/>
        <v>-0.26481420495846208</v>
      </c>
      <c r="H12" s="360">
        <f t="shared" si="6"/>
        <v>-8.0434946550854702E-3</v>
      </c>
      <c r="I12" s="360">
        <f t="shared" si="7"/>
        <v>0.20683878234339059</v>
      </c>
      <c r="J12" s="67"/>
      <c r="K12" s="388"/>
      <c r="L12" s="395"/>
      <c r="AHN12" s="40"/>
      <c r="AHO12" s="40"/>
      <c r="AHP12" s="40"/>
    </row>
    <row r="13" spans="1:900" ht="18" customHeight="1">
      <c r="A13" s="397" t="s">
        <v>84</v>
      </c>
      <c r="B13" s="406">
        <f>ROUND(B12/B11,2)</f>
        <v>3999.62</v>
      </c>
      <c r="C13" s="405">
        <f t="shared" ref="C13:D13" si="8">ROUND(C12/C11,2)</f>
        <v>3999.59</v>
      </c>
      <c r="D13" s="405">
        <f t="shared" si="8"/>
        <v>3999.91</v>
      </c>
      <c r="E13" s="405">
        <f t="shared" ref="E13:F13" si="9">ROUND(E12/E11,2)</f>
        <v>3998.9</v>
      </c>
      <c r="F13" s="405">
        <f t="shared" si="9"/>
        <v>3999.38</v>
      </c>
      <c r="G13" s="427">
        <f t="shared" si="5"/>
        <v>-2.5250568137780149E-4</v>
      </c>
      <c r="H13" s="401">
        <f t="shared" si="6"/>
        <v>-1.8001710162462992E-4</v>
      </c>
      <c r="I13" s="401">
        <f t="shared" si="7"/>
        <v>-5.250538180168185E-5</v>
      </c>
      <c r="J13" s="69"/>
      <c r="K13" s="389"/>
      <c r="L13" s="396"/>
      <c r="AHN13" s="40"/>
      <c r="AHO13" s="40"/>
      <c r="AHP13" s="40"/>
    </row>
    <row r="14" spans="1:900" ht="18" customHeight="1">
      <c r="A14" s="701" t="s">
        <v>87</v>
      </c>
      <c r="B14" s="702"/>
      <c r="C14" s="702"/>
      <c r="D14" s="702"/>
      <c r="E14" s="702"/>
      <c r="F14" s="702"/>
      <c r="G14" s="702"/>
      <c r="H14" s="702"/>
      <c r="I14" s="703"/>
      <c r="J14" s="394"/>
      <c r="K14" s="386"/>
      <c r="L14" s="386"/>
      <c r="AHN14" s="40"/>
      <c r="AHO14" s="40"/>
      <c r="AHP14" s="40"/>
    </row>
    <row r="15" spans="1:900" ht="18" customHeight="1">
      <c r="A15" s="397" t="s">
        <v>82</v>
      </c>
      <c r="B15" s="402">
        <v>948</v>
      </c>
      <c r="C15" s="403">
        <v>2608</v>
      </c>
      <c r="D15" s="403">
        <v>1099</v>
      </c>
      <c r="E15" s="403">
        <v>920</v>
      </c>
      <c r="F15" s="403">
        <v>3020</v>
      </c>
      <c r="G15" s="170">
        <f t="shared" ref="G15:G17" si="10">E15/D15-1</f>
        <v>-0.16287534121929026</v>
      </c>
      <c r="H15" s="360">
        <f t="shared" ref="H15:H17" si="11">E15/B15-1</f>
        <v>-2.9535864978902926E-2</v>
      </c>
      <c r="I15" s="360">
        <f t="shared" ref="I15:I17" si="12">F15/C15-1</f>
        <v>0.15797546012269947</v>
      </c>
      <c r="J15" s="70"/>
      <c r="K15" s="387"/>
      <c r="L15" s="395"/>
      <c r="M15" s="71"/>
      <c r="AHN15" s="40"/>
      <c r="AHO15" s="40"/>
      <c r="AHP15" s="40"/>
    </row>
    <row r="16" spans="1:900" ht="18" customHeight="1">
      <c r="A16" s="397" t="s">
        <v>83</v>
      </c>
      <c r="B16" s="404">
        <v>3792000</v>
      </c>
      <c r="C16" s="405">
        <v>10428000</v>
      </c>
      <c r="D16" s="405">
        <v>4396000</v>
      </c>
      <c r="E16" s="405">
        <v>3680000</v>
      </c>
      <c r="F16" s="405">
        <v>12080000</v>
      </c>
      <c r="G16" s="170">
        <f t="shared" si="10"/>
        <v>-0.16287534121929026</v>
      </c>
      <c r="H16" s="360">
        <f t="shared" si="11"/>
        <v>-2.9535864978902926E-2</v>
      </c>
      <c r="I16" s="360">
        <f t="shared" si="12"/>
        <v>0.15841963943229764</v>
      </c>
      <c r="J16" s="62"/>
      <c r="K16" s="388"/>
      <c r="L16" s="395"/>
      <c r="AHN16" s="40"/>
      <c r="AHO16" s="40"/>
      <c r="AHP16" s="40"/>
    </row>
    <row r="17" spans="1:900" ht="18" customHeight="1">
      <c r="A17" s="397" t="s">
        <v>84</v>
      </c>
      <c r="B17" s="406">
        <f>ROUND(B16/B15,2)</f>
        <v>4000</v>
      </c>
      <c r="C17" s="405">
        <f t="shared" ref="C17:D17" si="13">ROUND(C16/C15,2)</f>
        <v>3998.47</v>
      </c>
      <c r="D17" s="405">
        <f t="shared" si="13"/>
        <v>4000</v>
      </c>
      <c r="E17" s="405">
        <f t="shared" ref="E17:F17" si="14">ROUND(E16/E15,2)</f>
        <v>4000</v>
      </c>
      <c r="F17" s="405">
        <f t="shared" si="14"/>
        <v>4000</v>
      </c>
      <c r="G17" s="170">
        <f t="shared" si="10"/>
        <v>0</v>
      </c>
      <c r="H17" s="360">
        <f t="shared" si="11"/>
        <v>0</v>
      </c>
      <c r="I17" s="401">
        <f t="shared" si="12"/>
        <v>3.8264636223361848E-4</v>
      </c>
      <c r="J17" s="62"/>
      <c r="K17" s="389"/>
      <c r="L17" s="396"/>
      <c r="AHN17" s="40"/>
      <c r="AHO17" s="40"/>
      <c r="AHP17" s="40"/>
    </row>
    <row r="18" spans="1:900" ht="18" customHeight="1">
      <c r="A18" s="701" t="s">
        <v>88</v>
      </c>
      <c r="B18" s="702"/>
      <c r="C18" s="702"/>
      <c r="D18" s="702"/>
      <c r="E18" s="702"/>
      <c r="F18" s="702"/>
      <c r="G18" s="702"/>
      <c r="H18" s="702"/>
      <c r="I18" s="703"/>
      <c r="J18" s="394"/>
      <c r="K18" s="386"/>
      <c r="L18" s="386"/>
      <c r="AHN18" s="40"/>
      <c r="AHO18" s="40"/>
      <c r="AHP18" s="40"/>
    </row>
    <row r="19" spans="1:900" ht="18" customHeight="1">
      <c r="A19" s="397" t="s">
        <v>82</v>
      </c>
      <c r="B19" s="402">
        <v>528</v>
      </c>
      <c r="C19" s="403">
        <v>1450</v>
      </c>
      <c r="D19" s="403">
        <v>490</v>
      </c>
      <c r="E19" s="403">
        <v>505</v>
      </c>
      <c r="F19" s="403">
        <v>1513</v>
      </c>
      <c r="G19" s="167">
        <f t="shared" ref="G19:G21" si="15">E19/D19-1</f>
        <v>3.0612244897959107E-2</v>
      </c>
      <c r="H19" s="193">
        <f t="shared" ref="H19:H21" si="16">E19/B19-1</f>
        <v>-4.3560606060606077E-2</v>
      </c>
      <c r="I19" s="193">
        <f t="shared" ref="I19:I21" si="17">F19/C19-1</f>
        <v>4.3448275862068897E-2</v>
      </c>
      <c r="J19" s="70"/>
      <c r="K19" s="390"/>
      <c r="L19" s="395"/>
      <c r="AHN19" s="40"/>
      <c r="AHO19" s="40"/>
      <c r="AHP19" s="40"/>
    </row>
    <row r="20" spans="1:900" ht="18" customHeight="1">
      <c r="A20" s="397" t="s">
        <v>83</v>
      </c>
      <c r="B20" s="404">
        <v>2112000</v>
      </c>
      <c r="C20" s="405">
        <v>5795610</v>
      </c>
      <c r="D20" s="405">
        <v>1960000</v>
      </c>
      <c r="E20" s="405">
        <v>2018500</v>
      </c>
      <c r="F20" s="405">
        <v>6042079.4000000004</v>
      </c>
      <c r="G20" s="170">
        <f t="shared" si="15"/>
        <v>2.9846938775510257E-2</v>
      </c>
      <c r="H20" s="360">
        <f t="shared" si="16"/>
        <v>-4.427083333333337E-2</v>
      </c>
      <c r="I20" s="360">
        <f t="shared" si="17"/>
        <v>4.2526912611442258E-2</v>
      </c>
      <c r="J20" s="62"/>
      <c r="K20" s="391"/>
      <c r="L20" s="395"/>
      <c r="AHN20" s="40"/>
      <c r="AHO20" s="40"/>
      <c r="AHP20" s="40"/>
    </row>
    <row r="21" spans="1:900" ht="18" customHeight="1">
      <c r="A21" s="407" t="s">
        <v>84</v>
      </c>
      <c r="B21" s="406">
        <f>ROUND(B20/B19,2)</f>
        <v>4000</v>
      </c>
      <c r="C21" s="408">
        <f t="shared" ref="C21:D21" si="18">ROUND(C20/C19,2)</f>
        <v>3996.97</v>
      </c>
      <c r="D21" s="408">
        <f t="shared" si="18"/>
        <v>4000</v>
      </c>
      <c r="E21" s="408">
        <f t="shared" ref="E21:F21" si="19">ROUND(E20/E19,2)</f>
        <v>3997.03</v>
      </c>
      <c r="F21" s="408">
        <f t="shared" si="19"/>
        <v>3993.44</v>
      </c>
      <c r="G21" s="176">
        <f t="shared" si="15"/>
        <v>-7.4249999999997929E-4</v>
      </c>
      <c r="H21" s="194">
        <f t="shared" si="16"/>
        <v>-7.4249999999997929E-4</v>
      </c>
      <c r="I21" s="194">
        <f t="shared" si="17"/>
        <v>-8.831690005178805E-4</v>
      </c>
      <c r="J21" s="62"/>
      <c r="K21" s="391"/>
      <c r="L21" s="395"/>
      <c r="AHN21" s="40"/>
      <c r="AHO21" s="40"/>
      <c r="AHP21" s="40"/>
    </row>
    <row r="22" spans="1:900" ht="26.25" customHeight="1">
      <c r="A22" s="14"/>
      <c r="B22" s="14"/>
      <c r="C22" s="14"/>
      <c r="D22" s="72"/>
      <c r="E22" s="72"/>
      <c r="F22" s="72"/>
    </row>
    <row r="23" spans="1:900" s="3" customFormat="1" ht="15" customHeight="1">
      <c r="A23" s="409" t="s">
        <v>358</v>
      </c>
      <c r="B23" s="61"/>
      <c r="C23" s="61"/>
      <c r="D23" s="61"/>
      <c r="E23" s="61"/>
      <c r="F23" s="61"/>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c r="IW23" s="73"/>
      <c r="IX23" s="73"/>
      <c r="IY23" s="73"/>
      <c r="IZ23" s="73"/>
      <c r="JA23" s="73"/>
      <c r="JB23" s="73"/>
      <c r="JC23" s="73"/>
      <c r="JD23" s="73"/>
      <c r="JE23" s="73"/>
      <c r="JF23" s="73"/>
      <c r="JG23" s="73"/>
      <c r="JH23" s="73"/>
      <c r="JI23" s="73"/>
      <c r="JJ23" s="73"/>
      <c r="JK23" s="73"/>
      <c r="JL23" s="73"/>
      <c r="JM23" s="73"/>
      <c r="JN23" s="73"/>
      <c r="JO23" s="73"/>
      <c r="JP23" s="73"/>
      <c r="JQ23" s="73"/>
      <c r="JR23" s="73"/>
      <c r="JS23" s="73"/>
      <c r="JT23" s="73"/>
      <c r="JU23" s="73"/>
      <c r="JV23" s="73"/>
      <c r="JW23" s="73"/>
      <c r="JX23" s="73"/>
      <c r="JY23" s="73"/>
      <c r="JZ23" s="73"/>
      <c r="KA23" s="73"/>
      <c r="KB23" s="73"/>
      <c r="KC23" s="73"/>
      <c r="KD23" s="73"/>
      <c r="KE23" s="73"/>
      <c r="KF23" s="73"/>
      <c r="KG23" s="73"/>
      <c r="KH23" s="73"/>
      <c r="KI23" s="73"/>
      <c r="KJ23" s="73"/>
      <c r="KK23" s="73"/>
      <c r="KL23" s="73"/>
      <c r="KM23" s="73"/>
      <c r="KN23" s="73"/>
      <c r="KO23" s="73"/>
      <c r="KP23" s="73"/>
      <c r="KQ23" s="73"/>
      <c r="KR23" s="73"/>
      <c r="KS23" s="73"/>
      <c r="KT23" s="73"/>
      <c r="KU23" s="73"/>
      <c r="KV23" s="73"/>
      <c r="KW23" s="73"/>
      <c r="KX23" s="73"/>
      <c r="KY23" s="73"/>
      <c r="KZ23" s="73"/>
      <c r="LA23" s="73"/>
      <c r="LB23" s="73"/>
      <c r="LC23" s="73"/>
      <c r="LD23" s="73"/>
      <c r="LE23" s="73"/>
      <c r="LF23" s="73"/>
      <c r="LG23" s="73"/>
      <c r="LH23" s="73"/>
      <c r="LI23" s="73"/>
      <c r="LJ23" s="73"/>
      <c r="LK23" s="73"/>
      <c r="LL23" s="73"/>
      <c r="LM23" s="73"/>
      <c r="LN23" s="73"/>
      <c r="LO23" s="73"/>
      <c r="LP23" s="73"/>
      <c r="LQ23" s="73"/>
      <c r="LR23" s="73"/>
      <c r="LS23" s="73"/>
      <c r="LT23" s="73"/>
      <c r="LU23" s="73"/>
      <c r="LV23" s="73"/>
      <c r="LW23" s="73"/>
      <c r="LX23" s="73"/>
      <c r="LY23" s="73"/>
      <c r="LZ23" s="73"/>
      <c r="MA23" s="73"/>
      <c r="MB23" s="73"/>
      <c r="MC23" s="73"/>
      <c r="MD23" s="73"/>
      <c r="ME23" s="73"/>
      <c r="MF23" s="73"/>
      <c r="MG23" s="73"/>
      <c r="MH23" s="73"/>
      <c r="MI23" s="73"/>
      <c r="MJ23" s="73"/>
      <c r="MK23" s="73"/>
      <c r="ML23" s="73"/>
      <c r="MM23" s="73"/>
      <c r="MN23" s="73"/>
      <c r="MO23" s="73"/>
      <c r="MP23" s="73"/>
      <c r="MQ23" s="73"/>
      <c r="MR23" s="73"/>
      <c r="MS23" s="73"/>
      <c r="MT23" s="73"/>
      <c r="MU23" s="73"/>
      <c r="MV23" s="73"/>
      <c r="MW23" s="73"/>
      <c r="MX23" s="73"/>
      <c r="MY23" s="73"/>
      <c r="MZ23" s="73"/>
      <c r="NA23" s="73"/>
      <c r="NB23" s="73"/>
      <c r="NC23" s="73"/>
      <c r="ND23" s="73"/>
      <c r="NE23" s="73"/>
      <c r="NF23" s="73"/>
      <c r="NG23" s="73"/>
      <c r="NH23" s="73"/>
      <c r="NI23" s="73"/>
      <c r="NJ23" s="73"/>
      <c r="NK23" s="73"/>
      <c r="NL23" s="73"/>
      <c r="NM23" s="73"/>
      <c r="NN23" s="73"/>
      <c r="NO23" s="73"/>
      <c r="NP23" s="73"/>
      <c r="NQ23" s="73"/>
      <c r="NR23" s="73"/>
      <c r="NS23" s="73"/>
      <c r="NT23" s="73"/>
      <c r="NU23" s="73"/>
      <c r="NV23" s="73"/>
      <c r="NW23" s="73"/>
      <c r="NX23" s="73"/>
      <c r="NY23" s="73"/>
      <c r="NZ23" s="73"/>
      <c r="OA23" s="73"/>
      <c r="OB23" s="73"/>
      <c r="OC23" s="73"/>
      <c r="OD23" s="73"/>
      <c r="OE23" s="73"/>
      <c r="OF23" s="73"/>
      <c r="OG23" s="73"/>
      <c r="OH23" s="73"/>
      <c r="OI23" s="73"/>
      <c r="OJ23" s="73"/>
      <c r="OK23" s="73"/>
      <c r="OL23" s="73"/>
      <c r="OM23" s="73"/>
      <c r="ON23" s="73"/>
      <c r="OO23" s="73"/>
      <c r="OP23" s="73"/>
      <c r="OQ23" s="73"/>
      <c r="OR23" s="73"/>
      <c r="OS23" s="73"/>
      <c r="OT23" s="73"/>
      <c r="OU23" s="73"/>
      <c r="OV23" s="73"/>
      <c r="OW23" s="73"/>
      <c r="OX23" s="73"/>
      <c r="OY23" s="73"/>
      <c r="OZ23" s="73"/>
      <c r="PA23" s="73"/>
      <c r="PB23" s="73"/>
      <c r="PC23" s="73"/>
      <c r="PD23" s="73"/>
      <c r="PE23" s="73"/>
      <c r="PF23" s="73"/>
      <c r="PG23" s="73"/>
      <c r="PH23" s="73"/>
      <c r="PI23" s="73"/>
      <c r="PJ23" s="73"/>
      <c r="PK23" s="73"/>
      <c r="PL23" s="73"/>
      <c r="PM23" s="73"/>
      <c r="PN23" s="73"/>
      <c r="PO23" s="73"/>
      <c r="PP23" s="73"/>
      <c r="PQ23" s="73"/>
      <c r="PR23" s="73"/>
      <c r="PS23" s="73"/>
      <c r="PT23" s="73"/>
      <c r="PU23" s="73"/>
      <c r="PV23" s="73"/>
      <c r="PW23" s="73"/>
      <c r="PX23" s="73"/>
      <c r="PY23" s="73"/>
      <c r="PZ23" s="73"/>
      <c r="QA23" s="73"/>
      <c r="QB23" s="73"/>
      <c r="QC23" s="73"/>
      <c r="QD23" s="73"/>
      <c r="QE23" s="73"/>
      <c r="QF23" s="73"/>
      <c r="QG23" s="73"/>
      <c r="QH23" s="73"/>
      <c r="QI23" s="73"/>
      <c r="QJ23" s="73"/>
      <c r="QK23" s="73"/>
      <c r="QL23" s="73"/>
      <c r="QM23" s="73"/>
      <c r="QN23" s="73"/>
      <c r="QO23" s="73"/>
      <c r="QP23" s="73"/>
      <c r="QQ23" s="73"/>
      <c r="QR23" s="73"/>
      <c r="QS23" s="73"/>
      <c r="QT23" s="73"/>
      <c r="QU23" s="73"/>
      <c r="QV23" s="73"/>
      <c r="QW23" s="73"/>
      <c r="QX23" s="73"/>
      <c r="QY23" s="73"/>
      <c r="QZ23" s="73"/>
      <c r="RA23" s="73"/>
      <c r="RB23" s="73"/>
      <c r="RC23" s="73"/>
      <c r="RD23" s="73"/>
      <c r="RE23" s="73"/>
      <c r="RF23" s="73"/>
      <c r="RG23" s="73"/>
      <c r="RH23" s="73"/>
      <c r="RI23" s="73"/>
      <c r="RJ23" s="73"/>
      <c r="RK23" s="73"/>
      <c r="RL23" s="73"/>
      <c r="RM23" s="73"/>
      <c r="RN23" s="73"/>
      <c r="RO23" s="73"/>
      <c r="RP23" s="73"/>
      <c r="RQ23" s="73"/>
      <c r="RR23" s="73"/>
      <c r="RS23" s="73"/>
      <c r="RT23" s="73"/>
      <c r="RU23" s="73"/>
      <c r="RV23" s="73"/>
      <c r="RW23" s="73"/>
      <c r="RX23" s="73"/>
      <c r="RY23" s="73"/>
      <c r="RZ23" s="73"/>
      <c r="SA23" s="73"/>
      <c r="SB23" s="73"/>
      <c r="SC23" s="73"/>
      <c r="SD23" s="73"/>
      <c r="SE23" s="73"/>
      <c r="SF23" s="73"/>
      <c r="SG23" s="73"/>
      <c r="SH23" s="73"/>
      <c r="SI23" s="73"/>
      <c r="SJ23" s="73"/>
      <c r="SK23" s="73"/>
      <c r="SL23" s="73"/>
      <c r="SM23" s="73"/>
      <c r="SN23" s="73"/>
      <c r="SO23" s="73"/>
      <c r="SP23" s="73"/>
      <c r="SQ23" s="73"/>
      <c r="SR23" s="73"/>
      <c r="SS23" s="73"/>
      <c r="ST23" s="73"/>
      <c r="SU23" s="73"/>
      <c r="SV23" s="73"/>
      <c r="SW23" s="73"/>
      <c r="SX23" s="73"/>
      <c r="SY23" s="73"/>
      <c r="SZ23" s="73"/>
      <c r="TA23" s="73"/>
      <c r="TB23" s="73"/>
      <c r="TC23" s="73"/>
      <c r="TD23" s="73"/>
      <c r="TE23" s="73"/>
      <c r="TF23" s="73"/>
      <c r="TG23" s="73"/>
      <c r="TH23" s="73"/>
      <c r="TI23" s="73"/>
      <c r="TJ23" s="73"/>
      <c r="TK23" s="73"/>
      <c r="TL23" s="73"/>
      <c r="TM23" s="73"/>
      <c r="TN23" s="73"/>
      <c r="TO23" s="73"/>
      <c r="TP23" s="73"/>
      <c r="TQ23" s="73"/>
      <c r="TR23" s="73"/>
      <c r="TS23" s="73"/>
      <c r="TT23" s="73"/>
      <c r="TU23" s="73"/>
      <c r="TV23" s="73"/>
      <c r="TW23" s="73"/>
      <c r="TX23" s="73"/>
      <c r="TY23" s="73"/>
      <c r="TZ23" s="73"/>
      <c r="UA23" s="73"/>
      <c r="UB23" s="73"/>
      <c r="UC23" s="73"/>
      <c r="UD23" s="73"/>
      <c r="UE23" s="73"/>
      <c r="UF23" s="73"/>
      <c r="UG23" s="73"/>
      <c r="UH23" s="73"/>
      <c r="UI23" s="73"/>
      <c r="UJ23" s="73"/>
      <c r="UK23" s="73"/>
      <c r="UL23" s="73"/>
      <c r="UM23" s="73"/>
      <c r="UN23" s="73"/>
      <c r="UO23" s="73"/>
      <c r="UP23" s="73"/>
      <c r="UQ23" s="73"/>
      <c r="UR23" s="73"/>
      <c r="US23" s="73"/>
      <c r="UT23" s="73"/>
      <c r="UU23" s="73"/>
      <c r="UV23" s="73"/>
      <c r="UW23" s="73"/>
      <c r="UX23" s="73"/>
      <c r="UY23" s="73"/>
      <c r="UZ23" s="73"/>
      <c r="VA23" s="73"/>
      <c r="VB23" s="73"/>
      <c r="VC23" s="73"/>
      <c r="VD23" s="73"/>
      <c r="VE23" s="73"/>
      <c r="VF23" s="73"/>
      <c r="VG23" s="73"/>
      <c r="VH23" s="73"/>
      <c r="VI23" s="73"/>
      <c r="VJ23" s="73"/>
      <c r="VK23" s="73"/>
      <c r="VL23" s="73"/>
      <c r="VM23" s="73"/>
      <c r="VN23" s="73"/>
      <c r="VO23" s="73"/>
      <c r="VP23" s="73"/>
      <c r="VQ23" s="73"/>
      <c r="VR23" s="73"/>
      <c r="VS23" s="73"/>
      <c r="VT23" s="73"/>
      <c r="VU23" s="73"/>
      <c r="VV23" s="73"/>
      <c r="VW23" s="73"/>
      <c r="VX23" s="73"/>
      <c r="VY23" s="73"/>
      <c r="VZ23" s="73"/>
      <c r="WA23" s="73"/>
      <c r="WB23" s="73"/>
      <c r="WC23" s="73"/>
      <c r="WD23" s="73"/>
      <c r="WE23" s="73"/>
      <c r="WF23" s="73"/>
      <c r="WG23" s="73"/>
      <c r="WH23" s="73"/>
      <c r="WI23" s="73"/>
      <c r="WJ23" s="73"/>
      <c r="WK23" s="73"/>
      <c r="WL23" s="73"/>
      <c r="WM23" s="73"/>
      <c r="WN23" s="73"/>
      <c r="WO23" s="73"/>
      <c r="WP23" s="73"/>
      <c r="WQ23" s="73"/>
      <c r="WR23" s="73"/>
      <c r="WS23" s="73"/>
      <c r="WT23" s="73"/>
      <c r="WU23" s="73"/>
      <c r="WV23" s="73"/>
      <c r="WW23" s="73"/>
      <c r="WX23" s="73"/>
      <c r="WY23" s="73"/>
      <c r="WZ23" s="73"/>
      <c r="XA23" s="73"/>
      <c r="XB23" s="73"/>
      <c r="XC23" s="73"/>
      <c r="XD23" s="73"/>
      <c r="XE23" s="73"/>
      <c r="XF23" s="73"/>
      <c r="XG23" s="73"/>
      <c r="XH23" s="73"/>
      <c r="XI23" s="73"/>
      <c r="XJ23" s="73"/>
      <c r="XK23" s="73"/>
      <c r="XL23" s="73"/>
      <c r="XM23" s="73"/>
      <c r="XN23" s="73"/>
      <c r="XO23" s="73"/>
      <c r="XP23" s="73"/>
      <c r="XQ23" s="73"/>
      <c r="XR23" s="73"/>
      <c r="XS23" s="73"/>
      <c r="XT23" s="73"/>
      <c r="XU23" s="73"/>
      <c r="XV23" s="73"/>
      <c r="XW23" s="73"/>
      <c r="XX23" s="73"/>
      <c r="XY23" s="73"/>
      <c r="XZ23" s="73"/>
      <c r="YA23" s="73"/>
      <c r="YB23" s="73"/>
      <c r="YC23" s="73"/>
      <c r="YD23" s="73"/>
      <c r="YE23" s="73"/>
      <c r="YF23" s="73"/>
      <c r="YG23" s="73"/>
      <c r="YH23" s="73"/>
      <c r="YI23" s="73"/>
      <c r="YJ23" s="73"/>
      <c r="YK23" s="73"/>
      <c r="YL23" s="73"/>
      <c r="YM23" s="73"/>
      <c r="YN23" s="73"/>
      <c r="YO23" s="73"/>
      <c r="YP23" s="73"/>
      <c r="YQ23" s="73"/>
      <c r="YR23" s="73"/>
      <c r="YS23" s="73"/>
      <c r="YT23" s="73"/>
      <c r="YU23" s="73"/>
      <c r="YV23" s="73"/>
      <c r="YW23" s="73"/>
      <c r="YX23" s="73"/>
      <c r="YY23" s="73"/>
      <c r="YZ23" s="73"/>
      <c r="ZA23" s="73"/>
      <c r="ZB23" s="73"/>
      <c r="ZC23" s="73"/>
      <c r="ZD23" s="73"/>
      <c r="ZE23" s="73"/>
      <c r="ZF23" s="73"/>
      <c r="ZG23" s="73"/>
      <c r="ZH23" s="73"/>
      <c r="ZI23" s="73"/>
      <c r="ZJ23" s="73"/>
      <c r="ZK23" s="73"/>
      <c r="ZL23" s="73"/>
      <c r="ZM23" s="73"/>
      <c r="ZN23" s="73"/>
      <c r="ZO23" s="73"/>
      <c r="ZP23" s="73"/>
      <c r="ZQ23" s="73"/>
      <c r="ZR23" s="73"/>
      <c r="ZS23" s="73"/>
      <c r="ZT23" s="73"/>
      <c r="ZU23" s="73"/>
      <c r="ZV23" s="73"/>
      <c r="ZW23" s="73"/>
      <c r="ZX23" s="73"/>
      <c r="ZY23" s="73"/>
      <c r="ZZ23" s="73"/>
      <c r="AAA23" s="73"/>
      <c r="AAB23" s="73"/>
      <c r="AAC23" s="73"/>
      <c r="AAD23" s="73"/>
      <c r="AAE23" s="73"/>
      <c r="AAF23" s="73"/>
      <c r="AAG23" s="73"/>
      <c r="AAH23" s="73"/>
      <c r="AAI23" s="73"/>
      <c r="AAJ23" s="73"/>
      <c r="AAK23" s="73"/>
      <c r="AAL23" s="73"/>
      <c r="AAM23" s="73"/>
      <c r="AAN23" s="73"/>
      <c r="AAO23" s="73"/>
      <c r="AAP23" s="73"/>
      <c r="AAQ23" s="73"/>
      <c r="AAR23" s="73"/>
      <c r="AAS23" s="73"/>
      <c r="AAT23" s="73"/>
      <c r="AAU23" s="73"/>
      <c r="AAV23" s="73"/>
      <c r="AAW23" s="73"/>
      <c r="AAX23" s="73"/>
      <c r="AAY23" s="73"/>
      <c r="AAZ23" s="73"/>
      <c r="ABA23" s="73"/>
      <c r="ABB23" s="73"/>
      <c r="ABC23" s="73"/>
      <c r="ABD23" s="73"/>
      <c r="ABE23" s="73"/>
      <c r="ABF23" s="73"/>
      <c r="ABG23" s="73"/>
      <c r="ABH23" s="73"/>
      <c r="ABI23" s="73"/>
      <c r="ABJ23" s="73"/>
      <c r="ABK23" s="73"/>
      <c r="ABL23" s="73"/>
      <c r="ABM23" s="73"/>
      <c r="ABN23" s="73"/>
      <c r="ABO23" s="73"/>
      <c r="ABP23" s="73"/>
      <c r="ABQ23" s="73"/>
      <c r="ABR23" s="73"/>
      <c r="ABS23" s="73"/>
      <c r="ABT23" s="73"/>
      <c r="ABU23" s="73"/>
      <c r="ABV23" s="73"/>
      <c r="ABW23" s="73"/>
      <c r="ABX23" s="73"/>
      <c r="ABY23" s="73"/>
      <c r="ABZ23" s="73"/>
      <c r="ACA23" s="73"/>
      <c r="ACB23" s="73"/>
      <c r="ACC23" s="73"/>
      <c r="ACD23" s="73"/>
      <c r="ACE23" s="73"/>
      <c r="ACF23" s="73"/>
      <c r="ACG23" s="73"/>
      <c r="ACH23" s="73"/>
      <c r="ACI23" s="73"/>
      <c r="ACJ23" s="73"/>
      <c r="ACK23" s="73"/>
      <c r="ACL23" s="73"/>
      <c r="ACM23" s="73"/>
      <c r="ACN23" s="73"/>
      <c r="ACO23" s="73"/>
      <c r="ACP23" s="73"/>
      <c r="ACQ23" s="73"/>
      <c r="ACR23" s="73"/>
      <c r="ACS23" s="73"/>
      <c r="ACT23" s="73"/>
      <c r="ACU23" s="73"/>
      <c r="ACV23" s="73"/>
      <c r="ACW23" s="73"/>
      <c r="ACX23" s="73"/>
      <c r="ACY23" s="73"/>
      <c r="ACZ23" s="73"/>
      <c r="ADA23" s="73"/>
      <c r="ADB23" s="73"/>
      <c r="ADC23" s="73"/>
      <c r="ADD23" s="73"/>
      <c r="ADE23" s="73"/>
      <c r="ADF23" s="73"/>
      <c r="ADG23" s="73"/>
      <c r="ADH23" s="73"/>
      <c r="ADI23" s="73"/>
      <c r="ADJ23" s="73"/>
      <c r="ADK23" s="73"/>
      <c r="ADL23" s="73"/>
      <c r="ADM23" s="73"/>
      <c r="ADN23" s="73"/>
      <c r="ADO23" s="73"/>
      <c r="ADP23" s="73"/>
      <c r="ADQ23" s="73"/>
      <c r="ADR23" s="73"/>
      <c r="ADS23" s="73"/>
      <c r="ADT23" s="73"/>
      <c r="ADU23" s="73"/>
      <c r="ADV23" s="73"/>
      <c r="ADW23" s="73"/>
      <c r="ADX23" s="73"/>
      <c r="ADY23" s="73"/>
      <c r="ADZ23" s="73"/>
      <c r="AEA23" s="73"/>
      <c r="AEB23" s="73"/>
      <c r="AEC23" s="73"/>
      <c r="AED23" s="73"/>
      <c r="AEE23" s="73"/>
      <c r="AEF23" s="73"/>
      <c r="AEG23" s="73"/>
      <c r="AEH23" s="73"/>
      <c r="AEI23" s="73"/>
      <c r="AEJ23" s="73"/>
      <c r="AEK23" s="73"/>
      <c r="AEL23" s="73"/>
      <c r="AEM23" s="73"/>
      <c r="AEN23" s="73"/>
      <c r="AEO23" s="73"/>
      <c r="AEP23" s="73"/>
      <c r="AEQ23" s="73"/>
      <c r="AER23" s="73"/>
      <c r="AES23" s="73"/>
      <c r="AET23" s="73"/>
      <c r="AEU23" s="73"/>
      <c r="AEV23" s="73"/>
      <c r="AEW23" s="73"/>
      <c r="AEX23" s="73"/>
      <c r="AEY23" s="73"/>
      <c r="AEZ23" s="73"/>
      <c r="AFA23" s="73"/>
      <c r="AFB23" s="73"/>
      <c r="AFC23" s="73"/>
      <c r="AFD23" s="73"/>
      <c r="AFE23" s="73"/>
      <c r="AFF23" s="73"/>
      <c r="AFG23" s="73"/>
      <c r="AFH23" s="73"/>
      <c r="AFI23" s="73"/>
      <c r="AFJ23" s="73"/>
      <c r="AFK23" s="73"/>
      <c r="AFL23" s="73"/>
      <c r="AFM23" s="73"/>
      <c r="AFN23" s="73"/>
      <c r="AFO23" s="73"/>
      <c r="AFP23" s="73"/>
      <c r="AFQ23" s="73"/>
      <c r="AFR23" s="73"/>
      <c r="AFS23" s="73"/>
      <c r="AFT23" s="73"/>
      <c r="AFU23" s="73"/>
      <c r="AFV23" s="73"/>
      <c r="AFW23" s="73"/>
      <c r="AFX23" s="73"/>
      <c r="AFY23" s="73"/>
      <c r="AFZ23" s="73"/>
      <c r="AGA23" s="73"/>
      <c r="AGB23" s="73"/>
      <c r="AGC23" s="73"/>
      <c r="AGD23" s="73"/>
      <c r="AGE23" s="73"/>
      <c r="AGF23" s="73"/>
      <c r="AGG23" s="73"/>
      <c r="AGH23" s="73"/>
      <c r="AGI23" s="73"/>
      <c r="AGJ23" s="73"/>
      <c r="AGK23" s="73"/>
      <c r="AGL23" s="73"/>
      <c r="AGM23" s="73"/>
      <c r="AGN23" s="73"/>
      <c r="AGO23" s="73"/>
      <c r="AGP23" s="73"/>
      <c r="AGQ23" s="73"/>
      <c r="AGR23" s="73"/>
      <c r="AGS23" s="73"/>
      <c r="AGT23" s="73"/>
      <c r="AGU23" s="73"/>
      <c r="AGV23" s="73"/>
      <c r="AGW23" s="73"/>
      <c r="AGX23" s="73"/>
      <c r="AGY23" s="73"/>
      <c r="AGZ23" s="73"/>
      <c r="AHA23" s="73"/>
      <c r="AHB23" s="73"/>
      <c r="AHC23" s="73"/>
      <c r="AHD23" s="73"/>
      <c r="AHE23" s="73"/>
      <c r="AHF23" s="73"/>
      <c r="AHG23" s="73"/>
      <c r="AHH23" s="73"/>
      <c r="AHI23" s="73"/>
      <c r="AHJ23" s="73"/>
      <c r="AHK23" s="73"/>
      <c r="AHL23" s="73"/>
      <c r="AHM23" s="73"/>
    </row>
    <row r="24" spans="1:900" ht="21.75" customHeight="1">
      <c r="A24" s="643" t="s">
        <v>15</v>
      </c>
      <c r="B24" s="732" t="s">
        <v>89</v>
      </c>
      <c r="C24" s="645"/>
      <c r="D24" s="645"/>
      <c r="E24" s="645"/>
      <c r="F24" s="645"/>
      <c r="G24" s="645"/>
      <c r="H24" s="645"/>
      <c r="I24" s="646"/>
    </row>
    <row r="25" spans="1:900" ht="18" customHeight="1">
      <c r="A25" s="679"/>
      <c r="B25" s="772" t="s">
        <v>131</v>
      </c>
      <c r="C25" s="773"/>
      <c r="D25" s="776" t="s">
        <v>39</v>
      </c>
      <c r="E25" s="777"/>
      <c r="F25" s="777"/>
      <c r="G25" s="777"/>
      <c r="H25" s="777"/>
      <c r="I25" s="778"/>
    </row>
    <row r="26" spans="1:900" ht="23.45" customHeight="1">
      <c r="A26" s="679"/>
      <c r="B26" s="774"/>
      <c r="C26" s="775"/>
      <c r="D26" s="642" t="s">
        <v>90</v>
      </c>
      <c r="E26" s="642"/>
      <c r="F26" s="732" t="s">
        <v>91</v>
      </c>
      <c r="G26" s="645"/>
      <c r="H26" s="732" t="s">
        <v>92</v>
      </c>
      <c r="I26" s="646"/>
    </row>
    <row r="27" spans="1:900" ht="33.6" customHeight="1">
      <c r="A27" s="679"/>
      <c r="B27" s="557" t="s">
        <v>93</v>
      </c>
      <c r="C27" s="557" t="s">
        <v>347</v>
      </c>
      <c r="D27" s="557" t="s">
        <v>93</v>
      </c>
      <c r="E27" s="557" t="s">
        <v>347</v>
      </c>
      <c r="F27" s="557" t="s">
        <v>85</v>
      </c>
      <c r="G27" s="557" t="s">
        <v>347</v>
      </c>
      <c r="H27" s="557" t="s">
        <v>93</v>
      </c>
      <c r="I27" s="557" t="s">
        <v>347</v>
      </c>
      <c r="J27" s="74"/>
    </row>
    <row r="28" spans="1:900" ht="15" customHeight="1">
      <c r="A28" s="644"/>
      <c r="B28" s="639" t="str">
        <f>'Tab 9 (19) i 10 (20)'!B13:D13</f>
        <v>III KWARTAŁ 2021 R.</v>
      </c>
      <c r="C28" s="641"/>
      <c r="D28" s="641"/>
      <c r="E28" s="641"/>
      <c r="F28" s="641"/>
      <c r="G28" s="641"/>
      <c r="H28" s="641"/>
      <c r="I28" s="640"/>
      <c r="J28" s="74"/>
    </row>
    <row r="29" spans="1:900" ht="19.5" customHeight="1">
      <c r="A29" s="220" t="s">
        <v>73</v>
      </c>
      <c r="B29" s="410">
        <f t="shared" ref="B29:I29" si="20">SUM(B30:B45)</f>
        <v>11768</v>
      </c>
      <c r="C29" s="411">
        <f t="shared" si="20"/>
        <v>47059159.989999995</v>
      </c>
      <c r="D29" s="412">
        <f t="shared" si="20"/>
        <v>10343</v>
      </c>
      <c r="E29" s="413">
        <f t="shared" si="20"/>
        <v>41360659.989999995</v>
      </c>
      <c r="F29" s="412">
        <f t="shared" si="20"/>
        <v>920</v>
      </c>
      <c r="G29" s="413">
        <f t="shared" si="20"/>
        <v>3680000</v>
      </c>
      <c r="H29" s="412">
        <f t="shared" si="20"/>
        <v>505</v>
      </c>
      <c r="I29" s="413">
        <f t="shared" si="20"/>
        <v>2018500</v>
      </c>
      <c r="K29" s="66"/>
    </row>
    <row r="30" spans="1:900" ht="18.75" customHeight="1">
      <c r="A30" s="221" t="s">
        <v>46</v>
      </c>
      <c r="B30" s="414">
        <f>D30+F30+H30</f>
        <v>410</v>
      </c>
      <c r="C30" s="415">
        <f>E30+G30+I30</f>
        <v>1640000</v>
      </c>
      <c r="D30" s="416">
        <v>362</v>
      </c>
      <c r="E30" s="417">
        <v>1448000</v>
      </c>
      <c r="F30" s="418">
        <v>31</v>
      </c>
      <c r="G30" s="417">
        <v>124000</v>
      </c>
      <c r="H30" s="418">
        <v>17</v>
      </c>
      <c r="I30" s="417">
        <v>68000</v>
      </c>
      <c r="J30" s="66"/>
    </row>
    <row r="31" spans="1:900" ht="18.75" customHeight="1">
      <c r="A31" s="221" t="s">
        <v>47</v>
      </c>
      <c r="B31" s="414">
        <f t="shared" ref="B31:C45" si="21">D31+F31+H31</f>
        <v>801</v>
      </c>
      <c r="C31" s="415">
        <f t="shared" si="21"/>
        <v>3199987.6</v>
      </c>
      <c r="D31" s="416">
        <v>727</v>
      </c>
      <c r="E31" s="417">
        <v>2903987.6</v>
      </c>
      <c r="F31" s="418">
        <v>43</v>
      </c>
      <c r="G31" s="417">
        <v>172000</v>
      </c>
      <c r="H31" s="418">
        <v>31</v>
      </c>
      <c r="I31" s="417">
        <v>124000</v>
      </c>
    </row>
    <row r="32" spans="1:900" ht="18.75" customHeight="1">
      <c r="A32" s="221" t="s">
        <v>48</v>
      </c>
      <c r="B32" s="414">
        <f t="shared" si="21"/>
        <v>1624</v>
      </c>
      <c r="C32" s="415">
        <f t="shared" si="21"/>
        <v>6492000</v>
      </c>
      <c r="D32" s="416">
        <v>1446</v>
      </c>
      <c r="E32" s="417">
        <v>5780000</v>
      </c>
      <c r="F32" s="418">
        <v>113</v>
      </c>
      <c r="G32" s="417">
        <v>452000</v>
      </c>
      <c r="H32" s="418">
        <v>65</v>
      </c>
      <c r="I32" s="417">
        <v>260000</v>
      </c>
    </row>
    <row r="33" spans="1:9" ht="18.75" customHeight="1">
      <c r="A33" s="221" t="s">
        <v>49</v>
      </c>
      <c r="B33" s="414">
        <f t="shared" si="21"/>
        <v>135</v>
      </c>
      <c r="C33" s="415">
        <f t="shared" si="21"/>
        <v>540000</v>
      </c>
      <c r="D33" s="416">
        <v>120</v>
      </c>
      <c r="E33" s="417">
        <v>480000</v>
      </c>
      <c r="F33" s="418">
        <v>11</v>
      </c>
      <c r="G33" s="417">
        <v>44000</v>
      </c>
      <c r="H33" s="418">
        <v>4</v>
      </c>
      <c r="I33" s="417">
        <v>16000</v>
      </c>
    </row>
    <row r="34" spans="1:9" ht="18.75" customHeight="1">
      <c r="A34" s="221" t="s">
        <v>50</v>
      </c>
      <c r="B34" s="414">
        <f t="shared" si="21"/>
        <v>1026</v>
      </c>
      <c r="C34" s="415">
        <f t="shared" si="21"/>
        <v>4102499.99</v>
      </c>
      <c r="D34" s="416">
        <v>916</v>
      </c>
      <c r="E34" s="417">
        <v>3663999.99</v>
      </c>
      <c r="F34" s="418">
        <v>80</v>
      </c>
      <c r="G34" s="417">
        <v>320000</v>
      </c>
      <c r="H34" s="418">
        <v>30</v>
      </c>
      <c r="I34" s="417">
        <v>118500</v>
      </c>
    </row>
    <row r="35" spans="1:9" ht="18.75" customHeight="1">
      <c r="A35" s="221" t="s">
        <v>51</v>
      </c>
      <c r="B35" s="414">
        <f t="shared" si="21"/>
        <v>871</v>
      </c>
      <c r="C35" s="415">
        <f t="shared" si="21"/>
        <v>3483510</v>
      </c>
      <c r="D35" s="416">
        <v>728</v>
      </c>
      <c r="E35" s="417">
        <v>2911510</v>
      </c>
      <c r="F35" s="418">
        <v>87</v>
      </c>
      <c r="G35" s="417">
        <v>348000</v>
      </c>
      <c r="H35" s="418">
        <v>56</v>
      </c>
      <c r="I35" s="417">
        <v>224000</v>
      </c>
    </row>
    <row r="36" spans="1:9" ht="18.75" customHeight="1">
      <c r="A36" s="221" t="s">
        <v>52</v>
      </c>
      <c r="B36" s="414">
        <f t="shared" si="21"/>
        <v>1883</v>
      </c>
      <c r="C36" s="415">
        <f t="shared" si="21"/>
        <v>7532000</v>
      </c>
      <c r="D36" s="416">
        <v>1646</v>
      </c>
      <c r="E36" s="417">
        <v>6584000</v>
      </c>
      <c r="F36" s="418">
        <v>159</v>
      </c>
      <c r="G36" s="417">
        <v>636000</v>
      </c>
      <c r="H36" s="418">
        <v>78</v>
      </c>
      <c r="I36" s="417">
        <v>312000</v>
      </c>
    </row>
    <row r="37" spans="1:9" ht="18.75" customHeight="1">
      <c r="A37" s="221" t="s">
        <v>53</v>
      </c>
      <c r="B37" s="414">
        <f t="shared" si="21"/>
        <v>239</v>
      </c>
      <c r="C37" s="415">
        <f t="shared" si="21"/>
        <v>956000</v>
      </c>
      <c r="D37" s="416">
        <v>202</v>
      </c>
      <c r="E37" s="417">
        <v>808000</v>
      </c>
      <c r="F37" s="418">
        <v>33</v>
      </c>
      <c r="G37" s="417">
        <v>132000</v>
      </c>
      <c r="H37" s="418">
        <v>4</v>
      </c>
      <c r="I37" s="417">
        <v>16000</v>
      </c>
    </row>
    <row r="38" spans="1:9" ht="18.75" customHeight="1">
      <c r="A38" s="221" t="s">
        <v>54</v>
      </c>
      <c r="B38" s="414">
        <f t="shared" si="21"/>
        <v>725</v>
      </c>
      <c r="C38" s="415">
        <f t="shared" si="21"/>
        <v>2898505.6</v>
      </c>
      <c r="D38" s="416">
        <v>626</v>
      </c>
      <c r="E38" s="417">
        <v>2502505.6</v>
      </c>
      <c r="F38" s="418">
        <v>69</v>
      </c>
      <c r="G38" s="417">
        <v>276000</v>
      </c>
      <c r="H38" s="418">
        <v>30</v>
      </c>
      <c r="I38" s="417">
        <v>120000</v>
      </c>
    </row>
    <row r="39" spans="1:9" ht="18.75" customHeight="1">
      <c r="A39" s="221" t="s">
        <v>55</v>
      </c>
      <c r="B39" s="414">
        <f t="shared" si="21"/>
        <v>951</v>
      </c>
      <c r="C39" s="415">
        <f t="shared" si="21"/>
        <v>3804000</v>
      </c>
      <c r="D39" s="416">
        <v>822</v>
      </c>
      <c r="E39" s="417">
        <v>3288000</v>
      </c>
      <c r="F39" s="418">
        <v>72</v>
      </c>
      <c r="G39" s="417">
        <v>288000</v>
      </c>
      <c r="H39" s="418">
        <v>57</v>
      </c>
      <c r="I39" s="417">
        <v>228000</v>
      </c>
    </row>
    <row r="40" spans="1:9" ht="18.75" customHeight="1">
      <c r="A40" s="221" t="s">
        <v>56</v>
      </c>
      <c r="B40" s="414">
        <f t="shared" si="21"/>
        <v>346</v>
      </c>
      <c r="C40" s="415">
        <f t="shared" si="21"/>
        <v>1384000</v>
      </c>
      <c r="D40" s="416">
        <v>305</v>
      </c>
      <c r="E40" s="417">
        <v>1220000</v>
      </c>
      <c r="F40" s="418">
        <v>20</v>
      </c>
      <c r="G40" s="417">
        <v>80000</v>
      </c>
      <c r="H40" s="418">
        <v>21</v>
      </c>
      <c r="I40" s="417">
        <v>84000</v>
      </c>
    </row>
    <row r="41" spans="1:9" ht="18.75" customHeight="1">
      <c r="A41" s="221" t="s">
        <v>57</v>
      </c>
      <c r="B41" s="414">
        <f t="shared" si="21"/>
        <v>262</v>
      </c>
      <c r="C41" s="415">
        <f t="shared" si="21"/>
        <v>1048000</v>
      </c>
      <c r="D41" s="416">
        <v>225</v>
      </c>
      <c r="E41" s="417">
        <v>900000</v>
      </c>
      <c r="F41" s="418">
        <v>25</v>
      </c>
      <c r="G41" s="417">
        <v>100000</v>
      </c>
      <c r="H41" s="418">
        <v>12</v>
      </c>
      <c r="I41" s="417">
        <v>48000</v>
      </c>
    </row>
    <row r="42" spans="1:9" ht="18.75" customHeight="1">
      <c r="A42" s="221" t="s">
        <v>58</v>
      </c>
      <c r="B42" s="414">
        <f t="shared" si="21"/>
        <v>621</v>
      </c>
      <c r="C42" s="415">
        <f t="shared" si="21"/>
        <v>2484000</v>
      </c>
      <c r="D42" s="416">
        <v>557</v>
      </c>
      <c r="E42" s="417">
        <v>2228000</v>
      </c>
      <c r="F42" s="418">
        <v>44</v>
      </c>
      <c r="G42" s="417">
        <v>176000</v>
      </c>
      <c r="H42" s="418">
        <v>20</v>
      </c>
      <c r="I42" s="417">
        <v>80000</v>
      </c>
    </row>
    <row r="43" spans="1:9" ht="18.75" customHeight="1">
      <c r="A43" s="221" t="s">
        <v>59</v>
      </c>
      <c r="B43" s="414">
        <f t="shared" si="21"/>
        <v>491</v>
      </c>
      <c r="C43" s="415">
        <f t="shared" si="21"/>
        <v>1962656.8</v>
      </c>
      <c r="D43" s="416">
        <v>429</v>
      </c>
      <c r="E43" s="417">
        <v>1714656.8</v>
      </c>
      <c r="F43" s="418">
        <v>42</v>
      </c>
      <c r="G43" s="417">
        <v>168000</v>
      </c>
      <c r="H43" s="418">
        <v>20</v>
      </c>
      <c r="I43" s="417">
        <v>80000</v>
      </c>
    </row>
    <row r="44" spans="1:9" ht="18.75" customHeight="1">
      <c r="A44" s="221" t="s">
        <v>60</v>
      </c>
      <c r="B44" s="414">
        <f t="shared" si="21"/>
        <v>1085</v>
      </c>
      <c r="C44" s="415">
        <f t="shared" si="21"/>
        <v>4340000</v>
      </c>
      <c r="D44" s="416">
        <v>967</v>
      </c>
      <c r="E44" s="417">
        <v>3868000</v>
      </c>
      <c r="F44" s="418">
        <v>72</v>
      </c>
      <c r="G44" s="417">
        <v>288000</v>
      </c>
      <c r="H44" s="418">
        <v>46</v>
      </c>
      <c r="I44" s="417">
        <v>184000</v>
      </c>
    </row>
    <row r="45" spans="1:9" ht="18.75" customHeight="1">
      <c r="A45" s="222" t="s">
        <v>61</v>
      </c>
      <c r="B45" s="419">
        <f t="shared" si="21"/>
        <v>298</v>
      </c>
      <c r="C45" s="420">
        <f t="shared" si="21"/>
        <v>1192000</v>
      </c>
      <c r="D45" s="421">
        <v>265</v>
      </c>
      <c r="E45" s="367">
        <v>1060000</v>
      </c>
      <c r="F45" s="422">
        <v>19</v>
      </c>
      <c r="G45" s="367">
        <v>76000</v>
      </c>
      <c r="H45" s="422">
        <v>14</v>
      </c>
      <c r="I45" s="367">
        <v>56000</v>
      </c>
    </row>
    <row r="46" spans="1:9">
      <c r="D46" s="18"/>
      <c r="E46" s="18"/>
      <c r="F46" s="18"/>
    </row>
  </sheetData>
  <mergeCells count="25">
    <mergeCell ref="A6:I6"/>
    <mergeCell ref="A10:I10"/>
    <mergeCell ref="A14:I14"/>
    <mergeCell ref="A18:I18"/>
    <mergeCell ref="A1:I1"/>
    <mergeCell ref="A2:F2"/>
    <mergeCell ref="A3:A5"/>
    <mergeCell ref="B3:C3"/>
    <mergeCell ref="B4:B5"/>
    <mergeCell ref="C4:C5"/>
    <mergeCell ref="D4:D5"/>
    <mergeCell ref="J4:J5"/>
    <mergeCell ref="K4:K5"/>
    <mergeCell ref="E4:E5"/>
    <mergeCell ref="F4:F5"/>
    <mergeCell ref="D3:I3"/>
    <mergeCell ref="G4:I4"/>
    <mergeCell ref="B28:I28"/>
    <mergeCell ref="A24:A28"/>
    <mergeCell ref="B24:I24"/>
    <mergeCell ref="B25:C26"/>
    <mergeCell ref="D25:I25"/>
    <mergeCell ref="D26:E26"/>
    <mergeCell ref="F26:G26"/>
    <mergeCell ref="H26:I26"/>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O123"/>
  <sheetViews>
    <sheetView showGridLines="0" view="pageBreakPreview" zoomScale="90" zoomScaleNormal="100" zoomScaleSheetLayoutView="90" workbookViewId="0">
      <selection activeCell="B6" sqref="B6:B7"/>
    </sheetView>
  </sheetViews>
  <sheetFormatPr defaultColWidth="8" defaultRowHeight="15"/>
  <cols>
    <col min="1" max="1" width="28.125" style="75" customWidth="1"/>
    <col min="2" max="6" width="12.375" style="75" customWidth="1"/>
    <col min="7" max="7" width="8.75" style="75" customWidth="1"/>
    <col min="8" max="8" width="9.25" style="75" customWidth="1"/>
    <col min="9" max="9" width="12.625" style="75" customWidth="1"/>
    <col min="10" max="16383" width="8" style="75"/>
    <col min="16384" max="16384" width="0.75" style="75" customWidth="1"/>
  </cols>
  <sheetData>
    <row r="1" spans="1:14" ht="21.75" customHeight="1">
      <c r="A1" s="781" t="s">
        <v>527</v>
      </c>
      <c r="B1" s="781"/>
      <c r="C1" s="781"/>
      <c r="D1" s="781"/>
      <c r="E1" s="781"/>
      <c r="F1" s="781"/>
      <c r="G1" s="781"/>
      <c r="H1" s="781"/>
      <c r="I1" s="781"/>
    </row>
    <row r="2" spans="1:14" ht="34.5" customHeight="1">
      <c r="A2" s="782" t="s">
        <v>594</v>
      </c>
      <c r="B2" s="782"/>
      <c r="C2" s="782"/>
      <c r="D2" s="782"/>
      <c r="E2" s="782"/>
      <c r="F2" s="782"/>
      <c r="G2" s="782"/>
      <c r="H2" s="782"/>
      <c r="I2" s="782"/>
    </row>
    <row r="3" spans="1:14" s="76" customFormat="1" ht="15" customHeight="1">
      <c r="A3" s="642" t="s">
        <v>15</v>
      </c>
      <c r="B3" s="639" t="s">
        <v>16</v>
      </c>
      <c r="C3" s="640"/>
      <c r="D3" s="641" t="s">
        <v>477</v>
      </c>
      <c r="E3" s="641"/>
      <c r="F3" s="641"/>
      <c r="G3" s="641"/>
      <c r="H3" s="641"/>
      <c r="I3" s="640"/>
    </row>
    <row r="4" spans="1:14" s="76" customFormat="1" ht="15.75" customHeight="1">
      <c r="A4" s="642"/>
      <c r="B4" s="642" t="s">
        <v>632</v>
      </c>
      <c r="C4" s="642" t="s">
        <v>633</v>
      </c>
      <c r="D4" s="643" t="s">
        <v>590</v>
      </c>
      <c r="E4" s="642" t="s">
        <v>632</v>
      </c>
      <c r="F4" s="642" t="s">
        <v>633</v>
      </c>
      <c r="G4" s="645" t="s">
        <v>17</v>
      </c>
      <c r="H4" s="645"/>
      <c r="I4" s="646"/>
    </row>
    <row r="5" spans="1:14" s="76" customFormat="1" ht="45" customHeight="1">
      <c r="A5" s="643"/>
      <c r="B5" s="642"/>
      <c r="C5" s="642"/>
      <c r="D5" s="644"/>
      <c r="E5" s="642"/>
      <c r="F5" s="642"/>
      <c r="G5" s="618" t="s">
        <v>649</v>
      </c>
      <c r="H5" s="617" t="s">
        <v>650</v>
      </c>
      <c r="I5" s="617" t="s">
        <v>636</v>
      </c>
    </row>
    <row r="6" spans="1:14" ht="16.5" customHeight="1">
      <c r="A6" s="668" t="s">
        <v>472</v>
      </c>
      <c r="B6" s="669"/>
      <c r="C6" s="669"/>
      <c r="D6" s="669"/>
      <c r="E6" s="669"/>
      <c r="F6" s="669"/>
      <c r="G6" s="669"/>
      <c r="H6" s="669"/>
      <c r="I6" s="670"/>
    </row>
    <row r="7" spans="1:14" ht="15.75" customHeight="1">
      <c r="A7" s="171" t="s">
        <v>94</v>
      </c>
      <c r="B7" s="169">
        <v>3967</v>
      </c>
      <c r="C7" s="423">
        <v>4083</v>
      </c>
      <c r="D7" s="423">
        <v>3461</v>
      </c>
      <c r="E7" s="423">
        <v>3340</v>
      </c>
      <c r="F7" s="423">
        <v>3471</v>
      </c>
      <c r="G7" s="170">
        <f>E7/D7-1</f>
        <v>-3.4960993932389495E-2</v>
      </c>
      <c r="H7" s="360">
        <f>E7/B7-1</f>
        <v>-0.15805394504663473</v>
      </c>
      <c r="I7" s="360">
        <f>F7/C7-1</f>
        <v>-0.14988978692138133</v>
      </c>
      <c r="K7" s="78"/>
      <c r="L7" s="78"/>
      <c r="N7" s="78"/>
    </row>
    <row r="8" spans="1:14" ht="15.75" customHeight="1">
      <c r="A8" s="171" t="s">
        <v>83</v>
      </c>
      <c r="B8" s="172">
        <v>28710184.529999997</v>
      </c>
      <c r="C8" s="195">
        <v>88346814.329999998</v>
      </c>
      <c r="D8" s="195">
        <v>26089917.350000001</v>
      </c>
      <c r="E8" s="195">
        <v>25211598.590000004</v>
      </c>
      <c r="F8" s="195">
        <v>77796299.689999998</v>
      </c>
      <c r="G8" s="170">
        <f t="shared" ref="G8:G9" si="0">E8/D8-1</f>
        <v>-3.3665064868440342E-2</v>
      </c>
      <c r="H8" s="360">
        <f t="shared" ref="H8:H9" si="1">E8/B8-1</f>
        <v>-0.12185870614465166</v>
      </c>
      <c r="I8" s="360">
        <f t="shared" ref="I8:I9" si="2">F8/C8-1</f>
        <v>-0.11942156284878458</v>
      </c>
      <c r="K8" s="78"/>
      <c r="L8" s="78" t="s">
        <v>95</v>
      </c>
      <c r="N8" s="78"/>
    </row>
    <row r="9" spans="1:14" ht="15.75" customHeight="1">
      <c r="A9" s="171" t="s">
        <v>84</v>
      </c>
      <c r="B9" s="172">
        <v>2412.62</v>
      </c>
      <c r="C9" s="195">
        <v>2404.19</v>
      </c>
      <c r="D9" s="195">
        <v>2513</v>
      </c>
      <c r="E9" s="195">
        <v>2516.38</v>
      </c>
      <c r="F9" s="195">
        <v>2490.52</v>
      </c>
      <c r="G9" s="170">
        <f t="shared" si="0"/>
        <v>1.3450059689614768E-3</v>
      </c>
      <c r="H9" s="360">
        <f t="shared" si="1"/>
        <v>4.3007187207268593E-2</v>
      </c>
      <c r="I9" s="360">
        <f t="shared" si="2"/>
        <v>3.5908143699125317E-2</v>
      </c>
      <c r="K9" s="78"/>
      <c r="L9" s="78"/>
      <c r="N9" s="78"/>
    </row>
    <row r="10" spans="1:14" s="76" customFormat="1" ht="16.5" customHeight="1">
      <c r="A10" s="668" t="s">
        <v>96</v>
      </c>
      <c r="B10" s="669"/>
      <c r="C10" s="669"/>
      <c r="D10" s="669"/>
      <c r="E10" s="669"/>
      <c r="F10" s="669"/>
      <c r="G10" s="669"/>
      <c r="H10" s="669"/>
      <c r="I10" s="670"/>
      <c r="K10" s="78"/>
      <c r="L10" s="78"/>
      <c r="M10" s="75"/>
      <c r="N10" s="78"/>
    </row>
    <row r="11" spans="1:14" ht="15.75" customHeight="1">
      <c r="A11" s="424" t="s">
        <v>82</v>
      </c>
      <c r="B11" s="423">
        <v>124</v>
      </c>
      <c r="C11" s="423">
        <v>384</v>
      </c>
      <c r="D11" s="423">
        <v>136</v>
      </c>
      <c r="E11" s="423">
        <v>105</v>
      </c>
      <c r="F11" s="423">
        <v>405</v>
      </c>
      <c r="G11" s="170">
        <f t="shared" ref="G11:G13" si="3">E11/D11-1</f>
        <v>-0.2279411764705882</v>
      </c>
      <c r="H11" s="360">
        <f t="shared" ref="H11:H13" si="4">E11/B11-1</f>
        <v>-0.15322580645161288</v>
      </c>
      <c r="I11" s="360">
        <f t="shared" ref="I11:I13" si="5">F11/C11-1</f>
        <v>5.46875E-2</v>
      </c>
      <c r="K11" s="78"/>
      <c r="L11" s="78"/>
      <c r="N11" s="78"/>
    </row>
    <row r="12" spans="1:14" ht="15.75" customHeight="1">
      <c r="A12" s="424" t="s">
        <v>83</v>
      </c>
      <c r="B12" s="195">
        <v>495956.58</v>
      </c>
      <c r="C12" s="195">
        <v>1533235.22</v>
      </c>
      <c r="D12" s="195">
        <v>544000</v>
      </c>
      <c r="E12" s="195">
        <v>420000</v>
      </c>
      <c r="F12" s="195">
        <v>1620000</v>
      </c>
      <c r="G12" s="170">
        <f t="shared" si="3"/>
        <v>-0.2279411764705882</v>
      </c>
      <c r="H12" s="360">
        <f t="shared" si="4"/>
        <v>-0.15315167307589717</v>
      </c>
      <c r="I12" s="360">
        <f t="shared" si="5"/>
        <v>5.658934706704688E-2</v>
      </c>
      <c r="K12" s="78"/>
      <c r="L12" s="78"/>
      <c r="N12" s="78"/>
    </row>
    <row r="13" spans="1:14" ht="15.75" customHeight="1">
      <c r="A13" s="426" t="s">
        <v>84</v>
      </c>
      <c r="B13" s="425">
        <f t="shared" ref="B13:C13" si="6">ROUND(B12/B11,2)</f>
        <v>3999.65</v>
      </c>
      <c r="C13" s="195">
        <f t="shared" si="6"/>
        <v>3992.8</v>
      </c>
      <c r="D13" s="195">
        <f>ROUND(D12/D11,2)</f>
        <v>4000</v>
      </c>
      <c r="E13" s="195">
        <f t="shared" ref="E13:F13" si="7">ROUND(E12/E11,2)</f>
        <v>4000</v>
      </c>
      <c r="F13" s="195">
        <f t="shared" si="7"/>
        <v>4000</v>
      </c>
      <c r="G13" s="170">
        <f t="shared" si="3"/>
        <v>0</v>
      </c>
      <c r="H13" s="401">
        <f t="shared" si="4"/>
        <v>8.7507656920005061E-5</v>
      </c>
      <c r="I13" s="360">
        <f t="shared" si="5"/>
        <v>1.8032458425165654E-3</v>
      </c>
      <c r="K13" s="78"/>
      <c r="L13" s="78"/>
      <c r="N13" s="78"/>
    </row>
    <row r="14" spans="1:14" s="76" customFormat="1" ht="16.5" customHeight="1">
      <c r="A14" s="668" t="s">
        <v>97</v>
      </c>
      <c r="B14" s="669"/>
      <c r="C14" s="669"/>
      <c r="D14" s="669"/>
      <c r="E14" s="669"/>
      <c r="F14" s="669"/>
      <c r="G14" s="669"/>
      <c r="H14" s="669"/>
      <c r="I14" s="670"/>
      <c r="K14" s="78"/>
      <c r="L14" s="78"/>
      <c r="M14" s="75"/>
      <c r="N14" s="78"/>
    </row>
    <row r="15" spans="1:14" ht="16.5" customHeight="1">
      <c r="A15" s="171" t="s">
        <v>98</v>
      </c>
      <c r="B15" s="423">
        <v>12004</v>
      </c>
      <c r="C15" s="423">
        <v>12445</v>
      </c>
      <c r="D15" s="423">
        <v>10333</v>
      </c>
      <c r="E15" s="423">
        <v>9913</v>
      </c>
      <c r="F15" s="423">
        <v>10365</v>
      </c>
      <c r="G15" s="170">
        <f t="shared" ref="G15:G17" si="8">E15/D15-1</f>
        <v>-4.0646472466853822E-2</v>
      </c>
      <c r="H15" s="360">
        <f t="shared" ref="H15:H17" si="9">E15/B15-1</f>
        <v>-0.17419193602132621</v>
      </c>
      <c r="I15" s="360">
        <f t="shared" ref="I15:I17" si="10">F15/C15-1</f>
        <v>-0.16713539574126157</v>
      </c>
      <c r="K15" s="78"/>
      <c r="L15" s="78"/>
      <c r="N15" s="78"/>
    </row>
    <row r="16" spans="1:14" ht="16.5" customHeight="1">
      <c r="A16" s="424" t="s">
        <v>83</v>
      </c>
      <c r="B16" s="195">
        <v>8250267.3100000015</v>
      </c>
      <c r="C16" s="428">
        <v>25450941.020000003</v>
      </c>
      <c r="D16" s="428">
        <v>7390554.4700000016</v>
      </c>
      <c r="E16" s="428">
        <v>7099632.3900000006</v>
      </c>
      <c r="F16" s="428">
        <v>22035398.090000004</v>
      </c>
      <c r="G16" s="170">
        <f t="shared" si="8"/>
        <v>-3.9364039759252401E-2</v>
      </c>
      <c r="H16" s="360">
        <f t="shared" si="9"/>
        <v>-0.1394663805141606</v>
      </c>
      <c r="I16" s="360">
        <f t="shared" si="10"/>
        <v>-0.13420104692066115</v>
      </c>
      <c r="K16" s="78"/>
      <c r="L16" s="78"/>
      <c r="N16" s="78"/>
    </row>
    <row r="17" spans="1:14" ht="16.5" customHeight="1">
      <c r="A17" s="424" t="s">
        <v>84</v>
      </c>
      <c r="B17" s="195">
        <v>229.09</v>
      </c>
      <c r="C17" s="429">
        <v>227.22</v>
      </c>
      <c r="D17" s="429">
        <v>231.81</v>
      </c>
      <c r="E17" s="429">
        <v>238.73</v>
      </c>
      <c r="F17" s="429">
        <v>236.21</v>
      </c>
      <c r="G17" s="170">
        <f t="shared" si="8"/>
        <v>2.9852033993356564E-2</v>
      </c>
      <c r="H17" s="360">
        <f t="shared" si="9"/>
        <v>4.2079532061635172E-2</v>
      </c>
      <c r="I17" s="360">
        <f t="shared" si="10"/>
        <v>3.9565179121556326E-2</v>
      </c>
      <c r="K17" s="78"/>
      <c r="L17" s="78"/>
      <c r="N17" s="78"/>
    </row>
    <row r="18" spans="1:14" ht="16.5" customHeight="1">
      <c r="A18" s="668" t="s">
        <v>99</v>
      </c>
      <c r="B18" s="669"/>
      <c r="C18" s="669"/>
      <c r="D18" s="669"/>
      <c r="E18" s="669"/>
      <c r="F18" s="669"/>
      <c r="G18" s="669"/>
      <c r="H18" s="669"/>
      <c r="I18" s="670"/>
      <c r="K18" s="78"/>
      <c r="L18" s="78"/>
      <c r="N18" s="78"/>
    </row>
    <row r="19" spans="1:14" ht="19.5" customHeight="1">
      <c r="A19" s="165" t="s">
        <v>550</v>
      </c>
      <c r="B19" s="430">
        <v>219</v>
      </c>
      <c r="C19" s="431">
        <v>237</v>
      </c>
      <c r="D19" s="431">
        <v>169</v>
      </c>
      <c r="E19" s="431">
        <v>155</v>
      </c>
      <c r="F19" s="431">
        <v>170</v>
      </c>
      <c r="G19" s="432">
        <f t="shared" ref="G19:G21" si="11">E19/D19-1</f>
        <v>-8.2840236686390512E-2</v>
      </c>
      <c r="H19" s="360">
        <f t="shared" ref="H19:H21" si="12">E19/B19-1</f>
        <v>-0.29223744292237441</v>
      </c>
      <c r="I19" s="360">
        <f t="shared" ref="I19:I21" si="13">F19/C19-1</f>
        <v>-0.28270042194092826</v>
      </c>
      <c r="K19" s="78"/>
      <c r="L19" s="78"/>
      <c r="N19" s="78"/>
    </row>
    <row r="20" spans="1:14" ht="16.5" customHeight="1">
      <c r="A20" s="424" t="s">
        <v>83</v>
      </c>
      <c r="B20" s="433">
        <v>578330.82000000007</v>
      </c>
      <c r="C20" s="435">
        <v>1869509.3800000001</v>
      </c>
      <c r="D20" s="435">
        <v>466167.96000000008</v>
      </c>
      <c r="E20" s="435">
        <v>426674.6999999999</v>
      </c>
      <c r="F20" s="435">
        <v>1387149.66</v>
      </c>
      <c r="G20" s="436">
        <f t="shared" si="11"/>
        <v>-8.4718949796550147E-2</v>
      </c>
      <c r="H20" s="360">
        <f t="shared" si="12"/>
        <v>-0.26223074191342621</v>
      </c>
      <c r="I20" s="360">
        <f t="shared" si="13"/>
        <v>-0.25801406784062253</v>
      </c>
      <c r="K20" s="78"/>
      <c r="L20" s="78"/>
      <c r="N20" s="78"/>
    </row>
    <row r="21" spans="1:14" ht="16.5" customHeight="1">
      <c r="A21" s="424" t="s">
        <v>107</v>
      </c>
      <c r="B21" s="438">
        <v>880.26</v>
      </c>
      <c r="C21" s="439">
        <v>880.26</v>
      </c>
      <c r="D21" s="439">
        <v>917.58</v>
      </c>
      <c r="E21" s="439">
        <v>917.58</v>
      </c>
      <c r="F21" s="439">
        <v>917.58</v>
      </c>
      <c r="G21" s="440">
        <f t="shared" si="11"/>
        <v>0</v>
      </c>
      <c r="H21" s="360">
        <f t="shared" si="12"/>
        <v>4.2396564651353108E-2</v>
      </c>
      <c r="I21" s="360">
        <f t="shared" si="13"/>
        <v>4.2396564651353108E-2</v>
      </c>
      <c r="K21" s="78"/>
      <c r="L21" s="78"/>
      <c r="N21" s="78"/>
    </row>
    <row r="22" spans="1:14" s="76" customFormat="1" ht="16.5" customHeight="1">
      <c r="A22" s="668" t="s">
        <v>100</v>
      </c>
      <c r="B22" s="669"/>
      <c r="C22" s="669"/>
      <c r="D22" s="669"/>
      <c r="E22" s="669"/>
      <c r="F22" s="669"/>
      <c r="G22" s="669"/>
      <c r="H22" s="669"/>
      <c r="I22" s="670"/>
      <c r="K22" s="78"/>
      <c r="L22" s="78"/>
      <c r="M22" s="75"/>
      <c r="N22" s="78"/>
    </row>
    <row r="23" spans="1:14" ht="16.5" customHeight="1">
      <c r="A23" s="171" t="s">
        <v>98</v>
      </c>
      <c r="B23" s="423">
        <v>41077</v>
      </c>
      <c r="C23" s="423">
        <v>42508</v>
      </c>
      <c r="D23" s="423">
        <v>35788</v>
      </c>
      <c r="E23" s="423">
        <v>34374</v>
      </c>
      <c r="F23" s="423">
        <v>35863</v>
      </c>
      <c r="G23" s="170">
        <f t="shared" ref="G23:G25" si="14">E23/D23-1</f>
        <v>-3.9510450430311872E-2</v>
      </c>
      <c r="H23" s="360">
        <f t="shared" ref="H23:H25" si="15">E23/B23-1</f>
        <v>-0.16318134235703674</v>
      </c>
      <c r="I23" s="360">
        <f t="shared" ref="I23:I25" si="16">F23/C23-1</f>
        <v>-0.15632351557353907</v>
      </c>
      <c r="K23" s="78"/>
      <c r="L23" s="78"/>
      <c r="N23" s="78"/>
    </row>
    <row r="24" spans="1:14" ht="16.5" customHeight="1">
      <c r="A24" s="424" t="s">
        <v>83</v>
      </c>
      <c r="B24" s="195">
        <v>21079962.180000003</v>
      </c>
      <c r="C24" s="195">
        <v>65405448.25</v>
      </c>
      <c r="D24" s="195">
        <v>19240234.629999999</v>
      </c>
      <c r="E24" s="195">
        <v>18510005.219999999</v>
      </c>
      <c r="F24" s="195">
        <v>57239665.659999996</v>
      </c>
      <c r="G24" s="170">
        <f t="shared" si="14"/>
        <v>-3.7953248702144338E-2</v>
      </c>
      <c r="H24" s="360">
        <f t="shared" si="15"/>
        <v>-0.12191468552245777</v>
      </c>
      <c r="I24" s="360">
        <f t="shared" si="16"/>
        <v>-0.12484866029490138</v>
      </c>
      <c r="K24" s="78"/>
      <c r="L24" s="78"/>
      <c r="N24" s="78"/>
    </row>
    <row r="25" spans="1:14" ht="16.5" customHeight="1">
      <c r="A25" s="424" t="s">
        <v>84</v>
      </c>
      <c r="B25" s="441">
        <v>171.06</v>
      </c>
      <c r="C25" s="441">
        <v>170.96</v>
      </c>
      <c r="D25" s="441">
        <v>179.21</v>
      </c>
      <c r="E25" s="441">
        <v>179.49</v>
      </c>
      <c r="F25" s="441">
        <v>177.34</v>
      </c>
      <c r="G25" s="170">
        <f t="shared" si="14"/>
        <v>1.5624128117850411E-3</v>
      </c>
      <c r="H25" s="360">
        <f t="shared" si="15"/>
        <v>4.9280954051210246E-2</v>
      </c>
      <c r="I25" s="360">
        <f t="shared" si="16"/>
        <v>3.7318671034159978E-2</v>
      </c>
      <c r="K25" s="78"/>
      <c r="L25" s="78"/>
      <c r="N25" s="78"/>
    </row>
    <row r="26" spans="1:14" s="76" customFormat="1" ht="16.5" customHeight="1">
      <c r="A26" s="668" t="s">
        <v>101</v>
      </c>
      <c r="B26" s="669"/>
      <c r="C26" s="669"/>
      <c r="D26" s="669"/>
      <c r="E26" s="669"/>
      <c r="F26" s="669"/>
      <c r="G26" s="669"/>
      <c r="H26" s="669"/>
      <c r="I26" s="670"/>
      <c r="K26" s="78"/>
      <c r="L26" s="78"/>
      <c r="M26" s="75"/>
      <c r="N26" s="78"/>
    </row>
    <row r="27" spans="1:14" ht="16.5" customHeight="1">
      <c r="A27" s="171" t="s">
        <v>98</v>
      </c>
      <c r="B27" s="423">
        <v>3343</v>
      </c>
      <c r="C27" s="423">
        <v>3478</v>
      </c>
      <c r="D27" s="423">
        <v>2790</v>
      </c>
      <c r="E27" s="423">
        <v>2646</v>
      </c>
      <c r="F27" s="423">
        <v>2799</v>
      </c>
      <c r="G27" s="170">
        <f t="shared" ref="G27:G29" si="17">E27/D27-1</f>
        <v>-5.1612903225806472E-2</v>
      </c>
      <c r="H27" s="360">
        <f t="shared" ref="H27:H29" si="18">E27/B27-1</f>
        <v>-0.20849536344600661</v>
      </c>
      <c r="I27" s="360">
        <f t="shared" ref="I27:I29" si="19">F27/C27-1</f>
        <v>-0.19522714203565272</v>
      </c>
      <c r="K27" s="78"/>
      <c r="L27" s="78"/>
      <c r="N27" s="78"/>
    </row>
    <row r="28" spans="1:14" ht="16.5" customHeight="1">
      <c r="A28" s="424" t="s">
        <v>83</v>
      </c>
      <c r="B28" s="195">
        <v>2299099.9999999995</v>
      </c>
      <c r="C28" s="195">
        <v>7112366.4800000004</v>
      </c>
      <c r="D28" s="195">
        <v>1992640.49</v>
      </c>
      <c r="E28" s="195">
        <v>1893793.32</v>
      </c>
      <c r="F28" s="195">
        <v>5941414.3499999996</v>
      </c>
      <c r="G28" s="170">
        <f t="shared" si="17"/>
        <v>-4.9606123380540157E-2</v>
      </c>
      <c r="H28" s="360">
        <f t="shared" si="18"/>
        <v>-0.17628927841329201</v>
      </c>
      <c r="I28" s="360">
        <f t="shared" si="19"/>
        <v>-0.1646360790452408</v>
      </c>
      <c r="K28" s="78"/>
      <c r="L28" s="78"/>
      <c r="N28" s="78"/>
    </row>
    <row r="29" spans="1:14" ht="16.5" customHeight="1">
      <c r="A29" s="424" t="s">
        <v>84</v>
      </c>
      <c r="B29" s="195">
        <v>229.27</v>
      </c>
      <c r="C29" s="195">
        <v>227.23</v>
      </c>
      <c r="D29" s="195">
        <v>238.07</v>
      </c>
      <c r="E29" s="195">
        <v>238.6</v>
      </c>
      <c r="F29" s="195">
        <v>235.85</v>
      </c>
      <c r="G29" s="170">
        <f t="shared" si="17"/>
        <v>2.2262359810139021E-3</v>
      </c>
      <c r="H29" s="360">
        <f t="shared" si="18"/>
        <v>4.0694377807824811E-2</v>
      </c>
      <c r="I29" s="360">
        <f t="shared" si="19"/>
        <v>3.7935131804779365E-2</v>
      </c>
      <c r="K29" s="78"/>
      <c r="L29" s="78"/>
      <c r="N29" s="78"/>
    </row>
    <row r="30" spans="1:14" s="76" customFormat="1" ht="16.5" customHeight="1">
      <c r="A30" s="668" t="s">
        <v>102</v>
      </c>
      <c r="B30" s="669"/>
      <c r="C30" s="669"/>
      <c r="D30" s="669"/>
      <c r="E30" s="669"/>
      <c r="F30" s="669"/>
      <c r="G30" s="669"/>
      <c r="H30" s="669"/>
      <c r="I30" s="670"/>
      <c r="K30" s="78"/>
      <c r="L30" s="78"/>
      <c r="M30" s="75"/>
      <c r="N30" s="78"/>
    </row>
    <row r="31" spans="1:14" ht="16.5" customHeight="1">
      <c r="A31" s="171" t="s">
        <v>81</v>
      </c>
      <c r="B31" s="423">
        <v>8413</v>
      </c>
      <c r="C31" s="423">
        <v>8757</v>
      </c>
      <c r="D31" s="423">
        <v>7151</v>
      </c>
      <c r="E31" s="423">
        <v>6839</v>
      </c>
      <c r="F31" s="423">
        <v>7175</v>
      </c>
      <c r="G31" s="170">
        <f t="shared" ref="G31:G33" si="20">E31/D31-1</f>
        <v>-4.3630261501887868E-2</v>
      </c>
      <c r="H31" s="360">
        <f t="shared" ref="H31:H33" si="21">E31/B31-1</f>
        <v>-0.18709140615713782</v>
      </c>
      <c r="I31" s="360">
        <f t="shared" ref="I31:I33" si="22">F31/C31-1</f>
        <v>-0.18065547561950435</v>
      </c>
      <c r="K31" s="78"/>
      <c r="L31" s="78"/>
      <c r="N31" s="78"/>
    </row>
    <row r="32" spans="1:14" ht="16.5" customHeight="1">
      <c r="A32" s="424" t="s">
        <v>83</v>
      </c>
      <c r="B32" s="195">
        <v>5204324.5000000009</v>
      </c>
      <c r="C32" s="195">
        <v>16142492.510000002</v>
      </c>
      <c r="D32" s="195">
        <v>4587412.4099999992</v>
      </c>
      <c r="E32" s="195">
        <v>4389683.1400000006</v>
      </c>
      <c r="F32" s="195">
        <v>13676342.859999999</v>
      </c>
      <c r="G32" s="170">
        <f t="shared" si="20"/>
        <v>-4.3102571194378103E-2</v>
      </c>
      <c r="H32" s="360">
        <f t="shared" si="21"/>
        <v>-0.15653162288400735</v>
      </c>
      <c r="I32" s="360">
        <f t="shared" si="22"/>
        <v>-0.15277378313617085</v>
      </c>
      <c r="K32" s="78"/>
      <c r="L32" s="78"/>
      <c r="N32" s="78"/>
    </row>
    <row r="33" spans="1:14" ht="16.5" customHeight="1">
      <c r="A33" s="424" t="s">
        <v>84</v>
      </c>
      <c r="B33" s="195">
        <v>206.21</v>
      </c>
      <c r="C33" s="195">
        <v>204.82</v>
      </c>
      <c r="D33" s="195">
        <v>213.84</v>
      </c>
      <c r="E33" s="195">
        <v>213.95</v>
      </c>
      <c r="F33" s="195">
        <v>211.8</v>
      </c>
      <c r="G33" s="170">
        <f t="shared" si="20"/>
        <v>5.1440329218110925E-4</v>
      </c>
      <c r="H33" s="360">
        <f t="shared" si="21"/>
        <v>3.7534552155569445E-2</v>
      </c>
      <c r="I33" s="360">
        <f t="shared" si="22"/>
        <v>3.4078703251635645E-2</v>
      </c>
      <c r="K33" s="78"/>
      <c r="L33" s="78"/>
      <c r="N33" s="78"/>
    </row>
    <row r="34" spans="1:14" s="76" customFormat="1" ht="16.5" customHeight="1">
      <c r="A34" s="668" t="s">
        <v>103</v>
      </c>
      <c r="B34" s="669"/>
      <c r="C34" s="669"/>
      <c r="D34" s="669"/>
      <c r="E34" s="669"/>
      <c r="F34" s="669"/>
      <c r="G34" s="669"/>
      <c r="H34" s="669"/>
      <c r="I34" s="670"/>
      <c r="K34" s="78"/>
      <c r="L34" s="78"/>
      <c r="M34" s="75"/>
      <c r="N34" s="78"/>
    </row>
    <row r="35" spans="1:14" ht="16.5" customHeight="1">
      <c r="A35" s="171" t="s">
        <v>98</v>
      </c>
      <c r="B35" s="423">
        <v>34926</v>
      </c>
      <c r="C35" s="423">
        <v>36276</v>
      </c>
      <c r="D35" s="423">
        <v>29960</v>
      </c>
      <c r="E35" s="423">
        <v>28658</v>
      </c>
      <c r="F35" s="423">
        <v>30042</v>
      </c>
      <c r="G35" s="170">
        <f t="shared" ref="G35:G37" si="23">E35/D35-1</f>
        <v>-4.3457943925233611E-2</v>
      </c>
      <c r="H35" s="360">
        <f t="shared" ref="H35:H37" si="24">E35/B35-1</f>
        <v>-0.17946515489892911</v>
      </c>
      <c r="I35" s="360">
        <f t="shared" ref="I35:I37" si="25">F35/C35-1</f>
        <v>-0.17184915646708565</v>
      </c>
      <c r="K35" s="78"/>
      <c r="L35" s="78"/>
      <c r="N35" s="78"/>
    </row>
    <row r="36" spans="1:14" ht="16.5" customHeight="1">
      <c r="A36" s="424" t="s">
        <v>83</v>
      </c>
      <c r="B36" s="195">
        <v>3603991.2299999995</v>
      </c>
      <c r="C36" s="195">
        <v>11135489.559999999</v>
      </c>
      <c r="D36" s="195">
        <v>3218331.96</v>
      </c>
      <c r="E36" s="195">
        <v>3082930.11</v>
      </c>
      <c r="F36" s="195">
        <v>9591871.2899999991</v>
      </c>
      <c r="G36" s="170">
        <f t="shared" si="23"/>
        <v>-4.2072058346647401E-2</v>
      </c>
      <c r="H36" s="360">
        <f t="shared" si="24"/>
        <v>-0.14457890897808867</v>
      </c>
      <c r="I36" s="360">
        <f t="shared" si="25"/>
        <v>-0.13862150035548138</v>
      </c>
      <c r="K36" s="78"/>
      <c r="L36" s="78"/>
      <c r="N36" s="78"/>
    </row>
    <row r="37" spans="1:14" ht="16.5" customHeight="1">
      <c r="A37" s="424" t="s">
        <v>84</v>
      </c>
      <c r="B37" s="195">
        <v>34.4</v>
      </c>
      <c r="C37" s="195">
        <v>34.11</v>
      </c>
      <c r="D37" s="195">
        <v>35.81</v>
      </c>
      <c r="E37" s="195">
        <v>35.86</v>
      </c>
      <c r="F37" s="195">
        <v>35.479999999999997</v>
      </c>
      <c r="G37" s="170">
        <f t="shared" si="23"/>
        <v>1.3962580284836434E-3</v>
      </c>
      <c r="H37" s="360">
        <f t="shared" si="24"/>
        <v>4.2441860465116221E-2</v>
      </c>
      <c r="I37" s="360">
        <f t="shared" si="25"/>
        <v>4.0164174728818391E-2</v>
      </c>
      <c r="K37" s="78"/>
      <c r="L37" s="78"/>
      <c r="N37" s="78"/>
    </row>
    <row r="38" spans="1:14" s="76" customFormat="1" ht="16.5" customHeight="1">
      <c r="A38" s="668" t="s">
        <v>104</v>
      </c>
      <c r="B38" s="669"/>
      <c r="C38" s="669"/>
      <c r="D38" s="669"/>
      <c r="E38" s="669"/>
      <c r="F38" s="669"/>
      <c r="G38" s="669"/>
      <c r="H38" s="669"/>
      <c r="I38" s="670"/>
      <c r="K38" s="78"/>
      <c r="L38" s="78"/>
      <c r="M38" s="75"/>
      <c r="N38" s="78"/>
    </row>
    <row r="39" spans="1:14" ht="16.5" customHeight="1">
      <c r="A39" s="424" t="s">
        <v>98</v>
      </c>
      <c r="B39" s="423">
        <v>10</v>
      </c>
      <c r="C39" s="423">
        <v>10</v>
      </c>
      <c r="D39" s="423">
        <v>9</v>
      </c>
      <c r="E39" s="423">
        <v>9</v>
      </c>
      <c r="F39" s="423">
        <v>9</v>
      </c>
      <c r="G39" s="170">
        <f t="shared" ref="G39:G41" si="26">E39/D39-1</f>
        <v>0</v>
      </c>
      <c r="H39" s="360">
        <f t="shared" ref="H39:H41" si="27">E39/B39-1</f>
        <v>-9.9999999999999978E-2</v>
      </c>
      <c r="I39" s="360">
        <f t="shared" ref="I39:I41" si="28">F39/C39-1</f>
        <v>-9.9999999999999978E-2</v>
      </c>
      <c r="K39" s="78"/>
      <c r="L39" s="78"/>
      <c r="N39" s="78"/>
    </row>
    <row r="40" spans="1:14" ht="16.5" customHeight="1">
      <c r="A40" s="424" t="s">
        <v>83</v>
      </c>
      <c r="B40" s="195">
        <v>26276.880000000001</v>
      </c>
      <c r="C40" s="195">
        <v>77641.043000000005</v>
      </c>
      <c r="D40" s="195">
        <v>25514.639999999999</v>
      </c>
      <c r="E40" s="195">
        <v>24529.71</v>
      </c>
      <c r="F40" s="195">
        <v>74867.149999999994</v>
      </c>
      <c r="G40" s="170">
        <f t="shared" si="26"/>
        <v>-3.8602543480919183E-2</v>
      </c>
      <c r="H40" s="360">
        <f t="shared" si="27"/>
        <v>-6.6490770593769177E-2</v>
      </c>
      <c r="I40" s="360">
        <f t="shared" si="28"/>
        <v>-3.5727147560344008E-2</v>
      </c>
      <c r="K40" s="78"/>
      <c r="L40" s="78"/>
      <c r="N40" s="78"/>
    </row>
    <row r="41" spans="1:14" ht="16.5" customHeight="1">
      <c r="A41" s="424" t="s">
        <v>84</v>
      </c>
      <c r="B41" s="441">
        <v>875.9</v>
      </c>
      <c r="C41" s="441">
        <v>862.68</v>
      </c>
      <c r="D41" s="441">
        <v>944.99</v>
      </c>
      <c r="E41" s="441">
        <v>943.45</v>
      </c>
      <c r="F41" s="441">
        <v>935.84</v>
      </c>
      <c r="G41" s="170">
        <f t="shared" si="26"/>
        <v>-1.6296468745700121E-3</v>
      </c>
      <c r="H41" s="360">
        <f t="shared" si="27"/>
        <v>7.7120675876241718E-2</v>
      </c>
      <c r="I41" s="360">
        <f t="shared" si="28"/>
        <v>8.4805489868781114E-2</v>
      </c>
      <c r="K41" s="79"/>
      <c r="L41" s="78"/>
      <c r="N41" s="78"/>
    </row>
    <row r="42" spans="1:14" ht="16.5" customHeight="1">
      <c r="A42" s="668" t="s">
        <v>105</v>
      </c>
      <c r="B42" s="669"/>
      <c r="C42" s="669"/>
      <c r="D42" s="669"/>
      <c r="E42" s="669"/>
      <c r="F42" s="669"/>
      <c r="G42" s="669"/>
      <c r="H42" s="669"/>
      <c r="I42" s="670"/>
      <c r="L42" s="78"/>
      <c r="N42" s="78"/>
    </row>
    <row r="43" spans="1:14" ht="16.5" customHeight="1">
      <c r="A43" s="424" t="s">
        <v>81</v>
      </c>
      <c r="B43" s="442">
        <v>1</v>
      </c>
      <c r="C43" s="442">
        <v>1</v>
      </c>
      <c r="D43" s="442">
        <v>1</v>
      </c>
      <c r="E43" s="442">
        <v>1</v>
      </c>
      <c r="F43" s="442">
        <v>1</v>
      </c>
      <c r="G43" s="170">
        <f t="shared" ref="G43:G45" si="29">E43/D43-1</f>
        <v>0</v>
      </c>
      <c r="H43" s="360">
        <f t="shared" ref="H43:H45" si="30">E43/B43-1</f>
        <v>0</v>
      </c>
      <c r="I43" s="360">
        <f t="shared" ref="I43:I45" si="31">F43/C43-1</f>
        <v>0</v>
      </c>
      <c r="L43" s="78"/>
      <c r="N43" s="78"/>
    </row>
    <row r="44" spans="1:14" ht="16.5" customHeight="1">
      <c r="A44" s="424" t="s">
        <v>83</v>
      </c>
      <c r="B44" s="442">
        <v>360</v>
      </c>
      <c r="C44" s="443">
        <v>1060</v>
      </c>
      <c r="D44" s="443">
        <v>375.27000000000004</v>
      </c>
      <c r="E44" s="443">
        <v>375.27000000000004</v>
      </c>
      <c r="F44" s="443">
        <v>1115.6300000000001</v>
      </c>
      <c r="G44" s="170">
        <f t="shared" si="29"/>
        <v>0</v>
      </c>
      <c r="H44" s="360">
        <f t="shared" si="30"/>
        <v>4.2416666666666769E-2</v>
      </c>
      <c r="I44" s="360">
        <f t="shared" si="31"/>
        <v>5.2481132075471892E-2</v>
      </c>
      <c r="J44" s="78"/>
      <c r="K44" s="78"/>
      <c r="L44" s="78"/>
      <c r="N44" s="78"/>
    </row>
    <row r="45" spans="1:14" ht="16.5" customHeight="1">
      <c r="A45" s="424" t="s">
        <v>84</v>
      </c>
      <c r="B45" s="444">
        <v>120</v>
      </c>
      <c r="C45" s="443">
        <v>117.78</v>
      </c>
      <c r="D45" s="443">
        <v>125.09</v>
      </c>
      <c r="E45" s="443">
        <v>125.09</v>
      </c>
      <c r="F45" s="443">
        <v>123.96</v>
      </c>
      <c r="G45" s="170">
        <f t="shared" si="29"/>
        <v>0</v>
      </c>
      <c r="H45" s="360">
        <f t="shared" si="30"/>
        <v>4.2416666666666769E-2</v>
      </c>
      <c r="I45" s="360">
        <f t="shared" si="31"/>
        <v>5.2470708099847219E-2</v>
      </c>
      <c r="J45" s="78"/>
      <c r="K45" s="78"/>
      <c r="L45" s="78"/>
      <c r="N45" s="78"/>
    </row>
    <row r="46" spans="1:14" ht="16.5" customHeight="1">
      <c r="A46" s="668" t="s">
        <v>106</v>
      </c>
      <c r="B46" s="669"/>
      <c r="C46" s="669"/>
      <c r="D46" s="669"/>
      <c r="E46" s="669"/>
      <c r="F46" s="669"/>
      <c r="G46" s="669"/>
      <c r="H46" s="669"/>
      <c r="I46" s="670"/>
      <c r="J46" s="78"/>
      <c r="K46" s="78"/>
      <c r="L46" s="78"/>
      <c r="N46" s="78"/>
    </row>
    <row r="47" spans="1:14" ht="16.5" customHeight="1">
      <c r="A47" s="424" t="s">
        <v>549</v>
      </c>
      <c r="B47" s="445">
        <v>1008</v>
      </c>
      <c r="C47" s="445">
        <v>945</v>
      </c>
      <c r="D47" s="445">
        <v>1152</v>
      </c>
      <c r="E47" s="445">
        <v>1194</v>
      </c>
      <c r="F47" s="445">
        <v>1150</v>
      </c>
      <c r="G47" s="446">
        <f t="shared" ref="G47:G49" si="32">E47/D47-1</f>
        <v>3.6458333333333259E-2</v>
      </c>
      <c r="H47" s="360">
        <f t="shared" ref="H47:H49" si="33">E47/B47-1</f>
        <v>0.18452380952380953</v>
      </c>
      <c r="I47" s="360">
        <f t="shared" ref="I47:I49" si="34">F47/C47-1</f>
        <v>0.21693121693121697</v>
      </c>
      <c r="J47" s="78"/>
      <c r="L47" s="78"/>
      <c r="N47" s="78"/>
    </row>
    <row r="48" spans="1:14" ht="16.5" customHeight="1">
      <c r="A48" s="424" t="s">
        <v>83</v>
      </c>
      <c r="B48" s="444">
        <v>3787763.5</v>
      </c>
      <c r="C48" s="434">
        <v>10439637.48</v>
      </c>
      <c r="D48" s="434">
        <v>4469400.9800000004</v>
      </c>
      <c r="E48" s="434">
        <v>4601993.370000001</v>
      </c>
      <c r="F48" s="434">
        <v>13232860.98</v>
      </c>
      <c r="G48" s="446">
        <f t="shared" si="32"/>
        <v>2.9666702672983325E-2</v>
      </c>
      <c r="H48" s="360">
        <f t="shared" si="33"/>
        <v>0.21496322830081693</v>
      </c>
      <c r="I48" s="360">
        <f t="shared" si="34"/>
        <v>0.26755943444886743</v>
      </c>
      <c r="J48" s="78"/>
      <c r="L48" s="78"/>
      <c r="N48" s="78"/>
    </row>
    <row r="49" spans="1:15" ht="16.5" customHeight="1">
      <c r="A49" s="424" t="s">
        <v>107</v>
      </c>
      <c r="B49" s="444">
        <v>1200</v>
      </c>
      <c r="C49" s="434">
        <v>1200</v>
      </c>
      <c r="D49" s="434">
        <v>1250.8800000000001</v>
      </c>
      <c r="E49" s="434">
        <v>1250.8800000000001</v>
      </c>
      <c r="F49" s="434">
        <v>1250.8800000000001</v>
      </c>
      <c r="G49" s="446">
        <f t="shared" si="32"/>
        <v>0</v>
      </c>
      <c r="H49" s="360">
        <f t="shared" si="33"/>
        <v>4.2399999999999993E-2</v>
      </c>
      <c r="I49" s="360">
        <f t="shared" si="34"/>
        <v>4.2399999999999993E-2</v>
      </c>
      <c r="J49" s="78"/>
      <c r="L49" s="78"/>
      <c r="N49" s="78"/>
    </row>
    <row r="50" spans="1:15" ht="16.5" customHeight="1">
      <c r="A50" s="668" t="s">
        <v>108</v>
      </c>
      <c r="B50" s="669"/>
      <c r="C50" s="669"/>
      <c r="D50" s="669"/>
      <c r="E50" s="669"/>
      <c r="F50" s="669"/>
      <c r="G50" s="669"/>
      <c r="H50" s="669"/>
      <c r="I50" s="670"/>
      <c r="J50" s="78"/>
      <c r="L50" s="78"/>
      <c r="N50" s="78"/>
    </row>
    <row r="51" spans="1:15" ht="16.5" customHeight="1">
      <c r="A51" s="424" t="s">
        <v>485</v>
      </c>
      <c r="B51" s="423">
        <v>11868</v>
      </c>
      <c r="C51" s="423">
        <v>11818</v>
      </c>
      <c r="D51" s="423">
        <v>11831</v>
      </c>
      <c r="E51" s="423">
        <v>11832</v>
      </c>
      <c r="F51" s="423">
        <v>11838</v>
      </c>
      <c r="G51" s="170">
        <f t="shared" ref="G51:G53" si="35">E51/D51-1</f>
        <v>8.4523708900441363E-5</v>
      </c>
      <c r="H51" s="360">
        <f t="shared" ref="H51:H53" si="36">E51/B51-1</f>
        <v>-3.0333670374115274E-3</v>
      </c>
      <c r="I51" s="360">
        <f t="shared" ref="I51:I53" si="37">F51/C51-1</f>
        <v>1.6923337282110928E-3</v>
      </c>
      <c r="J51" s="78"/>
      <c r="L51" s="78"/>
      <c r="N51" s="78"/>
    </row>
    <row r="52" spans="1:15" ht="16.5" customHeight="1">
      <c r="A52" s="424" t="s">
        <v>83</v>
      </c>
      <c r="B52" s="195">
        <v>43285916.020000003</v>
      </c>
      <c r="C52" s="195">
        <v>126820003.19000003</v>
      </c>
      <c r="D52" s="195">
        <v>44718073.640000001</v>
      </c>
      <c r="E52" s="195">
        <v>44862215.609999999</v>
      </c>
      <c r="F52" s="195">
        <v>133182903.03999999</v>
      </c>
      <c r="G52" s="170">
        <f t="shared" si="35"/>
        <v>3.2233492694788701E-3</v>
      </c>
      <c r="H52" s="360">
        <f t="shared" si="36"/>
        <v>3.6415992427460075E-2</v>
      </c>
      <c r="I52" s="360">
        <f t="shared" si="37"/>
        <v>5.0172683251451744E-2</v>
      </c>
      <c r="J52" s="78"/>
      <c r="L52" s="78"/>
      <c r="N52" s="78"/>
    </row>
    <row r="53" spans="1:15" ht="16.5" customHeight="1">
      <c r="A53" s="424" t="s">
        <v>84</v>
      </c>
      <c r="B53" s="195">
        <v>1215.79</v>
      </c>
      <c r="C53" s="195">
        <v>1192.3</v>
      </c>
      <c r="D53" s="195">
        <v>1259.8800000000001</v>
      </c>
      <c r="E53" s="195">
        <v>1263.83</v>
      </c>
      <c r="F53" s="195">
        <v>1250.0999999999999</v>
      </c>
      <c r="G53" s="170">
        <f t="shared" si="35"/>
        <v>3.1352192272278145E-3</v>
      </c>
      <c r="H53" s="360">
        <f t="shared" si="36"/>
        <v>3.9513402808050602E-2</v>
      </c>
      <c r="I53" s="360">
        <f t="shared" si="37"/>
        <v>4.8477732114400762E-2</v>
      </c>
      <c r="J53" s="78"/>
      <c r="L53" s="78"/>
      <c r="N53" s="78"/>
    </row>
    <row r="54" spans="1:15" ht="16.5" customHeight="1">
      <c r="A54" s="668" t="s">
        <v>109</v>
      </c>
      <c r="B54" s="669"/>
      <c r="C54" s="669"/>
      <c r="D54" s="669"/>
      <c r="E54" s="669"/>
      <c r="F54" s="669"/>
      <c r="G54" s="669"/>
      <c r="H54" s="669"/>
      <c r="I54" s="670"/>
    </row>
    <row r="55" spans="1:15" ht="16.5" customHeight="1">
      <c r="A55" s="424" t="s">
        <v>550</v>
      </c>
      <c r="B55" s="430">
        <v>187509</v>
      </c>
      <c r="C55" s="423">
        <v>157116</v>
      </c>
      <c r="D55" s="423">
        <v>194700</v>
      </c>
      <c r="E55" s="423">
        <v>194818</v>
      </c>
      <c r="F55" s="423">
        <v>194973</v>
      </c>
      <c r="G55" s="446">
        <f t="shared" ref="G55:G57" si="38">E55/D55-1</f>
        <v>6.0606060606049894E-4</v>
      </c>
      <c r="H55" s="360">
        <f t="shared" ref="H55:H57" si="39">E55/B55-1</f>
        <v>3.8979462319141955E-2</v>
      </c>
      <c r="I55" s="360">
        <f t="shared" ref="I55:I57" si="40">F55/C55-1</f>
        <v>0.24094936225463992</v>
      </c>
      <c r="O55" s="75" t="s">
        <v>95</v>
      </c>
    </row>
    <row r="56" spans="1:15" ht="16.5" customHeight="1">
      <c r="A56" s="424" t="s">
        <v>83</v>
      </c>
      <c r="B56" s="433">
        <v>328978273.87</v>
      </c>
      <c r="C56" s="195">
        <v>919794727.11000001</v>
      </c>
      <c r="D56" s="195">
        <v>299482994.98000002</v>
      </c>
      <c r="E56" s="195">
        <v>298411339.03000009</v>
      </c>
      <c r="F56" s="195">
        <v>897464889.3900001</v>
      </c>
      <c r="G56" s="446">
        <f t="shared" si="38"/>
        <v>-3.5783532553208541E-3</v>
      </c>
      <c r="H56" s="360">
        <f t="shared" si="39"/>
        <v>-9.2914752334310124E-2</v>
      </c>
      <c r="I56" s="360">
        <f t="shared" si="40"/>
        <v>-2.4276979484499139E-2</v>
      </c>
    </row>
    <row r="57" spans="1:15" ht="16.5" customHeight="1">
      <c r="A57" s="437" t="s">
        <v>84</v>
      </c>
      <c r="B57" s="450">
        <v>584.82000000000005</v>
      </c>
      <c r="C57" s="451">
        <v>650.47</v>
      </c>
      <c r="D57" s="451">
        <v>512.73</v>
      </c>
      <c r="E57" s="451">
        <v>510.58</v>
      </c>
      <c r="F57" s="451">
        <v>511.45</v>
      </c>
      <c r="G57" s="452">
        <f t="shared" si="38"/>
        <v>-4.1932401068789371E-3</v>
      </c>
      <c r="H57" s="360">
        <f t="shared" si="39"/>
        <v>-0.12694504291918896</v>
      </c>
      <c r="I57" s="360">
        <f t="shared" si="40"/>
        <v>-0.21372238535213006</v>
      </c>
    </row>
    <row r="58" spans="1:15" ht="16.5" customHeight="1">
      <c r="A58" s="668" t="s">
        <v>286</v>
      </c>
      <c r="B58" s="669"/>
      <c r="C58" s="669"/>
      <c r="D58" s="669"/>
      <c r="E58" s="669"/>
      <c r="F58" s="669"/>
      <c r="G58" s="669"/>
      <c r="H58" s="669"/>
      <c r="I58" s="670"/>
    </row>
    <row r="59" spans="1:15" ht="15.75" customHeight="1">
      <c r="A59" s="424" t="s">
        <v>551</v>
      </c>
      <c r="B59" s="447">
        <v>0</v>
      </c>
      <c r="C59" s="447">
        <v>0</v>
      </c>
      <c r="D59" s="423">
        <v>235</v>
      </c>
      <c r="E59" s="423">
        <v>256</v>
      </c>
      <c r="F59" s="423">
        <v>234</v>
      </c>
      <c r="G59" s="446">
        <f t="shared" ref="G59:G61" si="41">E59/D59-1</f>
        <v>8.9361702127659592E-2</v>
      </c>
      <c r="H59" s="622" t="s">
        <v>579</v>
      </c>
      <c r="I59" s="622" t="s">
        <v>579</v>
      </c>
      <c r="O59" s="75" t="s">
        <v>95</v>
      </c>
    </row>
    <row r="60" spans="1:15" ht="16.5" customHeight="1">
      <c r="A60" s="424" t="s">
        <v>553</v>
      </c>
      <c r="B60" s="448">
        <v>0</v>
      </c>
      <c r="C60" s="448">
        <v>0</v>
      </c>
      <c r="D60" s="195">
        <v>890194.00999999989</v>
      </c>
      <c r="E60" s="195">
        <v>936691.91000000015</v>
      </c>
      <c r="F60" s="195">
        <v>2797202.01</v>
      </c>
      <c r="G60" s="446">
        <f t="shared" si="41"/>
        <v>5.2233445156522951E-2</v>
      </c>
      <c r="H60" s="623" t="s">
        <v>579</v>
      </c>
      <c r="I60" s="623" t="s">
        <v>579</v>
      </c>
    </row>
    <row r="61" spans="1:15" ht="16.5" customHeight="1">
      <c r="A61" s="437" t="s">
        <v>84</v>
      </c>
      <c r="B61" s="449">
        <v>0</v>
      </c>
      <c r="C61" s="449">
        <v>0</v>
      </c>
      <c r="D61" s="451">
        <v>1260.9000000000001</v>
      </c>
      <c r="E61" s="451">
        <v>1218.06</v>
      </c>
      <c r="F61" s="451">
        <v>1327.58</v>
      </c>
      <c r="G61" s="452">
        <f t="shared" si="41"/>
        <v>-3.3975731620271343E-2</v>
      </c>
      <c r="H61" s="606" t="s">
        <v>579</v>
      </c>
      <c r="I61" s="606" t="s">
        <v>579</v>
      </c>
    </row>
    <row r="62" spans="1:15" ht="11.25" customHeight="1">
      <c r="A62" s="780" t="s">
        <v>552</v>
      </c>
      <c r="B62" s="780"/>
      <c r="C62" s="780"/>
      <c r="D62" s="780"/>
      <c r="E62" s="609"/>
      <c r="F62" s="609"/>
      <c r="G62" s="80"/>
      <c r="H62" s="80"/>
      <c r="I62" s="80"/>
    </row>
    <row r="64" spans="1:15"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62:D62"/>
    <mergeCell ref="A1:I1"/>
    <mergeCell ref="A2:I2"/>
    <mergeCell ref="A3:A5"/>
    <mergeCell ref="B3:C3"/>
    <mergeCell ref="D3:I3"/>
    <mergeCell ref="B4:B5"/>
    <mergeCell ref="C4:C5"/>
    <mergeCell ref="D4:D5"/>
    <mergeCell ref="G4:I4"/>
    <mergeCell ref="A6:I6"/>
    <mergeCell ref="A10:I10"/>
    <mergeCell ref="A14:I14"/>
    <mergeCell ref="A18:I18"/>
    <mergeCell ref="A22:I22"/>
    <mergeCell ref="A46:I46"/>
    <mergeCell ref="E4:E5"/>
    <mergeCell ref="F4:F5"/>
    <mergeCell ref="A50:I50"/>
    <mergeCell ref="A54:I54"/>
    <mergeCell ref="A58:I58"/>
    <mergeCell ref="A26:I26"/>
    <mergeCell ref="A30:I30"/>
    <mergeCell ref="A34:I34"/>
    <mergeCell ref="A38:I38"/>
    <mergeCell ref="A42:I42"/>
  </mergeCells>
  <printOptions horizontalCentered="1"/>
  <pageMargins left="0.51181102362204722" right="0.47" top="0.43307086614173229" bottom="0.49" header="0.31496062992125984" footer="0.31496062992125984"/>
  <pageSetup paperSize="9" scale="75" orientation="portrait" r:id="rId1"/>
  <headerFooter differentFirst="1" alignWithMargins="0">
    <oddFooter>&amp;C&amp;"Arial,Normalny"&amp;9- &amp;P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M39"/>
  <sheetViews>
    <sheetView showGridLines="0" view="pageBreakPreview" zoomScale="90" zoomScaleNormal="100" zoomScaleSheetLayoutView="90" workbookViewId="0">
      <selection activeCell="B6" sqref="B6:B7"/>
    </sheetView>
  </sheetViews>
  <sheetFormatPr defaultRowHeight="15"/>
  <cols>
    <col min="1" max="1" width="24.125" customWidth="1"/>
    <col min="2" max="6" width="11.125" customWidth="1"/>
    <col min="7" max="7" width="10.25" customWidth="1"/>
    <col min="8" max="9" width="9.125" customWidth="1"/>
    <col min="10" max="10" width="17.75" customWidth="1"/>
  </cols>
  <sheetData>
    <row r="1" spans="1:13" ht="30" customHeight="1">
      <c r="A1" s="789" t="s">
        <v>348</v>
      </c>
      <c r="B1" s="789"/>
      <c r="C1" s="789"/>
      <c r="D1" s="789"/>
      <c r="E1" s="789"/>
      <c r="F1" s="789"/>
      <c r="G1" s="789"/>
      <c r="H1" s="789"/>
      <c r="I1" s="789"/>
    </row>
    <row r="2" spans="1:13" ht="16.5" customHeight="1"/>
    <row r="3" spans="1:13" ht="19.5" customHeight="1">
      <c r="A3" s="786" t="s">
        <v>359</v>
      </c>
      <c r="B3" s="786"/>
      <c r="C3" s="786"/>
      <c r="D3" s="786"/>
      <c r="E3" s="786"/>
      <c r="F3" s="786"/>
      <c r="G3" s="786"/>
    </row>
    <row r="4" spans="1:13" ht="21" customHeight="1">
      <c r="A4" s="686" t="s">
        <v>15</v>
      </c>
      <c r="B4" s="639" t="s">
        <v>16</v>
      </c>
      <c r="C4" s="640"/>
      <c r="D4" s="641" t="s">
        <v>477</v>
      </c>
      <c r="E4" s="641"/>
      <c r="F4" s="641"/>
      <c r="G4" s="641"/>
      <c r="H4" s="641"/>
      <c r="I4" s="640"/>
      <c r="J4" s="397"/>
    </row>
    <row r="5" spans="1:13" ht="21" customHeight="1">
      <c r="A5" s="691"/>
      <c r="B5" s="642" t="s">
        <v>632</v>
      </c>
      <c r="C5" s="642" t="s">
        <v>633</v>
      </c>
      <c r="D5" s="643" t="s">
        <v>590</v>
      </c>
      <c r="E5" s="642" t="s">
        <v>632</v>
      </c>
      <c r="F5" s="642" t="s">
        <v>633</v>
      </c>
      <c r="G5" s="645" t="s">
        <v>17</v>
      </c>
      <c r="H5" s="645"/>
      <c r="I5" s="646"/>
      <c r="J5" s="199"/>
    </row>
    <row r="6" spans="1:13" ht="68.25" customHeight="1">
      <c r="A6" s="691"/>
      <c r="B6" s="642"/>
      <c r="C6" s="642"/>
      <c r="D6" s="644"/>
      <c r="E6" s="642"/>
      <c r="F6" s="642"/>
      <c r="G6" s="618" t="s">
        <v>634</v>
      </c>
      <c r="H6" s="617" t="s">
        <v>635</v>
      </c>
      <c r="I6" s="617" t="s">
        <v>651</v>
      </c>
      <c r="J6" s="208"/>
    </row>
    <row r="7" spans="1:13" ht="21" customHeight="1">
      <c r="A7" s="783" t="s">
        <v>194</v>
      </c>
      <c r="B7" s="784"/>
      <c r="C7" s="784"/>
      <c r="D7" s="784"/>
      <c r="E7" s="784"/>
      <c r="F7" s="784"/>
      <c r="G7" s="784"/>
      <c r="H7" s="784"/>
      <c r="I7" s="785"/>
      <c r="J7" s="454"/>
    </row>
    <row r="8" spans="1:13" ht="21" customHeight="1">
      <c r="A8" s="228" t="s">
        <v>195</v>
      </c>
      <c r="B8" s="241">
        <v>4968814</v>
      </c>
      <c r="C8" s="241">
        <v>16600830</v>
      </c>
      <c r="D8" s="241">
        <v>5717493</v>
      </c>
      <c r="E8" s="241">
        <v>5126457</v>
      </c>
      <c r="F8" s="241">
        <v>16033661</v>
      </c>
      <c r="G8" s="455">
        <f>E8/D8-1</f>
        <v>-0.10337327916273797</v>
      </c>
      <c r="H8" s="467">
        <f>E8/B8-1</f>
        <v>3.1726484428678647E-2</v>
      </c>
      <c r="I8" s="455">
        <f>F8/C8-1</f>
        <v>-3.4165098973966912E-2</v>
      </c>
      <c r="J8" s="453"/>
    </row>
    <row r="9" spans="1:13" ht="25.5" customHeight="1">
      <c r="A9" s="230" t="s">
        <v>196</v>
      </c>
      <c r="B9" s="241">
        <v>707852</v>
      </c>
      <c r="C9" s="241">
        <v>1831570</v>
      </c>
      <c r="D9" s="241">
        <v>549549</v>
      </c>
      <c r="E9" s="241">
        <v>528159</v>
      </c>
      <c r="F9" s="241">
        <v>1553980</v>
      </c>
      <c r="G9" s="455">
        <f t="shared" ref="G9:G12" si="0">E9/D9-1</f>
        <v>-3.8922825808071715E-2</v>
      </c>
      <c r="H9" s="467">
        <f t="shared" ref="H9:H12" si="1">E9/B9-1</f>
        <v>-0.25385673841424483</v>
      </c>
      <c r="I9" s="455">
        <f t="shared" ref="I9:I12" si="2">F9/C9-1</f>
        <v>-0.15155849899266749</v>
      </c>
      <c r="J9" s="453"/>
    </row>
    <row r="10" spans="1:13" ht="21" customHeight="1">
      <c r="A10" s="228" t="s">
        <v>83</v>
      </c>
      <c r="B10" s="242">
        <v>49693096.93</v>
      </c>
      <c r="C10" s="242">
        <v>166018316.93000001</v>
      </c>
      <c r="D10" s="242">
        <v>57634111.399999999</v>
      </c>
      <c r="E10" s="242">
        <v>51325391.600000001</v>
      </c>
      <c r="F10" s="242">
        <v>161044149</v>
      </c>
      <c r="G10" s="455">
        <f t="shared" si="0"/>
        <v>-0.10946156098799498</v>
      </c>
      <c r="H10" s="467">
        <f t="shared" si="1"/>
        <v>3.2847513454420607E-2</v>
      </c>
      <c r="I10" s="455">
        <f t="shared" si="2"/>
        <v>-2.9961561001111248E-2</v>
      </c>
      <c r="J10" s="453"/>
    </row>
    <row r="11" spans="1:13" ht="25.5" customHeight="1">
      <c r="A11" s="230" t="s">
        <v>197</v>
      </c>
      <c r="B11" s="242">
        <v>7078520.9299999997</v>
      </c>
      <c r="C11" s="242">
        <v>18316240.93</v>
      </c>
      <c r="D11" s="242">
        <v>5495710</v>
      </c>
      <c r="E11" s="242">
        <v>5282975</v>
      </c>
      <c r="F11" s="242">
        <v>15541970</v>
      </c>
      <c r="G11" s="455">
        <f t="shared" si="0"/>
        <v>-3.8709284150728496E-2</v>
      </c>
      <c r="H11" s="467">
        <f t="shared" si="1"/>
        <v>-0.25366117410067468</v>
      </c>
      <c r="I11" s="455">
        <f t="shared" si="2"/>
        <v>-0.15146508176009232</v>
      </c>
      <c r="J11" s="453"/>
      <c r="M11" s="136"/>
    </row>
    <row r="12" spans="1:13" ht="21" customHeight="1">
      <c r="A12" s="228" t="s">
        <v>198</v>
      </c>
      <c r="B12" s="242">
        <f>ROUND(B10/B8,2)</f>
        <v>10</v>
      </c>
      <c r="C12" s="242">
        <f t="shared" ref="C12:F12" si="3">ROUND(C10/C8,2)</f>
        <v>10</v>
      </c>
      <c r="D12" s="242">
        <f t="shared" si="3"/>
        <v>10.08</v>
      </c>
      <c r="E12" s="242">
        <f t="shared" si="3"/>
        <v>10.01</v>
      </c>
      <c r="F12" s="242">
        <f t="shared" si="3"/>
        <v>10.039999999999999</v>
      </c>
      <c r="G12" s="455">
        <f t="shared" si="0"/>
        <v>-6.9444444444444198E-3</v>
      </c>
      <c r="H12" s="467">
        <f t="shared" si="1"/>
        <v>9.9999999999988987E-4</v>
      </c>
      <c r="I12" s="455">
        <f t="shared" si="2"/>
        <v>4.0000000000000036E-3</v>
      </c>
      <c r="J12" s="453"/>
    </row>
    <row r="13" spans="1:13" ht="21" customHeight="1">
      <c r="A13" s="783" t="s">
        <v>199</v>
      </c>
      <c r="B13" s="784"/>
      <c r="C13" s="784"/>
      <c r="D13" s="784"/>
      <c r="E13" s="784"/>
      <c r="F13" s="784"/>
      <c r="G13" s="784"/>
      <c r="H13" s="784"/>
      <c r="I13" s="785"/>
      <c r="J13" s="454"/>
    </row>
    <row r="14" spans="1:13" ht="21" customHeight="1">
      <c r="A14" s="228" t="s">
        <v>82</v>
      </c>
      <c r="B14" s="241">
        <v>3181</v>
      </c>
      <c r="C14" s="241">
        <v>6545</v>
      </c>
      <c r="D14" s="241">
        <v>2693</v>
      </c>
      <c r="E14" s="241">
        <v>2294</v>
      </c>
      <c r="F14" s="241">
        <v>7522</v>
      </c>
      <c r="G14" s="455">
        <f t="shared" ref="G14:G16" si="4">E14/D14-1</f>
        <v>-0.14816190122539918</v>
      </c>
      <c r="H14" s="467">
        <f t="shared" ref="H14:H16" si="5">E14/B14-1</f>
        <v>-0.2788431310908519</v>
      </c>
      <c r="I14" s="455">
        <f t="shared" ref="I14:I16" si="6">F14/C14-1</f>
        <v>0.14927425515660819</v>
      </c>
      <c r="J14" s="453"/>
    </row>
    <row r="15" spans="1:13" ht="21" customHeight="1">
      <c r="A15" s="228" t="s">
        <v>83</v>
      </c>
      <c r="B15" s="242">
        <v>17468989</v>
      </c>
      <c r="C15" s="242">
        <v>36977065</v>
      </c>
      <c r="D15" s="242">
        <v>16397050</v>
      </c>
      <c r="E15" s="242">
        <v>13798713</v>
      </c>
      <c r="F15" s="242">
        <v>44712041</v>
      </c>
      <c r="G15" s="455">
        <f t="shared" si="4"/>
        <v>-0.15846368706566116</v>
      </c>
      <c r="H15" s="467">
        <f t="shared" si="5"/>
        <v>-0.21010237054932024</v>
      </c>
      <c r="I15" s="455">
        <f t="shared" si="6"/>
        <v>0.20918307064122055</v>
      </c>
      <c r="J15" s="453"/>
    </row>
    <row r="16" spans="1:13" ht="21" customHeight="1">
      <c r="A16" s="231" t="s">
        <v>84</v>
      </c>
      <c r="B16" s="251">
        <f>ROUND(B15/B14,2)</f>
        <v>5491.67</v>
      </c>
      <c r="C16" s="251">
        <f t="shared" ref="C16:F16" si="7">ROUND(C15/C14,2)</f>
        <v>5649.67</v>
      </c>
      <c r="D16" s="251">
        <f t="shared" si="7"/>
        <v>6088.77</v>
      </c>
      <c r="E16" s="251">
        <f t="shared" si="7"/>
        <v>6015.13</v>
      </c>
      <c r="F16" s="251">
        <f t="shared" si="7"/>
        <v>5944.17</v>
      </c>
      <c r="G16" s="456">
        <f t="shared" si="4"/>
        <v>-1.2094396733658863E-2</v>
      </c>
      <c r="H16" s="469">
        <f t="shared" si="5"/>
        <v>9.5318910276837476E-2</v>
      </c>
      <c r="I16" s="456">
        <f t="shared" si="6"/>
        <v>5.212693838755178E-2</v>
      </c>
      <c r="J16" s="453"/>
    </row>
    <row r="17" spans="1:7" ht="33" customHeight="1">
      <c r="E17" s="136"/>
    </row>
    <row r="18" spans="1:7" ht="21.75" customHeight="1">
      <c r="A18" s="699" t="s">
        <v>360</v>
      </c>
      <c r="B18" s="699"/>
      <c r="C18" s="699"/>
      <c r="D18" s="699"/>
      <c r="E18" s="699"/>
      <c r="F18" s="699"/>
      <c r="G18" s="699"/>
    </row>
    <row r="19" spans="1:7">
      <c r="A19" s="686" t="s">
        <v>15</v>
      </c>
      <c r="B19" s="787" t="s">
        <v>200</v>
      </c>
      <c r="C19" s="787"/>
      <c r="D19" s="787"/>
      <c r="E19" s="787"/>
      <c r="F19" s="682" t="s">
        <v>201</v>
      </c>
      <c r="G19" s="682"/>
    </row>
    <row r="20" spans="1:7" ht="30" customHeight="1">
      <c r="A20" s="691"/>
      <c r="B20" s="682" t="s">
        <v>43</v>
      </c>
      <c r="C20" s="682"/>
      <c r="D20" s="788" t="s">
        <v>202</v>
      </c>
      <c r="E20" s="788"/>
      <c r="F20" s="682"/>
      <c r="G20" s="682"/>
    </row>
    <row r="21" spans="1:7" ht="36" customHeight="1">
      <c r="A21" s="691"/>
      <c r="B21" s="561" t="s">
        <v>195</v>
      </c>
      <c r="C21" s="562" t="s">
        <v>347</v>
      </c>
      <c r="D21" s="562" t="s">
        <v>195</v>
      </c>
      <c r="E21" s="562" t="s">
        <v>347</v>
      </c>
      <c r="F21" s="562" t="s">
        <v>203</v>
      </c>
      <c r="G21" s="562" t="s">
        <v>347</v>
      </c>
    </row>
    <row r="22" spans="1:7" ht="15.75" customHeight="1">
      <c r="A22" s="687"/>
      <c r="B22" s="692" t="str">
        <f>'Tab 11 (21) i 12 (22)'!B28:I28</f>
        <v>III KWARTAŁ 2021 R.</v>
      </c>
      <c r="C22" s="693"/>
      <c r="D22" s="693"/>
      <c r="E22" s="693"/>
      <c r="F22" s="693"/>
      <c r="G22" s="694"/>
    </row>
    <row r="23" spans="1:7" ht="21" customHeight="1">
      <c r="A23" s="227" t="s">
        <v>73</v>
      </c>
      <c r="B23" s="245">
        <f>SUM(B24:B39)</f>
        <v>5126457</v>
      </c>
      <c r="C23" s="246">
        <f t="shared" ref="C23:G23" si="8">SUM(C24:C39)</f>
        <v>51325391.600000001</v>
      </c>
      <c r="D23" s="245">
        <f t="shared" si="8"/>
        <v>528159</v>
      </c>
      <c r="E23" s="246">
        <f t="shared" si="8"/>
        <v>5282975</v>
      </c>
      <c r="F23" s="245">
        <f t="shared" si="8"/>
        <v>2294</v>
      </c>
      <c r="G23" s="246">
        <f t="shared" si="8"/>
        <v>13798713</v>
      </c>
    </row>
    <row r="24" spans="1:7" ht="19.5" customHeight="1">
      <c r="A24" s="228" t="s">
        <v>46</v>
      </c>
      <c r="B24" s="241">
        <v>127856</v>
      </c>
      <c r="C24" s="242">
        <v>1281005</v>
      </c>
      <c r="D24" s="241">
        <v>11902</v>
      </c>
      <c r="E24" s="242">
        <v>119020</v>
      </c>
      <c r="F24" s="241">
        <v>82</v>
      </c>
      <c r="G24" s="242">
        <v>497535</v>
      </c>
    </row>
    <row r="25" spans="1:7" ht="19.5" customHeight="1">
      <c r="A25" s="228" t="s">
        <v>47</v>
      </c>
      <c r="B25" s="241">
        <v>299573</v>
      </c>
      <c r="C25" s="242">
        <v>3001545</v>
      </c>
      <c r="D25" s="241">
        <v>44020</v>
      </c>
      <c r="E25" s="242">
        <v>440250</v>
      </c>
      <c r="F25" s="241">
        <v>185</v>
      </c>
      <c r="G25" s="242">
        <v>1032284</v>
      </c>
    </row>
    <row r="26" spans="1:7" ht="19.5" customHeight="1">
      <c r="A26" s="228" t="s">
        <v>48</v>
      </c>
      <c r="B26" s="241">
        <v>840717</v>
      </c>
      <c r="C26" s="242">
        <v>8413870</v>
      </c>
      <c r="D26" s="241">
        <v>82063</v>
      </c>
      <c r="E26" s="242">
        <v>820585</v>
      </c>
      <c r="F26" s="241">
        <v>333</v>
      </c>
      <c r="G26" s="242">
        <v>1812969</v>
      </c>
    </row>
    <row r="27" spans="1:7" ht="19.5" customHeight="1">
      <c r="A27" s="228" t="s">
        <v>49</v>
      </c>
      <c r="B27" s="241">
        <v>41758</v>
      </c>
      <c r="C27" s="242">
        <v>417980</v>
      </c>
      <c r="D27" s="241">
        <v>7007</v>
      </c>
      <c r="E27" s="242">
        <v>70070</v>
      </c>
      <c r="F27" s="241">
        <v>25</v>
      </c>
      <c r="G27" s="242">
        <v>138339</v>
      </c>
    </row>
    <row r="28" spans="1:7" ht="19.5" customHeight="1">
      <c r="A28" s="228" t="s">
        <v>50</v>
      </c>
      <c r="B28" s="241">
        <v>474329</v>
      </c>
      <c r="C28" s="242">
        <v>4746725</v>
      </c>
      <c r="D28" s="241">
        <v>50794</v>
      </c>
      <c r="E28" s="242">
        <v>507890</v>
      </c>
      <c r="F28" s="241">
        <v>202</v>
      </c>
      <c r="G28" s="242">
        <v>1202579</v>
      </c>
    </row>
    <row r="29" spans="1:7" ht="19.5" customHeight="1">
      <c r="A29" s="228" t="s">
        <v>51</v>
      </c>
      <c r="B29" s="241">
        <v>517247</v>
      </c>
      <c r="C29" s="242">
        <v>5178725</v>
      </c>
      <c r="D29" s="241">
        <v>44449</v>
      </c>
      <c r="E29" s="242">
        <v>445480</v>
      </c>
      <c r="F29" s="241">
        <v>193</v>
      </c>
      <c r="G29" s="242">
        <v>1046037</v>
      </c>
    </row>
    <row r="30" spans="1:7" ht="19.5" customHeight="1">
      <c r="A30" s="228" t="s">
        <v>52</v>
      </c>
      <c r="B30" s="241">
        <v>669391</v>
      </c>
      <c r="C30" s="242">
        <v>6703895</v>
      </c>
      <c r="D30" s="241">
        <v>70485</v>
      </c>
      <c r="E30" s="242">
        <v>704900</v>
      </c>
      <c r="F30" s="241">
        <v>290</v>
      </c>
      <c r="G30" s="242">
        <v>2315358</v>
      </c>
    </row>
    <row r="31" spans="1:7" ht="19.5" customHeight="1">
      <c r="A31" s="228" t="s">
        <v>53</v>
      </c>
      <c r="B31" s="241">
        <v>71739</v>
      </c>
      <c r="C31" s="242">
        <v>718580</v>
      </c>
      <c r="D31" s="241">
        <v>4894</v>
      </c>
      <c r="E31" s="242">
        <v>48680</v>
      </c>
      <c r="F31" s="241">
        <v>26</v>
      </c>
      <c r="G31" s="242">
        <v>137935</v>
      </c>
    </row>
    <row r="32" spans="1:7" ht="19.5" customHeight="1">
      <c r="A32" s="228" t="s">
        <v>54</v>
      </c>
      <c r="B32" s="241">
        <v>471091</v>
      </c>
      <c r="C32" s="242">
        <v>4714525</v>
      </c>
      <c r="D32" s="241">
        <v>33644</v>
      </c>
      <c r="E32" s="242">
        <v>336440</v>
      </c>
      <c r="F32" s="241">
        <v>154</v>
      </c>
      <c r="G32" s="242">
        <v>854709</v>
      </c>
    </row>
    <row r="33" spans="1:7" ht="19.5" customHeight="1">
      <c r="A33" s="228" t="s">
        <v>55</v>
      </c>
      <c r="B33" s="241">
        <v>278933</v>
      </c>
      <c r="C33" s="242">
        <v>2792370</v>
      </c>
      <c r="D33" s="241">
        <v>50103</v>
      </c>
      <c r="E33" s="242">
        <v>501030</v>
      </c>
      <c r="F33" s="241">
        <v>211</v>
      </c>
      <c r="G33" s="242">
        <v>1225635.5</v>
      </c>
    </row>
    <row r="34" spans="1:7" ht="19.5" customHeight="1">
      <c r="A34" s="228" t="s">
        <v>56</v>
      </c>
      <c r="B34" s="241">
        <v>171358</v>
      </c>
      <c r="C34" s="242">
        <v>1715615</v>
      </c>
      <c r="D34" s="241">
        <v>20512</v>
      </c>
      <c r="E34" s="242">
        <v>205820</v>
      </c>
      <c r="F34" s="241">
        <v>82</v>
      </c>
      <c r="G34" s="242">
        <v>479332.5</v>
      </c>
    </row>
    <row r="35" spans="1:7" ht="19.5" customHeight="1">
      <c r="A35" s="228" t="s">
        <v>57</v>
      </c>
      <c r="B35" s="241">
        <v>104767</v>
      </c>
      <c r="C35" s="242">
        <v>1049800</v>
      </c>
      <c r="D35" s="241">
        <v>8595</v>
      </c>
      <c r="E35" s="242">
        <v>85900</v>
      </c>
      <c r="F35" s="241">
        <v>35</v>
      </c>
      <c r="G35" s="242">
        <v>220048</v>
      </c>
    </row>
    <row r="36" spans="1:7" ht="19.5" customHeight="1">
      <c r="A36" s="228" t="s">
        <v>58</v>
      </c>
      <c r="B36" s="241">
        <v>371428</v>
      </c>
      <c r="C36" s="242">
        <v>3717295</v>
      </c>
      <c r="D36" s="241">
        <v>24340</v>
      </c>
      <c r="E36" s="242">
        <v>243400</v>
      </c>
      <c r="F36" s="241">
        <v>137</v>
      </c>
      <c r="G36" s="242">
        <v>741045</v>
      </c>
    </row>
    <row r="37" spans="1:7" ht="19.5" customHeight="1">
      <c r="A37" s="228" t="s">
        <v>59</v>
      </c>
      <c r="B37" s="241">
        <v>164736</v>
      </c>
      <c r="C37" s="242">
        <v>1649500</v>
      </c>
      <c r="D37" s="241">
        <v>18519</v>
      </c>
      <c r="E37" s="242">
        <v>185190</v>
      </c>
      <c r="F37" s="241">
        <v>91</v>
      </c>
      <c r="G37" s="242">
        <v>402882</v>
      </c>
    </row>
    <row r="38" spans="1:7" ht="19.5" customHeight="1">
      <c r="A38" s="228" t="s">
        <v>60</v>
      </c>
      <c r="B38" s="241">
        <v>451942</v>
      </c>
      <c r="C38" s="242">
        <v>4526431.5999999996</v>
      </c>
      <c r="D38" s="241">
        <v>48324</v>
      </c>
      <c r="E38" s="242">
        <v>483240</v>
      </c>
      <c r="F38" s="241">
        <v>215</v>
      </c>
      <c r="G38" s="242">
        <v>1461460</v>
      </c>
    </row>
    <row r="39" spans="1:7" ht="19.5" customHeight="1">
      <c r="A39" s="231" t="s">
        <v>61</v>
      </c>
      <c r="B39" s="250">
        <v>69592</v>
      </c>
      <c r="C39" s="251">
        <v>697530</v>
      </c>
      <c r="D39" s="250">
        <v>8508</v>
      </c>
      <c r="E39" s="251">
        <v>85080</v>
      </c>
      <c r="F39" s="250">
        <v>33</v>
      </c>
      <c r="G39" s="251">
        <v>230565</v>
      </c>
    </row>
  </sheetData>
  <mergeCells count="20">
    <mergeCell ref="A1:I1"/>
    <mergeCell ref="A18:G18"/>
    <mergeCell ref="B19:E19"/>
    <mergeCell ref="F19:G20"/>
    <mergeCell ref="B20:C20"/>
    <mergeCell ref="D20:E20"/>
    <mergeCell ref="A19:A22"/>
    <mergeCell ref="B22:G22"/>
    <mergeCell ref="A7:I7"/>
    <mergeCell ref="A13:I13"/>
    <mergeCell ref="A3:G3"/>
    <mergeCell ref="A4:A6"/>
    <mergeCell ref="B4:C4"/>
    <mergeCell ref="B5:B6"/>
    <mergeCell ref="C5:C6"/>
    <mergeCell ref="D5:D6"/>
    <mergeCell ref="E5:E6"/>
    <mergeCell ref="F5:F6"/>
    <mergeCell ref="D4:I4"/>
    <mergeCell ref="G5:I5"/>
  </mergeCells>
  <printOptions horizontalCentered="1"/>
  <pageMargins left="0.51181102362204722" right="0.61" top="0.6692913385826772" bottom="0.55118110236220474" header="0.31496062992125984" footer="0.31496062992125984"/>
  <pageSetup paperSize="9" scale="80" orientation="portrait" r:id="rId1"/>
  <headerFooter differentFirst="1" alignWithMargins="0">
    <oddFooter>&amp;C&amp;"Arial,Normalny"&amp;9- &amp;P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4"/>
  <sheetViews>
    <sheetView view="pageBreakPreview" zoomScale="80" zoomScaleNormal="100" zoomScaleSheetLayoutView="80" workbookViewId="0">
      <selection activeCell="B6" sqref="B6:B7"/>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789" t="s">
        <v>348</v>
      </c>
      <c r="B1" s="789"/>
      <c r="C1" s="789"/>
      <c r="D1" s="789"/>
      <c r="E1" s="789"/>
      <c r="F1" s="789"/>
      <c r="G1" s="789"/>
      <c r="H1" s="621"/>
      <c r="I1" s="621"/>
    </row>
    <row r="31" spans="1:4" ht="22.5" customHeight="1">
      <c r="A31" s="685" t="s">
        <v>496</v>
      </c>
      <c r="B31" s="685"/>
      <c r="C31" s="685"/>
      <c r="D31" s="685"/>
    </row>
    <row r="32" spans="1:4" ht="22.5">
      <c r="A32" s="476"/>
      <c r="B32" s="476" t="s">
        <v>200</v>
      </c>
      <c r="C32" s="476" t="s">
        <v>281</v>
      </c>
      <c r="D32" s="476" t="s">
        <v>131</v>
      </c>
    </row>
    <row r="33" spans="1:4" ht="21" customHeight="1">
      <c r="A33" s="332" t="s">
        <v>278</v>
      </c>
      <c r="B33" s="333">
        <f>'Tab 1 (24) i 2 (25)'!E10</f>
        <v>51325391.600000001</v>
      </c>
      <c r="C33" s="333">
        <f>'Tab 1 (24) i 2 (25)'!E15</f>
        <v>13798713</v>
      </c>
      <c r="D33" s="333">
        <f>SUM(B33:C33)</f>
        <v>65124104.600000001</v>
      </c>
    </row>
    <row r="34" spans="1:4" ht="21" customHeight="1">
      <c r="A34" s="332" t="s">
        <v>273</v>
      </c>
      <c r="B34" s="535">
        <f>B33/$D$33</f>
        <v>0.78811665688529098</v>
      </c>
      <c r="C34" s="535">
        <f>C33/$D$33</f>
        <v>0.21188334311470902</v>
      </c>
      <c r="D34" s="535">
        <f>D33/$D$33</f>
        <v>1</v>
      </c>
    </row>
  </sheetData>
  <mergeCells count="2">
    <mergeCell ref="A31:D31"/>
    <mergeCell ref="A1:G1"/>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M38"/>
  <sheetViews>
    <sheetView showGridLines="0" view="pageBreakPreview" zoomScale="90" zoomScaleNormal="100" zoomScaleSheetLayoutView="90" workbookViewId="0">
      <selection activeCell="B6" sqref="B6:B7"/>
    </sheetView>
  </sheetViews>
  <sheetFormatPr defaultRowHeight="15"/>
  <cols>
    <col min="1" max="1" width="29.125" customWidth="1"/>
    <col min="2" max="2" width="12.375" customWidth="1"/>
    <col min="3" max="3" width="11.125" customWidth="1"/>
    <col min="4" max="7" width="11.5" customWidth="1"/>
    <col min="8" max="8" width="13.625" customWidth="1"/>
    <col min="9" max="9" width="13.875" customWidth="1"/>
    <col min="10" max="10" width="13" customWidth="1"/>
  </cols>
  <sheetData>
    <row r="1" spans="1:13" ht="24.75" customHeight="1">
      <c r="A1" s="789" t="str">
        <f>'Tab 1 (24) i 2 (25)'!A1:G1</f>
        <v>IV. FUNDUSZ SKŁADKOWY</v>
      </c>
      <c r="B1" s="789"/>
      <c r="C1" s="789"/>
      <c r="D1" s="789"/>
      <c r="E1" s="789"/>
      <c r="F1" s="789"/>
      <c r="G1" s="789"/>
      <c r="H1" s="789"/>
      <c r="I1" s="789"/>
      <c r="J1" s="789"/>
    </row>
    <row r="2" spans="1:13" ht="30" customHeight="1">
      <c r="A2" s="671" t="s">
        <v>361</v>
      </c>
      <c r="B2" s="671"/>
      <c r="C2" s="671"/>
      <c r="D2" s="671"/>
      <c r="E2" s="671"/>
      <c r="F2" s="671"/>
      <c r="G2" s="671"/>
      <c r="H2" s="671"/>
      <c r="I2" s="671"/>
      <c r="J2" s="671"/>
    </row>
    <row r="3" spans="1:13">
      <c r="A3" s="686" t="s">
        <v>15</v>
      </c>
      <c r="B3" s="686"/>
      <c r="C3" s="639" t="s">
        <v>16</v>
      </c>
      <c r="D3" s="640"/>
      <c r="E3" s="641" t="s">
        <v>477</v>
      </c>
      <c r="F3" s="641"/>
      <c r="G3" s="641"/>
      <c r="H3" s="641"/>
      <c r="I3" s="641"/>
      <c r="J3" s="640"/>
      <c r="K3" s="397"/>
      <c r="L3" s="470"/>
      <c r="M3" s="470"/>
    </row>
    <row r="4" spans="1:13" ht="15" customHeight="1">
      <c r="A4" s="691"/>
      <c r="B4" s="691"/>
      <c r="C4" s="642" t="s">
        <v>632</v>
      </c>
      <c r="D4" s="642" t="s">
        <v>633</v>
      </c>
      <c r="E4" s="643" t="s">
        <v>590</v>
      </c>
      <c r="F4" s="642" t="s">
        <v>632</v>
      </c>
      <c r="G4" s="642" t="s">
        <v>633</v>
      </c>
      <c r="H4" s="645" t="s">
        <v>17</v>
      </c>
      <c r="I4" s="645"/>
      <c r="J4" s="646"/>
      <c r="K4" s="199"/>
      <c r="L4" s="471"/>
      <c r="M4" s="471"/>
    </row>
    <row r="5" spans="1:13" ht="37.5" customHeight="1">
      <c r="A5" s="691"/>
      <c r="B5" s="691"/>
      <c r="C5" s="642"/>
      <c r="D5" s="642"/>
      <c r="E5" s="644"/>
      <c r="F5" s="642"/>
      <c r="G5" s="642"/>
      <c r="H5" s="618" t="s">
        <v>652</v>
      </c>
      <c r="I5" s="617" t="s">
        <v>653</v>
      </c>
      <c r="J5" s="617" t="s">
        <v>654</v>
      </c>
      <c r="K5" s="208"/>
      <c r="L5" s="209"/>
      <c r="M5" s="209"/>
    </row>
    <row r="6" spans="1:13" ht="16.5" customHeight="1">
      <c r="A6" s="783" t="s">
        <v>8</v>
      </c>
      <c r="B6" s="784"/>
      <c r="C6" s="784"/>
      <c r="D6" s="784"/>
      <c r="E6" s="784"/>
      <c r="F6" s="784"/>
      <c r="G6" s="784"/>
      <c r="H6" s="784"/>
      <c r="I6" s="784"/>
      <c r="J6" s="785"/>
      <c r="K6" s="454"/>
      <c r="L6" s="472"/>
      <c r="M6" s="472"/>
    </row>
    <row r="7" spans="1:13" ht="15.75" customHeight="1">
      <c r="A7" s="791" t="s">
        <v>204</v>
      </c>
      <c r="B7" s="791"/>
      <c r="C7" s="241">
        <v>3381</v>
      </c>
      <c r="D7" s="241">
        <v>8683</v>
      </c>
      <c r="E7" s="241">
        <v>2927</v>
      </c>
      <c r="F7" s="241">
        <v>3195</v>
      </c>
      <c r="G7" s="241">
        <v>9212</v>
      </c>
      <c r="H7" s="455">
        <f>F7/E7-1</f>
        <v>9.1561325589340603E-2</v>
      </c>
      <c r="I7" s="467">
        <f>F7/C7-1</f>
        <v>-5.501330967169471E-2</v>
      </c>
      <c r="J7" s="455">
        <f>G7/D7-1</f>
        <v>6.0923643901877211E-2</v>
      </c>
      <c r="K7" s="467"/>
      <c r="L7" s="473"/>
      <c r="M7" s="473"/>
    </row>
    <row r="8" spans="1:13" ht="15.75" customHeight="1">
      <c r="A8" s="791" t="s">
        <v>205</v>
      </c>
      <c r="B8" s="791"/>
      <c r="C8" s="241">
        <v>3731</v>
      </c>
      <c r="D8" s="241">
        <v>8241</v>
      </c>
      <c r="E8" s="241">
        <v>3144</v>
      </c>
      <c r="F8" s="241">
        <v>2761</v>
      </c>
      <c r="G8" s="241">
        <v>9042</v>
      </c>
      <c r="H8" s="455">
        <f t="shared" ref="H8:H11" si="0">F8/E8-1</f>
        <v>-0.1218193384223919</v>
      </c>
      <c r="I8" s="467">
        <f t="shared" ref="I8:I11" si="1">F8/C8-1</f>
        <v>-0.25998391852050384</v>
      </c>
      <c r="J8" s="455">
        <f t="shared" ref="J8:J11" si="2">G8/D8-1</f>
        <v>9.7196942118674912E-2</v>
      </c>
      <c r="K8" s="467"/>
      <c r="L8" s="473"/>
      <c r="M8" s="473"/>
    </row>
    <row r="9" spans="1:13" ht="15.75" customHeight="1">
      <c r="A9" s="791" t="s">
        <v>206</v>
      </c>
      <c r="B9" s="791"/>
      <c r="C9" s="241">
        <v>3049</v>
      </c>
      <c r="D9" s="241">
        <v>6547</v>
      </c>
      <c r="E9" s="241">
        <v>2574</v>
      </c>
      <c r="F9" s="241">
        <v>2244</v>
      </c>
      <c r="G9" s="241">
        <v>7472</v>
      </c>
      <c r="H9" s="455">
        <f t="shared" si="0"/>
        <v>-0.12820512820512819</v>
      </c>
      <c r="I9" s="467">
        <f t="shared" si="1"/>
        <v>-0.26402099048868477</v>
      </c>
      <c r="J9" s="455">
        <f t="shared" si="2"/>
        <v>0.14128608522987629</v>
      </c>
      <c r="K9" s="467"/>
      <c r="L9" s="473"/>
      <c r="M9" s="473"/>
    </row>
    <row r="10" spans="1:13" ht="15.75" customHeight="1">
      <c r="A10" s="791" t="s">
        <v>207</v>
      </c>
      <c r="B10" s="791"/>
      <c r="C10" s="241">
        <v>6</v>
      </c>
      <c r="D10" s="241">
        <v>24</v>
      </c>
      <c r="E10" s="241">
        <v>13</v>
      </c>
      <c r="F10" s="241">
        <v>10</v>
      </c>
      <c r="G10" s="241">
        <v>30</v>
      </c>
      <c r="H10" s="455">
        <f t="shared" si="0"/>
        <v>-0.23076923076923073</v>
      </c>
      <c r="I10" s="467">
        <f t="shared" si="1"/>
        <v>0.66666666666666674</v>
      </c>
      <c r="J10" s="455">
        <f t="shared" si="2"/>
        <v>0.25</v>
      </c>
      <c r="K10" s="467"/>
      <c r="L10" s="473"/>
      <c r="M10" s="473"/>
    </row>
    <row r="11" spans="1:13" ht="15.75" customHeight="1">
      <c r="A11" s="791" t="s">
        <v>208</v>
      </c>
      <c r="B11" s="791"/>
      <c r="C11" s="241">
        <v>1028</v>
      </c>
      <c r="D11" s="241">
        <v>2694</v>
      </c>
      <c r="E11" s="241">
        <v>923</v>
      </c>
      <c r="F11" s="241">
        <v>804</v>
      </c>
      <c r="G11" s="241">
        <v>2590</v>
      </c>
      <c r="H11" s="455">
        <f t="shared" si="0"/>
        <v>-0.12892741061755142</v>
      </c>
      <c r="I11" s="467">
        <f t="shared" si="1"/>
        <v>-0.21789883268482491</v>
      </c>
      <c r="J11" s="455">
        <f t="shared" si="2"/>
        <v>-3.8604305864884947E-2</v>
      </c>
      <c r="K11" s="467"/>
      <c r="L11" s="473"/>
      <c r="M11" s="473"/>
    </row>
    <row r="12" spans="1:13" ht="16.5" customHeight="1">
      <c r="A12" s="783" t="s">
        <v>209</v>
      </c>
      <c r="B12" s="784"/>
      <c r="C12" s="784"/>
      <c r="D12" s="784"/>
      <c r="E12" s="784"/>
      <c r="F12" s="784"/>
      <c r="G12" s="784"/>
      <c r="H12" s="784"/>
      <c r="I12" s="784"/>
      <c r="J12" s="785"/>
      <c r="K12" s="454"/>
      <c r="L12" s="472"/>
      <c r="M12" s="472"/>
    </row>
    <row r="13" spans="1:13" ht="25.5" customHeight="1">
      <c r="A13" s="792" t="s">
        <v>210</v>
      </c>
      <c r="B13" s="792"/>
      <c r="C13" s="241">
        <v>129</v>
      </c>
      <c r="D13" s="241">
        <v>244</v>
      </c>
      <c r="E13" s="241">
        <v>85</v>
      </c>
      <c r="F13" s="241">
        <v>84</v>
      </c>
      <c r="G13" s="241">
        <v>261</v>
      </c>
      <c r="H13" s="455">
        <f t="shared" ref="H13:H16" si="3">F13/E13-1</f>
        <v>-1.1764705882352899E-2</v>
      </c>
      <c r="I13" s="467">
        <f t="shared" ref="I13:I16" si="4">F13/C13-1</f>
        <v>-0.34883720930232553</v>
      </c>
      <c r="J13" s="455">
        <f t="shared" ref="J13:J16" si="5">G13/D13-1</f>
        <v>6.9672131147541005E-2</v>
      </c>
      <c r="K13" s="467"/>
      <c r="L13" s="473"/>
      <c r="M13" s="473"/>
    </row>
    <row r="14" spans="1:13" ht="15.75" customHeight="1">
      <c r="A14" s="791" t="s">
        <v>206</v>
      </c>
      <c r="B14" s="791"/>
      <c r="C14" s="241">
        <v>100</v>
      </c>
      <c r="D14" s="241">
        <v>184</v>
      </c>
      <c r="E14" s="241">
        <v>59</v>
      </c>
      <c r="F14" s="241">
        <v>54</v>
      </c>
      <c r="G14" s="241">
        <v>171</v>
      </c>
      <c r="H14" s="455">
        <f t="shared" si="3"/>
        <v>-8.4745762711864403E-2</v>
      </c>
      <c r="I14" s="467">
        <f t="shared" si="4"/>
        <v>-0.45999999999999996</v>
      </c>
      <c r="J14" s="455">
        <f t="shared" si="5"/>
        <v>-7.0652173913043459E-2</v>
      </c>
      <c r="K14" s="467"/>
      <c r="L14" s="473"/>
      <c r="M14" s="473"/>
    </row>
    <row r="15" spans="1:13" ht="15.75" customHeight="1">
      <c r="A15" s="791" t="s">
        <v>207</v>
      </c>
      <c r="B15" s="791"/>
      <c r="C15" s="229">
        <v>0</v>
      </c>
      <c r="D15" s="229">
        <v>0</v>
      </c>
      <c r="E15" s="229">
        <v>0</v>
      </c>
      <c r="F15" s="229">
        <v>0</v>
      </c>
      <c r="G15" s="229">
        <v>0</v>
      </c>
      <c r="H15" s="620" t="s">
        <v>579</v>
      </c>
      <c r="I15" s="468" t="s">
        <v>579</v>
      </c>
      <c r="J15" s="620" t="s">
        <v>579</v>
      </c>
      <c r="K15" s="468"/>
      <c r="L15" s="474"/>
      <c r="M15" s="474"/>
    </row>
    <row r="16" spans="1:13" ht="15.75" customHeight="1">
      <c r="A16" s="790" t="s">
        <v>208</v>
      </c>
      <c r="B16" s="790"/>
      <c r="C16" s="250">
        <v>30</v>
      </c>
      <c r="D16" s="250">
        <v>61</v>
      </c>
      <c r="E16" s="250">
        <v>27</v>
      </c>
      <c r="F16" s="250">
        <v>28</v>
      </c>
      <c r="G16" s="250">
        <v>87</v>
      </c>
      <c r="H16" s="456">
        <f t="shared" si="3"/>
        <v>3.7037037037036979E-2</v>
      </c>
      <c r="I16" s="469">
        <f t="shared" si="4"/>
        <v>-6.6666666666666652E-2</v>
      </c>
      <c r="J16" s="456">
        <f t="shared" si="5"/>
        <v>0.42622950819672134</v>
      </c>
      <c r="K16" s="467"/>
      <c r="L16" s="473"/>
      <c r="M16" s="473"/>
    </row>
    <row r="18" spans="1:10" ht="24.75" customHeight="1">
      <c r="A18" s="699" t="s">
        <v>362</v>
      </c>
      <c r="B18" s="699"/>
      <c r="C18" s="699"/>
      <c r="D18" s="699"/>
      <c r="E18" s="699"/>
      <c r="F18" s="699"/>
      <c r="G18" s="699"/>
      <c r="H18" s="699"/>
      <c r="I18" s="699"/>
      <c r="J18" s="699"/>
    </row>
    <row r="19" spans="1:10" ht="15" customHeight="1">
      <c r="A19" s="686" t="s">
        <v>15</v>
      </c>
      <c r="B19" s="682" t="s">
        <v>211</v>
      </c>
      <c r="C19" s="682"/>
      <c r="D19" s="682"/>
      <c r="E19" s="793" t="s">
        <v>212</v>
      </c>
      <c r="F19" s="793"/>
      <c r="G19" s="793"/>
      <c r="H19" s="793"/>
      <c r="I19" s="793"/>
      <c r="J19" s="684" t="s">
        <v>213</v>
      </c>
    </row>
    <row r="20" spans="1:10" ht="69" customHeight="1">
      <c r="A20" s="691"/>
      <c r="B20" s="562" t="s">
        <v>131</v>
      </c>
      <c r="C20" s="562" t="s">
        <v>214</v>
      </c>
      <c r="D20" s="562" t="s">
        <v>215</v>
      </c>
      <c r="E20" s="562" t="s">
        <v>216</v>
      </c>
      <c r="F20" s="562" t="s">
        <v>217</v>
      </c>
      <c r="G20" s="562" t="s">
        <v>218</v>
      </c>
      <c r="H20" s="562" t="s">
        <v>219</v>
      </c>
      <c r="I20" s="562" t="s">
        <v>220</v>
      </c>
      <c r="J20" s="684"/>
    </row>
    <row r="21" spans="1:10" ht="13.5" customHeight="1">
      <c r="A21" s="687"/>
      <c r="B21" s="688" t="str">
        <f>'Tab 8 (18)'!B9:H9</f>
        <v>TRZY KWARTAŁY 2021 R.</v>
      </c>
      <c r="C21" s="689"/>
      <c r="D21" s="689"/>
      <c r="E21" s="689"/>
      <c r="F21" s="689"/>
      <c r="G21" s="689"/>
      <c r="H21" s="689"/>
      <c r="I21" s="689"/>
      <c r="J21" s="690"/>
    </row>
    <row r="22" spans="1:10">
      <c r="A22" s="457" t="s">
        <v>73</v>
      </c>
      <c r="B22" s="458">
        <f>SUM(B23:B38)</f>
        <v>7472</v>
      </c>
      <c r="C22" s="458">
        <f t="shared" ref="C22:J22" si="6">SUM(C23:C38)</f>
        <v>30</v>
      </c>
      <c r="D22" s="459">
        <v>6.4</v>
      </c>
      <c r="E22" s="458">
        <f t="shared" si="6"/>
        <v>3768</v>
      </c>
      <c r="F22" s="458">
        <f t="shared" si="6"/>
        <v>396</v>
      </c>
      <c r="G22" s="458">
        <f t="shared" si="6"/>
        <v>927</v>
      </c>
      <c r="H22" s="458">
        <f t="shared" si="6"/>
        <v>880</v>
      </c>
      <c r="I22" s="458">
        <f t="shared" si="6"/>
        <v>1501</v>
      </c>
      <c r="J22" s="458">
        <f t="shared" si="6"/>
        <v>171</v>
      </c>
    </row>
    <row r="23" spans="1:10">
      <c r="A23" s="460" t="s">
        <v>46</v>
      </c>
      <c r="B23" s="461">
        <v>219</v>
      </c>
      <c r="C23" s="463">
        <v>0</v>
      </c>
      <c r="D23" s="462">
        <v>5.4</v>
      </c>
      <c r="E23" s="461">
        <v>114</v>
      </c>
      <c r="F23" s="461">
        <v>14</v>
      </c>
      <c r="G23" s="461">
        <v>27</v>
      </c>
      <c r="H23" s="461">
        <v>11</v>
      </c>
      <c r="I23" s="461">
        <v>53</v>
      </c>
      <c r="J23" s="461">
        <v>2</v>
      </c>
    </row>
    <row r="24" spans="1:10">
      <c r="A24" s="460" t="s">
        <v>221</v>
      </c>
      <c r="B24" s="461">
        <v>527</v>
      </c>
      <c r="C24" s="461">
        <v>2</v>
      </c>
      <c r="D24" s="462">
        <v>8.4</v>
      </c>
      <c r="E24" s="461">
        <v>224</v>
      </c>
      <c r="F24" s="461">
        <v>29</v>
      </c>
      <c r="G24" s="461">
        <v>67</v>
      </c>
      <c r="H24" s="461">
        <v>82</v>
      </c>
      <c r="I24" s="461">
        <v>125</v>
      </c>
      <c r="J24" s="461">
        <v>9</v>
      </c>
    </row>
    <row r="25" spans="1:10">
      <c r="A25" s="460" t="s">
        <v>48</v>
      </c>
      <c r="B25" s="461">
        <v>1016</v>
      </c>
      <c r="C25" s="461">
        <v>3</v>
      </c>
      <c r="D25" s="462">
        <v>6.8</v>
      </c>
      <c r="E25" s="461">
        <v>539</v>
      </c>
      <c r="F25" s="461">
        <v>58</v>
      </c>
      <c r="G25" s="461">
        <v>132</v>
      </c>
      <c r="H25" s="461">
        <v>54</v>
      </c>
      <c r="I25" s="461">
        <v>233</v>
      </c>
      <c r="J25" s="461">
        <v>22</v>
      </c>
    </row>
    <row r="26" spans="1:10">
      <c r="A26" s="460" t="s">
        <v>49</v>
      </c>
      <c r="B26" s="461">
        <v>68</v>
      </c>
      <c r="C26" s="463">
        <v>0</v>
      </c>
      <c r="D26" s="462">
        <v>4.9000000000000004</v>
      </c>
      <c r="E26" s="461">
        <v>29</v>
      </c>
      <c r="F26" s="461">
        <v>5</v>
      </c>
      <c r="G26" s="461">
        <v>7</v>
      </c>
      <c r="H26" s="461">
        <v>9</v>
      </c>
      <c r="I26" s="461">
        <v>18</v>
      </c>
      <c r="J26" s="461">
        <v>6</v>
      </c>
    </row>
    <row r="27" spans="1:10">
      <c r="A27" s="460" t="s">
        <v>50</v>
      </c>
      <c r="B27" s="461">
        <v>631</v>
      </c>
      <c r="C27" s="461">
        <v>2</v>
      </c>
      <c r="D27" s="462">
        <v>6.8</v>
      </c>
      <c r="E27" s="461">
        <v>344</v>
      </c>
      <c r="F27" s="461">
        <v>41</v>
      </c>
      <c r="G27" s="461">
        <v>75</v>
      </c>
      <c r="H27" s="461">
        <v>65</v>
      </c>
      <c r="I27" s="461">
        <v>106</v>
      </c>
      <c r="J27" s="461">
        <v>7</v>
      </c>
    </row>
    <row r="28" spans="1:10">
      <c r="A28" s="460" t="s">
        <v>51</v>
      </c>
      <c r="B28" s="461">
        <v>621</v>
      </c>
      <c r="C28" s="461">
        <v>1</v>
      </c>
      <c r="D28" s="462">
        <v>4.5999999999999996</v>
      </c>
      <c r="E28" s="461">
        <v>386</v>
      </c>
      <c r="F28" s="461">
        <v>31</v>
      </c>
      <c r="G28" s="461">
        <v>81</v>
      </c>
      <c r="H28" s="461">
        <v>34</v>
      </c>
      <c r="I28" s="461">
        <v>89</v>
      </c>
      <c r="J28" s="461">
        <v>10</v>
      </c>
    </row>
    <row r="29" spans="1:10">
      <c r="A29" s="460" t="s">
        <v>52</v>
      </c>
      <c r="B29" s="461">
        <v>1073</v>
      </c>
      <c r="C29" s="461">
        <v>6</v>
      </c>
      <c r="D29" s="462">
        <v>6.4</v>
      </c>
      <c r="E29" s="461">
        <v>548</v>
      </c>
      <c r="F29" s="461">
        <v>52</v>
      </c>
      <c r="G29" s="461">
        <v>147</v>
      </c>
      <c r="H29" s="461">
        <v>148</v>
      </c>
      <c r="I29" s="461">
        <v>178</v>
      </c>
      <c r="J29" s="461">
        <v>21</v>
      </c>
    </row>
    <row r="30" spans="1:10">
      <c r="A30" s="460" t="s">
        <v>53</v>
      </c>
      <c r="B30" s="461">
        <v>91</v>
      </c>
      <c r="C30" s="463">
        <v>0</v>
      </c>
      <c r="D30" s="462">
        <v>3.6</v>
      </c>
      <c r="E30" s="461">
        <v>50</v>
      </c>
      <c r="F30" s="461">
        <v>6</v>
      </c>
      <c r="G30" s="461">
        <v>12</v>
      </c>
      <c r="H30" s="461">
        <v>6</v>
      </c>
      <c r="I30" s="461">
        <v>17</v>
      </c>
      <c r="J30" s="461">
        <v>1</v>
      </c>
    </row>
    <row r="31" spans="1:10">
      <c r="A31" s="460" t="s">
        <v>54</v>
      </c>
      <c r="B31" s="461">
        <v>484</v>
      </c>
      <c r="C31" s="461">
        <v>1</v>
      </c>
      <c r="D31" s="462">
        <v>5.7</v>
      </c>
      <c r="E31" s="461">
        <v>276</v>
      </c>
      <c r="F31" s="461">
        <v>24</v>
      </c>
      <c r="G31" s="461">
        <v>61</v>
      </c>
      <c r="H31" s="461">
        <v>25</v>
      </c>
      <c r="I31" s="461">
        <v>98</v>
      </c>
      <c r="J31" s="461">
        <v>10</v>
      </c>
    </row>
    <row r="32" spans="1:10">
      <c r="A32" s="460" t="s">
        <v>55</v>
      </c>
      <c r="B32" s="461">
        <v>678</v>
      </c>
      <c r="C32" s="461">
        <v>5</v>
      </c>
      <c r="D32" s="462">
        <v>8.4</v>
      </c>
      <c r="E32" s="461">
        <v>281</v>
      </c>
      <c r="F32" s="461">
        <v>33</v>
      </c>
      <c r="G32" s="461">
        <v>75</v>
      </c>
      <c r="H32" s="461">
        <v>168</v>
      </c>
      <c r="I32" s="461">
        <v>121</v>
      </c>
      <c r="J32" s="461">
        <v>19</v>
      </c>
    </row>
    <row r="33" spans="1:10">
      <c r="A33" s="460" t="s">
        <v>56</v>
      </c>
      <c r="B33" s="461">
        <v>257</v>
      </c>
      <c r="C33" s="461">
        <v>4</v>
      </c>
      <c r="D33" s="462">
        <v>6.7</v>
      </c>
      <c r="E33" s="461">
        <v>118</v>
      </c>
      <c r="F33" s="461">
        <v>13</v>
      </c>
      <c r="G33" s="461">
        <v>32</v>
      </c>
      <c r="H33" s="461">
        <v>42</v>
      </c>
      <c r="I33" s="461">
        <v>52</v>
      </c>
      <c r="J33" s="461">
        <v>4</v>
      </c>
    </row>
    <row r="34" spans="1:10">
      <c r="A34" s="460" t="s">
        <v>57</v>
      </c>
      <c r="B34" s="461">
        <v>118</v>
      </c>
      <c r="C34" s="463">
        <v>0</v>
      </c>
      <c r="D34" s="462">
        <v>3.7</v>
      </c>
      <c r="E34" s="461">
        <v>65</v>
      </c>
      <c r="F34" s="461">
        <v>5</v>
      </c>
      <c r="G34" s="461">
        <v>11</v>
      </c>
      <c r="H34" s="461">
        <v>10</v>
      </c>
      <c r="I34" s="461">
        <v>27</v>
      </c>
      <c r="J34" s="461">
        <v>8</v>
      </c>
    </row>
    <row r="35" spans="1:10">
      <c r="A35" s="460" t="s">
        <v>58</v>
      </c>
      <c r="B35" s="461">
        <v>400</v>
      </c>
      <c r="C35" s="461">
        <v>1</v>
      </c>
      <c r="D35" s="462">
        <v>6.2</v>
      </c>
      <c r="E35" s="461">
        <v>225</v>
      </c>
      <c r="F35" s="461">
        <v>18</v>
      </c>
      <c r="G35" s="461">
        <v>46</v>
      </c>
      <c r="H35" s="461">
        <v>31</v>
      </c>
      <c r="I35" s="461">
        <v>80</v>
      </c>
      <c r="J35" s="461">
        <v>4</v>
      </c>
    </row>
    <row r="36" spans="1:10">
      <c r="A36" s="460" t="s">
        <v>59</v>
      </c>
      <c r="B36" s="461">
        <v>305</v>
      </c>
      <c r="C36" s="461">
        <v>1</v>
      </c>
      <c r="D36" s="462">
        <v>7.5</v>
      </c>
      <c r="E36" s="461">
        <v>124</v>
      </c>
      <c r="F36" s="461">
        <v>9</v>
      </c>
      <c r="G36" s="461">
        <v>30</v>
      </c>
      <c r="H36" s="461">
        <v>57</v>
      </c>
      <c r="I36" s="461">
        <v>85</v>
      </c>
      <c r="J36" s="461">
        <v>40</v>
      </c>
    </row>
    <row r="37" spans="1:10">
      <c r="A37" s="460" t="s">
        <v>60</v>
      </c>
      <c r="B37" s="461">
        <v>888</v>
      </c>
      <c r="C37" s="461">
        <v>4</v>
      </c>
      <c r="D37" s="462">
        <v>7.9</v>
      </c>
      <c r="E37" s="461">
        <v>404</v>
      </c>
      <c r="F37" s="461">
        <v>53</v>
      </c>
      <c r="G37" s="461">
        <v>110</v>
      </c>
      <c r="H37" s="461">
        <v>129</v>
      </c>
      <c r="I37" s="461">
        <v>192</v>
      </c>
      <c r="J37" s="461">
        <v>7</v>
      </c>
    </row>
    <row r="38" spans="1:10">
      <c r="A38" s="464" t="s">
        <v>61</v>
      </c>
      <c r="B38" s="465">
        <v>96</v>
      </c>
      <c r="C38" s="536">
        <v>0</v>
      </c>
      <c r="D38" s="466">
        <v>4.0999999999999996</v>
      </c>
      <c r="E38" s="465">
        <v>41</v>
      </c>
      <c r="F38" s="465">
        <v>5</v>
      </c>
      <c r="G38" s="465">
        <v>14</v>
      </c>
      <c r="H38" s="465">
        <v>9</v>
      </c>
      <c r="I38" s="465">
        <v>27</v>
      </c>
      <c r="J38" s="465">
        <v>1</v>
      </c>
    </row>
  </sheetData>
  <mergeCells count="28">
    <mergeCell ref="A18:J18"/>
    <mergeCell ref="B19:D19"/>
    <mergeCell ref="E19:I19"/>
    <mergeCell ref="J19:J20"/>
    <mergeCell ref="A19:A21"/>
    <mergeCell ref="B21:J21"/>
    <mergeCell ref="A6:J6"/>
    <mergeCell ref="A16:B16"/>
    <mergeCell ref="A7:B7"/>
    <mergeCell ref="A8:B8"/>
    <mergeCell ref="A9:B9"/>
    <mergeCell ref="A10:B10"/>
    <mergeCell ref="A11:B11"/>
    <mergeCell ref="A13:B13"/>
    <mergeCell ref="A14:B14"/>
    <mergeCell ref="A15:B15"/>
    <mergeCell ref="A12:J12"/>
    <mergeCell ref="A1:J1"/>
    <mergeCell ref="A2:J2"/>
    <mergeCell ref="A3:B5"/>
    <mergeCell ref="C3:D3"/>
    <mergeCell ref="C4:C5"/>
    <mergeCell ref="D4:D5"/>
    <mergeCell ref="E4:E5"/>
    <mergeCell ref="F4:F5"/>
    <mergeCell ref="G4:G5"/>
    <mergeCell ref="E3:J3"/>
    <mergeCell ref="H4:J4"/>
  </mergeCells>
  <printOptions horizontalCentered="1"/>
  <pageMargins left="0.51181102362204722" right="0.68" top="0.37" bottom="0.55118110236220474" header="0.31496062992125984" footer="0.31496062992125984"/>
  <pageSetup paperSize="9" scale="78" orientation="landscape" r:id="rId1"/>
  <headerFooter differentFirst="1" alignWithMargins="0">
    <oddFooter>&amp;C&amp;"Arial,Normalny"&amp;9- &amp;P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M21"/>
  <sheetViews>
    <sheetView view="pageBreakPreview" zoomScale="80" zoomScaleNormal="100" zoomScaleSheetLayoutView="80" workbookViewId="0">
      <selection activeCell="B6" sqref="B6:B7"/>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5" customWidth="1"/>
  </cols>
  <sheetData>
    <row r="1" spans="2:13" ht="23.25" customHeight="1">
      <c r="B1" s="789" t="s">
        <v>348</v>
      </c>
      <c r="C1" s="789"/>
      <c r="D1" s="789"/>
      <c r="E1" s="789"/>
      <c r="F1" s="789"/>
      <c r="G1" s="789"/>
      <c r="H1" s="789"/>
      <c r="I1" s="789"/>
      <c r="J1" s="789"/>
      <c r="K1" s="789"/>
      <c r="L1" s="789"/>
      <c r="M1" s="789"/>
    </row>
    <row r="2" spans="2:13" ht="39" customHeight="1"/>
    <row r="4" spans="2:13" ht="132" customHeight="1"/>
    <row r="18" spans="2:8" ht="30" customHeight="1">
      <c r="B18" s="685" t="s">
        <v>501</v>
      </c>
      <c r="C18" s="685"/>
      <c r="D18" s="685"/>
      <c r="E18" s="685"/>
      <c r="F18" s="685"/>
      <c r="G18" s="685"/>
      <c r="H18" s="685"/>
    </row>
    <row r="19" spans="2:8" ht="48" customHeight="1">
      <c r="B19" s="485"/>
      <c r="C19" s="485" t="s">
        <v>274</v>
      </c>
      <c r="D19" s="485" t="s">
        <v>275</v>
      </c>
      <c r="E19" s="485" t="s">
        <v>284</v>
      </c>
      <c r="F19" s="485" t="s">
        <v>276</v>
      </c>
      <c r="G19" s="485" t="s">
        <v>277</v>
      </c>
      <c r="H19" s="485" t="s">
        <v>131</v>
      </c>
    </row>
    <row r="20" spans="2:8" ht="18" customHeight="1">
      <c r="B20" s="332" t="s">
        <v>272</v>
      </c>
      <c r="C20" s="475">
        <f>'Tab 3 (26) i 4 (27)'!E22</f>
        <v>3768</v>
      </c>
      <c r="D20" s="475">
        <f>'Tab 3 (26) i 4 (27)'!F22</f>
        <v>396</v>
      </c>
      <c r="E20" s="475">
        <f>'Tab 3 (26) i 4 (27)'!G22</f>
        <v>927</v>
      </c>
      <c r="F20" s="475">
        <f>'Tab 3 (26) i 4 (27)'!H22</f>
        <v>880</v>
      </c>
      <c r="G20" s="475">
        <f>'Tab 3 (26) i 4 (27)'!I22</f>
        <v>1501</v>
      </c>
      <c r="H20" s="475">
        <f>SUM(C20:G20)</f>
        <v>7472</v>
      </c>
    </row>
    <row r="21" spans="2:8" ht="18" customHeight="1">
      <c r="B21" s="332" t="s">
        <v>273</v>
      </c>
      <c r="C21" s="535">
        <f>ROUND(C20/$H$20,2)+0.01</f>
        <v>0.51</v>
      </c>
      <c r="D21" s="535">
        <f>ROUND(D20/$H$20,2)</f>
        <v>0.05</v>
      </c>
      <c r="E21" s="535">
        <f t="shared" ref="E21:G21" si="0">ROUND(E20/$H$20,2)</f>
        <v>0.12</v>
      </c>
      <c r="F21" s="535">
        <f t="shared" si="0"/>
        <v>0.12</v>
      </c>
      <c r="G21" s="535">
        <f t="shared" si="0"/>
        <v>0.2</v>
      </c>
      <c r="H21" s="535">
        <f t="shared" ref="H21" si="1">H20/$H$20</f>
        <v>1</v>
      </c>
    </row>
  </sheetData>
  <mergeCells count="2">
    <mergeCell ref="B18:H18"/>
    <mergeCell ref="B1:M1"/>
  </mergeCell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 &amp;P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90" zoomScaleNormal="100" zoomScaleSheetLayoutView="90" workbookViewId="0">
      <selection activeCell="B6" sqref="B6:B7"/>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94" t="s">
        <v>349</v>
      </c>
      <c r="B1" s="794"/>
      <c r="C1" s="794"/>
      <c r="D1" s="794"/>
      <c r="E1" s="794"/>
      <c r="F1" s="794"/>
      <c r="G1" s="794"/>
      <c r="H1" s="794"/>
      <c r="I1" s="794"/>
      <c r="J1" s="794"/>
      <c r="K1" s="794"/>
      <c r="L1" s="794"/>
    </row>
    <row r="2" spans="1:13" ht="42" customHeight="1">
      <c r="A2" s="786" t="s">
        <v>607</v>
      </c>
      <c r="B2" s="786"/>
      <c r="C2" s="786"/>
      <c r="D2" s="786"/>
      <c r="E2" s="786"/>
      <c r="F2" s="786"/>
      <c r="G2" s="786"/>
      <c r="H2" s="786"/>
      <c r="I2" s="786"/>
      <c r="J2" s="786"/>
      <c r="K2" s="786"/>
      <c r="L2" s="786"/>
    </row>
    <row r="3" spans="1:13" ht="13.5" customHeight="1">
      <c r="A3" s="686" t="s">
        <v>15</v>
      </c>
      <c r="B3" s="684" t="s">
        <v>502</v>
      </c>
      <c r="C3" s="795" t="s">
        <v>77</v>
      </c>
      <c r="D3" s="795"/>
      <c r="E3" s="795" t="s">
        <v>39</v>
      </c>
      <c r="F3" s="795"/>
      <c r="G3" s="795"/>
      <c r="H3" s="795"/>
      <c r="I3" s="795"/>
      <c r="J3" s="795"/>
      <c r="K3" s="795"/>
      <c r="L3" s="795"/>
    </row>
    <row r="4" spans="1:13" ht="61.5" customHeight="1">
      <c r="A4" s="691"/>
      <c r="B4" s="684"/>
      <c r="C4" s="684" t="s">
        <v>222</v>
      </c>
      <c r="D4" s="696" t="s">
        <v>223</v>
      </c>
      <c r="E4" s="710" t="s">
        <v>282</v>
      </c>
      <c r="F4" s="711"/>
      <c r="G4" s="710" t="s">
        <v>224</v>
      </c>
      <c r="H4" s="796"/>
      <c r="I4" s="796"/>
      <c r="J4" s="711"/>
      <c r="K4" s="684" t="s">
        <v>350</v>
      </c>
      <c r="L4" s="684"/>
    </row>
    <row r="5" spans="1:13" ht="17.25" customHeight="1">
      <c r="A5" s="691"/>
      <c r="B5" s="684"/>
      <c r="C5" s="684"/>
      <c r="D5" s="696"/>
      <c r="E5" s="686" t="s">
        <v>270</v>
      </c>
      <c r="F5" s="798" t="s">
        <v>225</v>
      </c>
      <c r="G5" s="686" t="s">
        <v>270</v>
      </c>
      <c r="H5" s="798" t="s">
        <v>226</v>
      </c>
      <c r="I5" s="800" t="s">
        <v>271</v>
      </c>
      <c r="J5" s="801"/>
      <c r="K5" s="686" t="s">
        <v>270</v>
      </c>
      <c r="L5" s="798" t="s">
        <v>225</v>
      </c>
    </row>
    <row r="6" spans="1:13" ht="39.75" customHeight="1">
      <c r="A6" s="691"/>
      <c r="B6" s="684"/>
      <c r="C6" s="684"/>
      <c r="D6" s="696"/>
      <c r="E6" s="687"/>
      <c r="F6" s="799"/>
      <c r="G6" s="687"/>
      <c r="H6" s="799"/>
      <c r="I6" s="547" t="s">
        <v>530</v>
      </c>
      <c r="J6" s="547" t="s">
        <v>503</v>
      </c>
      <c r="K6" s="687"/>
      <c r="L6" s="799"/>
      <c r="M6" s="102"/>
    </row>
    <row r="7" spans="1:13" ht="18" customHeight="1">
      <c r="A7" s="687"/>
      <c r="B7" s="688" t="s">
        <v>655</v>
      </c>
      <c r="C7" s="689"/>
      <c r="D7" s="689"/>
      <c r="E7" s="689"/>
      <c r="F7" s="689"/>
      <c r="G7" s="689"/>
      <c r="H7" s="689"/>
      <c r="I7" s="689"/>
      <c r="J7" s="689"/>
      <c r="K7" s="689"/>
      <c r="L7" s="690"/>
      <c r="M7" s="102"/>
    </row>
    <row r="8" spans="1:13" ht="21" customHeight="1">
      <c r="A8" s="457" t="s">
        <v>73</v>
      </c>
      <c r="B8" s="458">
        <f>SUM(B9:B24)</f>
        <v>872520</v>
      </c>
      <c r="C8" s="458">
        <f t="shared" ref="C8:L8" si="0">SUM(C9:C24)</f>
        <v>845499</v>
      </c>
      <c r="D8" s="458">
        <f t="shared" si="0"/>
        <v>3138</v>
      </c>
      <c r="E8" s="458">
        <f t="shared" si="0"/>
        <v>6808</v>
      </c>
      <c r="F8" s="458">
        <f t="shared" si="0"/>
        <v>4634</v>
      </c>
      <c r="G8" s="458">
        <f t="shared" si="0"/>
        <v>8542</v>
      </c>
      <c r="H8" s="458">
        <f t="shared" si="0"/>
        <v>6157</v>
      </c>
      <c r="I8" s="477">
        <f t="shared" si="0"/>
        <v>3</v>
      </c>
      <c r="J8" s="478">
        <f t="shared" si="0"/>
        <v>0</v>
      </c>
      <c r="K8" s="458">
        <f t="shared" si="0"/>
        <v>857170</v>
      </c>
      <c r="L8" s="458">
        <f t="shared" si="0"/>
        <v>834708</v>
      </c>
    </row>
    <row r="9" spans="1:13" ht="21" customHeight="1">
      <c r="A9" s="460" t="s">
        <v>46</v>
      </c>
      <c r="B9" s="461">
        <f>E9+G9+K9</f>
        <v>32118</v>
      </c>
      <c r="C9" s="461">
        <v>30319</v>
      </c>
      <c r="D9" s="461">
        <v>126</v>
      </c>
      <c r="E9" s="461">
        <v>304</v>
      </c>
      <c r="F9" s="461">
        <v>90</v>
      </c>
      <c r="G9" s="461">
        <v>563</v>
      </c>
      <c r="H9" s="461">
        <v>246</v>
      </c>
      <c r="I9" s="479">
        <v>1</v>
      </c>
      <c r="J9" s="480">
        <v>0</v>
      </c>
      <c r="K9" s="461">
        <v>31251</v>
      </c>
      <c r="L9" s="461">
        <v>29983</v>
      </c>
    </row>
    <row r="10" spans="1:13" ht="21" customHeight="1">
      <c r="A10" s="460" t="s">
        <v>47</v>
      </c>
      <c r="B10" s="461">
        <f t="shared" ref="B10:B24" si="1">E10+G10+K10</f>
        <v>45906</v>
      </c>
      <c r="C10" s="461">
        <v>44397</v>
      </c>
      <c r="D10" s="461">
        <v>65</v>
      </c>
      <c r="E10" s="461">
        <v>389</v>
      </c>
      <c r="F10" s="461">
        <v>290</v>
      </c>
      <c r="G10" s="461">
        <v>470</v>
      </c>
      <c r="H10" s="461">
        <v>363</v>
      </c>
      <c r="I10" s="480">
        <v>0</v>
      </c>
      <c r="J10" s="480">
        <v>0</v>
      </c>
      <c r="K10" s="461">
        <v>45047</v>
      </c>
      <c r="L10" s="461">
        <v>43744</v>
      </c>
    </row>
    <row r="11" spans="1:13" ht="21" customHeight="1">
      <c r="A11" s="460" t="s">
        <v>48</v>
      </c>
      <c r="B11" s="461">
        <f t="shared" si="1"/>
        <v>114327</v>
      </c>
      <c r="C11" s="461">
        <v>110353</v>
      </c>
      <c r="D11" s="461">
        <v>383</v>
      </c>
      <c r="E11" s="461">
        <v>478</v>
      </c>
      <c r="F11" s="461">
        <v>317</v>
      </c>
      <c r="G11" s="461">
        <v>716</v>
      </c>
      <c r="H11" s="461">
        <v>554</v>
      </c>
      <c r="I11" s="480">
        <v>0</v>
      </c>
      <c r="J11" s="480">
        <v>0</v>
      </c>
      <c r="K11" s="461">
        <v>113133</v>
      </c>
      <c r="L11" s="461">
        <v>109482</v>
      </c>
    </row>
    <row r="12" spans="1:13" ht="21" customHeight="1">
      <c r="A12" s="460" t="s">
        <v>49</v>
      </c>
      <c r="B12" s="461">
        <f t="shared" si="1"/>
        <v>10861</v>
      </c>
      <c r="C12" s="461">
        <v>10514</v>
      </c>
      <c r="D12" s="461">
        <v>22</v>
      </c>
      <c r="E12" s="461">
        <v>70</v>
      </c>
      <c r="F12" s="461">
        <v>56</v>
      </c>
      <c r="G12" s="461">
        <v>99</v>
      </c>
      <c r="H12" s="461">
        <v>84</v>
      </c>
      <c r="I12" s="480">
        <v>0</v>
      </c>
      <c r="J12" s="480">
        <v>0</v>
      </c>
      <c r="K12" s="461">
        <v>10692</v>
      </c>
      <c r="L12" s="461">
        <v>10374</v>
      </c>
    </row>
    <row r="13" spans="1:13" ht="21" customHeight="1">
      <c r="A13" s="460" t="s">
        <v>50</v>
      </c>
      <c r="B13" s="461">
        <f t="shared" si="1"/>
        <v>70056</v>
      </c>
      <c r="C13" s="461">
        <v>67361</v>
      </c>
      <c r="D13" s="461">
        <v>467</v>
      </c>
      <c r="E13" s="461">
        <v>722</v>
      </c>
      <c r="F13" s="461">
        <v>491</v>
      </c>
      <c r="G13" s="461">
        <v>763</v>
      </c>
      <c r="H13" s="461">
        <v>454</v>
      </c>
      <c r="I13" s="480">
        <v>0</v>
      </c>
      <c r="J13" s="480">
        <v>0</v>
      </c>
      <c r="K13" s="461">
        <v>68571</v>
      </c>
      <c r="L13" s="461">
        <v>66416</v>
      </c>
    </row>
    <row r="14" spans="1:13" ht="21" customHeight="1">
      <c r="A14" s="460" t="s">
        <v>51</v>
      </c>
      <c r="B14" s="461">
        <f t="shared" si="1"/>
        <v>102288</v>
      </c>
      <c r="C14" s="461">
        <v>100057</v>
      </c>
      <c r="D14" s="461">
        <v>104</v>
      </c>
      <c r="E14" s="461">
        <v>1705</v>
      </c>
      <c r="F14" s="461">
        <v>1491</v>
      </c>
      <c r="G14" s="461">
        <v>866</v>
      </c>
      <c r="H14" s="461">
        <v>731</v>
      </c>
      <c r="I14" s="480">
        <v>0</v>
      </c>
      <c r="J14" s="480">
        <v>0</v>
      </c>
      <c r="K14" s="461">
        <v>99717</v>
      </c>
      <c r="L14" s="461">
        <v>97835</v>
      </c>
    </row>
    <row r="15" spans="1:13" ht="21" customHeight="1">
      <c r="A15" s="460" t="s">
        <v>52</v>
      </c>
      <c r="B15" s="461">
        <f t="shared" si="1"/>
        <v>122293</v>
      </c>
      <c r="C15" s="461">
        <v>118285</v>
      </c>
      <c r="D15" s="461">
        <v>1396</v>
      </c>
      <c r="E15" s="461">
        <v>1104</v>
      </c>
      <c r="F15" s="461">
        <v>560</v>
      </c>
      <c r="G15" s="461">
        <v>1303</v>
      </c>
      <c r="H15" s="461">
        <v>937</v>
      </c>
      <c r="I15" s="480">
        <v>0</v>
      </c>
      <c r="J15" s="480">
        <v>0</v>
      </c>
      <c r="K15" s="461">
        <v>119886</v>
      </c>
      <c r="L15" s="461">
        <v>116788</v>
      </c>
    </row>
    <row r="16" spans="1:13" ht="21" customHeight="1">
      <c r="A16" s="460" t="s">
        <v>53</v>
      </c>
      <c r="B16" s="461">
        <f t="shared" si="1"/>
        <v>18541</v>
      </c>
      <c r="C16" s="461">
        <v>18159</v>
      </c>
      <c r="D16" s="461">
        <v>9</v>
      </c>
      <c r="E16" s="461">
        <v>58</v>
      </c>
      <c r="F16" s="461">
        <v>39</v>
      </c>
      <c r="G16" s="461">
        <v>136</v>
      </c>
      <c r="H16" s="461">
        <v>111</v>
      </c>
      <c r="I16" s="480">
        <v>0</v>
      </c>
      <c r="J16" s="480">
        <v>0</v>
      </c>
      <c r="K16" s="461">
        <v>18347</v>
      </c>
      <c r="L16" s="461">
        <v>18009</v>
      </c>
    </row>
    <row r="17" spans="1:12" ht="21" customHeight="1">
      <c r="A17" s="460" t="s">
        <v>54</v>
      </c>
      <c r="B17" s="461">
        <f t="shared" si="1"/>
        <v>68605</v>
      </c>
      <c r="C17" s="461">
        <v>67011</v>
      </c>
      <c r="D17" s="461">
        <v>30</v>
      </c>
      <c r="E17" s="461">
        <v>323</v>
      </c>
      <c r="F17" s="461">
        <v>238</v>
      </c>
      <c r="G17" s="461">
        <v>593</v>
      </c>
      <c r="H17" s="461">
        <v>491</v>
      </c>
      <c r="I17" s="480">
        <v>0</v>
      </c>
      <c r="J17" s="480">
        <v>0</v>
      </c>
      <c r="K17" s="461">
        <v>67689</v>
      </c>
      <c r="L17" s="461">
        <v>66282</v>
      </c>
    </row>
    <row r="18" spans="1:12" ht="21" customHeight="1">
      <c r="A18" s="460" t="s">
        <v>55</v>
      </c>
      <c r="B18" s="461">
        <f t="shared" si="1"/>
        <v>55746</v>
      </c>
      <c r="C18" s="461">
        <v>54645</v>
      </c>
      <c r="D18" s="461">
        <v>8</v>
      </c>
      <c r="E18" s="461">
        <v>201</v>
      </c>
      <c r="F18" s="461">
        <v>153</v>
      </c>
      <c r="G18" s="461">
        <v>526</v>
      </c>
      <c r="H18" s="461">
        <v>465</v>
      </c>
      <c r="I18" s="480">
        <v>0</v>
      </c>
      <c r="J18" s="480">
        <v>0</v>
      </c>
      <c r="K18" s="461">
        <v>55019</v>
      </c>
      <c r="L18" s="461">
        <v>54027</v>
      </c>
    </row>
    <row r="19" spans="1:12" ht="21" customHeight="1">
      <c r="A19" s="460" t="s">
        <v>56</v>
      </c>
      <c r="B19" s="461">
        <f t="shared" si="1"/>
        <v>27609</v>
      </c>
      <c r="C19" s="461">
        <v>26720</v>
      </c>
      <c r="D19" s="461">
        <v>40</v>
      </c>
      <c r="E19" s="461">
        <v>162</v>
      </c>
      <c r="F19" s="461">
        <v>76</v>
      </c>
      <c r="G19" s="461">
        <v>369</v>
      </c>
      <c r="H19" s="461">
        <v>236</v>
      </c>
      <c r="I19" s="479">
        <v>1</v>
      </c>
      <c r="J19" s="480">
        <v>0</v>
      </c>
      <c r="K19" s="461">
        <v>27078</v>
      </c>
      <c r="L19" s="461">
        <v>26408</v>
      </c>
    </row>
    <row r="20" spans="1:12" ht="21" customHeight="1">
      <c r="A20" s="460" t="s">
        <v>57</v>
      </c>
      <c r="B20" s="461">
        <f t="shared" si="1"/>
        <v>25728</v>
      </c>
      <c r="C20" s="461">
        <v>25113</v>
      </c>
      <c r="D20" s="461">
        <v>25</v>
      </c>
      <c r="E20" s="461">
        <v>101</v>
      </c>
      <c r="F20" s="461">
        <v>66</v>
      </c>
      <c r="G20" s="461">
        <v>278</v>
      </c>
      <c r="H20" s="461">
        <v>229</v>
      </c>
      <c r="I20" s="480">
        <v>0</v>
      </c>
      <c r="J20" s="480">
        <v>0</v>
      </c>
      <c r="K20" s="461">
        <v>25349</v>
      </c>
      <c r="L20" s="461">
        <v>24818</v>
      </c>
    </row>
    <row r="21" spans="1:12" ht="21" customHeight="1">
      <c r="A21" s="460" t="s">
        <v>58</v>
      </c>
      <c r="B21" s="461">
        <f t="shared" si="1"/>
        <v>50850</v>
      </c>
      <c r="C21" s="461">
        <v>49264</v>
      </c>
      <c r="D21" s="461">
        <v>117</v>
      </c>
      <c r="E21" s="461">
        <v>178</v>
      </c>
      <c r="F21" s="461">
        <v>122</v>
      </c>
      <c r="G21" s="461">
        <v>508</v>
      </c>
      <c r="H21" s="461">
        <v>333</v>
      </c>
      <c r="I21" s="480">
        <v>0</v>
      </c>
      <c r="J21" s="480">
        <v>0</v>
      </c>
      <c r="K21" s="461">
        <v>50164</v>
      </c>
      <c r="L21" s="461">
        <v>48809</v>
      </c>
    </row>
    <row r="22" spans="1:12" ht="21" customHeight="1">
      <c r="A22" s="460" t="s">
        <v>59</v>
      </c>
      <c r="B22" s="461">
        <f t="shared" si="1"/>
        <v>29535</v>
      </c>
      <c r="C22" s="461">
        <v>28618</v>
      </c>
      <c r="D22" s="461">
        <v>13</v>
      </c>
      <c r="E22" s="461">
        <v>144</v>
      </c>
      <c r="F22" s="461">
        <v>110</v>
      </c>
      <c r="G22" s="461">
        <v>304</v>
      </c>
      <c r="H22" s="461">
        <v>232</v>
      </c>
      <c r="I22" s="480">
        <v>0</v>
      </c>
      <c r="J22" s="480">
        <v>0</v>
      </c>
      <c r="K22" s="461">
        <v>29087</v>
      </c>
      <c r="L22" s="461">
        <v>28276</v>
      </c>
    </row>
    <row r="23" spans="1:12" ht="21" customHeight="1">
      <c r="A23" s="460" t="s">
        <v>60</v>
      </c>
      <c r="B23" s="461">
        <f t="shared" si="1"/>
        <v>78794</v>
      </c>
      <c r="C23" s="461">
        <v>76652</v>
      </c>
      <c r="D23" s="461">
        <v>301</v>
      </c>
      <c r="E23" s="461">
        <v>670</v>
      </c>
      <c r="F23" s="461">
        <v>488</v>
      </c>
      <c r="G23" s="461">
        <v>694</v>
      </c>
      <c r="H23" s="461">
        <v>530</v>
      </c>
      <c r="I23" s="480">
        <v>0</v>
      </c>
      <c r="J23" s="480">
        <v>0</v>
      </c>
      <c r="K23" s="461">
        <v>77430</v>
      </c>
      <c r="L23" s="461">
        <v>75634</v>
      </c>
    </row>
    <row r="24" spans="1:12" ht="21" customHeight="1">
      <c r="A24" s="464" t="s">
        <v>61</v>
      </c>
      <c r="B24" s="465">
        <f t="shared" si="1"/>
        <v>19263</v>
      </c>
      <c r="C24" s="465">
        <v>18031</v>
      </c>
      <c r="D24" s="465">
        <v>32</v>
      </c>
      <c r="E24" s="465">
        <v>199</v>
      </c>
      <c r="F24" s="465">
        <v>47</v>
      </c>
      <c r="G24" s="465">
        <v>354</v>
      </c>
      <c r="H24" s="465">
        <v>161</v>
      </c>
      <c r="I24" s="481">
        <v>1</v>
      </c>
      <c r="J24" s="482">
        <v>0</v>
      </c>
      <c r="K24" s="465">
        <v>18710</v>
      </c>
      <c r="L24" s="465">
        <v>17823</v>
      </c>
    </row>
    <row r="25" spans="1:12" ht="24" customHeight="1">
      <c r="A25" s="797"/>
      <c r="B25" s="797"/>
      <c r="C25" s="797"/>
      <c r="D25" s="797"/>
      <c r="E25" s="797"/>
      <c r="F25" s="797"/>
      <c r="G25" s="797"/>
      <c r="H25" s="797"/>
      <c r="I25" s="797"/>
      <c r="J25" s="797"/>
      <c r="K25" s="797"/>
      <c r="L25" s="797"/>
    </row>
  </sheetData>
  <mergeCells count="20">
    <mergeCell ref="A25:L25"/>
    <mergeCell ref="K4:L4"/>
    <mergeCell ref="E5:E6"/>
    <mergeCell ref="F5:F6"/>
    <mergeCell ref="G5:G6"/>
    <mergeCell ref="H5:H6"/>
    <mergeCell ref="I5:J5"/>
    <mergeCell ref="K5:K6"/>
    <mergeCell ref="L5:L6"/>
    <mergeCell ref="B7:L7"/>
    <mergeCell ref="A1:L1"/>
    <mergeCell ref="A2:L2"/>
    <mergeCell ref="B3:B6"/>
    <mergeCell ref="C3:D3"/>
    <mergeCell ref="E3:L3"/>
    <mergeCell ref="C4:C6"/>
    <mergeCell ref="D4:D6"/>
    <mergeCell ref="E4:F4"/>
    <mergeCell ref="G4:J4"/>
    <mergeCell ref="A3:A7"/>
  </mergeCells>
  <printOptions horizontalCentered="1"/>
  <pageMargins left="0.51181102362204722" right="0.51181102362204722" top="0.6" bottom="0.55118110236220474" header="0.31496062992125984" footer="0.31496062992125984"/>
  <pageSetup paperSize="9" scale="85" orientation="landscape" r:id="rId1"/>
  <headerFooter differentFirst="1" alignWithMargins="0">
    <oddFooter>&amp;C&amp;"Arial,Normalny"&amp;9- &amp;P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L29"/>
  <sheetViews>
    <sheetView showGridLines="0" view="pageBreakPreview" topLeftCell="B1" zoomScale="90" zoomScaleNormal="100" zoomScaleSheetLayoutView="90" workbookViewId="0">
      <selection activeCell="B6" sqref="B6:B7"/>
    </sheetView>
  </sheetViews>
  <sheetFormatPr defaultRowHeight="15"/>
  <cols>
    <col min="1" max="1" width="25" customWidth="1"/>
    <col min="2" max="3" width="10.875" customWidth="1"/>
    <col min="4" max="4" width="11.625" customWidth="1"/>
    <col min="5" max="5" width="10.875" customWidth="1"/>
    <col min="6" max="6" width="11.75" customWidth="1"/>
    <col min="7" max="7" width="11.625" customWidth="1"/>
    <col min="8" max="8" width="9.875" customWidth="1"/>
    <col min="9" max="9" width="9.625" customWidth="1"/>
  </cols>
  <sheetData>
    <row r="1" spans="1:9" ht="27.75" customHeight="1">
      <c r="A1" s="794" t="str">
        <f>'Tab 4 (31)'!A1:H1</f>
        <v>V. UBEZPIECZENIE SPOŁECZNE ROLNIKÓW</v>
      </c>
      <c r="B1" s="794"/>
      <c r="C1" s="794"/>
      <c r="D1" s="794"/>
      <c r="E1" s="794"/>
      <c r="F1" s="794"/>
      <c r="G1" s="794"/>
      <c r="H1" s="794"/>
      <c r="I1" s="489"/>
    </row>
    <row r="2" spans="1:9" ht="42" customHeight="1">
      <c r="A2" s="786" t="s">
        <v>556</v>
      </c>
      <c r="B2" s="786"/>
      <c r="C2" s="786"/>
      <c r="D2" s="786"/>
      <c r="E2" s="786"/>
      <c r="F2" s="786"/>
      <c r="G2" s="786"/>
    </row>
    <row r="3" spans="1:9">
      <c r="A3" s="686" t="s">
        <v>15</v>
      </c>
      <c r="B3" s="686" t="s">
        <v>507</v>
      </c>
      <c r="C3" s="804" t="s">
        <v>39</v>
      </c>
      <c r="D3" s="805"/>
      <c r="E3" s="805"/>
      <c r="F3" s="805"/>
      <c r="G3" s="805"/>
      <c r="H3" s="806"/>
      <c r="I3" s="99"/>
    </row>
    <row r="4" spans="1:9" ht="165" customHeight="1">
      <c r="A4" s="691"/>
      <c r="B4" s="687"/>
      <c r="C4" s="484" t="s">
        <v>231</v>
      </c>
      <c r="D4" s="484" t="s">
        <v>508</v>
      </c>
      <c r="E4" s="484" t="s">
        <v>232</v>
      </c>
      <c r="F4" s="484" t="s">
        <v>509</v>
      </c>
      <c r="G4" s="484" t="s">
        <v>233</v>
      </c>
      <c r="H4" s="548" t="s">
        <v>234</v>
      </c>
      <c r="I4" s="100"/>
    </row>
    <row r="5" spans="1:9">
      <c r="A5" s="687"/>
      <c r="B5" s="692" t="str">
        <f>'Tab 1 (28)'!B7:L7</f>
        <v>STAN NA DZIEŃ 30 WRZEŚNIA 2021 R.</v>
      </c>
      <c r="C5" s="693"/>
      <c r="D5" s="693"/>
      <c r="E5" s="693"/>
      <c r="F5" s="693"/>
      <c r="G5" s="693"/>
      <c r="H5" s="694"/>
      <c r="I5" s="100"/>
    </row>
    <row r="6" spans="1:9" ht="17.25" customHeight="1">
      <c r="A6" s="227" t="s">
        <v>73</v>
      </c>
      <c r="B6" s="245">
        <f>SUM(B8:B13)</f>
        <v>1154379</v>
      </c>
      <c r="C6" s="245">
        <f t="shared" ref="C6:H6" si="0">SUM(C8:C13)</f>
        <v>10129</v>
      </c>
      <c r="D6" s="245">
        <f t="shared" si="0"/>
        <v>12927</v>
      </c>
      <c r="E6" s="245">
        <f t="shared" si="0"/>
        <v>14677</v>
      </c>
      <c r="F6" s="245">
        <f t="shared" si="0"/>
        <v>3</v>
      </c>
      <c r="G6" s="245">
        <f t="shared" si="0"/>
        <v>1116643</v>
      </c>
      <c r="H6" s="245">
        <f t="shared" si="0"/>
        <v>120827</v>
      </c>
      <c r="I6" s="99"/>
    </row>
    <row r="7" spans="1:9" ht="13.5" customHeight="1">
      <c r="A7" s="228" t="s">
        <v>39</v>
      </c>
      <c r="B7" s="241"/>
      <c r="C7" s="241"/>
      <c r="D7" s="241"/>
      <c r="E7" s="241"/>
      <c r="F7" s="241"/>
      <c r="G7" s="241"/>
      <c r="H7" s="241"/>
      <c r="I7" s="99"/>
    </row>
    <row r="8" spans="1:9" ht="17.25" customHeight="1">
      <c r="A8" s="228" t="s">
        <v>235</v>
      </c>
      <c r="B8" s="241">
        <f>SUM(C8:G8)</f>
        <v>684439</v>
      </c>
      <c r="C8" s="241">
        <v>5327</v>
      </c>
      <c r="D8" s="229">
        <v>0</v>
      </c>
      <c r="E8" s="241">
        <v>3116</v>
      </c>
      <c r="F8" s="241">
        <v>3</v>
      </c>
      <c r="G8" s="241">
        <v>675993</v>
      </c>
      <c r="H8" s="241">
        <v>76628</v>
      </c>
      <c r="I8" s="99"/>
    </row>
    <row r="9" spans="1:9" ht="17.25" customHeight="1">
      <c r="A9" s="228" t="s">
        <v>236</v>
      </c>
      <c r="B9" s="241">
        <f t="shared" ref="B9:B13" si="1">SUM(C9:G9)</f>
        <v>300988</v>
      </c>
      <c r="C9" s="241">
        <v>1620</v>
      </c>
      <c r="D9" s="229">
        <v>0</v>
      </c>
      <c r="E9" s="241">
        <v>1395</v>
      </c>
      <c r="F9" s="229">
        <v>0</v>
      </c>
      <c r="G9" s="241">
        <v>297973</v>
      </c>
      <c r="H9" s="241">
        <v>24134</v>
      </c>
      <c r="I9" s="99"/>
    </row>
    <row r="10" spans="1:9" ht="17.25" customHeight="1">
      <c r="A10" s="230" t="s">
        <v>237</v>
      </c>
      <c r="B10" s="241">
        <f t="shared" si="1"/>
        <v>146083</v>
      </c>
      <c r="C10" s="241">
        <v>3182</v>
      </c>
      <c r="D10" s="229">
        <v>0</v>
      </c>
      <c r="E10" s="241">
        <v>224</v>
      </c>
      <c r="F10" s="229">
        <v>0</v>
      </c>
      <c r="G10" s="241">
        <v>142677</v>
      </c>
      <c r="H10" s="241">
        <v>20065</v>
      </c>
      <c r="I10" s="99"/>
    </row>
    <row r="11" spans="1:9" ht="17.25" customHeight="1">
      <c r="A11" s="230" t="s">
        <v>238</v>
      </c>
      <c r="B11" s="241">
        <f t="shared" si="1"/>
        <v>12927</v>
      </c>
      <c r="C11" s="229">
        <v>0</v>
      </c>
      <c r="D11" s="241">
        <v>12927</v>
      </c>
      <c r="E11" s="229">
        <v>0</v>
      </c>
      <c r="F11" s="229">
        <v>0</v>
      </c>
      <c r="G11" s="229">
        <v>0</v>
      </c>
      <c r="H11" s="229">
        <v>0</v>
      </c>
      <c r="I11" s="99"/>
    </row>
    <row r="12" spans="1:9" ht="45" customHeight="1">
      <c r="A12" s="230" t="s">
        <v>239</v>
      </c>
      <c r="B12" s="241">
        <f t="shared" si="1"/>
        <v>9929</v>
      </c>
      <c r="C12" s="229">
        <v>0</v>
      </c>
      <c r="D12" s="229">
        <v>0</v>
      </c>
      <c r="E12" s="241">
        <v>9929</v>
      </c>
      <c r="F12" s="229">
        <v>0</v>
      </c>
      <c r="G12" s="229">
        <v>0</v>
      </c>
      <c r="H12" s="229">
        <v>0</v>
      </c>
      <c r="I12" s="99"/>
    </row>
    <row r="13" spans="1:9" ht="27.75" customHeight="1">
      <c r="A13" s="483" t="s">
        <v>510</v>
      </c>
      <c r="B13" s="250">
        <f t="shared" si="1"/>
        <v>13</v>
      </c>
      <c r="C13" s="236">
        <v>0</v>
      </c>
      <c r="D13" s="236">
        <v>0</v>
      </c>
      <c r="E13" s="250">
        <v>13</v>
      </c>
      <c r="F13" s="236">
        <v>0</v>
      </c>
      <c r="G13" s="236">
        <v>0</v>
      </c>
      <c r="H13" s="236">
        <v>0</v>
      </c>
      <c r="I13" s="99"/>
    </row>
    <row r="14" spans="1:9" ht="33" customHeight="1">
      <c r="A14" s="802" t="s">
        <v>554</v>
      </c>
      <c r="B14" s="803"/>
      <c r="C14" s="803"/>
      <c r="D14" s="803"/>
      <c r="E14" s="803"/>
      <c r="F14" s="803"/>
      <c r="G14" s="803"/>
      <c r="H14" s="803"/>
    </row>
    <row r="15" spans="1:9" ht="33" customHeight="1">
      <c r="A15" s="807" t="s">
        <v>240</v>
      </c>
      <c r="B15" s="808"/>
      <c r="C15" s="808"/>
      <c r="D15" s="808"/>
      <c r="E15" s="808"/>
      <c r="F15" s="808"/>
      <c r="G15" s="808"/>
      <c r="H15" s="808"/>
    </row>
    <row r="16" spans="1:9" ht="24" customHeight="1">
      <c r="A16" s="802" t="s">
        <v>555</v>
      </c>
      <c r="B16" s="802"/>
      <c r="C16" s="802"/>
      <c r="D16" s="802"/>
      <c r="E16" s="802"/>
      <c r="F16" s="802"/>
      <c r="G16" s="802"/>
      <c r="H16" s="802"/>
    </row>
    <row r="17" spans="1:12" ht="28.5" customHeight="1"/>
    <row r="18" spans="1:12" ht="20.25" customHeight="1">
      <c r="A18" s="699" t="s">
        <v>557</v>
      </c>
      <c r="B18" s="699"/>
      <c r="C18" s="699"/>
      <c r="D18" s="699"/>
      <c r="E18" s="699"/>
      <c r="F18" s="699"/>
      <c r="G18" s="699"/>
    </row>
    <row r="19" spans="1:12">
      <c r="A19" s="682" t="s">
        <v>15</v>
      </c>
      <c r="B19" s="639" t="s">
        <v>16</v>
      </c>
      <c r="C19" s="640"/>
      <c r="D19" s="639" t="s">
        <v>477</v>
      </c>
      <c r="E19" s="641"/>
      <c r="F19" s="641"/>
      <c r="G19" s="641"/>
      <c r="H19" s="641"/>
      <c r="I19" s="640"/>
      <c r="J19" s="397"/>
      <c r="K19" s="470"/>
      <c r="L19" s="470"/>
    </row>
    <row r="20" spans="1:12" ht="15" customHeight="1">
      <c r="A20" s="682"/>
      <c r="B20" s="643" t="s">
        <v>656</v>
      </c>
      <c r="C20" s="642" t="s">
        <v>657</v>
      </c>
      <c r="D20" s="643" t="s">
        <v>595</v>
      </c>
      <c r="E20" s="643" t="s">
        <v>656</v>
      </c>
      <c r="F20" s="642" t="s">
        <v>657</v>
      </c>
      <c r="G20" s="645" t="s">
        <v>17</v>
      </c>
      <c r="H20" s="645"/>
      <c r="I20" s="646"/>
      <c r="J20" s="199"/>
      <c r="K20" s="471"/>
      <c r="L20" s="471"/>
    </row>
    <row r="21" spans="1:12" ht="70.5" customHeight="1">
      <c r="A21" s="682"/>
      <c r="B21" s="644"/>
      <c r="C21" s="642"/>
      <c r="D21" s="644"/>
      <c r="E21" s="644"/>
      <c r="F21" s="642"/>
      <c r="G21" s="613" t="s">
        <v>661</v>
      </c>
      <c r="H21" s="612" t="s">
        <v>635</v>
      </c>
      <c r="I21" s="612" t="s">
        <v>651</v>
      </c>
      <c r="J21" s="208"/>
      <c r="K21" s="209"/>
      <c r="L21" s="209"/>
    </row>
    <row r="22" spans="1:12" ht="20.25" customHeight="1">
      <c r="A22" s="783" t="s">
        <v>241</v>
      </c>
      <c r="B22" s="784"/>
      <c r="C22" s="784"/>
      <c r="D22" s="784"/>
      <c r="E22" s="784"/>
      <c r="F22" s="784"/>
      <c r="G22" s="784"/>
      <c r="H22" s="784"/>
      <c r="I22" s="785"/>
      <c r="J22" s="454"/>
      <c r="K22" s="472"/>
      <c r="L22" s="472"/>
    </row>
    <row r="23" spans="1:12" ht="17.25" customHeight="1">
      <c r="A23" s="237" t="s">
        <v>73</v>
      </c>
      <c r="B23" s="239">
        <v>898619</v>
      </c>
      <c r="C23" s="239">
        <v>903354</v>
      </c>
      <c r="D23" s="239">
        <v>878634</v>
      </c>
      <c r="E23" s="239">
        <v>872520</v>
      </c>
      <c r="F23" s="239">
        <v>878701</v>
      </c>
      <c r="G23" s="574">
        <f>E23/D23-1</f>
        <v>-6.9585288072167018E-3</v>
      </c>
      <c r="H23" s="575">
        <f>E23/B23-1</f>
        <v>-2.9043454456226692E-2</v>
      </c>
      <c r="I23" s="574">
        <f>F23/C23-1</f>
        <v>-2.7290519552689241E-2</v>
      </c>
      <c r="J23" s="486"/>
      <c r="K23" s="487"/>
      <c r="L23" s="487"/>
    </row>
    <row r="24" spans="1:12" ht="17.25" customHeight="1">
      <c r="A24" s="228" t="s">
        <v>242</v>
      </c>
      <c r="B24" s="241">
        <v>889917</v>
      </c>
      <c r="C24" s="241">
        <v>894287</v>
      </c>
      <c r="D24" s="241">
        <v>870152</v>
      </c>
      <c r="E24" s="241">
        <v>863978</v>
      </c>
      <c r="F24" s="241">
        <v>870211</v>
      </c>
      <c r="G24" s="455">
        <f t="shared" ref="G24:G25" si="2">E24/D24-1</f>
        <v>-7.0953120834060801E-3</v>
      </c>
      <c r="H24" s="467">
        <f t="shared" ref="H24:H25" si="3">E24/B24-1</f>
        <v>-2.9147662085340587E-2</v>
      </c>
      <c r="I24" s="455">
        <f t="shared" ref="I24:I25" si="4">F24/C24-1</f>
        <v>-2.6922006022675027E-2</v>
      </c>
      <c r="J24" s="453"/>
      <c r="K24" s="488"/>
      <c r="L24" s="488"/>
    </row>
    <row r="25" spans="1:12" ht="17.25" customHeight="1">
      <c r="A25" s="231" t="s">
        <v>243</v>
      </c>
      <c r="B25" s="250">
        <v>890786</v>
      </c>
      <c r="C25" s="250">
        <v>895035</v>
      </c>
      <c r="D25" s="250">
        <v>871713</v>
      </c>
      <c r="E25" s="250">
        <v>865712</v>
      </c>
      <c r="F25" s="250">
        <v>871908</v>
      </c>
      <c r="G25" s="456">
        <f t="shared" si="2"/>
        <v>-6.8841465023464776E-3</v>
      </c>
      <c r="H25" s="469">
        <f t="shared" si="3"/>
        <v>-2.814817475802267E-2</v>
      </c>
      <c r="I25" s="456">
        <f t="shared" si="4"/>
        <v>-2.583921299167069E-2</v>
      </c>
      <c r="J25" s="453"/>
      <c r="K25" s="488"/>
      <c r="L25" s="488"/>
    </row>
    <row r="26" spans="1:12" ht="20.25" customHeight="1">
      <c r="A26" s="783" t="s">
        <v>244</v>
      </c>
      <c r="B26" s="784"/>
      <c r="C26" s="784"/>
      <c r="D26" s="784"/>
      <c r="E26" s="784"/>
      <c r="F26" s="784"/>
      <c r="G26" s="784"/>
      <c r="H26" s="784"/>
      <c r="I26" s="785"/>
      <c r="J26" s="454"/>
      <c r="K26" s="472"/>
      <c r="L26" s="472"/>
    </row>
    <row r="27" spans="1:12" ht="17.25" customHeight="1">
      <c r="A27" s="237" t="s">
        <v>73</v>
      </c>
      <c r="B27" s="239">
        <v>1194856</v>
      </c>
      <c r="C27" s="239">
        <v>1203730</v>
      </c>
      <c r="D27" s="239">
        <v>1173413</v>
      </c>
      <c r="E27" s="239">
        <v>1154379</v>
      </c>
      <c r="F27" s="239">
        <v>1164955</v>
      </c>
      <c r="G27" s="574">
        <f t="shared" ref="G27:G29" si="5">E27/D27-1</f>
        <v>-1.6221057717956122E-2</v>
      </c>
      <c r="H27" s="575">
        <f t="shared" ref="H27:H29" si="6">E27/B27-1</f>
        <v>-3.3876048661930835E-2</v>
      </c>
      <c r="I27" s="574">
        <f t="shared" ref="I27:I29" si="7">F27/C27-1</f>
        <v>-3.2212373206616074E-2</v>
      </c>
      <c r="J27" s="486"/>
      <c r="K27" s="487"/>
      <c r="L27" s="487"/>
    </row>
    <row r="28" spans="1:12" ht="17.25" customHeight="1">
      <c r="A28" s="228" t="s">
        <v>245</v>
      </c>
      <c r="B28" s="241">
        <v>1181022</v>
      </c>
      <c r="C28" s="241">
        <v>1189753</v>
      </c>
      <c r="D28" s="241">
        <v>1159050</v>
      </c>
      <c r="E28" s="241">
        <v>1139699</v>
      </c>
      <c r="F28" s="241">
        <v>1150594</v>
      </c>
      <c r="G28" s="455">
        <f t="shared" si="5"/>
        <v>-1.6695569647556141E-2</v>
      </c>
      <c r="H28" s="467">
        <f t="shared" si="6"/>
        <v>-3.4989187330972671E-2</v>
      </c>
      <c r="I28" s="455">
        <f t="shared" si="7"/>
        <v>-3.2913554325981975E-2</v>
      </c>
      <c r="J28" s="453"/>
      <c r="K28" s="488"/>
      <c r="L28" s="488"/>
    </row>
    <row r="29" spans="1:12" ht="17.25" customHeight="1">
      <c r="A29" s="231" t="s">
        <v>268</v>
      </c>
      <c r="B29" s="250">
        <v>1168520</v>
      </c>
      <c r="C29" s="250">
        <v>1176545</v>
      </c>
      <c r="D29" s="250">
        <v>1139330</v>
      </c>
      <c r="E29" s="250">
        <v>1131323</v>
      </c>
      <c r="F29" s="250">
        <v>1140683</v>
      </c>
      <c r="G29" s="456">
        <f t="shared" si="5"/>
        <v>-7.0278145927870073E-3</v>
      </c>
      <c r="H29" s="469">
        <f t="shared" si="6"/>
        <v>-3.1832574538732783E-2</v>
      </c>
      <c r="I29" s="456">
        <f t="shared" si="7"/>
        <v>-3.0480772091165287E-2</v>
      </c>
      <c r="J29" s="453"/>
      <c r="K29" s="488"/>
      <c r="L29" s="488"/>
    </row>
  </sheetData>
  <mergeCells count="21">
    <mergeCell ref="A22:I22"/>
    <mergeCell ref="A26:I26"/>
    <mergeCell ref="A15:H15"/>
    <mergeCell ref="A16:H16"/>
    <mergeCell ref="A18:G18"/>
    <mergeCell ref="A19:A21"/>
    <mergeCell ref="B19:C19"/>
    <mergeCell ref="B20:B21"/>
    <mergeCell ref="C20:C21"/>
    <mergeCell ref="D20:D21"/>
    <mergeCell ref="E20:E21"/>
    <mergeCell ref="F20:F21"/>
    <mergeCell ref="D19:I19"/>
    <mergeCell ref="G20:I20"/>
    <mergeCell ref="A1:H1"/>
    <mergeCell ref="A14:H14"/>
    <mergeCell ref="A2:G2"/>
    <mergeCell ref="B3:B4"/>
    <mergeCell ref="C3:H3"/>
    <mergeCell ref="B5:H5"/>
    <mergeCell ref="A3:A5"/>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ignoredErrors>
    <ignoredError sqref="B8:B12 B13"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H26"/>
  <sheetViews>
    <sheetView showGridLines="0" view="pageBreakPreview" zoomScale="90" zoomScaleNormal="100" zoomScaleSheetLayoutView="90" workbookViewId="0">
      <selection activeCell="B6" sqref="B6:B7"/>
    </sheetView>
  </sheetViews>
  <sheetFormatPr defaultRowHeight="15"/>
  <cols>
    <col min="1" max="1" width="20.125" customWidth="1"/>
    <col min="2" max="6" width="17.125" customWidth="1"/>
    <col min="7" max="7" width="16.125" customWidth="1"/>
    <col min="8" max="8" width="17.625" customWidth="1"/>
  </cols>
  <sheetData>
    <row r="1" spans="1:8" ht="29.25" customHeight="1">
      <c r="A1" s="794" t="str">
        <f>'Tab 1 (28)'!A1:L1</f>
        <v>V. UBEZPIECZENIE SPOŁECZNE ROLNIKÓW</v>
      </c>
      <c r="B1" s="794"/>
      <c r="C1" s="794"/>
      <c r="D1" s="794"/>
      <c r="E1" s="794"/>
      <c r="F1" s="794"/>
      <c r="G1" s="794"/>
      <c r="H1" s="794"/>
    </row>
    <row r="3" spans="1:8" ht="21" customHeight="1">
      <c r="A3" s="811" t="s">
        <v>558</v>
      </c>
      <c r="B3" s="811"/>
      <c r="C3" s="811"/>
      <c r="D3" s="811"/>
      <c r="E3" s="811"/>
      <c r="F3" s="811"/>
      <c r="G3" s="811"/>
      <c r="H3" s="811"/>
    </row>
    <row r="4" spans="1:8" ht="15" customHeight="1">
      <c r="A4" s="815" t="s">
        <v>15</v>
      </c>
      <c r="B4" s="812" t="s">
        <v>504</v>
      </c>
      <c r="C4" s="813" t="s">
        <v>39</v>
      </c>
      <c r="D4" s="813"/>
      <c r="E4" s="813"/>
      <c r="F4" s="813"/>
      <c r="G4" s="813"/>
      <c r="H4" s="813"/>
    </row>
    <row r="5" spans="1:8" ht="53.25" customHeight="1">
      <c r="A5" s="816"/>
      <c r="B5" s="812"/>
      <c r="C5" s="814" t="s">
        <v>227</v>
      </c>
      <c r="D5" s="814" t="s">
        <v>505</v>
      </c>
      <c r="E5" s="814" t="s">
        <v>283</v>
      </c>
      <c r="F5" s="814" t="s">
        <v>506</v>
      </c>
      <c r="G5" s="814" t="s">
        <v>603</v>
      </c>
      <c r="H5" s="814"/>
    </row>
    <row r="6" spans="1:8" ht="28.5" customHeight="1">
      <c r="A6" s="816"/>
      <c r="B6" s="812"/>
      <c r="C6" s="814"/>
      <c r="D6" s="814"/>
      <c r="E6" s="814"/>
      <c r="F6" s="814"/>
      <c r="G6" s="549" t="s">
        <v>131</v>
      </c>
      <c r="H6" s="490" t="s">
        <v>228</v>
      </c>
    </row>
    <row r="7" spans="1:8" ht="17.25" customHeight="1">
      <c r="A7" s="817"/>
      <c r="B7" s="818" t="str">
        <f>'Tab 2 (29) i 3 (30)'!B5:H5</f>
        <v>STAN NA DZIEŃ 30 WRZEŚNIA 2021 R.</v>
      </c>
      <c r="C7" s="819"/>
      <c r="D7" s="819"/>
      <c r="E7" s="819"/>
      <c r="F7" s="819"/>
      <c r="G7" s="819"/>
      <c r="H7" s="820"/>
    </row>
    <row r="8" spans="1:8" ht="21" customHeight="1">
      <c r="A8" s="458" t="s">
        <v>73</v>
      </c>
      <c r="B8" s="458">
        <f>SUM(B9:B24)</f>
        <v>1154379</v>
      </c>
      <c r="C8" s="458">
        <f t="shared" ref="C8:H8" si="0">SUM(C9:C24)</f>
        <v>10129</v>
      </c>
      <c r="D8" s="458">
        <f t="shared" si="0"/>
        <v>12927</v>
      </c>
      <c r="E8" s="458">
        <f t="shared" si="0"/>
        <v>14677</v>
      </c>
      <c r="F8" s="458">
        <f t="shared" si="0"/>
        <v>3</v>
      </c>
      <c r="G8" s="458">
        <f t="shared" si="0"/>
        <v>1116643</v>
      </c>
      <c r="H8" s="458">
        <f t="shared" si="0"/>
        <v>120827</v>
      </c>
    </row>
    <row r="9" spans="1:8" ht="21" customHeight="1">
      <c r="A9" s="461" t="s">
        <v>46</v>
      </c>
      <c r="B9" s="461">
        <f>SUM(C9:G9)</f>
        <v>39722</v>
      </c>
      <c r="C9" s="461">
        <v>143</v>
      </c>
      <c r="D9" s="461">
        <v>786</v>
      </c>
      <c r="E9" s="461">
        <v>323</v>
      </c>
      <c r="F9" s="461">
        <v>1</v>
      </c>
      <c r="G9" s="461">
        <v>38469</v>
      </c>
      <c r="H9" s="461">
        <v>1874</v>
      </c>
    </row>
    <row r="10" spans="1:8" ht="21" customHeight="1">
      <c r="A10" s="461" t="s">
        <v>47</v>
      </c>
      <c r="B10" s="461">
        <f t="shared" ref="B10:B24" si="1">SUM(C10:G10)</f>
        <v>61920</v>
      </c>
      <c r="C10" s="461">
        <v>780</v>
      </c>
      <c r="D10" s="461">
        <v>225</v>
      </c>
      <c r="E10" s="461">
        <v>702</v>
      </c>
      <c r="F10" s="463">
        <v>0</v>
      </c>
      <c r="G10" s="461">
        <v>60213</v>
      </c>
      <c r="H10" s="461">
        <v>2400</v>
      </c>
    </row>
    <row r="11" spans="1:8" ht="21" customHeight="1">
      <c r="A11" s="461" t="s">
        <v>48</v>
      </c>
      <c r="B11" s="461">
        <f t="shared" si="1"/>
        <v>147371</v>
      </c>
      <c r="C11" s="461">
        <v>528</v>
      </c>
      <c r="D11" s="461">
        <v>1803</v>
      </c>
      <c r="E11" s="461">
        <v>1701</v>
      </c>
      <c r="F11" s="463">
        <v>0</v>
      </c>
      <c r="G11" s="461">
        <v>143339</v>
      </c>
      <c r="H11" s="461">
        <v>6595</v>
      </c>
    </row>
    <row r="12" spans="1:8" ht="21" customHeight="1">
      <c r="A12" s="461" t="s">
        <v>49</v>
      </c>
      <c r="B12" s="461">
        <f t="shared" si="1"/>
        <v>13627</v>
      </c>
      <c r="C12" s="461">
        <v>85</v>
      </c>
      <c r="D12" s="461">
        <v>63</v>
      </c>
      <c r="E12" s="461">
        <v>108</v>
      </c>
      <c r="F12" s="463">
        <v>0</v>
      </c>
      <c r="G12" s="461">
        <v>13371</v>
      </c>
      <c r="H12" s="461">
        <v>1094</v>
      </c>
    </row>
    <row r="13" spans="1:8" ht="21" customHeight="1">
      <c r="A13" s="461" t="s">
        <v>50</v>
      </c>
      <c r="B13" s="461">
        <f t="shared" si="1"/>
        <v>92183</v>
      </c>
      <c r="C13" s="461">
        <v>1033</v>
      </c>
      <c r="D13" s="461">
        <v>1989</v>
      </c>
      <c r="E13" s="461">
        <v>941</v>
      </c>
      <c r="F13" s="463">
        <v>0</v>
      </c>
      <c r="G13" s="461">
        <v>88220</v>
      </c>
      <c r="H13" s="461">
        <v>6557</v>
      </c>
    </row>
    <row r="14" spans="1:8" ht="21" customHeight="1">
      <c r="A14" s="461" t="s">
        <v>51</v>
      </c>
      <c r="B14" s="461">
        <f t="shared" si="1"/>
        <v>134592</v>
      </c>
      <c r="C14" s="461">
        <v>3658</v>
      </c>
      <c r="D14" s="461">
        <v>309</v>
      </c>
      <c r="E14" s="461">
        <v>1872</v>
      </c>
      <c r="F14" s="463">
        <v>0</v>
      </c>
      <c r="G14" s="461">
        <v>128753</v>
      </c>
      <c r="H14" s="461">
        <v>45605</v>
      </c>
    </row>
    <row r="15" spans="1:8" ht="21" customHeight="1">
      <c r="A15" s="461" t="s">
        <v>52</v>
      </c>
      <c r="B15" s="461">
        <f t="shared" si="1"/>
        <v>165274</v>
      </c>
      <c r="C15" s="461">
        <v>832</v>
      </c>
      <c r="D15" s="461">
        <v>4745</v>
      </c>
      <c r="E15" s="461">
        <v>1926</v>
      </c>
      <c r="F15" s="463">
        <v>0</v>
      </c>
      <c r="G15" s="461">
        <v>157771</v>
      </c>
      <c r="H15" s="461">
        <v>10346</v>
      </c>
    </row>
    <row r="16" spans="1:8" ht="21" customHeight="1">
      <c r="A16" s="461" t="s">
        <v>53</v>
      </c>
      <c r="B16" s="461">
        <f t="shared" si="1"/>
        <v>24843</v>
      </c>
      <c r="C16" s="461">
        <v>97</v>
      </c>
      <c r="D16" s="461">
        <v>16</v>
      </c>
      <c r="E16" s="461">
        <v>148</v>
      </c>
      <c r="F16" s="463">
        <v>0</v>
      </c>
      <c r="G16" s="461">
        <v>24582</v>
      </c>
      <c r="H16" s="461">
        <v>1499</v>
      </c>
    </row>
    <row r="17" spans="1:8" ht="21" customHeight="1">
      <c r="A17" s="461" t="s">
        <v>54</v>
      </c>
      <c r="B17" s="461">
        <f t="shared" si="1"/>
        <v>84368</v>
      </c>
      <c r="C17" s="461">
        <v>330</v>
      </c>
      <c r="D17" s="461">
        <v>196</v>
      </c>
      <c r="E17" s="461">
        <v>2068</v>
      </c>
      <c r="F17" s="463">
        <v>0</v>
      </c>
      <c r="G17" s="461">
        <v>81774</v>
      </c>
      <c r="H17" s="461">
        <v>14643</v>
      </c>
    </row>
    <row r="18" spans="1:8" ht="21" customHeight="1">
      <c r="A18" s="461" t="s">
        <v>55</v>
      </c>
      <c r="B18" s="461">
        <f t="shared" si="1"/>
        <v>80563</v>
      </c>
      <c r="C18" s="461">
        <v>418</v>
      </c>
      <c r="D18" s="461">
        <v>415</v>
      </c>
      <c r="E18" s="461">
        <v>1050</v>
      </c>
      <c r="F18" s="463">
        <v>0</v>
      </c>
      <c r="G18" s="461">
        <v>78680</v>
      </c>
      <c r="H18" s="461">
        <v>4991</v>
      </c>
    </row>
    <row r="19" spans="1:8" ht="21" customHeight="1">
      <c r="A19" s="461" t="s">
        <v>56</v>
      </c>
      <c r="B19" s="461">
        <f t="shared" si="1"/>
        <v>38378</v>
      </c>
      <c r="C19" s="461">
        <v>202</v>
      </c>
      <c r="D19" s="461">
        <v>338</v>
      </c>
      <c r="E19" s="461">
        <v>472</v>
      </c>
      <c r="F19" s="461">
        <v>1</v>
      </c>
      <c r="G19" s="461">
        <v>37365</v>
      </c>
      <c r="H19" s="461">
        <v>3689</v>
      </c>
    </row>
    <row r="20" spans="1:8" ht="21" customHeight="1">
      <c r="A20" s="461" t="s">
        <v>57</v>
      </c>
      <c r="B20" s="461">
        <f t="shared" si="1"/>
        <v>31817</v>
      </c>
      <c r="C20" s="461">
        <v>100</v>
      </c>
      <c r="D20" s="461">
        <v>68</v>
      </c>
      <c r="E20" s="461">
        <v>456</v>
      </c>
      <c r="F20" s="463">
        <v>0</v>
      </c>
      <c r="G20" s="461">
        <v>31193</v>
      </c>
      <c r="H20" s="461">
        <v>4600</v>
      </c>
    </row>
    <row r="21" spans="1:8" ht="21" customHeight="1">
      <c r="A21" s="461" t="s">
        <v>58</v>
      </c>
      <c r="B21" s="461">
        <f t="shared" si="1"/>
        <v>64457</v>
      </c>
      <c r="C21" s="461">
        <v>205</v>
      </c>
      <c r="D21" s="461">
        <v>442</v>
      </c>
      <c r="E21" s="461">
        <v>969</v>
      </c>
      <c r="F21" s="463">
        <v>0</v>
      </c>
      <c r="G21" s="461">
        <v>62841</v>
      </c>
      <c r="H21" s="461">
        <v>6630</v>
      </c>
    </row>
    <row r="22" spans="1:8" ht="21" customHeight="1">
      <c r="A22" s="461" t="s">
        <v>59</v>
      </c>
      <c r="B22" s="461">
        <f t="shared" si="1"/>
        <v>40138</v>
      </c>
      <c r="C22" s="461">
        <v>273</v>
      </c>
      <c r="D22" s="461">
        <v>99</v>
      </c>
      <c r="E22" s="461">
        <v>375</v>
      </c>
      <c r="F22" s="463">
        <v>0</v>
      </c>
      <c r="G22" s="461">
        <v>39391</v>
      </c>
      <c r="H22" s="461">
        <v>1414</v>
      </c>
    </row>
    <row r="23" spans="1:8" ht="21" customHeight="1">
      <c r="A23" s="461" t="s">
        <v>60</v>
      </c>
      <c r="B23" s="461">
        <f t="shared" si="1"/>
        <v>111644</v>
      </c>
      <c r="C23" s="461">
        <v>1373</v>
      </c>
      <c r="D23" s="461">
        <v>1075</v>
      </c>
      <c r="E23" s="461">
        <v>1336</v>
      </c>
      <c r="F23" s="463">
        <v>0</v>
      </c>
      <c r="G23" s="461">
        <v>107860</v>
      </c>
      <c r="H23" s="461">
        <v>7958</v>
      </c>
    </row>
    <row r="24" spans="1:8" ht="21" customHeight="1">
      <c r="A24" s="465" t="s">
        <v>61</v>
      </c>
      <c r="B24" s="465">
        <f t="shared" si="1"/>
        <v>23482</v>
      </c>
      <c r="C24" s="465">
        <v>72</v>
      </c>
      <c r="D24" s="465">
        <v>358</v>
      </c>
      <c r="E24" s="465">
        <v>230</v>
      </c>
      <c r="F24" s="465">
        <v>1</v>
      </c>
      <c r="G24" s="465">
        <v>22821</v>
      </c>
      <c r="H24" s="465">
        <v>932</v>
      </c>
    </row>
    <row r="25" spans="1:8" s="101" customFormat="1" ht="24" customHeight="1">
      <c r="A25" s="809" t="s">
        <v>229</v>
      </c>
      <c r="B25" s="809"/>
      <c r="C25" s="809"/>
      <c r="D25" s="809"/>
      <c r="E25" s="809"/>
      <c r="F25" s="809"/>
      <c r="G25" s="809"/>
      <c r="H25" s="809"/>
    </row>
    <row r="26" spans="1:8" s="101" customFormat="1" ht="24" customHeight="1">
      <c r="A26" s="810" t="s">
        <v>230</v>
      </c>
      <c r="B26" s="810"/>
      <c r="C26" s="810"/>
      <c r="D26" s="810"/>
      <c r="E26" s="810"/>
      <c r="F26" s="810"/>
      <c r="G26" s="810"/>
      <c r="H26" s="810"/>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printOptions horizontalCentered="1"/>
  <pageMargins left="0.51181102362204722" right="0.51181102362204722" top="0.54" bottom="0.54" header="0.31496062992125984" footer="0.31496062992125984"/>
  <pageSetup paperSize="9" scale="85" orientation="landscape" r:id="rId1"/>
  <headerFooter differentFirst="1" alignWithMargins="0">
    <oddFooter>&amp;C&amp;"Arial,Normalny"&amp;9- &amp;P -</oddFooter>
  </headerFooter>
  <ignoredErrors>
    <ignoredError sqref="B9:B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0"/>
  <sheetViews>
    <sheetView showGridLines="0" view="pageBreakPreview" zoomScaleNormal="100" zoomScaleSheetLayoutView="100" workbookViewId="0">
      <selection activeCell="B6" sqref="B6:B7"/>
    </sheetView>
  </sheetViews>
  <sheetFormatPr defaultRowHeight="15"/>
  <cols>
    <col min="1" max="1" width="3.25" customWidth="1"/>
    <col min="2" max="2" width="84.75" customWidth="1"/>
    <col min="12" max="12" width="25.625" customWidth="1"/>
  </cols>
  <sheetData>
    <row r="1" spans="1:2" ht="29.25" customHeight="1">
      <c r="A1" s="629" t="s">
        <v>9</v>
      </c>
      <c r="B1" s="629"/>
    </row>
    <row r="2" spans="1:2" ht="40.5" customHeight="1">
      <c r="A2" s="142"/>
      <c r="B2" s="143" t="s">
        <v>469</v>
      </c>
    </row>
    <row r="3" spans="1:2" ht="21" customHeight="1">
      <c r="A3" s="142"/>
      <c r="B3" s="550" t="s">
        <v>342</v>
      </c>
    </row>
    <row r="4" spans="1:2" ht="22.5" customHeight="1">
      <c r="A4" s="142"/>
      <c r="B4" s="550" t="s">
        <v>532</v>
      </c>
    </row>
    <row r="5" spans="1:2" ht="30" customHeight="1">
      <c r="A5" s="144" t="s">
        <v>2</v>
      </c>
      <c r="B5" s="551" t="s">
        <v>533</v>
      </c>
    </row>
    <row r="6" spans="1:2" ht="14.25" customHeight="1">
      <c r="A6" s="106"/>
      <c r="B6" s="550" t="s">
        <v>480</v>
      </c>
    </row>
    <row r="7" spans="1:2" ht="24.75" customHeight="1">
      <c r="A7" s="106"/>
      <c r="B7" s="550" t="s">
        <v>581</v>
      </c>
    </row>
    <row r="8" spans="1:2" ht="33.75" customHeight="1">
      <c r="A8" s="106"/>
      <c r="B8" s="550" t="s">
        <v>481</v>
      </c>
    </row>
    <row r="9" spans="1:2" ht="14.25" customHeight="1">
      <c r="A9" s="106"/>
      <c r="B9" s="550" t="s">
        <v>482</v>
      </c>
    </row>
    <row r="10" spans="1:2" ht="36" customHeight="1">
      <c r="A10" s="106"/>
      <c r="B10" s="550" t="s">
        <v>582</v>
      </c>
    </row>
    <row r="11" spans="1:2" ht="20.25" customHeight="1">
      <c r="A11" s="106"/>
      <c r="B11" s="550" t="s">
        <v>483</v>
      </c>
    </row>
    <row r="12" spans="1:2" ht="30" customHeight="1">
      <c r="A12" s="106"/>
      <c r="B12" s="143" t="s">
        <v>329</v>
      </c>
    </row>
    <row r="13" spans="1:2" ht="49.5" customHeight="1">
      <c r="A13" s="106"/>
      <c r="B13" s="143" t="s">
        <v>344</v>
      </c>
    </row>
    <row r="14" spans="1:2" ht="45.75" customHeight="1">
      <c r="A14" s="106"/>
      <c r="B14" s="157" t="s">
        <v>343</v>
      </c>
    </row>
    <row r="15" spans="1:2" ht="39.75" customHeight="1">
      <c r="A15" s="144" t="s">
        <v>3</v>
      </c>
      <c r="B15" s="143" t="s">
        <v>458</v>
      </c>
    </row>
    <row r="16" spans="1:2" ht="15.75" customHeight="1">
      <c r="A16" s="146"/>
      <c r="B16" s="147" t="s">
        <v>447</v>
      </c>
    </row>
    <row r="17" spans="1:8" ht="15.75" customHeight="1">
      <c r="A17" s="146"/>
      <c r="B17" s="147" t="s">
        <v>396</v>
      </c>
    </row>
    <row r="18" spans="1:8" ht="16.5" customHeight="1">
      <c r="A18" s="146"/>
      <c r="B18" s="147" t="s">
        <v>397</v>
      </c>
    </row>
    <row r="19" spans="1:8" ht="44.25" customHeight="1">
      <c r="A19" s="146"/>
      <c r="B19" s="550" t="s">
        <v>597</v>
      </c>
    </row>
    <row r="20" spans="1:8" ht="27.75" customHeight="1">
      <c r="A20" s="146"/>
      <c r="B20" s="142" t="s">
        <v>448</v>
      </c>
      <c r="C20" s="140"/>
      <c r="D20" s="140"/>
      <c r="E20" s="140"/>
      <c r="F20" s="140"/>
      <c r="G20" s="140"/>
      <c r="H20" s="140"/>
    </row>
    <row r="21" spans="1:8" ht="25.5" customHeight="1">
      <c r="A21" s="146"/>
      <c r="B21" s="142" t="s">
        <v>599</v>
      </c>
      <c r="C21" s="140"/>
      <c r="D21" s="140"/>
      <c r="E21" s="140"/>
      <c r="F21" s="140"/>
      <c r="G21" s="140"/>
      <c r="H21" s="140"/>
    </row>
    <row r="22" spans="1:8" ht="15" customHeight="1">
      <c r="A22" s="146"/>
      <c r="B22" s="142" t="s">
        <v>398</v>
      </c>
      <c r="C22" s="140"/>
      <c r="D22" s="140"/>
      <c r="E22" s="140"/>
      <c r="F22" s="140"/>
      <c r="G22" s="140"/>
      <c r="H22" s="140"/>
    </row>
    <row r="23" spans="1:8" ht="30" customHeight="1">
      <c r="A23" s="146"/>
      <c r="B23" s="142" t="s">
        <v>598</v>
      </c>
      <c r="C23" s="140"/>
      <c r="D23" s="140"/>
      <c r="E23" s="140"/>
      <c r="F23" s="140"/>
      <c r="G23" s="140"/>
      <c r="H23" s="140"/>
    </row>
    <row r="24" spans="1:8" ht="30" customHeight="1">
      <c r="A24" s="146"/>
      <c r="B24" s="142" t="s">
        <v>606</v>
      </c>
    </row>
    <row r="25" spans="1:8" s="141" customFormat="1" ht="57" customHeight="1">
      <c r="A25" s="148"/>
      <c r="B25" s="143" t="s">
        <v>399</v>
      </c>
    </row>
    <row r="26" spans="1:8" s="141" customFormat="1" ht="41.25" customHeight="1">
      <c r="A26" s="148"/>
      <c r="B26" s="143" t="s">
        <v>400</v>
      </c>
    </row>
    <row r="27" spans="1:8" ht="30" customHeight="1">
      <c r="A27" s="146"/>
      <c r="B27" s="149" t="s">
        <v>449</v>
      </c>
    </row>
    <row r="28" spans="1:8" ht="18" customHeight="1">
      <c r="A28" s="146"/>
      <c r="B28" s="150" t="s">
        <v>450</v>
      </c>
    </row>
    <row r="29" spans="1:8" ht="30" customHeight="1">
      <c r="A29" s="146"/>
      <c r="B29" s="149" t="s">
        <v>451</v>
      </c>
    </row>
    <row r="30" spans="1:8" ht="18" customHeight="1">
      <c r="A30" s="146"/>
      <c r="B30" s="616" t="s">
        <v>618</v>
      </c>
    </row>
    <row r="31" spans="1:8" ht="16.5" customHeight="1">
      <c r="A31" s="146"/>
      <c r="B31" s="143" t="s">
        <v>619</v>
      </c>
    </row>
    <row r="32" spans="1:8" ht="25.5" customHeight="1">
      <c r="A32" s="146"/>
      <c r="B32" s="143" t="s">
        <v>628</v>
      </c>
    </row>
    <row r="33" spans="1:2" ht="25.5" customHeight="1">
      <c r="A33" s="146"/>
      <c r="B33" s="143" t="s">
        <v>630</v>
      </c>
    </row>
    <row r="34" spans="1:2" ht="30" customHeight="1">
      <c r="A34" s="146"/>
      <c r="B34" s="143" t="s">
        <v>629</v>
      </c>
    </row>
    <row r="35" spans="1:2" ht="18" customHeight="1">
      <c r="A35" s="146"/>
      <c r="B35" s="142" t="s">
        <v>401</v>
      </c>
    </row>
    <row r="36" spans="1:2" ht="54.75" customHeight="1">
      <c r="A36" s="146"/>
      <c r="B36" s="143" t="s">
        <v>470</v>
      </c>
    </row>
    <row r="37" spans="1:2" ht="15" customHeight="1">
      <c r="A37" s="97"/>
      <c r="B37" s="551" t="s">
        <v>492</v>
      </c>
    </row>
    <row r="38" spans="1:2" ht="15" customHeight="1">
      <c r="A38" s="97"/>
      <c r="B38" s="552" t="s">
        <v>493</v>
      </c>
    </row>
    <row r="39" spans="1:2" ht="25.5" customHeight="1">
      <c r="A39" s="97"/>
      <c r="B39" s="552" t="s">
        <v>495</v>
      </c>
    </row>
    <row r="40" spans="1:2" ht="25.5" customHeight="1">
      <c r="A40" s="97"/>
      <c r="B40" s="552" t="s">
        <v>481</v>
      </c>
    </row>
    <row r="41" spans="1:2" ht="18" customHeight="1">
      <c r="A41" s="97"/>
      <c r="B41" s="552" t="s">
        <v>494</v>
      </c>
    </row>
    <row r="42" spans="1:2" ht="33" customHeight="1">
      <c r="A42" s="97"/>
      <c r="B42" s="143" t="s">
        <v>488</v>
      </c>
    </row>
    <row r="43" spans="1:2" ht="30" customHeight="1">
      <c r="A43" s="151" t="s">
        <v>4</v>
      </c>
      <c r="B43" s="142" t="s">
        <v>459</v>
      </c>
    </row>
    <row r="44" spans="1:2" ht="18" customHeight="1">
      <c r="A44" s="106"/>
      <c r="B44" s="152" t="s">
        <v>473</v>
      </c>
    </row>
    <row r="45" spans="1:2" ht="18" customHeight="1">
      <c r="A45" s="97"/>
      <c r="B45" s="152" t="s">
        <v>471</v>
      </c>
    </row>
    <row r="46" spans="1:2" ht="18" customHeight="1">
      <c r="A46" s="97"/>
      <c r="B46" s="152" t="s">
        <v>330</v>
      </c>
    </row>
    <row r="47" spans="1:2" ht="18" customHeight="1">
      <c r="A47" s="97"/>
      <c r="B47" s="152" t="s">
        <v>331</v>
      </c>
    </row>
    <row r="48" spans="1:2" ht="18" customHeight="1">
      <c r="A48" s="97"/>
      <c r="B48" s="152" t="s">
        <v>332</v>
      </c>
    </row>
    <row r="49" spans="1:2" ht="18" customHeight="1">
      <c r="A49" s="97"/>
      <c r="B49" s="152" t="s">
        <v>333</v>
      </c>
    </row>
    <row r="50" spans="1:2" ht="18" customHeight="1">
      <c r="A50" s="97"/>
      <c r="B50" s="152" t="s">
        <v>334</v>
      </c>
    </row>
    <row r="51" spans="1:2" ht="18" customHeight="1">
      <c r="A51" s="97"/>
      <c r="B51" s="152" t="s">
        <v>335</v>
      </c>
    </row>
    <row r="52" spans="1:2" ht="18" customHeight="1">
      <c r="A52" s="97"/>
      <c r="B52" s="152" t="s">
        <v>461</v>
      </c>
    </row>
    <row r="53" spans="1:2" ht="18" customHeight="1">
      <c r="A53" s="97"/>
      <c r="B53" s="152" t="s">
        <v>336</v>
      </c>
    </row>
    <row r="54" spans="1:2" ht="18" customHeight="1">
      <c r="A54" s="97"/>
      <c r="B54" s="152" t="s">
        <v>337</v>
      </c>
    </row>
    <row r="55" spans="1:2" ht="18" customHeight="1">
      <c r="A55" s="97"/>
      <c r="B55" s="152" t="s">
        <v>338</v>
      </c>
    </row>
    <row r="56" spans="1:2" ht="18" customHeight="1">
      <c r="A56" s="97"/>
      <c r="B56" s="152" t="s">
        <v>341</v>
      </c>
    </row>
    <row r="57" spans="1:2" ht="21" customHeight="1">
      <c r="A57" s="97"/>
      <c r="B57" s="152" t="s">
        <v>460</v>
      </c>
    </row>
    <row r="58" spans="1:2" ht="30" customHeight="1">
      <c r="A58" s="144" t="s">
        <v>5</v>
      </c>
      <c r="B58" s="143" t="s">
        <v>462</v>
      </c>
    </row>
    <row r="59" spans="1:2" ht="51" customHeight="1">
      <c r="A59" s="97"/>
      <c r="B59" s="145" t="s">
        <v>463</v>
      </c>
    </row>
    <row r="60" spans="1:2" ht="39" customHeight="1">
      <c r="A60" s="97"/>
      <c r="B60" s="145" t="s">
        <v>452</v>
      </c>
    </row>
    <row r="61" spans="1:2" ht="84" customHeight="1">
      <c r="A61" s="97"/>
      <c r="B61" s="145" t="s">
        <v>402</v>
      </c>
    </row>
    <row r="62" spans="1:2" ht="30" customHeight="1">
      <c r="A62" s="97"/>
      <c r="B62" s="567" t="s">
        <v>457</v>
      </c>
    </row>
    <row r="63" spans="1:2" ht="35.25" customHeight="1">
      <c r="A63" s="97"/>
      <c r="B63" s="145" t="s">
        <v>474</v>
      </c>
    </row>
    <row r="64" spans="1:2" ht="30" customHeight="1">
      <c r="A64" s="144" t="s">
        <v>6</v>
      </c>
      <c r="B64" s="153" t="s">
        <v>464</v>
      </c>
    </row>
    <row r="65" spans="1:2" ht="75" customHeight="1">
      <c r="A65" s="97"/>
      <c r="B65" s="552" t="s">
        <v>534</v>
      </c>
    </row>
    <row r="66" spans="1:2" ht="43.5" customHeight="1">
      <c r="A66" s="97"/>
      <c r="B66" s="550" t="s">
        <v>583</v>
      </c>
    </row>
    <row r="67" spans="1:2" ht="52.5" customHeight="1">
      <c r="A67" s="97"/>
      <c r="B67" s="145" t="s">
        <v>465</v>
      </c>
    </row>
    <row r="68" spans="1:2" ht="18" customHeight="1">
      <c r="A68" s="97"/>
      <c r="B68" s="154" t="s">
        <v>339</v>
      </c>
    </row>
    <row r="69" spans="1:2" ht="27" customHeight="1">
      <c r="A69" s="97"/>
      <c r="B69" s="145" t="s">
        <v>453</v>
      </c>
    </row>
    <row r="70" spans="1:2" ht="27" customHeight="1">
      <c r="A70" s="97"/>
      <c r="B70" s="145" t="s">
        <v>454</v>
      </c>
    </row>
    <row r="71" spans="1:2" ht="30" customHeight="1">
      <c r="A71" s="97"/>
      <c r="B71" s="145" t="s">
        <v>340</v>
      </c>
    </row>
    <row r="72" spans="1:2" ht="16.5" customHeight="1">
      <c r="A72" s="97"/>
      <c r="B72" s="154" t="s">
        <v>403</v>
      </c>
    </row>
    <row r="73" spans="1:2" ht="61.5" customHeight="1">
      <c r="A73" s="106"/>
      <c r="B73" s="145" t="s">
        <v>455</v>
      </c>
    </row>
    <row r="74" spans="1:2" ht="28.5" customHeight="1">
      <c r="A74" s="106"/>
      <c r="B74" s="145" t="s">
        <v>456</v>
      </c>
    </row>
    <row r="75" spans="1:2" ht="52.5" customHeight="1">
      <c r="A75" s="106"/>
      <c r="B75" s="145" t="s">
        <v>584</v>
      </c>
    </row>
    <row r="76" spans="1:2" ht="36" customHeight="1">
      <c r="A76" s="106"/>
      <c r="B76" s="567" t="s">
        <v>404</v>
      </c>
    </row>
    <row r="77" spans="1:2" ht="35.25" customHeight="1">
      <c r="A77" s="106"/>
      <c r="B77" s="567" t="s">
        <v>405</v>
      </c>
    </row>
    <row r="78" spans="1:2" ht="47.25" customHeight="1">
      <c r="A78" s="106"/>
      <c r="B78" s="567" t="s">
        <v>406</v>
      </c>
    </row>
    <row r="79" spans="1:2" ht="15" customHeight="1">
      <c r="A79" s="106"/>
      <c r="B79" s="567" t="s">
        <v>407</v>
      </c>
    </row>
    <row r="80" spans="1:2" ht="16.5" customHeight="1">
      <c r="A80" s="106"/>
      <c r="B80" s="567" t="s">
        <v>408</v>
      </c>
    </row>
    <row r="81" spans="1:2" ht="51" customHeight="1">
      <c r="A81" s="106"/>
      <c r="B81" s="567" t="s">
        <v>10</v>
      </c>
    </row>
    <row r="82" spans="1:2" ht="46.5" customHeight="1">
      <c r="A82" s="106"/>
      <c r="B82" s="567" t="s">
        <v>586</v>
      </c>
    </row>
    <row r="83" spans="1:2" ht="24" customHeight="1">
      <c r="A83" s="106"/>
      <c r="B83" s="567" t="s">
        <v>409</v>
      </c>
    </row>
    <row r="84" spans="1:2" ht="29.25" customHeight="1">
      <c r="A84" s="106"/>
      <c r="B84" s="567" t="s">
        <v>410</v>
      </c>
    </row>
    <row r="85" spans="1:2" ht="53.25" customHeight="1">
      <c r="A85" s="106"/>
      <c r="B85" s="567" t="s">
        <v>585</v>
      </c>
    </row>
    <row r="86" spans="1:2" ht="53.25" customHeight="1">
      <c r="A86" s="106"/>
      <c r="B86" s="145" t="s">
        <v>11</v>
      </c>
    </row>
    <row r="87" spans="1:2" ht="15" customHeight="1">
      <c r="A87" s="106"/>
      <c r="B87" s="154" t="s">
        <v>411</v>
      </c>
    </row>
    <row r="88" spans="1:2" ht="36" customHeight="1">
      <c r="A88" s="106"/>
      <c r="B88" s="145" t="s">
        <v>412</v>
      </c>
    </row>
    <row r="89" spans="1:2" ht="39.75" customHeight="1">
      <c r="A89" s="106"/>
      <c r="B89" s="145" t="s">
        <v>413</v>
      </c>
    </row>
    <row r="90" spans="1:2" ht="13.5" customHeight="1">
      <c r="A90" s="106"/>
      <c r="B90" s="154" t="s">
        <v>414</v>
      </c>
    </row>
    <row r="91" spans="1:2" ht="34.5" customHeight="1">
      <c r="A91" s="106"/>
      <c r="B91" s="145" t="s">
        <v>415</v>
      </c>
    </row>
    <row r="92" spans="1:2" ht="29.25" customHeight="1">
      <c r="A92" s="106"/>
      <c r="B92" s="145" t="s">
        <v>416</v>
      </c>
    </row>
    <row r="93" spans="1:2" ht="63.75" customHeight="1">
      <c r="A93" s="106"/>
      <c r="B93" s="145" t="s">
        <v>466</v>
      </c>
    </row>
    <row r="94" spans="1:2" ht="15" customHeight="1">
      <c r="A94" s="106"/>
      <c r="B94" s="154" t="s">
        <v>417</v>
      </c>
    </row>
    <row r="95" spans="1:2" ht="35.25" customHeight="1">
      <c r="A95" s="106"/>
      <c r="B95" s="145" t="s">
        <v>420</v>
      </c>
    </row>
    <row r="96" spans="1:2" ht="16.5" customHeight="1">
      <c r="A96" s="106"/>
      <c r="B96" s="145" t="s">
        <v>418</v>
      </c>
    </row>
    <row r="97" spans="1:2" ht="44.25" customHeight="1">
      <c r="A97" s="106"/>
      <c r="B97" s="145" t="s">
        <v>467</v>
      </c>
    </row>
    <row r="98" spans="1:2" ht="40.5" customHeight="1">
      <c r="A98" s="106"/>
      <c r="B98" s="145" t="s">
        <v>468</v>
      </c>
    </row>
    <row r="99" spans="1:2" ht="33" customHeight="1">
      <c r="A99" s="106"/>
      <c r="B99" s="145" t="s">
        <v>419</v>
      </c>
    </row>
    <row r="100" spans="1:2" ht="57.75" customHeight="1">
      <c r="A100" s="106"/>
      <c r="B100" s="145" t="s">
        <v>421</v>
      </c>
    </row>
    <row r="101" spans="1:2" ht="25.5" customHeight="1">
      <c r="A101" s="106"/>
      <c r="B101" s="145" t="s">
        <v>422</v>
      </c>
    </row>
    <row r="102" spans="1:2" ht="15" customHeight="1">
      <c r="A102" s="106"/>
      <c r="B102" s="145" t="s">
        <v>423</v>
      </c>
    </row>
    <row r="103" spans="1:2" ht="24" customHeight="1">
      <c r="A103" s="106"/>
      <c r="B103" s="145" t="s">
        <v>424</v>
      </c>
    </row>
    <row r="104" spans="1:2" ht="18" customHeight="1">
      <c r="A104" s="106"/>
      <c r="B104" s="154" t="s">
        <v>425</v>
      </c>
    </row>
    <row r="105" spans="1:2" ht="18" customHeight="1">
      <c r="A105" s="106"/>
      <c r="B105" s="145" t="s">
        <v>426</v>
      </c>
    </row>
    <row r="106" spans="1:2" ht="27" customHeight="1">
      <c r="A106" s="106"/>
      <c r="B106" s="145" t="s">
        <v>427</v>
      </c>
    </row>
    <row r="107" spans="1:2" ht="40.5" customHeight="1">
      <c r="A107" s="106"/>
      <c r="B107" s="145" t="s">
        <v>428</v>
      </c>
    </row>
    <row r="108" spans="1:2" ht="21.75" customHeight="1">
      <c r="A108" s="106"/>
      <c r="B108" s="145" t="s">
        <v>429</v>
      </c>
    </row>
    <row r="109" spans="1:2" ht="25.5" customHeight="1">
      <c r="A109" s="106"/>
      <c r="B109" s="154" t="s">
        <v>12</v>
      </c>
    </row>
    <row r="110" spans="1:2" ht="42" customHeight="1">
      <c r="A110" s="151" t="s">
        <v>7</v>
      </c>
      <c r="B110" s="143" t="s">
        <v>475</v>
      </c>
    </row>
    <row r="111" spans="1:2" ht="15.75" customHeight="1">
      <c r="A111" s="151"/>
      <c r="B111" s="145" t="s">
        <v>430</v>
      </c>
    </row>
    <row r="112" spans="1:2" ht="24.75" customHeight="1">
      <c r="A112" s="151"/>
      <c r="B112" s="145" t="s">
        <v>476</v>
      </c>
    </row>
    <row r="113" spans="1:2" ht="15" customHeight="1">
      <c r="A113" s="151"/>
      <c r="B113" s="145" t="s">
        <v>431</v>
      </c>
    </row>
    <row r="114" spans="1:2" ht="24.75" customHeight="1">
      <c r="A114" s="151"/>
      <c r="B114" s="145" t="s">
        <v>432</v>
      </c>
    </row>
    <row r="115" spans="1:2" ht="29.25" customHeight="1">
      <c r="A115" s="151"/>
      <c r="B115" s="145" t="s">
        <v>587</v>
      </c>
    </row>
    <row r="116" spans="1:2" ht="85.5" customHeight="1">
      <c r="A116" s="151"/>
      <c r="B116" s="145" t="s">
        <v>433</v>
      </c>
    </row>
    <row r="117" spans="1:2" ht="26.25" customHeight="1">
      <c r="A117" s="146"/>
      <c r="B117" s="153" t="s">
        <v>434</v>
      </c>
    </row>
    <row r="118" spans="1:2" ht="27.75" customHeight="1">
      <c r="A118" s="146"/>
      <c r="B118" s="143" t="s">
        <v>435</v>
      </c>
    </row>
    <row r="119" spans="1:2" ht="28.5" customHeight="1">
      <c r="A119" s="146"/>
      <c r="B119" s="143" t="s">
        <v>436</v>
      </c>
    </row>
    <row r="120" spans="1:2" ht="27.75" customHeight="1">
      <c r="A120" s="146"/>
      <c r="B120" s="143" t="s">
        <v>437</v>
      </c>
    </row>
    <row r="121" spans="1:2" ht="28.5" customHeight="1">
      <c r="A121" s="146"/>
      <c r="B121" s="143" t="s">
        <v>438</v>
      </c>
    </row>
    <row r="122" spans="1:2" ht="36.75" customHeight="1">
      <c r="A122" s="146"/>
      <c r="B122" s="143" t="s">
        <v>439</v>
      </c>
    </row>
    <row r="123" spans="1:2" ht="30" customHeight="1">
      <c r="A123" s="146"/>
      <c r="B123" s="143" t="s">
        <v>440</v>
      </c>
    </row>
    <row r="124" spans="1:2" ht="31.5" customHeight="1">
      <c r="A124" s="146"/>
      <c r="B124" s="143" t="s">
        <v>441</v>
      </c>
    </row>
    <row r="125" spans="1:2" ht="18.75" customHeight="1">
      <c r="A125" s="146"/>
      <c r="B125" s="143" t="s">
        <v>442</v>
      </c>
    </row>
    <row r="126" spans="1:2" ht="39" customHeight="1">
      <c r="A126" s="146"/>
      <c r="B126" s="143" t="s">
        <v>443</v>
      </c>
    </row>
    <row r="127" spans="1:2" ht="39" customHeight="1">
      <c r="A127" s="146"/>
      <c r="B127" s="143" t="s">
        <v>444</v>
      </c>
    </row>
    <row r="128" spans="1:2" ht="51" customHeight="1">
      <c r="A128" s="146"/>
      <c r="B128" s="143" t="s">
        <v>446</v>
      </c>
    </row>
    <row r="129" spans="1:2" ht="51" customHeight="1">
      <c r="A129" s="146"/>
      <c r="B129" s="143" t="s">
        <v>588</v>
      </c>
    </row>
    <row r="130" spans="1:2" ht="33.75">
      <c r="A130" s="146"/>
      <c r="B130" s="143" t="s">
        <v>445</v>
      </c>
    </row>
  </sheetData>
  <mergeCells count="1">
    <mergeCell ref="A1:B1"/>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rowBreaks count="3" manualBreakCount="3">
    <brk id="25" max="1" man="1"/>
    <brk id="57" max="1" man="1"/>
    <brk id="7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D46"/>
  <sheetViews>
    <sheetView showGridLines="0" view="pageBreakPreview" zoomScale="90" zoomScaleNormal="100" zoomScaleSheetLayoutView="90" workbookViewId="0">
      <selection activeCell="B6" sqref="B6:B7"/>
    </sheetView>
  </sheetViews>
  <sheetFormatPr defaultRowHeight="15"/>
  <cols>
    <col min="1" max="1" width="25.625" customWidth="1"/>
    <col min="2" max="2" width="21.875" customWidth="1"/>
    <col min="3" max="4" width="20.75" customWidth="1"/>
  </cols>
  <sheetData>
    <row r="1" spans="1:4" ht="28.5" customHeight="1">
      <c r="A1" s="794" t="str">
        <f>'Tab 2 (29) i 3 (30)'!A1:I1</f>
        <v>V. UBEZPIECZENIE SPOŁECZNE ROLNIKÓW</v>
      </c>
      <c r="B1" s="794"/>
      <c r="C1" s="794"/>
      <c r="D1" s="794"/>
    </row>
    <row r="2" spans="1:4" ht="51" customHeight="1">
      <c r="A2" s="821" t="s">
        <v>608</v>
      </c>
      <c r="B2" s="821"/>
      <c r="C2" s="821"/>
      <c r="D2" s="821"/>
    </row>
    <row r="3" spans="1:4" ht="18.75" customHeight="1">
      <c r="A3" s="686" t="s">
        <v>15</v>
      </c>
      <c r="B3" s="682" t="s">
        <v>264</v>
      </c>
      <c r="C3" s="493" t="s">
        <v>39</v>
      </c>
      <c r="D3" s="492"/>
    </row>
    <row r="4" spans="1:4" ht="14.25" customHeight="1">
      <c r="A4" s="691"/>
      <c r="B4" s="682"/>
      <c r="C4" s="682" t="s">
        <v>246</v>
      </c>
      <c r="D4" s="682" t="s">
        <v>247</v>
      </c>
    </row>
    <row r="5" spans="1:4" ht="18" customHeight="1">
      <c r="A5" s="691"/>
      <c r="B5" s="682"/>
      <c r="C5" s="682"/>
      <c r="D5" s="682"/>
    </row>
    <row r="6" spans="1:4" ht="18" customHeight="1">
      <c r="A6" s="687"/>
      <c r="B6" s="818" t="str">
        <f>'Tab 4 (31)'!B7:H7</f>
        <v>STAN NA DZIEŃ 30 WRZEŚNIA 2021 R.</v>
      </c>
      <c r="C6" s="693"/>
      <c r="D6" s="694"/>
    </row>
    <row r="7" spans="1:4" ht="21" customHeight="1">
      <c r="A7" s="457" t="s">
        <v>73</v>
      </c>
      <c r="B7" s="458">
        <f>SUM(B8:B23)</f>
        <v>75036</v>
      </c>
      <c r="C7" s="458">
        <f t="shared" ref="C7:D7" si="0">SUM(C8:C23)</f>
        <v>68978</v>
      </c>
      <c r="D7" s="458">
        <f t="shared" si="0"/>
        <v>6058</v>
      </c>
    </row>
    <row r="8" spans="1:4" ht="18.75" customHeight="1">
      <c r="A8" s="460" t="s">
        <v>46</v>
      </c>
      <c r="B8" s="461">
        <f>SUM(C8:D8)</f>
        <v>3367</v>
      </c>
      <c r="C8" s="461">
        <v>3092</v>
      </c>
      <c r="D8" s="461">
        <v>275</v>
      </c>
    </row>
    <row r="9" spans="1:4" ht="18.75" customHeight="1">
      <c r="A9" s="460" t="s">
        <v>47</v>
      </c>
      <c r="B9" s="461">
        <f t="shared" ref="B9:B23" si="1">SUM(C9:D9)</f>
        <v>3457</v>
      </c>
      <c r="C9" s="461">
        <v>3243</v>
      </c>
      <c r="D9" s="461">
        <v>214</v>
      </c>
    </row>
    <row r="10" spans="1:4" ht="18.75" customHeight="1">
      <c r="A10" s="460" t="s">
        <v>48</v>
      </c>
      <c r="B10" s="461">
        <f t="shared" si="1"/>
        <v>8977</v>
      </c>
      <c r="C10" s="461">
        <v>8491</v>
      </c>
      <c r="D10" s="461">
        <v>486</v>
      </c>
    </row>
    <row r="11" spans="1:4" ht="18.75" customHeight="1">
      <c r="A11" s="460" t="s">
        <v>49</v>
      </c>
      <c r="B11" s="461">
        <f t="shared" si="1"/>
        <v>1291</v>
      </c>
      <c r="C11" s="461">
        <v>1173</v>
      </c>
      <c r="D11" s="461">
        <v>118</v>
      </c>
    </row>
    <row r="12" spans="1:4" ht="18.75" customHeight="1">
      <c r="A12" s="460" t="s">
        <v>50</v>
      </c>
      <c r="B12" s="461">
        <f t="shared" si="1"/>
        <v>6702</v>
      </c>
      <c r="C12" s="461">
        <v>6217</v>
      </c>
      <c r="D12" s="461">
        <v>485</v>
      </c>
    </row>
    <row r="13" spans="1:4" ht="18.75" customHeight="1">
      <c r="A13" s="460" t="s">
        <v>51</v>
      </c>
      <c r="B13" s="461">
        <f t="shared" si="1"/>
        <v>7656</v>
      </c>
      <c r="C13" s="461">
        <v>6627</v>
      </c>
      <c r="D13" s="461">
        <v>1029</v>
      </c>
    </row>
    <row r="14" spans="1:4" ht="18.75" customHeight="1">
      <c r="A14" s="460" t="s">
        <v>52</v>
      </c>
      <c r="B14" s="461">
        <f t="shared" si="1"/>
        <v>10226</v>
      </c>
      <c r="C14" s="461">
        <v>9619</v>
      </c>
      <c r="D14" s="461">
        <v>607</v>
      </c>
    </row>
    <row r="15" spans="1:4" ht="18.75" customHeight="1">
      <c r="A15" s="460" t="s">
        <v>53</v>
      </c>
      <c r="B15" s="461">
        <f t="shared" si="1"/>
        <v>1997</v>
      </c>
      <c r="C15" s="461">
        <v>1764</v>
      </c>
      <c r="D15" s="461">
        <v>233</v>
      </c>
    </row>
    <row r="16" spans="1:4" ht="18.75" customHeight="1">
      <c r="A16" s="460" t="s">
        <v>54</v>
      </c>
      <c r="B16" s="461">
        <f t="shared" si="1"/>
        <v>5675</v>
      </c>
      <c r="C16" s="461">
        <v>5276</v>
      </c>
      <c r="D16" s="461">
        <v>399</v>
      </c>
    </row>
    <row r="17" spans="1:4" ht="18.75" customHeight="1">
      <c r="A17" s="460" t="s">
        <v>55</v>
      </c>
      <c r="B17" s="461">
        <f t="shared" si="1"/>
        <v>4054</v>
      </c>
      <c r="C17" s="461">
        <v>3764</v>
      </c>
      <c r="D17" s="461">
        <v>290</v>
      </c>
    </row>
    <row r="18" spans="1:4" ht="18.75" customHeight="1">
      <c r="A18" s="460" t="s">
        <v>56</v>
      </c>
      <c r="B18" s="461">
        <f t="shared" si="1"/>
        <v>2372</v>
      </c>
      <c r="C18" s="461">
        <v>2133</v>
      </c>
      <c r="D18" s="461">
        <v>239</v>
      </c>
    </row>
    <row r="19" spans="1:4" ht="18.75" customHeight="1">
      <c r="A19" s="460" t="s">
        <v>57</v>
      </c>
      <c r="B19" s="461">
        <f t="shared" si="1"/>
        <v>3239</v>
      </c>
      <c r="C19" s="461">
        <v>2980</v>
      </c>
      <c r="D19" s="461">
        <v>259</v>
      </c>
    </row>
    <row r="20" spans="1:4" ht="18.75" customHeight="1">
      <c r="A20" s="460" t="s">
        <v>58</v>
      </c>
      <c r="B20" s="461">
        <f t="shared" si="1"/>
        <v>3571</v>
      </c>
      <c r="C20" s="461">
        <v>3364</v>
      </c>
      <c r="D20" s="461">
        <v>207</v>
      </c>
    </row>
    <row r="21" spans="1:4" ht="18.75" customHeight="1">
      <c r="A21" s="460" t="s">
        <v>59</v>
      </c>
      <c r="B21" s="461">
        <f t="shared" si="1"/>
        <v>2257</v>
      </c>
      <c r="C21" s="461">
        <v>2120</v>
      </c>
      <c r="D21" s="461">
        <v>137</v>
      </c>
    </row>
    <row r="22" spans="1:4" ht="18.75" customHeight="1">
      <c r="A22" s="460" t="s">
        <v>60</v>
      </c>
      <c r="B22" s="461">
        <f t="shared" si="1"/>
        <v>8140</v>
      </c>
      <c r="C22" s="461">
        <v>7174</v>
      </c>
      <c r="D22" s="461">
        <v>966</v>
      </c>
    </row>
    <row r="23" spans="1:4" ht="18.75" customHeight="1">
      <c r="A23" s="464" t="s">
        <v>61</v>
      </c>
      <c r="B23" s="465">
        <f t="shared" si="1"/>
        <v>2055</v>
      </c>
      <c r="C23" s="465">
        <v>1941</v>
      </c>
      <c r="D23" s="465">
        <v>114</v>
      </c>
    </row>
    <row r="24" spans="1:4" ht="16.5" customHeight="1"/>
    <row r="25" spans="1:4" ht="52.5" customHeight="1">
      <c r="A25" s="821" t="s">
        <v>609</v>
      </c>
      <c r="B25" s="821"/>
      <c r="C25" s="821"/>
      <c r="D25" s="821"/>
    </row>
    <row r="26" spans="1:4" ht="21" customHeight="1">
      <c r="A26" s="823" t="s">
        <v>15</v>
      </c>
      <c r="B26" s="822" t="s">
        <v>264</v>
      </c>
      <c r="C26" s="493" t="s">
        <v>39</v>
      </c>
      <c r="D26" s="492"/>
    </row>
    <row r="27" spans="1:4">
      <c r="A27" s="824"/>
      <c r="B27" s="822"/>
      <c r="C27" s="682" t="s">
        <v>246</v>
      </c>
      <c r="D27" s="682" t="s">
        <v>247</v>
      </c>
    </row>
    <row r="28" spans="1:4" ht="14.25" customHeight="1">
      <c r="A28" s="824"/>
      <c r="B28" s="822"/>
      <c r="C28" s="682"/>
      <c r="D28" s="682"/>
    </row>
    <row r="29" spans="1:4" ht="16.5" customHeight="1">
      <c r="A29" s="825"/>
      <c r="B29" s="818" t="str">
        <f>B6</f>
        <v>STAN NA DZIEŃ 30 WRZEŚNIA 2021 R.</v>
      </c>
      <c r="C29" s="693"/>
      <c r="D29" s="694"/>
    </row>
    <row r="30" spans="1:4" ht="21" customHeight="1">
      <c r="A30" s="457" t="s">
        <v>73</v>
      </c>
      <c r="B30" s="491">
        <f>SUM(B31:B46)</f>
        <v>9838</v>
      </c>
      <c r="C30" s="491">
        <f t="shared" ref="C30:D30" si="2">SUM(C31:C46)</f>
        <v>8838</v>
      </c>
      <c r="D30" s="491">
        <f t="shared" si="2"/>
        <v>1000</v>
      </c>
    </row>
    <row r="31" spans="1:4" ht="18.75" customHeight="1">
      <c r="A31" s="460" t="s">
        <v>46</v>
      </c>
      <c r="B31" s="461">
        <f>SUM(C31:D31)</f>
        <v>342</v>
      </c>
      <c r="C31" s="461">
        <v>306</v>
      </c>
      <c r="D31" s="461">
        <v>36</v>
      </c>
    </row>
    <row r="32" spans="1:4" ht="18.75" customHeight="1">
      <c r="A32" s="460" t="s">
        <v>47</v>
      </c>
      <c r="B32" s="461">
        <f t="shared" ref="B32:B46" si="3">SUM(C32:D32)</f>
        <v>555</v>
      </c>
      <c r="C32" s="461">
        <v>514</v>
      </c>
      <c r="D32" s="461">
        <v>41</v>
      </c>
    </row>
    <row r="33" spans="1:4" ht="18.75" customHeight="1">
      <c r="A33" s="460" t="s">
        <v>48</v>
      </c>
      <c r="B33" s="461">
        <f t="shared" si="3"/>
        <v>1163</v>
      </c>
      <c r="C33" s="461">
        <v>1093</v>
      </c>
      <c r="D33" s="461">
        <v>70</v>
      </c>
    </row>
    <row r="34" spans="1:4" ht="18.75" customHeight="1">
      <c r="A34" s="460" t="s">
        <v>49</v>
      </c>
      <c r="B34" s="461">
        <f t="shared" si="3"/>
        <v>120</v>
      </c>
      <c r="C34" s="461">
        <v>111</v>
      </c>
      <c r="D34" s="461">
        <v>9</v>
      </c>
    </row>
    <row r="35" spans="1:4" ht="18.75" customHeight="1">
      <c r="A35" s="460" t="s">
        <v>50</v>
      </c>
      <c r="B35" s="461">
        <f t="shared" si="3"/>
        <v>732</v>
      </c>
      <c r="C35" s="461">
        <v>662</v>
      </c>
      <c r="D35" s="461">
        <v>70</v>
      </c>
    </row>
    <row r="36" spans="1:4" ht="18.75" customHeight="1">
      <c r="A36" s="460" t="s">
        <v>51</v>
      </c>
      <c r="B36" s="461">
        <f t="shared" si="3"/>
        <v>1120</v>
      </c>
      <c r="C36" s="461">
        <v>951</v>
      </c>
      <c r="D36" s="461">
        <v>169</v>
      </c>
    </row>
    <row r="37" spans="1:4" ht="18.75" customHeight="1">
      <c r="A37" s="460" t="s">
        <v>52</v>
      </c>
      <c r="B37" s="461">
        <f t="shared" si="3"/>
        <v>1247</v>
      </c>
      <c r="C37" s="461">
        <v>1153</v>
      </c>
      <c r="D37" s="461">
        <v>94</v>
      </c>
    </row>
    <row r="38" spans="1:4" ht="18.75" customHeight="1">
      <c r="A38" s="460" t="s">
        <v>53</v>
      </c>
      <c r="B38" s="461">
        <f t="shared" si="3"/>
        <v>340</v>
      </c>
      <c r="C38" s="461">
        <v>285</v>
      </c>
      <c r="D38" s="461">
        <v>55</v>
      </c>
    </row>
    <row r="39" spans="1:4" ht="18.75" customHeight="1">
      <c r="A39" s="460" t="s">
        <v>54</v>
      </c>
      <c r="B39" s="461">
        <f t="shared" si="3"/>
        <v>527</v>
      </c>
      <c r="C39" s="461">
        <v>483</v>
      </c>
      <c r="D39" s="461">
        <v>44</v>
      </c>
    </row>
    <row r="40" spans="1:4" ht="18.75" customHeight="1">
      <c r="A40" s="460" t="s">
        <v>55</v>
      </c>
      <c r="B40" s="461">
        <f t="shared" si="3"/>
        <v>885</v>
      </c>
      <c r="C40" s="461">
        <v>787</v>
      </c>
      <c r="D40" s="461">
        <v>98</v>
      </c>
    </row>
    <row r="41" spans="1:4" ht="18.75" customHeight="1">
      <c r="A41" s="460" t="s">
        <v>56</v>
      </c>
      <c r="B41" s="461">
        <f t="shared" si="3"/>
        <v>286</v>
      </c>
      <c r="C41" s="461">
        <v>237</v>
      </c>
      <c r="D41" s="461">
        <v>49</v>
      </c>
    </row>
    <row r="42" spans="1:4" ht="18.75" customHeight="1">
      <c r="A42" s="460" t="s">
        <v>57</v>
      </c>
      <c r="B42" s="461">
        <f t="shared" si="3"/>
        <v>292</v>
      </c>
      <c r="C42" s="461">
        <v>262</v>
      </c>
      <c r="D42" s="461">
        <v>30</v>
      </c>
    </row>
    <row r="43" spans="1:4" ht="18.75" customHeight="1">
      <c r="A43" s="460" t="s">
        <v>58</v>
      </c>
      <c r="B43" s="461">
        <f t="shared" si="3"/>
        <v>553</v>
      </c>
      <c r="C43" s="461">
        <v>521</v>
      </c>
      <c r="D43" s="461">
        <v>32</v>
      </c>
    </row>
    <row r="44" spans="1:4" ht="18.75" customHeight="1">
      <c r="A44" s="460" t="s">
        <v>59</v>
      </c>
      <c r="B44" s="461">
        <f t="shared" si="3"/>
        <v>362</v>
      </c>
      <c r="C44" s="461">
        <v>343</v>
      </c>
      <c r="D44" s="461">
        <v>19</v>
      </c>
    </row>
    <row r="45" spans="1:4" ht="18.75" customHeight="1">
      <c r="A45" s="460" t="s">
        <v>60</v>
      </c>
      <c r="B45" s="461">
        <f t="shared" si="3"/>
        <v>1019</v>
      </c>
      <c r="C45" s="461">
        <v>862</v>
      </c>
      <c r="D45" s="461">
        <v>157</v>
      </c>
    </row>
    <row r="46" spans="1:4" ht="18.75" customHeight="1">
      <c r="A46" s="464" t="s">
        <v>61</v>
      </c>
      <c r="B46" s="465">
        <f t="shared" si="3"/>
        <v>295</v>
      </c>
      <c r="C46" s="465">
        <v>268</v>
      </c>
      <c r="D46" s="465">
        <v>27</v>
      </c>
    </row>
  </sheetData>
  <mergeCells count="13">
    <mergeCell ref="A25:D25"/>
    <mergeCell ref="B26:B28"/>
    <mergeCell ref="C27:C28"/>
    <mergeCell ref="D27:D28"/>
    <mergeCell ref="A26:A29"/>
    <mergeCell ref="B29:D29"/>
    <mergeCell ref="A1:D1"/>
    <mergeCell ref="A2:D2"/>
    <mergeCell ref="B3:B5"/>
    <mergeCell ref="C4:C5"/>
    <mergeCell ref="D4:D5"/>
    <mergeCell ref="A3:A6"/>
    <mergeCell ref="B6:D6"/>
  </mergeCells>
  <printOptions horizontalCentered="1"/>
  <pageMargins left="0.51181102362204722" right="0.51181102362204722" top="0.49" bottom="0.55118110236220474" header="0.31496062992125984" footer="0.31496062992125984"/>
  <pageSetup paperSize="9" scale="85" orientation="portrait" r:id="rId1"/>
  <headerFooter differentFirst="1" alignWithMargins="0">
    <oddFooter>&amp;C&amp;"Arial,Normalny"&amp;9- &amp;P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I46"/>
  <sheetViews>
    <sheetView showGridLines="0" view="pageBreakPreview" zoomScale="90" zoomScaleNormal="100" zoomScaleSheetLayoutView="90" workbookViewId="0">
      <selection activeCell="B6" sqref="B6:B7"/>
    </sheetView>
  </sheetViews>
  <sheetFormatPr defaultRowHeight="15"/>
  <cols>
    <col min="1" max="1" width="16.125" customWidth="1"/>
    <col min="2" max="7" width="11.75" customWidth="1"/>
    <col min="8" max="8" width="11.125" customWidth="1"/>
    <col min="9" max="9" width="12.625" customWidth="1"/>
  </cols>
  <sheetData>
    <row r="1" spans="1:9" ht="27.75" customHeight="1">
      <c r="A1" s="829" t="str">
        <f>'Tab 5 (32) i 6 (33)'!A1:D1</f>
        <v>V. UBEZPIECZENIE SPOŁECZNE ROLNIKÓW</v>
      </c>
      <c r="B1" s="829"/>
      <c r="C1" s="829"/>
      <c r="D1" s="829"/>
      <c r="E1" s="829"/>
      <c r="F1" s="829"/>
      <c r="G1" s="829"/>
      <c r="H1" s="829"/>
      <c r="I1" s="829"/>
    </row>
    <row r="2" spans="1:9" ht="33" customHeight="1">
      <c r="A2" s="830" t="s">
        <v>610</v>
      </c>
      <c r="B2" s="830"/>
      <c r="C2" s="830"/>
      <c r="D2" s="830"/>
      <c r="E2" s="830"/>
      <c r="F2" s="830"/>
      <c r="G2" s="830"/>
      <c r="H2" s="830"/>
      <c r="I2" s="830"/>
    </row>
    <row r="3" spans="1:9" ht="21.75" customHeight="1">
      <c r="A3" s="831" t="s">
        <v>15</v>
      </c>
      <c r="B3" s="834" t="s">
        <v>248</v>
      </c>
      <c r="C3" s="835"/>
      <c r="D3" s="836"/>
      <c r="E3" s="834" t="s">
        <v>249</v>
      </c>
      <c r="F3" s="835"/>
      <c r="G3" s="836"/>
      <c r="H3" s="831" t="s">
        <v>250</v>
      </c>
      <c r="I3" s="831" t="s">
        <v>511</v>
      </c>
    </row>
    <row r="4" spans="1:9" ht="72.75" customHeight="1">
      <c r="A4" s="832"/>
      <c r="B4" s="529" t="s">
        <v>131</v>
      </c>
      <c r="C4" s="529" t="s">
        <v>251</v>
      </c>
      <c r="D4" s="529" t="s">
        <v>252</v>
      </c>
      <c r="E4" s="529" t="s">
        <v>131</v>
      </c>
      <c r="F4" s="530" t="s">
        <v>253</v>
      </c>
      <c r="G4" s="529" t="s">
        <v>252</v>
      </c>
      <c r="H4" s="833"/>
      <c r="I4" s="833"/>
    </row>
    <row r="5" spans="1:9" ht="14.25" customHeight="1">
      <c r="A5" s="832"/>
      <c r="B5" s="846" t="str">
        <f>'Tab 1 (24) i 2 (25)'!B22:G22</f>
        <v>III KWARTAŁ 2021 R.</v>
      </c>
      <c r="C5" s="847"/>
      <c r="D5" s="847"/>
      <c r="E5" s="847"/>
      <c r="F5" s="847"/>
      <c r="G5" s="847"/>
      <c r="H5" s="847"/>
      <c r="I5" s="848"/>
    </row>
    <row r="6" spans="1:9" ht="15" customHeight="1">
      <c r="A6" s="833"/>
      <c r="B6" s="837" t="s">
        <v>351</v>
      </c>
      <c r="C6" s="838"/>
      <c r="D6" s="838"/>
      <c r="E6" s="838"/>
      <c r="F6" s="838"/>
      <c r="G6" s="838"/>
      <c r="H6" s="838"/>
      <c r="I6" s="839"/>
    </row>
    <row r="7" spans="1:9" ht="19.5" customHeight="1">
      <c r="A7" s="494" t="s">
        <v>73</v>
      </c>
      <c r="B7" s="495">
        <f>SUM(B8:B23)</f>
        <v>505988479.47000003</v>
      </c>
      <c r="C7" s="495">
        <f t="shared" ref="C7:I7" si="0">SUM(C8:C23)</f>
        <v>143207182.32000002</v>
      </c>
      <c r="D7" s="495">
        <f t="shared" si="0"/>
        <v>362781297.14999998</v>
      </c>
      <c r="E7" s="495">
        <f t="shared" si="0"/>
        <v>510430349.63</v>
      </c>
      <c r="F7" s="496">
        <f t="shared" si="0"/>
        <v>145407917.96000001</v>
      </c>
      <c r="G7" s="497">
        <f t="shared" si="0"/>
        <v>365022431.6699999</v>
      </c>
      <c r="H7" s="498">
        <f>E7/B7</f>
        <v>1.0087785993954894</v>
      </c>
      <c r="I7" s="499">
        <f t="shared" si="0"/>
        <v>14252167</v>
      </c>
    </row>
    <row r="8" spans="1:9" ht="17.25" customHeight="1">
      <c r="A8" s="500" t="s">
        <v>46</v>
      </c>
      <c r="B8" s="501">
        <f>SUM(C8:D8)</f>
        <v>18939358.329999998</v>
      </c>
      <c r="C8" s="502">
        <v>5003047.16</v>
      </c>
      <c r="D8" s="503">
        <v>13936311.17</v>
      </c>
      <c r="E8" s="504">
        <v>19177087.960000001</v>
      </c>
      <c r="F8" s="505">
        <v>5139080.0999999996</v>
      </c>
      <c r="G8" s="506">
        <v>14038007.859999999</v>
      </c>
      <c r="H8" s="507">
        <f t="shared" ref="H8:H23" si="1">E8/B8</f>
        <v>1.0125521480642476</v>
      </c>
      <c r="I8" s="508">
        <v>280071</v>
      </c>
    </row>
    <row r="9" spans="1:9" ht="17.25" customHeight="1">
      <c r="A9" s="500" t="s">
        <v>47</v>
      </c>
      <c r="B9" s="501">
        <f t="shared" ref="B9:B23" si="2">SUM(C9:D9)</f>
        <v>28354122.98</v>
      </c>
      <c r="C9" s="502">
        <v>7623306.5199999996</v>
      </c>
      <c r="D9" s="503">
        <v>20730816.460000001</v>
      </c>
      <c r="E9" s="504">
        <v>28280559.010000002</v>
      </c>
      <c r="F9" s="505">
        <v>7658098.2999999998</v>
      </c>
      <c r="G9" s="506">
        <v>20622460.710000001</v>
      </c>
      <c r="H9" s="507">
        <f t="shared" si="1"/>
        <v>0.99740552828765372</v>
      </c>
      <c r="I9" s="509">
        <v>478365</v>
      </c>
    </row>
    <row r="10" spans="1:9" ht="17.25" customHeight="1">
      <c r="A10" s="500" t="s">
        <v>48</v>
      </c>
      <c r="B10" s="501">
        <f t="shared" si="2"/>
        <v>63693387.629999995</v>
      </c>
      <c r="C10" s="510">
        <v>18316770.129999999</v>
      </c>
      <c r="D10" s="511">
        <v>45376617.5</v>
      </c>
      <c r="E10" s="504">
        <v>64557297.379999995</v>
      </c>
      <c r="F10" s="505">
        <v>18735437.949999999</v>
      </c>
      <c r="G10" s="506">
        <v>45821859.43</v>
      </c>
      <c r="H10" s="507">
        <f t="shared" si="1"/>
        <v>1.013563570444997</v>
      </c>
      <c r="I10" s="509">
        <v>2039954</v>
      </c>
    </row>
    <row r="11" spans="1:9" ht="17.25" customHeight="1">
      <c r="A11" s="500" t="s">
        <v>49</v>
      </c>
      <c r="B11" s="501">
        <f t="shared" si="2"/>
        <v>6594739.29</v>
      </c>
      <c r="C11" s="510">
        <v>1706149.24</v>
      </c>
      <c r="D11" s="511">
        <v>4888590.05</v>
      </c>
      <c r="E11" s="504">
        <v>6593095.2200000007</v>
      </c>
      <c r="F11" s="505">
        <v>1721917.06</v>
      </c>
      <c r="G11" s="506">
        <v>4871178.16</v>
      </c>
      <c r="H11" s="507">
        <f t="shared" si="1"/>
        <v>0.99975069977330377</v>
      </c>
      <c r="I11" s="509">
        <v>90118</v>
      </c>
    </row>
    <row r="12" spans="1:9" ht="17.25" customHeight="1">
      <c r="A12" s="500" t="s">
        <v>50</v>
      </c>
      <c r="B12" s="501">
        <f t="shared" si="2"/>
        <v>40163278.939999998</v>
      </c>
      <c r="C12" s="510">
        <v>11516766.48</v>
      </c>
      <c r="D12" s="511">
        <v>28646512.460000001</v>
      </c>
      <c r="E12" s="504">
        <v>40548912.200000003</v>
      </c>
      <c r="F12" s="505">
        <v>11679561.1</v>
      </c>
      <c r="G12" s="506">
        <v>28869351.100000001</v>
      </c>
      <c r="H12" s="507">
        <f t="shared" si="1"/>
        <v>1.0096016378686636</v>
      </c>
      <c r="I12" s="509">
        <v>954860</v>
      </c>
    </row>
    <row r="13" spans="1:9" ht="17.25" customHeight="1">
      <c r="A13" s="500" t="s">
        <v>51</v>
      </c>
      <c r="B13" s="501">
        <f t="shared" si="2"/>
        <v>55675057.619999997</v>
      </c>
      <c r="C13" s="510">
        <v>16562697.970000001</v>
      </c>
      <c r="D13" s="511">
        <v>39112359.649999999</v>
      </c>
      <c r="E13" s="504">
        <v>56315344.32</v>
      </c>
      <c r="F13" s="505">
        <v>16790968.829999998</v>
      </c>
      <c r="G13" s="506">
        <v>39524375.490000002</v>
      </c>
      <c r="H13" s="507">
        <f t="shared" si="1"/>
        <v>1.0115004227632804</v>
      </c>
      <c r="I13" s="509">
        <v>2589308</v>
      </c>
    </row>
    <row r="14" spans="1:9" ht="17.25" customHeight="1">
      <c r="A14" s="500" t="s">
        <v>52</v>
      </c>
      <c r="B14" s="501">
        <f t="shared" si="2"/>
        <v>71089467.99000001</v>
      </c>
      <c r="C14" s="510">
        <v>20681510.309999999</v>
      </c>
      <c r="D14" s="511">
        <v>50407957.680000007</v>
      </c>
      <c r="E14" s="504">
        <v>72680997.189999998</v>
      </c>
      <c r="F14" s="505">
        <v>21387692.68</v>
      </c>
      <c r="G14" s="506">
        <v>51293304.509999998</v>
      </c>
      <c r="H14" s="507">
        <f t="shared" si="1"/>
        <v>1.0223876932125004</v>
      </c>
      <c r="I14" s="509">
        <v>1778806</v>
      </c>
    </row>
    <row r="15" spans="1:9" ht="17.25" customHeight="1">
      <c r="A15" s="500" t="s">
        <v>53</v>
      </c>
      <c r="B15" s="501">
        <f t="shared" si="2"/>
        <v>11647709.119999999</v>
      </c>
      <c r="C15" s="510">
        <v>3049392.77</v>
      </c>
      <c r="D15" s="511">
        <v>8598316.3499999996</v>
      </c>
      <c r="E15" s="504">
        <v>11821828.18</v>
      </c>
      <c r="F15" s="505">
        <v>3132437.45</v>
      </c>
      <c r="G15" s="506">
        <v>8689390.7300000004</v>
      </c>
      <c r="H15" s="507">
        <f t="shared" si="1"/>
        <v>1.0149487816192992</v>
      </c>
      <c r="I15" s="509">
        <v>272276</v>
      </c>
    </row>
    <row r="16" spans="1:9" ht="17.25" customHeight="1">
      <c r="A16" s="500" t="s">
        <v>54</v>
      </c>
      <c r="B16" s="501">
        <f t="shared" si="2"/>
        <v>35988401.730000004</v>
      </c>
      <c r="C16" s="510">
        <v>10281438.33</v>
      </c>
      <c r="D16" s="511">
        <v>25706963.400000002</v>
      </c>
      <c r="E16" s="504">
        <v>36229885.519999996</v>
      </c>
      <c r="F16" s="505">
        <v>10401553.289999999</v>
      </c>
      <c r="G16" s="506">
        <v>25828332.23</v>
      </c>
      <c r="H16" s="507">
        <f t="shared" si="1"/>
        <v>1.0067100448586659</v>
      </c>
      <c r="I16" s="509">
        <v>1466726</v>
      </c>
    </row>
    <row r="17" spans="1:9" ht="17.25" customHeight="1">
      <c r="A17" s="500" t="s">
        <v>55</v>
      </c>
      <c r="B17" s="501">
        <f t="shared" si="2"/>
        <v>34541680.640000001</v>
      </c>
      <c r="C17" s="510">
        <v>10037532.68</v>
      </c>
      <c r="D17" s="511">
        <v>24504147.959999997</v>
      </c>
      <c r="E17" s="504">
        <v>34331500.140000001</v>
      </c>
      <c r="F17" s="505">
        <v>9970557.3900000006</v>
      </c>
      <c r="G17" s="506">
        <v>24360942.75</v>
      </c>
      <c r="H17" s="507">
        <f t="shared" si="1"/>
        <v>0.99391516289579129</v>
      </c>
      <c r="I17" s="509">
        <v>1025843</v>
      </c>
    </row>
    <row r="18" spans="1:9" ht="17.25" customHeight="1">
      <c r="A18" s="500" t="s">
        <v>56</v>
      </c>
      <c r="B18" s="501">
        <f t="shared" si="2"/>
        <v>17367726.27</v>
      </c>
      <c r="C18" s="510">
        <v>4735032.76</v>
      </c>
      <c r="D18" s="511">
        <v>12632693.51</v>
      </c>
      <c r="E18" s="504">
        <v>17362098.869999997</v>
      </c>
      <c r="F18" s="505">
        <v>4752884.59</v>
      </c>
      <c r="G18" s="506">
        <v>12609214.279999999</v>
      </c>
      <c r="H18" s="507">
        <f t="shared" si="1"/>
        <v>0.9996759852203726</v>
      </c>
      <c r="I18" s="509">
        <v>445484</v>
      </c>
    </row>
    <row r="19" spans="1:9" ht="17.25" customHeight="1">
      <c r="A19" s="500" t="s">
        <v>57</v>
      </c>
      <c r="B19" s="501">
        <f t="shared" si="2"/>
        <v>14486628.309999999</v>
      </c>
      <c r="C19" s="510">
        <v>3955174.38</v>
      </c>
      <c r="D19" s="511">
        <v>10531453.93</v>
      </c>
      <c r="E19" s="504">
        <v>14605708.119999999</v>
      </c>
      <c r="F19" s="505">
        <v>4002204.19</v>
      </c>
      <c r="G19" s="506">
        <v>10603503.93</v>
      </c>
      <c r="H19" s="507">
        <f t="shared" si="1"/>
        <v>1.0082199810371197</v>
      </c>
      <c r="I19" s="509">
        <v>285868</v>
      </c>
    </row>
    <row r="20" spans="1:9" ht="17.25" customHeight="1">
      <c r="A20" s="512" t="s">
        <v>58</v>
      </c>
      <c r="B20" s="501">
        <f t="shared" si="2"/>
        <v>27645580.100000001</v>
      </c>
      <c r="C20" s="510">
        <v>7966572.04</v>
      </c>
      <c r="D20" s="511">
        <v>19679008.060000002</v>
      </c>
      <c r="E20" s="504">
        <v>28603265.850000001</v>
      </c>
      <c r="F20" s="505">
        <v>8286886.5899999999</v>
      </c>
      <c r="G20" s="506">
        <v>20316379.260000002</v>
      </c>
      <c r="H20" s="507">
        <f t="shared" si="1"/>
        <v>1.0346415501695332</v>
      </c>
      <c r="I20" s="509">
        <v>884646</v>
      </c>
    </row>
    <row r="21" spans="1:9" ht="17.25" customHeight="1">
      <c r="A21" s="512" t="s">
        <v>59</v>
      </c>
      <c r="B21" s="501">
        <f t="shared" si="2"/>
        <v>18521809.620000001</v>
      </c>
      <c r="C21" s="510">
        <v>4995934.29</v>
      </c>
      <c r="D21" s="511">
        <v>13525875.33</v>
      </c>
      <c r="E21" s="504">
        <v>18273662.23</v>
      </c>
      <c r="F21" s="505">
        <v>4955605.4000000004</v>
      </c>
      <c r="G21" s="506">
        <v>13318056.83</v>
      </c>
      <c r="H21" s="507">
        <f t="shared" si="1"/>
        <v>0.98660242195060421</v>
      </c>
      <c r="I21" s="509">
        <v>424195</v>
      </c>
    </row>
    <row r="22" spans="1:9" ht="17.25" customHeight="1">
      <c r="A22" s="512" t="s">
        <v>60</v>
      </c>
      <c r="B22" s="501">
        <f t="shared" si="2"/>
        <v>49597464.319999993</v>
      </c>
      <c r="C22" s="510">
        <v>13843652.52</v>
      </c>
      <c r="D22" s="511">
        <v>35753811.799999997</v>
      </c>
      <c r="E22" s="504">
        <v>49210042.170000002</v>
      </c>
      <c r="F22" s="505">
        <v>13804819.720000001</v>
      </c>
      <c r="G22" s="506">
        <v>35405222.450000003</v>
      </c>
      <c r="H22" s="507">
        <f t="shared" si="1"/>
        <v>0.99218867022111523</v>
      </c>
      <c r="I22" s="509">
        <v>1151379</v>
      </c>
    </row>
    <row r="23" spans="1:9" ht="17.25" customHeight="1">
      <c r="A23" s="513" t="s">
        <v>61</v>
      </c>
      <c r="B23" s="514">
        <f t="shared" si="2"/>
        <v>11682066.58</v>
      </c>
      <c r="C23" s="515">
        <v>2932204.74</v>
      </c>
      <c r="D23" s="516">
        <v>8749861.8399999999</v>
      </c>
      <c r="E23" s="517">
        <v>11839065.27</v>
      </c>
      <c r="F23" s="518">
        <v>2988213.32</v>
      </c>
      <c r="G23" s="519">
        <v>8850851.9499999993</v>
      </c>
      <c r="H23" s="520">
        <f t="shared" si="1"/>
        <v>1.0134392908073975</v>
      </c>
      <c r="I23" s="521">
        <v>84268</v>
      </c>
    </row>
    <row r="24" spans="1:9" ht="51" customHeight="1">
      <c r="A24" s="826" t="s">
        <v>617</v>
      </c>
      <c r="B24" s="826"/>
      <c r="C24" s="826"/>
      <c r="D24" s="826"/>
      <c r="E24" s="826"/>
      <c r="F24" s="826"/>
      <c r="G24" s="826"/>
      <c r="H24" s="826"/>
      <c r="I24" s="826"/>
    </row>
    <row r="25" spans="1:9" ht="31.5" customHeight="1">
      <c r="A25" s="533"/>
      <c r="B25" s="533"/>
      <c r="C25" s="533"/>
      <c r="D25" s="533"/>
      <c r="E25" s="533"/>
      <c r="F25" s="533"/>
      <c r="G25" s="533"/>
      <c r="H25" s="533"/>
      <c r="I25" s="533"/>
    </row>
    <row r="26" spans="1:9" ht="42" customHeight="1">
      <c r="A26" s="840" t="s">
        <v>611</v>
      </c>
      <c r="B26" s="840"/>
      <c r="C26" s="840"/>
      <c r="D26" s="840"/>
    </row>
    <row r="27" spans="1:9" ht="22.5" customHeight="1">
      <c r="A27" s="841" t="s">
        <v>15</v>
      </c>
      <c r="B27" s="827" t="s">
        <v>129</v>
      </c>
      <c r="C27" s="828"/>
    </row>
    <row r="28" spans="1:9" ht="47.25" customHeight="1">
      <c r="A28" s="842"/>
      <c r="B28" s="531" t="s">
        <v>254</v>
      </c>
      <c r="C28" s="532" t="s">
        <v>255</v>
      </c>
    </row>
    <row r="29" spans="1:9" ht="14.25" customHeight="1">
      <c r="A29" s="843"/>
      <c r="B29" s="844" t="str">
        <f>B5</f>
        <v>III KWARTAŁ 2021 R.</v>
      </c>
      <c r="C29" s="845"/>
    </row>
    <row r="30" spans="1:9">
      <c r="A30" s="522" t="s">
        <v>73</v>
      </c>
      <c r="B30" s="568">
        <f>SUM(B31:B46)</f>
        <v>26807</v>
      </c>
      <c r="C30" s="568">
        <f>SUM(C31:C46)</f>
        <v>38801</v>
      </c>
    </row>
    <row r="31" spans="1:9" ht="17.25" customHeight="1">
      <c r="A31" s="523" t="s">
        <v>46</v>
      </c>
      <c r="B31" s="524">
        <v>848</v>
      </c>
      <c r="C31" s="525">
        <v>1330</v>
      </c>
    </row>
    <row r="32" spans="1:9" ht="17.25" customHeight="1">
      <c r="A32" s="523" t="s">
        <v>47</v>
      </c>
      <c r="B32" s="524">
        <v>1105</v>
      </c>
      <c r="C32" s="525">
        <v>1758</v>
      </c>
    </row>
    <row r="33" spans="1:3" ht="17.25" customHeight="1">
      <c r="A33" s="523" t="s">
        <v>48</v>
      </c>
      <c r="B33" s="524">
        <v>3472</v>
      </c>
      <c r="C33" s="525">
        <v>5080</v>
      </c>
    </row>
    <row r="34" spans="1:3" ht="17.25" customHeight="1">
      <c r="A34" s="523" t="s">
        <v>49</v>
      </c>
      <c r="B34" s="524">
        <v>330</v>
      </c>
      <c r="C34" s="525">
        <v>489</v>
      </c>
    </row>
    <row r="35" spans="1:3" ht="17.25" customHeight="1">
      <c r="A35" s="523" t="s">
        <v>50</v>
      </c>
      <c r="B35" s="524">
        <v>2065</v>
      </c>
      <c r="C35" s="525">
        <v>2965</v>
      </c>
    </row>
    <row r="36" spans="1:3" ht="17.25" customHeight="1">
      <c r="A36" s="523" t="s">
        <v>51</v>
      </c>
      <c r="B36" s="524">
        <v>4249</v>
      </c>
      <c r="C36" s="525">
        <v>5756</v>
      </c>
    </row>
    <row r="37" spans="1:3" ht="17.25" customHeight="1">
      <c r="A37" s="523" t="s">
        <v>52</v>
      </c>
      <c r="B37" s="524">
        <v>3000</v>
      </c>
      <c r="C37" s="525">
        <v>4560</v>
      </c>
    </row>
    <row r="38" spans="1:3" ht="17.25" customHeight="1">
      <c r="A38" s="523" t="s">
        <v>53</v>
      </c>
      <c r="B38" s="524">
        <v>482</v>
      </c>
      <c r="C38" s="525">
        <v>916</v>
      </c>
    </row>
    <row r="39" spans="1:3" ht="17.25" customHeight="1">
      <c r="A39" s="523" t="s">
        <v>54</v>
      </c>
      <c r="B39" s="524">
        <v>2929</v>
      </c>
      <c r="C39" s="525">
        <v>4020</v>
      </c>
    </row>
    <row r="40" spans="1:3" ht="17.25" customHeight="1">
      <c r="A40" s="523" t="s">
        <v>55</v>
      </c>
      <c r="B40" s="524">
        <v>1543</v>
      </c>
      <c r="C40" s="525">
        <v>2196</v>
      </c>
    </row>
    <row r="41" spans="1:3" ht="17.25" customHeight="1">
      <c r="A41" s="523" t="s">
        <v>56</v>
      </c>
      <c r="B41" s="524">
        <v>803</v>
      </c>
      <c r="C41" s="525">
        <v>1080</v>
      </c>
    </row>
    <row r="42" spans="1:3" ht="17.25" customHeight="1">
      <c r="A42" s="523" t="s">
        <v>57</v>
      </c>
      <c r="B42" s="524">
        <v>678</v>
      </c>
      <c r="C42" s="525">
        <v>1007</v>
      </c>
    </row>
    <row r="43" spans="1:3" ht="17.25" customHeight="1">
      <c r="A43" s="523" t="s">
        <v>58</v>
      </c>
      <c r="B43" s="524">
        <v>1717</v>
      </c>
      <c r="C43" s="525">
        <v>2564</v>
      </c>
    </row>
    <row r="44" spans="1:3" ht="17.25" customHeight="1">
      <c r="A44" s="523" t="s">
        <v>59</v>
      </c>
      <c r="B44" s="524">
        <v>781</v>
      </c>
      <c r="C44" s="525">
        <v>1128</v>
      </c>
    </row>
    <row r="45" spans="1:3" ht="17.25" customHeight="1">
      <c r="A45" s="523" t="s">
        <v>60</v>
      </c>
      <c r="B45" s="524">
        <v>2324</v>
      </c>
      <c r="C45" s="525">
        <v>3157</v>
      </c>
    </row>
    <row r="46" spans="1:3" ht="17.25" customHeight="1">
      <c r="A46" s="526" t="s">
        <v>61</v>
      </c>
      <c r="B46" s="527">
        <v>481</v>
      </c>
      <c r="C46" s="528">
        <v>795</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printOptions horizontalCentered="1"/>
  <pageMargins left="0.51181102362204722" right="0.51181102362204722" top="0.54" bottom="0.55118110236220474" header="0.31496062992125984" footer="0.31496062992125984"/>
  <pageSetup paperSize="9" scale="80" orientation="portrait" r:id="rId1"/>
  <headerFooter differentFirst="1" alignWithMargins="0">
    <oddFooter>&amp;C&amp;"Arial,Normalny"&amp;9- &amp;P -</oddFooter>
  </headerFooter>
  <ignoredErrors>
    <ignoredError sqref="H7" formula="1"/>
    <ignoredError sqref="B8:B2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M34"/>
  <sheetViews>
    <sheetView showGridLines="0" view="pageBreakPreview" zoomScale="90" zoomScaleNormal="90" zoomScaleSheetLayoutView="90" workbookViewId="0">
      <selection activeCell="B6" sqref="B6:B7"/>
    </sheetView>
  </sheetViews>
  <sheetFormatPr defaultRowHeight="15"/>
  <cols>
    <col min="1" max="1" width="15.125" customWidth="1"/>
    <col min="2" max="2" width="13.75" customWidth="1"/>
    <col min="3" max="3" width="14.62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3" ht="27.75" customHeight="1">
      <c r="A1" s="851" t="s">
        <v>352</v>
      </c>
      <c r="B1" s="851"/>
      <c r="C1" s="851"/>
      <c r="D1" s="851"/>
      <c r="E1" s="851"/>
      <c r="F1" s="851"/>
      <c r="G1" s="851"/>
      <c r="H1" s="851"/>
      <c r="I1" s="851"/>
      <c r="J1" s="851"/>
      <c r="K1" s="851"/>
      <c r="L1" s="851"/>
      <c r="M1" s="851"/>
    </row>
    <row r="2" spans="1:13" ht="38.25" customHeight="1">
      <c r="A2" s="852" t="s">
        <v>615</v>
      </c>
      <c r="B2" s="852"/>
      <c r="C2" s="852"/>
      <c r="D2" s="852"/>
      <c r="E2" s="852"/>
      <c r="F2" s="852"/>
      <c r="G2" s="852"/>
      <c r="H2" s="852"/>
      <c r="I2" s="852"/>
      <c r="J2" s="852"/>
      <c r="K2" s="852"/>
      <c r="L2" s="852"/>
      <c r="M2" s="852"/>
    </row>
    <row r="3" spans="1:13" ht="15.75" customHeight="1">
      <c r="A3" s="686" t="s">
        <v>15</v>
      </c>
      <c r="B3" s="682" t="s">
        <v>264</v>
      </c>
      <c r="C3" s="853" t="s">
        <v>39</v>
      </c>
      <c r="D3" s="854"/>
      <c r="E3" s="854"/>
      <c r="F3" s="854"/>
      <c r="G3" s="854"/>
      <c r="H3" s="854"/>
      <c r="I3" s="854"/>
      <c r="J3" s="854"/>
      <c r="K3" s="855"/>
      <c r="L3" s="684" t="s">
        <v>512</v>
      </c>
      <c r="M3" s="684" t="s">
        <v>513</v>
      </c>
    </row>
    <row r="4" spans="1:13" ht="66.75" customHeight="1">
      <c r="A4" s="691"/>
      <c r="B4" s="682"/>
      <c r="C4" s="335" t="s">
        <v>514</v>
      </c>
      <c r="D4" s="335" t="s">
        <v>523</v>
      </c>
      <c r="E4" s="335" t="s">
        <v>256</v>
      </c>
      <c r="F4" s="335" t="s">
        <v>257</v>
      </c>
      <c r="G4" s="335" t="s">
        <v>515</v>
      </c>
      <c r="H4" s="335" t="s">
        <v>516</v>
      </c>
      <c r="I4" s="335" t="s">
        <v>517</v>
      </c>
      <c r="J4" s="335" t="s">
        <v>518</v>
      </c>
      <c r="K4" s="335" t="s">
        <v>258</v>
      </c>
      <c r="L4" s="684"/>
      <c r="M4" s="684"/>
    </row>
    <row r="5" spans="1:13" ht="18" customHeight="1">
      <c r="A5" s="687"/>
      <c r="B5" s="849" t="s">
        <v>658</v>
      </c>
      <c r="C5" s="693"/>
      <c r="D5" s="693"/>
      <c r="E5" s="693"/>
      <c r="F5" s="693"/>
      <c r="G5" s="693"/>
      <c r="H5" s="693"/>
      <c r="I5" s="693"/>
      <c r="J5" s="693"/>
      <c r="K5" s="693"/>
      <c r="L5" s="693"/>
      <c r="M5" s="694"/>
    </row>
    <row r="6" spans="1:13" ht="21.75" customHeight="1">
      <c r="A6" s="237" t="s">
        <v>131</v>
      </c>
      <c r="B6" s="239">
        <f>SUM(B7:B22)</f>
        <v>2182519</v>
      </c>
      <c r="C6" s="239">
        <f t="shared" ref="C6:M6" si="0">SUM(C7:C22)</f>
        <v>598843</v>
      </c>
      <c r="D6" s="239">
        <f t="shared" si="0"/>
        <v>95140</v>
      </c>
      <c r="E6" s="239">
        <f t="shared" si="0"/>
        <v>369260</v>
      </c>
      <c r="F6" s="239">
        <f t="shared" si="0"/>
        <v>50622</v>
      </c>
      <c r="G6" s="239">
        <f t="shared" si="0"/>
        <v>11687</v>
      </c>
      <c r="H6" s="239">
        <f t="shared" si="0"/>
        <v>3029</v>
      </c>
      <c r="I6" s="239">
        <f t="shared" si="0"/>
        <v>165</v>
      </c>
      <c r="J6" s="239">
        <f t="shared" si="0"/>
        <v>16548</v>
      </c>
      <c r="K6" s="239">
        <f t="shared" si="0"/>
        <v>1037225</v>
      </c>
      <c r="L6" s="239">
        <f t="shared" si="0"/>
        <v>1128746</v>
      </c>
      <c r="M6" s="239">
        <f t="shared" si="0"/>
        <v>30997</v>
      </c>
    </row>
    <row r="7" spans="1:13" ht="15.75" customHeight="1">
      <c r="A7" s="228" t="s">
        <v>46</v>
      </c>
      <c r="B7" s="241">
        <f>SUM(C7:K7)</f>
        <v>78873</v>
      </c>
      <c r="C7" s="241">
        <v>18013</v>
      </c>
      <c r="D7" s="241">
        <v>2766</v>
      </c>
      <c r="E7" s="241">
        <v>15352</v>
      </c>
      <c r="F7" s="241">
        <v>2355</v>
      </c>
      <c r="G7" s="241">
        <v>446</v>
      </c>
      <c r="H7" s="241">
        <v>141</v>
      </c>
      <c r="I7" s="241">
        <v>4</v>
      </c>
      <c r="J7" s="241">
        <v>953</v>
      </c>
      <c r="K7" s="241">
        <v>38843</v>
      </c>
      <c r="L7" s="241">
        <v>39077</v>
      </c>
      <c r="M7" s="241">
        <v>912</v>
      </c>
    </row>
    <row r="8" spans="1:13" ht="15.75" customHeight="1">
      <c r="A8" s="228" t="s">
        <v>47</v>
      </c>
      <c r="B8" s="241">
        <f t="shared" ref="B8:B21" si="1">SUM(C8:K8)</f>
        <v>130694</v>
      </c>
      <c r="C8" s="241">
        <v>19560</v>
      </c>
      <c r="D8" s="241">
        <v>1886</v>
      </c>
      <c r="E8" s="241">
        <v>34128</v>
      </c>
      <c r="F8" s="241">
        <v>3844</v>
      </c>
      <c r="G8" s="241">
        <v>519</v>
      </c>
      <c r="H8" s="241">
        <v>128</v>
      </c>
      <c r="I8" s="241">
        <v>6</v>
      </c>
      <c r="J8" s="241">
        <v>304</v>
      </c>
      <c r="K8" s="241">
        <v>70319</v>
      </c>
      <c r="L8" s="241">
        <v>60071</v>
      </c>
      <c r="M8" s="241">
        <v>2127</v>
      </c>
    </row>
    <row r="9" spans="1:13" ht="15.75" customHeight="1">
      <c r="A9" s="228" t="s">
        <v>48</v>
      </c>
      <c r="B9" s="241">
        <f t="shared" si="1"/>
        <v>279713</v>
      </c>
      <c r="C9" s="241">
        <v>76862</v>
      </c>
      <c r="D9" s="241">
        <v>7896</v>
      </c>
      <c r="E9" s="241">
        <v>52782</v>
      </c>
      <c r="F9" s="241">
        <v>5362</v>
      </c>
      <c r="G9" s="241">
        <v>561</v>
      </c>
      <c r="H9" s="241">
        <v>47</v>
      </c>
      <c r="I9" s="229">
        <v>0</v>
      </c>
      <c r="J9" s="241">
        <v>2381</v>
      </c>
      <c r="K9" s="241">
        <v>133822</v>
      </c>
      <c r="L9" s="241">
        <v>143510</v>
      </c>
      <c r="M9" s="241">
        <v>4272</v>
      </c>
    </row>
    <row r="10" spans="1:13" ht="15.75" customHeight="1">
      <c r="A10" s="228" t="s">
        <v>49</v>
      </c>
      <c r="B10" s="241">
        <f t="shared" si="1"/>
        <v>27463</v>
      </c>
      <c r="C10" s="241">
        <v>6300</v>
      </c>
      <c r="D10" s="241">
        <v>960</v>
      </c>
      <c r="E10" s="241">
        <v>4984</v>
      </c>
      <c r="F10" s="241">
        <v>810</v>
      </c>
      <c r="G10" s="241">
        <v>262</v>
      </c>
      <c r="H10" s="241">
        <v>109</v>
      </c>
      <c r="I10" s="241">
        <v>6</v>
      </c>
      <c r="J10" s="241">
        <v>84</v>
      </c>
      <c r="K10" s="241">
        <v>13948</v>
      </c>
      <c r="L10" s="241">
        <v>13431</v>
      </c>
      <c r="M10" s="241">
        <v>395</v>
      </c>
    </row>
    <row r="11" spans="1:13" ht="15.75" customHeight="1">
      <c r="A11" s="228" t="s">
        <v>50</v>
      </c>
      <c r="B11" s="241">
        <f t="shared" si="1"/>
        <v>181956</v>
      </c>
      <c r="C11" s="241">
        <v>49600</v>
      </c>
      <c r="D11" s="241">
        <v>5973</v>
      </c>
      <c r="E11" s="241">
        <v>29772</v>
      </c>
      <c r="F11" s="241">
        <v>3916</v>
      </c>
      <c r="G11" s="241">
        <v>1048</v>
      </c>
      <c r="H11" s="241">
        <v>146</v>
      </c>
      <c r="I11" s="241">
        <v>9</v>
      </c>
      <c r="J11" s="241">
        <v>2267</v>
      </c>
      <c r="K11" s="241">
        <v>89225</v>
      </c>
      <c r="L11" s="241">
        <v>90464</v>
      </c>
      <c r="M11" s="241">
        <v>1538</v>
      </c>
    </row>
    <row r="12" spans="1:13" ht="15.75" customHeight="1">
      <c r="A12" s="228" t="s">
        <v>51</v>
      </c>
      <c r="B12" s="241">
        <f t="shared" si="1"/>
        <v>221364</v>
      </c>
      <c r="C12" s="241">
        <v>89313</v>
      </c>
      <c r="D12" s="241">
        <v>28369</v>
      </c>
      <c r="E12" s="241">
        <v>11531</v>
      </c>
      <c r="F12" s="241">
        <v>1841</v>
      </c>
      <c r="G12" s="241">
        <v>725</v>
      </c>
      <c r="H12" s="241">
        <v>135</v>
      </c>
      <c r="I12" s="241">
        <v>3</v>
      </c>
      <c r="J12" s="241">
        <v>403</v>
      </c>
      <c r="K12" s="241">
        <v>89044</v>
      </c>
      <c r="L12" s="241">
        <v>131917</v>
      </c>
      <c r="M12" s="241">
        <v>4466</v>
      </c>
    </row>
    <row r="13" spans="1:13" ht="15.75" customHeight="1">
      <c r="A13" s="228" t="s">
        <v>52</v>
      </c>
      <c r="B13" s="241">
        <f t="shared" si="1"/>
        <v>325620</v>
      </c>
      <c r="C13" s="241">
        <v>85347</v>
      </c>
      <c r="D13" s="241">
        <v>9113</v>
      </c>
      <c r="E13" s="241">
        <v>57340</v>
      </c>
      <c r="F13" s="241">
        <v>6184</v>
      </c>
      <c r="G13" s="241">
        <v>1767</v>
      </c>
      <c r="H13" s="241">
        <v>308</v>
      </c>
      <c r="I13" s="241">
        <v>23</v>
      </c>
      <c r="J13" s="241">
        <v>5379</v>
      </c>
      <c r="K13" s="241">
        <v>160159</v>
      </c>
      <c r="L13" s="241">
        <v>160082</v>
      </c>
      <c r="M13" s="241">
        <v>3903</v>
      </c>
    </row>
    <row r="14" spans="1:13" ht="15.75" customHeight="1">
      <c r="A14" s="228" t="s">
        <v>53</v>
      </c>
      <c r="B14" s="241">
        <f t="shared" si="1"/>
        <v>45661</v>
      </c>
      <c r="C14" s="241">
        <v>10074</v>
      </c>
      <c r="D14" s="241">
        <v>1823</v>
      </c>
      <c r="E14" s="241">
        <v>10676</v>
      </c>
      <c r="F14" s="241">
        <v>1959</v>
      </c>
      <c r="G14" s="241">
        <v>230</v>
      </c>
      <c r="H14" s="241">
        <v>72</v>
      </c>
      <c r="I14" s="241">
        <v>10</v>
      </c>
      <c r="J14" s="241">
        <v>19</v>
      </c>
      <c r="K14" s="241">
        <v>20798</v>
      </c>
      <c r="L14" s="241">
        <v>24844</v>
      </c>
      <c r="M14" s="241">
        <v>369</v>
      </c>
    </row>
    <row r="15" spans="1:13" ht="15.75" customHeight="1">
      <c r="A15" s="228" t="s">
        <v>54</v>
      </c>
      <c r="B15" s="241">
        <f t="shared" si="1"/>
        <v>142297</v>
      </c>
      <c r="C15" s="241">
        <v>62795</v>
      </c>
      <c r="D15" s="241">
        <v>9273</v>
      </c>
      <c r="E15" s="241">
        <v>8044</v>
      </c>
      <c r="F15" s="241">
        <v>1179</v>
      </c>
      <c r="G15" s="241">
        <v>420</v>
      </c>
      <c r="H15" s="241">
        <v>49</v>
      </c>
      <c r="I15" s="241">
        <v>3</v>
      </c>
      <c r="J15" s="241">
        <v>355</v>
      </c>
      <c r="K15" s="241">
        <v>60179</v>
      </c>
      <c r="L15" s="241">
        <v>81763</v>
      </c>
      <c r="M15" s="241">
        <v>2125</v>
      </c>
    </row>
    <row r="16" spans="1:13" ht="15.75" customHeight="1">
      <c r="A16" s="228" t="s">
        <v>55</v>
      </c>
      <c r="B16" s="241">
        <f t="shared" si="1"/>
        <v>154603</v>
      </c>
      <c r="C16" s="241">
        <v>37533</v>
      </c>
      <c r="D16" s="241">
        <v>4975</v>
      </c>
      <c r="E16" s="241">
        <v>30423</v>
      </c>
      <c r="F16" s="241">
        <v>5325</v>
      </c>
      <c r="G16" s="241">
        <v>401</v>
      </c>
      <c r="H16" s="241">
        <v>41</v>
      </c>
      <c r="I16" s="229">
        <v>0</v>
      </c>
      <c r="J16" s="241">
        <v>1050</v>
      </c>
      <c r="K16" s="241">
        <v>74855</v>
      </c>
      <c r="L16" s="241">
        <v>78698</v>
      </c>
      <c r="M16" s="241">
        <v>2498</v>
      </c>
    </row>
    <row r="17" spans="1:13" ht="15.75" customHeight="1">
      <c r="A17" s="228" t="s">
        <v>56</v>
      </c>
      <c r="B17" s="241">
        <f t="shared" si="1"/>
        <v>71851</v>
      </c>
      <c r="C17" s="241">
        <v>18354</v>
      </c>
      <c r="D17" s="241">
        <v>3698</v>
      </c>
      <c r="E17" s="241">
        <v>12691</v>
      </c>
      <c r="F17" s="241">
        <v>2085</v>
      </c>
      <c r="G17" s="241">
        <v>516</v>
      </c>
      <c r="H17" s="241">
        <v>147</v>
      </c>
      <c r="I17" s="241">
        <v>8</v>
      </c>
      <c r="J17" s="241">
        <v>447</v>
      </c>
      <c r="K17" s="241">
        <v>33905</v>
      </c>
      <c r="L17" s="241">
        <v>37499</v>
      </c>
      <c r="M17" s="241">
        <v>1242</v>
      </c>
    </row>
    <row r="18" spans="1:13" ht="15.75" customHeight="1">
      <c r="A18" s="228" t="s">
        <v>57</v>
      </c>
      <c r="B18" s="241">
        <f t="shared" si="1"/>
        <v>61130</v>
      </c>
      <c r="C18" s="241">
        <v>19151</v>
      </c>
      <c r="D18" s="241">
        <v>3060</v>
      </c>
      <c r="E18" s="241">
        <v>6729</v>
      </c>
      <c r="F18" s="241">
        <v>1033</v>
      </c>
      <c r="G18" s="241">
        <v>938</v>
      </c>
      <c r="H18" s="241">
        <v>386</v>
      </c>
      <c r="I18" s="241">
        <v>25</v>
      </c>
      <c r="J18" s="241">
        <v>108</v>
      </c>
      <c r="K18" s="241">
        <v>29700</v>
      </c>
      <c r="L18" s="241">
        <v>31322</v>
      </c>
      <c r="M18" s="241">
        <v>709</v>
      </c>
    </row>
    <row r="19" spans="1:13" ht="15.75" customHeight="1">
      <c r="A19" s="228" t="s">
        <v>58</v>
      </c>
      <c r="B19" s="241">
        <f t="shared" si="1"/>
        <v>121539</v>
      </c>
      <c r="C19" s="241">
        <v>40082</v>
      </c>
      <c r="D19" s="241">
        <v>4647</v>
      </c>
      <c r="E19" s="241">
        <v>17856</v>
      </c>
      <c r="F19" s="241">
        <v>1738</v>
      </c>
      <c r="G19" s="241">
        <v>246</v>
      </c>
      <c r="H19" s="241">
        <v>46</v>
      </c>
      <c r="I19" s="241">
        <v>4</v>
      </c>
      <c r="J19" s="241">
        <v>485</v>
      </c>
      <c r="K19" s="241">
        <v>56435</v>
      </c>
      <c r="L19" s="241">
        <v>64619</v>
      </c>
      <c r="M19" s="241">
        <v>1340</v>
      </c>
    </row>
    <row r="20" spans="1:13" ht="15.75" customHeight="1">
      <c r="A20" s="228" t="s">
        <v>59</v>
      </c>
      <c r="B20" s="241">
        <f t="shared" si="1"/>
        <v>77829</v>
      </c>
      <c r="C20" s="241">
        <v>13372</v>
      </c>
      <c r="D20" s="241">
        <v>1484</v>
      </c>
      <c r="E20" s="241">
        <v>20900</v>
      </c>
      <c r="F20" s="241">
        <v>3132</v>
      </c>
      <c r="G20" s="241">
        <v>601</v>
      </c>
      <c r="H20" s="241">
        <v>156</v>
      </c>
      <c r="I20" s="241">
        <v>8</v>
      </c>
      <c r="J20" s="241">
        <v>128</v>
      </c>
      <c r="K20" s="241">
        <v>38048</v>
      </c>
      <c r="L20" s="241">
        <v>39653</v>
      </c>
      <c r="M20" s="241">
        <v>1450</v>
      </c>
    </row>
    <row r="21" spans="1:13" ht="15.75" customHeight="1">
      <c r="A21" s="228" t="s">
        <v>60</v>
      </c>
      <c r="B21" s="241">
        <f t="shared" si="1"/>
        <v>216021</v>
      </c>
      <c r="C21" s="241">
        <v>42801</v>
      </c>
      <c r="D21" s="241">
        <v>8162</v>
      </c>
      <c r="E21" s="241">
        <v>45647</v>
      </c>
      <c r="F21" s="241">
        <v>8518</v>
      </c>
      <c r="G21" s="241">
        <v>2709</v>
      </c>
      <c r="H21" s="241">
        <v>992</v>
      </c>
      <c r="I21" s="241">
        <v>49</v>
      </c>
      <c r="J21" s="241">
        <v>1524</v>
      </c>
      <c r="K21" s="241">
        <v>105619</v>
      </c>
      <c r="L21" s="241">
        <v>108878</v>
      </c>
      <c r="M21" s="241">
        <v>3055</v>
      </c>
    </row>
    <row r="22" spans="1:13" ht="15.75" customHeight="1">
      <c r="A22" s="231" t="s">
        <v>61</v>
      </c>
      <c r="B22" s="250">
        <f>SUM(C22:K22)</f>
        <v>45905</v>
      </c>
      <c r="C22" s="250">
        <v>9686</v>
      </c>
      <c r="D22" s="250">
        <v>1055</v>
      </c>
      <c r="E22" s="250">
        <v>10405</v>
      </c>
      <c r="F22" s="250">
        <v>1341</v>
      </c>
      <c r="G22" s="250">
        <v>298</v>
      </c>
      <c r="H22" s="250">
        <v>126</v>
      </c>
      <c r="I22" s="250">
        <v>7</v>
      </c>
      <c r="J22" s="250">
        <v>661</v>
      </c>
      <c r="K22" s="250">
        <v>22326</v>
      </c>
      <c r="L22" s="250">
        <v>22918</v>
      </c>
      <c r="M22" s="250">
        <v>596</v>
      </c>
    </row>
    <row r="23" spans="1:13" ht="12.75" customHeight="1">
      <c r="A23" s="858" t="s">
        <v>265</v>
      </c>
      <c r="B23" s="858"/>
      <c r="C23" s="858"/>
      <c r="D23" s="858"/>
      <c r="E23" s="858"/>
      <c r="F23" s="858"/>
      <c r="G23" s="858"/>
      <c r="H23" s="858"/>
      <c r="I23" s="858"/>
      <c r="J23" s="858"/>
      <c r="K23" s="858"/>
      <c r="L23" s="858"/>
      <c r="M23" s="858"/>
    </row>
    <row r="24" spans="1:13" ht="12" customHeight="1">
      <c r="A24" s="859" t="s">
        <v>519</v>
      </c>
      <c r="B24" s="859"/>
      <c r="C24" s="859"/>
      <c r="D24" s="859"/>
      <c r="E24" s="859"/>
      <c r="F24" s="859"/>
      <c r="G24" s="859"/>
      <c r="H24" s="859"/>
      <c r="I24" s="859"/>
      <c r="J24" s="859"/>
      <c r="K24" s="859"/>
      <c r="L24" s="859"/>
      <c r="M24" s="859"/>
    </row>
    <row r="25" spans="1:13" ht="12.75" customHeight="1">
      <c r="A25" s="859" t="s">
        <v>266</v>
      </c>
      <c r="B25" s="859"/>
      <c r="C25" s="859"/>
      <c r="D25" s="859"/>
      <c r="E25" s="859"/>
      <c r="F25" s="859"/>
      <c r="G25" s="859"/>
      <c r="H25" s="859"/>
      <c r="I25" s="859"/>
      <c r="J25" s="859"/>
      <c r="K25" s="859"/>
      <c r="L25" s="859"/>
      <c r="M25" s="859"/>
    </row>
    <row r="26" spans="1:13" ht="12.75" customHeight="1">
      <c r="A26" s="859" t="s">
        <v>267</v>
      </c>
      <c r="B26" s="859"/>
      <c r="C26" s="859"/>
      <c r="D26" s="859"/>
      <c r="E26" s="859"/>
      <c r="F26" s="859"/>
      <c r="G26" s="859"/>
      <c r="H26" s="859"/>
      <c r="I26" s="859"/>
      <c r="J26" s="859"/>
      <c r="K26" s="859"/>
      <c r="L26" s="859"/>
      <c r="M26" s="859"/>
    </row>
    <row r="27" spans="1:13" ht="39.75" customHeight="1">
      <c r="A27" s="850" t="s">
        <v>541</v>
      </c>
      <c r="B27" s="850"/>
      <c r="C27" s="850"/>
      <c r="D27" s="850"/>
      <c r="E27" s="850"/>
    </row>
    <row r="28" spans="1:13" ht="17.25" customHeight="1">
      <c r="A28" s="860" t="s">
        <v>15</v>
      </c>
      <c r="B28" s="861"/>
      <c r="C28" s="614" t="s">
        <v>633</v>
      </c>
    </row>
    <row r="29" spans="1:13" ht="18" customHeight="1">
      <c r="A29" s="862"/>
      <c r="B29" s="863"/>
      <c r="C29" s="611" t="s">
        <v>259</v>
      </c>
    </row>
    <row r="30" spans="1:13" ht="19.5" customHeight="1">
      <c r="A30" s="856" t="s">
        <v>260</v>
      </c>
      <c r="B30" s="856"/>
      <c r="C30" s="137">
        <f>SUM(C31:C34)</f>
        <v>2660179676.1200004</v>
      </c>
    </row>
    <row r="31" spans="1:13" ht="15.75" customHeight="1">
      <c r="A31" s="96" t="s">
        <v>522</v>
      </c>
      <c r="B31" s="96"/>
      <c r="C31" s="138">
        <v>1209245302</v>
      </c>
    </row>
    <row r="32" spans="1:13" ht="15.75" customHeight="1">
      <c r="A32" s="96" t="s">
        <v>521</v>
      </c>
      <c r="B32" s="96"/>
      <c r="C32" s="138">
        <v>1396503000</v>
      </c>
    </row>
    <row r="33" spans="1:3" ht="15.75" customHeight="1">
      <c r="A33" s="96" t="s">
        <v>520</v>
      </c>
      <c r="B33" s="96"/>
      <c r="C33" s="138">
        <v>20355396.260000002</v>
      </c>
    </row>
    <row r="34" spans="1:3" ht="15.75" customHeight="1">
      <c r="A34" s="857" t="s">
        <v>580</v>
      </c>
      <c r="B34" s="857"/>
      <c r="C34" s="98">
        <v>34075977.860000007</v>
      </c>
    </row>
  </sheetData>
  <mergeCells count="16">
    <mergeCell ref="A30:B30"/>
    <mergeCell ref="A34:B34"/>
    <mergeCell ref="A23:M23"/>
    <mergeCell ref="A24:M24"/>
    <mergeCell ref="A25:M25"/>
    <mergeCell ref="A26:M26"/>
    <mergeCell ref="A28:B29"/>
    <mergeCell ref="B5:M5"/>
    <mergeCell ref="A3:A5"/>
    <mergeCell ref="A27:E27"/>
    <mergeCell ref="A1:M1"/>
    <mergeCell ref="A2:M2"/>
    <mergeCell ref="B3:B4"/>
    <mergeCell ref="C3:K3"/>
    <mergeCell ref="L3:L4"/>
    <mergeCell ref="M3:M4"/>
  </mergeCell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 &amp;P -</oddFooter>
  </headerFooter>
  <ignoredErrors>
    <ignoredError sqref="B7:B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B26"/>
  <sheetViews>
    <sheetView view="pageBreakPreview" zoomScale="90" zoomScaleNormal="100" zoomScaleSheetLayoutView="90" workbookViewId="0">
      <selection activeCell="B6" sqref="B6:B7"/>
    </sheetView>
  </sheetViews>
  <sheetFormatPr defaultRowHeight="15"/>
  <cols>
    <col min="1" max="1" width="17.75" customWidth="1"/>
    <col min="2" max="2" width="62.625" customWidth="1"/>
  </cols>
  <sheetData>
    <row r="1" spans="1:2" ht="30" customHeight="1">
      <c r="A1" s="630" t="s">
        <v>573</v>
      </c>
      <c r="B1" s="630"/>
    </row>
    <row r="2" spans="1:2" ht="15.75">
      <c r="A2" s="109"/>
      <c r="B2" s="109"/>
    </row>
    <row r="3" spans="1:2" ht="25.5" customHeight="1">
      <c r="A3" s="159" t="s">
        <v>304</v>
      </c>
      <c r="B3" s="160" t="s">
        <v>305</v>
      </c>
    </row>
    <row r="4" spans="1:2" ht="21.75" customHeight="1">
      <c r="A4" s="161" t="s">
        <v>306</v>
      </c>
      <c r="B4" s="162" t="s">
        <v>637</v>
      </c>
    </row>
    <row r="5" spans="1:2" ht="21.75" customHeight="1">
      <c r="A5" s="161" t="s">
        <v>307</v>
      </c>
      <c r="B5" s="162" t="s">
        <v>638</v>
      </c>
    </row>
    <row r="6" spans="1:2" ht="21.75" customHeight="1">
      <c r="A6" s="161" t="s">
        <v>308</v>
      </c>
      <c r="B6" s="162" t="s">
        <v>639</v>
      </c>
    </row>
    <row r="7" spans="1:2" ht="21.75" customHeight="1">
      <c r="A7" s="161" t="s">
        <v>309</v>
      </c>
      <c r="B7" s="163" t="s">
        <v>640</v>
      </c>
    </row>
    <row r="8" spans="1:2" ht="21.75" customHeight="1">
      <c r="A8" s="161" t="s">
        <v>310</v>
      </c>
      <c r="B8" s="162" t="s">
        <v>641</v>
      </c>
    </row>
    <row r="9" spans="1:2" ht="21.75" customHeight="1">
      <c r="A9" s="161" t="s">
        <v>13</v>
      </c>
      <c r="B9" s="162" t="s">
        <v>642</v>
      </c>
    </row>
    <row r="10" spans="1:2" ht="21.75" customHeight="1">
      <c r="A10" s="164" t="s">
        <v>14</v>
      </c>
      <c r="B10" s="162" t="s">
        <v>643</v>
      </c>
    </row>
    <row r="12" spans="1:2" ht="30" customHeight="1">
      <c r="A12" s="631" t="s">
        <v>574</v>
      </c>
      <c r="B12" s="631"/>
    </row>
    <row r="14" spans="1:2" ht="25.5" customHeight="1">
      <c r="A14" s="159" t="s">
        <v>326</v>
      </c>
      <c r="B14" s="160" t="s">
        <v>311</v>
      </c>
    </row>
    <row r="15" spans="1:2" ht="21.75" customHeight="1">
      <c r="A15" s="161" t="s">
        <v>312</v>
      </c>
      <c r="B15" s="162" t="s">
        <v>313</v>
      </c>
    </row>
    <row r="16" spans="1:2" ht="21.75" customHeight="1">
      <c r="A16" s="161" t="s">
        <v>316</v>
      </c>
      <c r="B16" s="162" t="s">
        <v>317</v>
      </c>
    </row>
    <row r="17" spans="1:2" ht="21" customHeight="1">
      <c r="A17" s="161" t="s">
        <v>242</v>
      </c>
      <c r="B17" s="162" t="s">
        <v>324</v>
      </c>
    </row>
    <row r="18" spans="1:2" ht="21.75" customHeight="1">
      <c r="A18" s="161" t="s">
        <v>63</v>
      </c>
      <c r="B18" s="162" t="s">
        <v>314</v>
      </c>
    </row>
    <row r="19" spans="1:2" ht="21.75" customHeight="1">
      <c r="A19" s="161" t="s">
        <v>64</v>
      </c>
      <c r="B19" s="162" t="s">
        <v>325</v>
      </c>
    </row>
    <row r="20" spans="1:2" ht="21.75" customHeight="1">
      <c r="A20" s="161" t="s">
        <v>65</v>
      </c>
      <c r="B20" s="162" t="s">
        <v>315</v>
      </c>
    </row>
    <row r="21" spans="1:2" ht="21.75" customHeight="1">
      <c r="A21" s="161" t="s">
        <v>327</v>
      </c>
      <c r="B21" s="162" t="s">
        <v>328</v>
      </c>
    </row>
    <row r="22" spans="1:2" ht="21.75" customHeight="1">
      <c r="A22" s="161" t="s">
        <v>538</v>
      </c>
      <c r="B22" s="162" t="s">
        <v>243</v>
      </c>
    </row>
    <row r="23" spans="1:2" ht="21" customHeight="1">
      <c r="A23" s="161" t="s">
        <v>318</v>
      </c>
      <c r="B23" s="162" t="s">
        <v>319</v>
      </c>
    </row>
    <row r="24" spans="1:2" ht="21" customHeight="1">
      <c r="A24" s="161" t="s">
        <v>320</v>
      </c>
      <c r="B24" s="162" t="s">
        <v>321</v>
      </c>
    </row>
    <row r="25" spans="1:2" ht="21" customHeight="1">
      <c r="A25" s="161" t="s">
        <v>322</v>
      </c>
      <c r="B25" s="162" t="s">
        <v>323</v>
      </c>
    </row>
    <row r="26" spans="1:2" ht="21" customHeight="1">
      <c r="A26" s="112"/>
      <c r="B26" s="111"/>
    </row>
  </sheetData>
  <mergeCells count="2">
    <mergeCell ref="A1:B1"/>
    <mergeCell ref="A12:B12"/>
  </mergeCell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L122"/>
  <sheetViews>
    <sheetView showGridLines="0" view="pageBreakPreview" topLeftCell="A10" zoomScale="90" zoomScaleNormal="100" zoomScaleSheetLayoutView="90" workbookViewId="0">
      <selection activeCell="B6" sqref="B6:B7"/>
    </sheetView>
  </sheetViews>
  <sheetFormatPr defaultColWidth="8" defaultRowHeight="15" zeroHeight="1"/>
  <cols>
    <col min="1" max="1" width="23.75" style="75" customWidth="1"/>
    <col min="2" max="2" width="12.625" style="75" customWidth="1"/>
    <col min="3" max="3" width="13.125" style="75" customWidth="1"/>
    <col min="4" max="5" width="12.625" style="75" customWidth="1"/>
    <col min="6" max="6" width="13.125" style="75" customWidth="1"/>
    <col min="7" max="7" width="8.5" style="75" customWidth="1"/>
    <col min="8" max="8" width="9" style="75" customWidth="1"/>
    <col min="9" max="9" width="8.375" style="75" customWidth="1"/>
    <col min="10" max="10" width="9" style="75" bestFit="1" customWidth="1"/>
    <col min="11" max="16383" width="8" style="75"/>
    <col min="16384" max="16384" width="3.625" style="75" customWidth="1"/>
  </cols>
  <sheetData>
    <row r="1" spans="1:12" ht="30" customHeight="1">
      <c r="A1" s="636" t="s">
        <v>531</v>
      </c>
      <c r="B1" s="636"/>
      <c r="C1" s="636"/>
      <c r="D1" s="636"/>
      <c r="E1" s="636"/>
      <c r="F1" s="636"/>
      <c r="G1" s="636"/>
      <c r="H1" s="636"/>
      <c r="I1" s="636"/>
    </row>
    <row r="2" spans="1:12" ht="38.25" customHeight="1">
      <c r="A2" s="637" t="s">
        <v>354</v>
      </c>
      <c r="B2" s="637"/>
      <c r="C2" s="637"/>
      <c r="D2" s="637"/>
      <c r="E2" s="637"/>
      <c r="F2" s="637"/>
      <c r="G2" s="637"/>
      <c r="H2" s="637"/>
      <c r="I2" s="637"/>
    </row>
    <row r="3" spans="1:12" ht="21" customHeight="1">
      <c r="A3" s="638" t="s">
        <v>15</v>
      </c>
      <c r="B3" s="639" t="s">
        <v>16</v>
      </c>
      <c r="C3" s="640"/>
      <c r="D3" s="641" t="s">
        <v>477</v>
      </c>
      <c r="E3" s="641"/>
      <c r="F3" s="641"/>
      <c r="G3" s="641"/>
      <c r="H3" s="641"/>
      <c r="I3" s="640"/>
    </row>
    <row r="4" spans="1:12" ht="20.25" customHeight="1">
      <c r="A4" s="638"/>
      <c r="B4" s="642" t="s">
        <v>632</v>
      </c>
      <c r="C4" s="642" t="s">
        <v>633</v>
      </c>
      <c r="D4" s="643" t="s">
        <v>590</v>
      </c>
      <c r="E4" s="642" t="s">
        <v>632</v>
      </c>
      <c r="F4" s="642" t="s">
        <v>633</v>
      </c>
      <c r="G4" s="645" t="s">
        <v>17</v>
      </c>
      <c r="H4" s="645"/>
      <c r="I4" s="646"/>
    </row>
    <row r="5" spans="1:12" ht="73.5" customHeight="1">
      <c r="A5" s="638"/>
      <c r="B5" s="642"/>
      <c r="C5" s="642"/>
      <c r="D5" s="644"/>
      <c r="E5" s="642"/>
      <c r="F5" s="642"/>
      <c r="G5" s="205" t="s">
        <v>634</v>
      </c>
      <c r="H5" s="576" t="s">
        <v>635</v>
      </c>
      <c r="I5" s="206" t="s">
        <v>636</v>
      </c>
    </row>
    <row r="6" spans="1:12" ht="21" customHeight="1">
      <c r="A6" s="647" t="s">
        <v>73</v>
      </c>
      <c r="B6" s="648"/>
      <c r="C6" s="648"/>
      <c r="D6" s="648"/>
      <c r="E6" s="649"/>
      <c r="F6" s="649"/>
      <c r="G6" s="649"/>
      <c r="H6" s="649"/>
      <c r="I6" s="650"/>
    </row>
    <row r="7" spans="1:12" ht="27" customHeight="1">
      <c r="A7" s="165" t="s">
        <v>478</v>
      </c>
      <c r="B7" s="166">
        <v>1078981</v>
      </c>
      <c r="C7" s="166">
        <v>1088146</v>
      </c>
      <c r="D7" s="166">
        <v>1041084</v>
      </c>
      <c r="E7" s="166">
        <v>1030578</v>
      </c>
      <c r="F7" s="166">
        <v>1041891</v>
      </c>
      <c r="G7" s="167">
        <f>E7/D7-1</f>
        <v>-1.0091404728148734E-2</v>
      </c>
      <c r="H7" s="167">
        <f>E7/B7-1</f>
        <v>-4.4859918756678718E-2</v>
      </c>
      <c r="I7" s="167">
        <f>F7/C7-1</f>
        <v>-4.2508082555098303E-2</v>
      </c>
    </row>
    <row r="8" spans="1:12" ht="27" customHeight="1">
      <c r="A8" s="168" t="s">
        <v>262</v>
      </c>
      <c r="B8" s="169">
        <v>54211</v>
      </c>
      <c r="C8" s="169">
        <v>56087</v>
      </c>
      <c r="D8" s="169">
        <v>46901</v>
      </c>
      <c r="E8" s="169">
        <v>44941</v>
      </c>
      <c r="F8" s="169">
        <v>47017</v>
      </c>
      <c r="G8" s="170">
        <f t="shared" ref="G8:G11" si="0">E8/D8-1</f>
        <v>-4.1790153728065493E-2</v>
      </c>
      <c r="H8" s="170">
        <f t="shared" ref="H8:H11" si="1">E8/B8-1</f>
        <v>-0.17099850583829845</v>
      </c>
      <c r="I8" s="170">
        <f t="shared" ref="I8:I11" si="2">F8/C8-1</f>
        <v>-0.16171305293561788</v>
      </c>
    </row>
    <row r="9" spans="1:12" ht="21" customHeight="1">
      <c r="A9" s="171" t="s">
        <v>83</v>
      </c>
      <c r="B9" s="172">
        <v>4504841728.3000011</v>
      </c>
      <c r="C9" s="172">
        <v>13441678601.243</v>
      </c>
      <c r="D9" s="172">
        <v>4492593949.3100004</v>
      </c>
      <c r="E9" s="172">
        <v>4445104324.8400011</v>
      </c>
      <c r="F9" s="172">
        <v>13374718738.5</v>
      </c>
      <c r="G9" s="170">
        <f t="shared" si="0"/>
        <v>-1.0570646937120398E-2</v>
      </c>
      <c r="H9" s="170">
        <f t="shared" si="1"/>
        <v>-1.3260710822473931E-2</v>
      </c>
      <c r="I9" s="170">
        <f t="shared" si="2"/>
        <v>-4.9815104742058081E-3</v>
      </c>
      <c r="K9" s="81"/>
      <c r="L9" s="81"/>
    </row>
    <row r="10" spans="1:12" ht="27" customHeight="1">
      <c r="A10" s="168" t="s">
        <v>262</v>
      </c>
      <c r="B10" s="172">
        <v>246771744.66999999</v>
      </c>
      <c r="C10" s="172">
        <v>755843407.79999995</v>
      </c>
      <c r="D10" s="172">
        <v>222890601.78999999</v>
      </c>
      <c r="E10" s="172">
        <v>214023639.90999997</v>
      </c>
      <c r="F10" s="172">
        <v>663920942.37</v>
      </c>
      <c r="G10" s="170">
        <f t="shared" si="0"/>
        <v>-3.9781676790276554E-2</v>
      </c>
      <c r="H10" s="170">
        <f t="shared" si="1"/>
        <v>-0.13270605515956868</v>
      </c>
      <c r="I10" s="170">
        <f t="shared" si="2"/>
        <v>-0.12161575331794527</v>
      </c>
    </row>
    <row r="11" spans="1:12" ht="21" customHeight="1">
      <c r="A11" s="577" t="s">
        <v>479</v>
      </c>
      <c r="B11" s="578">
        <v>1391.7</v>
      </c>
      <c r="C11" s="579">
        <v>1372.54</v>
      </c>
      <c r="D11" s="579">
        <v>1438.44</v>
      </c>
      <c r="E11" s="579">
        <v>1437.74</v>
      </c>
      <c r="F11" s="579">
        <v>1426.33</v>
      </c>
      <c r="G11" s="619">
        <f t="shared" si="0"/>
        <v>-4.8663830260564644E-4</v>
      </c>
      <c r="H11" s="176">
        <f t="shared" si="1"/>
        <v>3.308184235108147E-2</v>
      </c>
      <c r="I11" s="176">
        <f t="shared" si="2"/>
        <v>3.9190114677896348E-2</v>
      </c>
      <c r="J11" s="103"/>
    </row>
    <row r="12" spans="1:12" ht="21" customHeight="1">
      <c r="A12" s="651" t="s">
        <v>114</v>
      </c>
      <c r="B12" s="652"/>
      <c r="C12" s="652"/>
      <c r="D12" s="652"/>
      <c r="E12" s="652"/>
      <c r="F12" s="652"/>
      <c r="G12" s="652"/>
      <c r="H12" s="652"/>
      <c r="I12" s="653"/>
      <c r="J12" s="82"/>
    </row>
    <row r="13" spans="1:12" ht="27" customHeight="1">
      <c r="A13" s="580" t="s">
        <v>478</v>
      </c>
      <c r="B13" s="581">
        <v>850337</v>
      </c>
      <c r="C13" s="582">
        <v>857919</v>
      </c>
      <c r="D13" s="583">
        <v>814476</v>
      </c>
      <c r="E13" s="583">
        <v>805439</v>
      </c>
      <c r="F13" s="583">
        <v>815390</v>
      </c>
      <c r="G13" s="167">
        <f t="shared" ref="G13:G15" si="3">E13/D13-1</f>
        <v>-1.1095477337576543E-2</v>
      </c>
      <c r="H13" s="167">
        <f t="shared" ref="H13:H15" si="4">E13/B13-1</f>
        <v>-5.2800242727295221E-2</v>
      </c>
      <c r="I13" s="167">
        <f t="shared" ref="I13:I15" si="5">F13/C13-1</f>
        <v>-4.9572278968061045E-2</v>
      </c>
      <c r="J13" s="82"/>
    </row>
    <row r="14" spans="1:12" ht="21" customHeight="1">
      <c r="A14" s="173" t="s">
        <v>110</v>
      </c>
      <c r="B14" s="178">
        <v>3566221724.5200009</v>
      </c>
      <c r="C14" s="174">
        <v>10656855576.41</v>
      </c>
      <c r="D14" s="179">
        <v>3533728654.77</v>
      </c>
      <c r="E14" s="179">
        <v>3493460020.6300011</v>
      </c>
      <c r="F14" s="179">
        <v>10524206006.080002</v>
      </c>
      <c r="G14" s="170">
        <f t="shared" si="3"/>
        <v>-1.1395508278668309E-2</v>
      </c>
      <c r="H14" s="170">
        <f t="shared" si="4"/>
        <v>-2.0403023006034027E-2</v>
      </c>
      <c r="I14" s="170">
        <f t="shared" si="5"/>
        <v>-1.2447346159370931E-2</v>
      </c>
      <c r="J14" s="82"/>
    </row>
    <row r="15" spans="1:12" ht="21" customHeight="1">
      <c r="A15" s="577" t="s">
        <v>111</v>
      </c>
      <c r="B15" s="584">
        <v>1397.96</v>
      </c>
      <c r="C15" s="579">
        <v>1380.19</v>
      </c>
      <c r="D15" s="585">
        <v>1446.22</v>
      </c>
      <c r="E15" s="585">
        <v>1445.78</v>
      </c>
      <c r="F15" s="585">
        <v>1434.11</v>
      </c>
      <c r="G15" s="619">
        <f t="shared" si="3"/>
        <v>-3.0424140172313763E-4</v>
      </c>
      <c r="H15" s="176">
        <f t="shared" si="4"/>
        <v>3.4206987324386873E-2</v>
      </c>
      <c r="I15" s="176">
        <f t="shared" si="5"/>
        <v>3.9067084966562415E-2</v>
      </c>
      <c r="J15" s="82"/>
    </row>
    <row r="16" spans="1:12" ht="21" customHeight="1">
      <c r="A16" s="651" t="s">
        <v>112</v>
      </c>
      <c r="B16" s="652"/>
      <c r="C16" s="652"/>
      <c r="D16" s="652"/>
      <c r="E16" s="652"/>
      <c r="F16" s="652"/>
      <c r="G16" s="652"/>
      <c r="H16" s="652"/>
      <c r="I16" s="653"/>
      <c r="J16" s="82"/>
    </row>
    <row r="17" spans="1:10" ht="24.75" customHeight="1">
      <c r="A17" s="580" t="s">
        <v>478</v>
      </c>
      <c r="B17" s="581">
        <v>186712</v>
      </c>
      <c r="C17" s="581">
        <v>187912</v>
      </c>
      <c r="D17" s="581">
        <v>184440</v>
      </c>
      <c r="E17" s="581">
        <v>183359</v>
      </c>
      <c r="F17" s="581">
        <v>184571</v>
      </c>
      <c r="G17" s="167">
        <f t="shared" ref="G17:G21" si="6">E17/D17-1</f>
        <v>-5.8609846020386547E-3</v>
      </c>
      <c r="H17" s="167">
        <f t="shared" ref="H17:H21" si="7">E17/B17-1</f>
        <v>-1.7958138737735108E-2</v>
      </c>
      <c r="I17" s="167">
        <f t="shared" ref="I17:I21" si="8">F17/C17-1</f>
        <v>-1.7779598961215837E-2</v>
      </c>
      <c r="J17" s="82"/>
    </row>
    <row r="18" spans="1:10" ht="27" customHeight="1">
      <c r="A18" s="173" t="s">
        <v>263</v>
      </c>
      <c r="B18" s="177">
        <v>12413</v>
      </c>
      <c r="C18" s="177">
        <v>12477</v>
      </c>
      <c r="D18" s="177">
        <v>12261</v>
      </c>
      <c r="E18" s="177">
        <v>12216</v>
      </c>
      <c r="F18" s="177">
        <v>12277</v>
      </c>
      <c r="G18" s="170">
        <f t="shared" si="6"/>
        <v>-3.6701737215562025E-3</v>
      </c>
      <c r="H18" s="170">
        <f t="shared" si="7"/>
        <v>-1.5870458390397135E-2</v>
      </c>
      <c r="I18" s="170">
        <f t="shared" si="8"/>
        <v>-1.6029494269455768E-2</v>
      </c>
      <c r="J18" s="82"/>
    </row>
    <row r="19" spans="1:10" ht="21" customHeight="1">
      <c r="A19" s="173" t="s">
        <v>83</v>
      </c>
      <c r="B19" s="178">
        <v>714350350.30999994</v>
      </c>
      <c r="C19" s="175">
        <v>2120508839.6199999</v>
      </c>
      <c r="D19" s="587">
        <v>723997152.43000019</v>
      </c>
      <c r="E19" s="587">
        <v>718777676.57000005</v>
      </c>
      <c r="F19" s="180">
        <v>2154721790.6700001</v>
      </c>
      <c r="G19" s="170">
        <f t="shared" si="6"/>
        <v>-7.2092491558587435E-3</v>
      </c>
      <c r="H19" s="170">
        <f t="shared" si="7"/>
        <v>6.1976959318055247E-3</v>
      </c>
      <c r="I19" s="170">
        <f t="shared" si="8"/>
        <v>1.6134311921157218E-2</v>
      </c>
      <c r="J19" s="82"/>
    </row>
    <row r="20" spans="1:10" ht="30.75" customHeight="1">
      <c r="A20" s="173" t="s">
        <v>263</v>
      </c>
      <c r="B20" s="178">
        <v>51456248.300000004</v>
      </c>
      <c r="C20" s="179">
        <v>152786432.22000003</v>
      </c>
      <c r="D20" s="178">
        <v>52800017.029999994</v>
      </c>
      <c r="E20" s="178">
        <v>52475852.819999993</v>
      </c>
      <c r="F20" s="178">
        <v>156831251.90999997</v>
      </c>
      <c r="G20" s="170">
        <f t="shared" si="6"/>
        <v>-6.1394716940302851E-3</v>
      </c>
      <c r="H20" s="170">
        <f t="shared" si="7"/>
        <v>1.9814979787400988E-2</v>
      </c>
      <c r="I20" s="170">
        <f t="shared" si="8"/>
        <v>2.6473683763854838E-2</v>
      </c>
      <c r="J20" s="82"/>
    </row>
    <row r="21" spans="1:10" ht="21" customHeight="1">
      <c r="A21" s="184" t="s">
        <v>113</v>
      </c>
      <c r="B21" s="185">
        <v>1275.32</v>
      </c>
      <c r="C21" s="187">
        <v>1253.8399999999999</v>
      </c>
      <c r="D21" s="187">
        <v>1308.46</v>
      </c>
      <c r="E21" s="187">
        <v>1306.69</v>
      </c>
      <c r="F21" s="187">
        <v>1297.1300000000001</v>
      </c>
      <c r="G21" s="176">
        <f t="shared" si="6"/>
        <v>-1.3527352765846379E-3</v>
      </c>
      <c r="H21" s="176">
        <f t="shared" si="7"/>
        <v>2.4597748016184307E-2</v>
      </c>
      <c r="I21" s="176">
        <f t="shared" si="8"/>
        <v>3.4525936323614115E-2</v>
      </c>
      <c r="J21" s="82"/>
    </row>
    <row r="22" spans="1:10" ht="21" customHeight="1">
      <c r="A22" s="654" t="s">
        <v>484</v>
      </c>
      <c r="B22" s="634"/>
      <c r="C22" s="634"/>
      <c r="D22" s="634"/>
      <c r="E22" s="634"/>
      <c r="F22" s="634"/>
      <c r="G22" s="634"/>
      <c r="H22" s="634"/>
      <c r="I22" s="635"/>
      <c r="J22" s="82"/>
    </row>
    <row r="23" spans="1:10" ht="27" customHeight="1">
      <c r="A23" s="165" t="s">
        <v>478</v>
      </c>
      <c r="B23" s="586">
        <v>41932</v>
      </c>
      <c r="C23" s="166">
        <v>42315</v>
      </c>
      <c r="D23" s="586">
        <v>42168</v>
      </c>
      <c r="E23" s="586">
        <v>41780</v>
      </c>
      <c r="F23" s="586">
        <v>41930</v>
      </c>
      <c r="G23" s="167">
        <f t="shared" ref="G23:G25" si="9">E23/D23-1</f>
        <v>-9.2012900777841411E-3</v>
      </c>
      <c r="H23" s="167">
        <f t="shared" ref="H23:H25" si="10">E23/B23-1</f>
        <v>-3.6249165315271892E-3</v>
      </c>
      <c r="I23" s="167">
        <f t="shared" ref="I23:I25" si="11">F23/C23-1</f>
        <v>-9.0984284532671378E-3</v>
      </c>
      <c r="J23" s="82"/>
    </row>
    <row r="24" spans="1:10" ht="21" customHeight="1">
      <c r="A24" s="171" t="s">
        <v>83</v>
      </c>
      <c r="B24" s="181">
        <v>224243376.59000003</v>
      </c>
      <c r="C24" s="183">
        <v>664236544.17000008</v>
      </c>
      <c r="D24" s="182">
        <v>234842627.47000003</v>
      </c>
      <c r="E24" s="182">
        <v>232842097.92999998</v>
      </c>
      <c r="F24" s="182">
        <v>695716074.60000002</v>
      </c>
      <c r="G24" s="170">
        <f t="shared" si="9"/>
        <v>-8.5185963108661555E-3</v>
      </c>
      <c r="H24" s="170">
        <f t="shared" si="10"/>
        <v>3.8345486367348025E-2</v>
      </c>
      <c r="I24" s="170">
        <f t="shared" si="11"/>
        <v>4.7392048369358175E-2</v>
      </c>
      <c r="J24" s="82"/>
    </row>
    <row r="25" spans="1:10" ht="21" customHeight="1">
      <c r="A25" s="184" t="s">
        <v>111</v>
      </c>
      <c r="B25" s="185">
        <v>1782.61</v>
      </c>
      <c r="C25" s="186">
        <v>1744.14</v>
      </c>
      <c r="D25" s="187">
        <v>1856.4</v>
      </c>
      <c r="E25" s="187">
        <v>1857.68</v>
      </c>
      <c r="F25" s="187">
        <v>1843.59</v>
      </c>
      <c r="G25" s="176">
        <f t="shared" si="9"/>
        <v>6.8950657185951059E-4</v>
      </c>
      <c r="H25" s="176">
        <f t="shared" si="10"/>
        <v>4.2112408210433161E-2</v>
      </c>
      <c r="I25" s="176">
        <f t="shared" si="11"/>
        <v>5.7019505314940266E-2</v>
      </c>
      <c r="J25" s="82"/>
    </row>
    <row r="26" spans="1:10" ht="21" customHeight="1">
      <c r="A26" s="632" t="s">
        <v>104</v>
      </c>
      <c r="B26" s="633"/>
      <c r="C26" s="633"/>
      <c r="D26" s="633"/>
      <c r="E26" s="634"/>
      <c r="F26" s="634"/>
      <c r="G26" s="634"/>
      <c r="H26" s="634"/>
      <c r="I26" s="635"/>
      <c r="J26" s="82"/>
    </row>
    <row r="27" spans="1:10" ht="27.75" customHeight="1">
      <c r="A27" s="188" t="s">
        <v>83</v>
      </c>
      <c r="B27" s="189">
        <v>26276.880000000001</v>
      </c>
      <c r="C27" s="190">
        <v>77641.043000000005</v>
      </c>
      <c r="D27" s="191">
        <v>25514.639999999999</v>
      </c>
      <c r="E27" s="191">
        <v>24529.71</v>
      </c>
      <c r="F27" s="191">
        <v>74867.149999999994</v>
      </c>
      <c r="G27" s="192">
        <f>E27/D27-1</f>
        <v>-3.8602543480919183E-2</v>
      </c>
      <c r="H27" s="192">
        <f>E27/B27-1</f>
        <v>-6.6490770593769177E-2</v>
      </c>
      <c r="I27" s="192">
        <f>F27/C27-1</f>
        <v>-3.5727147560344008E-2</v>
      </c>
      <c r="J27" s="82"/>
    </row>
    <row r="28" spans="1:10">
      <c r="J28" s="82"/>
    </row>
    <row r="29" spans="1:10">
      <c r="J29" s="82"/>
    </row>
    <row r="30" spans="1:10" ht="12.75" customHeight="1">
      <c r="J30" s="82"/>
    </row>
    <row r="31" spans="1:10">
      <c r="J31" s="82"/>
    </row>
    <row r="32" spans="1:10">
      <c r="J32" s="82"/>
    </row>
    <row r="33" spans="10:10">
      <c r="J33" s="82"/>
    </row>
    <row r="34" spans="10:10">
      <c r="J34" s="82"/>
    </row>
    <row r="35" spans="10:10">
      <c r="J35" s="82"/>
    </row>
    <row r="36" spans="10:10">
      <c r="J36" s="82"/>
    </row>
    <row r="37" spans="10:10">
      <c r="J37" s="82"/>
    </row>
    <row r="38" spans="10:10">
      <c r="J38" s="82"/>
    </row>
    <row r="39" spans="10:10">
      <c r="J39" s="82"/>
    </row>
    <row r="40" spans="10:10" ht="12.75" customHeight="1">
      <c r="J40" s="82"/>
    </row>
    <row r="41" spans="10:10">
      <c r="J41" s="82"/>
    </row>
    <row r="42" spans="10:10">
      <c r="J42" s="82"/>
    </row>
    <row r="43" spans="10:10">
      <c r="J43" s="82"/>
    </row>
    <row r="44" spans="10:10"/>
    <row r="45" spans="10:10"/>
    <row r="46" spans="10:10"/>
    <row r="47" spans="10:10"/>
    <row r="48" spans="10: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1:I1"/>
    <mergeCell ref="A2:I2"/>
    <mergeCell ref="A3:A5"/>
    <mergeCell ref="B3:C3"/>
    <mergeCell ref="D3:I3"/>
    <mergeCell ref="B4:B5"/>
    <mergeCell ref="C4:C5"/>
    <mergeCell ref="D4:D5"/>
    <mergeCell ref="G4:I4"/>
    <mergeCell ref="A6:I6"/>
    <mergeCell ref="A12:I12"/>
    <mergeCell ref="A16:I16"/>
    <mergeCell ref="A22:I22"/>
    <mergeCell ref="E4:E5"/>
    <mergeCell ref="F4:F5"/>
  </mergeCells>
  <printOptions horizontalCentered="1"/>
  <pageMargins left="0.51181102362204722" right="0.51181102362204722" top="0.6692913385826772" bottom="0.55118110236220474" header="0.31496062992125984" footer="0.31496062992125984"/>
  <pageSetup paperSize="9" scale="79" fitToHeight="0" orientation="portrait" r:id="rId1"/>
  <headerFooter differentFirst="1" alignWithMargins="0">
    <oddFooter>&amp;C&amp;"Arial,Normalny"&amp;9-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J34"/>
  <sheetViews>
    <sheetView showGridLines="0" view="pageBreakPreview" topLeftCell="A13" zoomScale="90" zoomScaleNormal="100" zoomScaleSheetLayoutView="90" workbookViewId="0">
      <selection activeCell="B6" sqref="B6:B7"/>
    </sheetView>
  </sheetViews>
  <sheetFormatPr defaultColWidth="8" defaultRowHeight="15"/>
  <cols>
    <col min="1" max="1" width="30.125" style="75" customWidth="1"/>
    <col min="2" max="6" width="11.125" style="75" customWidth="1"/>
    <col min="7" max="7" width="8.625" style="75" customWidth="1"/>
    <col min="8" max="8" width="8.875" style="75" customWidth="1"/>
    <col min="9" max="9" width="8.375" style="75" customWidth="1"/>
    <col min="10" max="16380" width="8" style="75"/>
    <col min="16381" max="16381" width="0.5" style="75" customWidth="1"/>
    <col min="16382" max="16383" width="0.875" style="75" customWidth="1"/>
    <col min="16384" max="16384" width="0.625" style="75" customWidth="1"/>
  </cols>
  <sheetData>
    <row r="1" spans="1:10" ht="30" customHeight="1">
      <c r="A1" s="636" t="str">
        <f>'Tab 1'!A1:I1</f>
        <v xml:space="preserve"> I. EMERYTURY I RENTY REALIZOWANE PRZEZ KRUS</v>
      </c>
      <c r="B1" s="636"/>
      <c r="C1" s="636"/>
      <c r="D1" s="636"/>
      <c r="E1" s="636"/>
      <c r="F1" s="636"/>
      <c r="G1" s="636"/>
      <c r="H1" s="636"/>
      <c r="I1" s="636"/>
    </row>
    <row r="2" spans="1:10" s="77" customFormat="1" ht="12.75">
      <c r="A2" s="76"/>
      <c r="B2" s="76"/>
      <c r="C2" s="76"/>
      <c r="D2" s="76"/>
      <c r="E2" s="76"/>
      <c r="F2" s="76"/>
      <c r="G2" s="76"/>
      <c r="H2" s="76"/>
      <c r="I2" s="76"/>
    </row>
    <row r="3" spans="1:10" ht="30" customHeight="1">
      <c r="A3" s="655" t="s">
        <v>600</v>
      </c>
      <c r="B3" s="655"/>
      <c r="C3" s="655"/>
      <c r="D3" s="655"/>
      <c r="E3" s="655"/>
      <c r="F3" s="655"/>
      <c r="G3" s="655"/>
      <c r="H3" s="655"/>
      <c r="I3" s="655"/>
    </row>
    <row r="4" spans="1:10" ht="21" customHeight="1">
      <c r="A4" s="642" t="s">
        <v>15</v>
      </c>
      <c r="B4" s="639" t="s">
        <v>16</v>
      </c>
      <c r="C4" s="640"/>
      <c r="D4" s="639" t="s">
        <v>477</v>
      </c>
      <c r="E4" s="641"/>
      <c r="F4" s="641"/>
      <c r="G4" s="641"/>
      <c r="H4" s="641"/>
      <c r="I4" s="640"/>
    </row>
    <row r="5" spans="1:10" ht="18" customHeight="1">
      <c r="A5" s="642"/>
      <c r="B5" s="642" t="s">
        <v>632</v>
      </c>
      <c r="C5" s="642" t="s">
        <v>633</v>
      </c>
      <c r="D5" s="643" t="s">
        <v>590</v>
      </c>
      <c r="E5" s="642" t="s">
        <v>632</v>
      </c>
      <c r="F5" s="642" t="s">
        <v>633</v>
      </c>
      <c r="G5" s="645" t="s">
        <v>17</v>
      </c>
      <c r="H5" s="645"/>
      <c r="I5" s="646"/>
    </row>
    <row r="6" spans="1:10" ht="75" customHeight="1">
      <c r="A6" s="642"/>
      <c r="B6" s="642"/>
      <c r="C6" s="642"/>
      <c r="D6" s="644"/>
      <c r="E6" s="642"/>
      <c r="F6" s="642"/>
      <c r="G6" s="618" t="s">
        <v>634</v>
      </c>
      <c r="H6" s="617" t="s">
        <v>635</v>
      </c>
      <c r="I6" s="617" t="s">
        <v>636</v>
      </c>
    </row>
    <row r="7" spans="1:10" ht="21" customHeight="1">
      <c r="A7" s="647" t="s">
        <v>73</v>
      </c>
      <c r="B7" s="648"/>
      <c r="C7" s="648"/>
      <c r="D7" s="648"/>
      <c r="E7" s="648"/>
      <c r="F7" s="648"/>
      <c r="G7" s="648"/>
      <c r="H7" s="648"/>
      <c r="I7" s="667"/>
    </row>
    <row r="8" spans="1:10" ht="21" customHeight="1">
      <c r="A8" s="171" t="s">
        <v>485</v>
      </c>
      <c r="B8" s="169">
        <v>644149</v>
      </c>
      <c r="C8" s="169">
        <v>645144</v>
      </c>
      <c r="D8" s="169">
        <v>634685</v>
      </c>
      <c r="E8" s="169">
        <v>633933</v>
      </c>
      <c r="F8" s="169">
        <v>635541</v>
      </c>
      <c r="G8" s="167">
        <f>E8/D8-1</f>
        <v>-1.1848397236424724E-3</v>
      </c>
      <c r="H8" s="167">
        <f>E8/B8-1</f>
        <v>-1.5859684638181548E-2</v>
      </c>
      <c r="I8" s="167">
        <f>F8/C8-1</f>
        <v>-1.4885048919311084E-2</v>
      </c>
      <c r="J8" s="83"/>
    </row>
    <row r="9" spans="1:10" ht="21" customHeight="1">
      <c r="A9" s="171" t="s">
        <v>83</v>
      </c>
      <c r="B9" s="172">
        <v>180057117.15000001</v>
      </c>
      <c r="C9" s="172">
        <v>532998120.27999997</v>
      </c>
      <c r="D9" s="172">
        <v>186588503.38000003</v>
      </c>
      <c r="E9" s="172">
        <v>189524922.53</v>
      </c>
      <c r="F9" s="172">
        <v>557932448.71000004</v>
      </c>
      <c r="G9" s="176">
        <f>E9/D9-1</f>
        <v>1.5737406629066308E-2</v>
      </c>
      <c r="H9" s="176">
        <f>E9/B9-1</f>
        <v>5.2582233514894439E-2</v>
      </c>
      <c r="I9" s="194">
        <f>F9/C9-1</f>
        <v>4.678126897877477E-2</v>
      </c>
      <c r="J9" s="84"/>
    </row>
    <row r="10" spans="1:10" ht="21" customHeight="1">
      <c r="A10" s="668" t="s">
        <v>114</v>
      </c>
      <c r="B10" s="669"/>
      <c r="C10" s="669"/>
      <c r="D10" s="669"/>
      <c r="E10" s="669"/>
      <c r="F10" s="669"/>
      <c r="G10" s="669"/>
      <c r="H10" s="669"/>
      <c r="I10" s="670"/>
    </row>
    <row r="11" spans="1:10" ht="21" customHeight="1">
      <c r="A11" s="171" t="s">
        <v>94</v>
      </c>
      <c r="B11" s="169">
        <v>517573</v>
      </c>
      <c r="C11" s="169">
        <v>518105</v>
      </c>
      <c r="D11" s="169">
        <v>510579</v>
      </c>
      <c r="E11" s="169">
        <v>510043</v>
      </c>
      <c r="F11" s="169">
        <v>511365</v>
      </c>
      <c r="G11" s="167">
        <f t="shared" ref="G11:G12" si="0">E11/D11-1</f>
        <v>-1.049788573364796E-3</v>
      </c>
      <c r="H11" s="167">
        <f t="shared" ref="H11:H12" si="1">E11/B11-1</f>
        <v>-1.4548672361193504E-2</v>
      </c>
      <c r="I11" s="193">
        <f t="shared" ref="I11:I12" si="2">F11/C11-1</f>
        <v>-1.3008946063056692E-2</v>
      </c>
    </row>
    <row r="12" spans="1:10" ht="21" customHeight="1">
      <c r="A12" s="171" t="s">
        <v>83</v>
      </c>
      <c r="B12" s="172">
        <v>159708637.59</v>
      </c>
      <c r="C12" s="195">
        <v>472390453.07000005</v>
      </c>
      <c r="D12" s="195">
        <v>165665227.33000001</v>
      </c>
      <c r="E12" s="195">
        <v>168009216.47999999</v>
      </c>
      <c r="F12" s="195">
        <v>494970013.21000004</v>
      </c>
      <c r="G12" s="176">
        <f t="shared" si="0"/>
        <v>1.4148950795394244E-2</v>
      </c>
      <c r="H12" s="176">
        <f t="shared" si="1"/>
        <v>5.1973262155732725E-2</v>
      </c>
      <c r="I12" s="194">
        <f t="shared" si="2"/>
        <v>4.7798510730389543E-2</v>
      </c>
    </row>
    <row r="13" spans="1:10" ht="21" customHeight="1">
      <c r="A13" s="668" t="s">
        <v>112</v>
      </c>
      <c r="B13" s="669"/>
      <c r="C13" s="669"/>
      <c r="D13" s="669"/>
      <c r="E13" s="669"/>
      <c r="F13" s="669"/>
      <c r="G13" s="669"/>
      <c r="H13" s="669"/>
      <c r="I13" s="670"/>
    </row>
    <row r="14" spans="1:10" ht="21" customHeight="1">
      <c r="A14" s="171" t="s">
        <v>94</v>
      </c>
      <c r="B14" s="169">
        <v>11483</v>
      </c>
      <c r="C14" s="169">
        <v>11559</v>
      </c>
      <c r="D14" s="169">
        <v>10753</v>
      </c>
      <c r="E14" s="169">
        <v>10701</v>
      </c>
      <c r="F14" s="169">
        <v>10802</v>
      </c>
      <c r="G14" s="167">
        <f t="shared" ref="G14:G15" si="3">E14/D14-1</f>
        <v>-4.8358597600669517E-3</v>
      </c>
      <c r="H14" s="167">
        <f t="shared" ref="H14:H15" si="4">E14/B14-1</f>
        <v>-6.810067055647484E-2</v>
      </c>
      <c r="I14" s="193">
        <f t="shared" ref="I14:I15" si="5">F14/C14-1</f>
        <v>-6.5490094298814805E-2</v>
      </c>
    </row>
    <row r="15" spans="1:10" ht="21" customHeight="1">
      <c r="A15" s="171" t="s">
        <v>83</v>
      </c>
      <c r="B15" s="172">
        <v>3223847.93</v>
      </c>
      <c r="C15" s="172">
        <v>9733030.959999999</v>
      </c>
      <c r="D15" s="172">
        <v>3104145.84</v>
      </c>
      <c r="E15" s="172">
        <v>3154408.06</v>
      </c>
      <c r="F15" s="172">
        <v>9346075.2300000004</v>
      </c>
      <c r="G15" s="176">
        <f t="shared" si="3"/>
        <v>1.6191964743512255E-2</v>
      </c>
      <c r="H15" s="176">
        <f t="shared" si="4"/>
        <v>-2.1539437190512878E-2</v>
      </c>
      <c r="I15" s="194">
        <f t="shared" si="5"/>
        <v>-3.9756960764871452E-2</v>
      </c>
    </row>
    <row r="16" spans="1:10" ht="21" customHeight="1">
      <c r="A16" s="668" t="s">
        <v>115</v>
      </c>
      <c r="B16" s="669"/>
      <c r="C16" s="669"/>
      <c r="D16" s="669"/>
      <c r="E16" s="669"/>
      <c r="F16" s="669"/>
      <c r="G16" s="669"/>
      <c r="H16" s="669"/>
      <c r="I16" s="670"/>
    </row>
    <row r="17" spans="1:9" ht="21" customHeight="1">
      <c r="A17" s="171" t="s">
        <v>94</v>
      </c>
      <c r="B17" s="169">
        <v>115093</v>
      </c>
      <c r="C17" s="169">
        <v>115480</v>
      </c>
      <c r="D17" s="169">
        <v>113353</v>
      </c>
      <c r="E17" s="169">
        <v>113189</v>
      </c>
      <c r="F17" s="169">
        <v>113374</v>
      </c>
      <c r="G17" s="167">
        <f t="shared" ref="G17:G18" si="6">E17/D17-1</f>
        <v>-1.4468077598298601E-3</v>
      </c>
      <c r="H17" s="167">
        <f t="shared" ref="H17:H18" si="7">E17/B17-1</f>
        <v>-1.6543143371013036E-2</v>
      </c>
      <c r="I17" s="193">
        <f t="shared" ref="I17:I18" si="8">F17/C17-1</f>
        <v>-1.8236924142708721E-2</v>
      </c>
    </row>
    <row r="18" spans="1:9" ht="21" customHeight="1">
      <c r="A18" s="184" t="s">
        <v>83</v>
      </c>
      <c r="B18" s="196">
        <v>17124631.629999999</v>
      </c>
      <c r="C18" s="186">
        <v>50874636.25</v>
      </c>
      <c r="D18" s="186">
        <v>17819130.210000001</v>
      </c>
      <c r="E18" s="186">
        <v>18361297.989999998</v>
      </c>
      <c r="F18" s="186">
        <v>53616360.269999996</v>
      </c>
      <c r="G18" s="176">
        <f t="shared" si="6"/>
        <v>3.0426164106244435E-2</v>
      </c>
      <c r="H18" s="176">
        <f t="shared" si="7"/>
        <v>7.2215647420615481E-2</v>
      </c>
      <c r="I18" s="194">
        <f t="shared" si="8"/>
        <v>5.3891766548011422E-2</v>
      </c>
    </row>
    <row r="19" spans="1:9" s="87" customFormat="1" ht="47.25" customHeight="1">
      <c r="A19" s="76"/>
      <c r="B19" s="85"/>
      <c r="C19" s="85"/>
      <c r="D19" s="85"/>
      <c r="E19" s="85"/>
      <c r="F19" s="85"/>
      <c r="G19" s="86"/>
      <c r="H19" s="86"/>
      <c r="I19" s="86"/>
    </row>
    <row r="20" spans="1:9" ht="22.5" customHeight="1">
      <c r="A20" s="671" t="s">
        <v>486</v>
      </c>
      <c r="B20" s="671"/>
      <c r="C20" s="671"/>
      <c r="D20" s="671"/>
      <c r="E20" s="671"/>
      <c r="F20" s="671"/>
      <c r="G20" s="671"/>
      <c r="H20" s="671"/>
      <c r="I20" s="671"/>
    </row>
    <row r="21" spans="1:9" ht="22.5" customHeight="1">
      <c r="A21" s="658" t="s">
        <v>15</v>
      </c>
      <c r="B21" s="656" t="s">
        <v>116</v>
      </c>
      <c r="C21" s="656" t="s">
        <v>117</v>
      </c>
      <c r="D21" s="638" t="s">
        <v>118</v>
      </c>
      <c r="E21" s="663"/>
      <c r="F21" s="661" t="s">
        <v>601</v>
      </c>
      <c r="G21" s="424"/>
      <c r="H21" s="589"/>
      <c r="I21" s="657"/>
    </row>
    <row r="22" spans="1:9" ht="48" customHeight="1">
      <c r="A22" s="659"/>
      <c r="B22" s="656"/>
      <c r="C22" s="656"/>
      <c r="D22" s="558" t="s">
        <v>119</v>
      </c>
      <c r="E22" s="207" t="s">
        <v>120</v>
      </c>
      <c r="F22" s="662"/>
      <c r="G22" s="590"/>
      <c r="H22" s="591"/>
      <c r="I22" s="657"/>
    </row>
    <row r="23" spans="1:9" ht="15" customHeight="1">
      <c r="A23" s="660"/>
      <c r="B23" s="664" t="s">
        <v>631</v>
      </c>
      <c r="C23" s="665"/>
      <c r="D23" s="665"/>
      <c r="E23" s="665"/>
      <c r="F23" s="666"/>
      <c r="G23" s="592"/>
      <c r="H23" s="593"/>
      <c r="I23" s="593"/>
    </row>
    <row r="24" spans="1:9" ht="21" customHeight="1">
      <c r="A24" s="197" t="s">
        <v>73</v>
      </c>
      <c r="B24" s="198">
        <f>B25+B27+B31</f>
        <v>18092</v>
      </c>
      <c r="C24" s="198">
        <f>C25+C27+C31</f>
        <v>20530</v>
      </c>
      <c r="D24" s="198">
        <f>D25+D27+D31</f>
        <v>20120</v>
      </c>
      <c r="E24" s="198">
        <f t="shared" ref="E24:F24" si="9">E25+E27+E31</f>
        <v>6</v>
      </c>
      <c r="F24" s="198">
        <f t="shared" si="9"/>
        <v>18502</v>
      </c>
      <c r="G24" s="594"/>
      <c r="H24" s="595"/>
      <c r="I24" s="595"/>
    </row>
    <row r="25" spans="1:9" ht="21" customHeight="1">
      <c r="A25" s="199" t="s">
        <v>121</v>
      </c>
      <c r="B25" s="169">
        <v>1262</v>
      </c>
      <c r="C25" s="169">
        <v>4800</v>
      </c>
      <c r="D25" s="169">
        <v>4692</v>
      </c>
      <c r="E25" s="201">
        <v>2</v>
      </c>
      <c r="F25" s="169">
        <v>1370</v>
      </c>
      <c r="G25" s="596"/>
      <c r="H25" s="597"/>
      <c r="I25" s="598"/>
    </row>
    <row r="26" spans="1:9" ht="21" customHeight="1">
      <c r="A26" s="199" t="s">
        <v>122</v>
      </c>
      <c r="B26" s="169">
        <v>3</v>
      </c>
      <c r="C26" s="169">
        <v>7</v>
      </c>
      <c r="D26" s="169">
        <v>8</v>
      </c>
      <c r="E26" s="200">
        <v>0</v>
      </c>
      <c r="F26" s="169">
        <v>2</v>
      </c>
      <c r="G26" s="599"/>
      <c r="H26" s="600"/>
      <c r="I26" s="601"/>
    </row>
    <row r="27" spans="1:9" ht="21" customHeight="1">
      <c r="A27" s="199" t="s">
        <v>123</v>
      </c>
      <c r="B27" s="169">
        <f>B28+B30</f>
        <v>16830</v>
      </c>
      <c r="C27" s="169">
        <f t="shared" ref="C27:F27" si="10">C28+C30</f>
        <v>15730</v>
      </c>
      <c r="D27" s="169">
        <f t="shared" si="10"/>
        <v>15428</v>
      </c>
      <c r="E27" s="169">
        <f t="shared" si="10"/>
        <v>4</v>
      </c>
      <c r="F27" s="169">
        <f t="shared" si="10"/>
        <v>17132</v>
      </c>
      <c r="G27" s="602"/>
      <c r="H27" s="598"/>
      <c r="I27" s="598"/>
    </row>
    <row r="28" spans="1:9" ht="21" customHeight="1">
      <c r="A28" s="199" t="s">
        <v>589</v>
      </c>
      <c r="B28" s="169">
        <v>16497</v>
      </c>
      <c r="C28" s="169">
        <v>14741</v>
      </c>
      <c r="D28" s="169">
        <v>14398</v>
      </c>
      <c r="E28" s="201">
        <v>3</v>
      </c>
      <c r="F28" s="169">
        <v>16840</v>
      </c>
      <c r="G28" s="603"/>
      <c r="H28" s="604"/>
      <c r="I28" s="601"/>
    </row>
    <row r="29" spans="1:9" ht="22.5" customHeight="1">
      <c r="A29" s="199" t="s">
        <v>644</v>
      </c>
      <c r="B29" s="202">
        <v>751</v>
      </c>
      <c r="C29" s="202">
        <v>666</v>
      </c>
      <c r="D29" s="202">
        <v>673</v>
      </c>
      <c r="E29" s="201">
        <v>1</v>
      </c>
      <c r="F29" s="202">
        <v>744</v>
      </c>
      <c r="G29" s="603"/>
      <c r="H29" s="604"/>
      <c r="I29" s="605"/>
    </row>
    <row r="30" spans="1:9" ht="21" customHeight="1">
      <c r="A30" s="199" t="s">
        <v>126</v>
      </c>
      <c r="B30" s="169">
        <v>333</v>
      </c>
      <c r="C30" s="169">
        <v>989</v>
      </c>
      <c r="D30" s="169">
        <v>1030</v>
      </c>
      <c r="E30" s="201">
        <v>1</v>
      </c>
      <c r="F30" s="169">
        <v>292</v>
      </c>
      <c r="G30" s="603"/>
      <c r="H30" s="604"/>
      <c r="I30" s="601"/>
    </row>
    <row r="31" spans="1:9" ht="22.5">
      <c r="A31" s="203" t="s">
        <v>127</v>
      </c>
      <c r="B31" s="204">
        <v>0</v>
      </c>
      <c r="C31" s="204">
        <v>0</v>
      </c>
      <c r="D31" s="204">
        <v>0</v>
      </c>
      <c r="E31" s="204">
        <v>0</v>
      </c>
      <c r="F31" s="204">
        <v>0</v>
      </c>
      <c r="G31" s="599"/>
      <c r="H31" s="600"/>
      <c r="I31" s="600"/>
    </row>
    <row r="34" spans="2:2">
      <c r="B34" s="588"/>
    </row>
  </sheetData>
  <mergeCells count="23">
    <mergeCell ref="A7:I7"/>
    <mergeCell ref="A10:I10"/>
    <mergeCell ref="A13:I13"/>
    <mergeCell ref="A16:I16"/>
    <mergeCell ref="A20:I20"/>
    <mergeCell ref="B21:B22"/>
    <mergeCell ref="C21:C22"/>
    <mergeCell ref="I21:I22"/>
    <mergeCell ref="A21:A23"/>
    <mergeCell ref="F21:F22"/>
    <mergeCell ref="D21:E21"/>
    <mergeCell ref="B23:F23"/>
    <mergeCell ref="A1:I1"/>
    <mergeCell ref="A3:I3"/>
    <mergeCell ref="A4:A6"/>
    <mergeCell ref="B4:C4"/>
    <mergeCell ref="B5:B6"/>
    <mergeCell ref="C5:C6"/>
    <mergeCell ref="D5:D6"/>
    <mergeCell ref="G5:I5"/>
    <mergeCell ref="D4:I4"/>
    <mergeCell ref="E5:E6"/>
    <mergeCell ref="F5:F6"/>
  </mergeCell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 &amp;P -</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38"/>
  <sheetViews>
    <sheetView showGridLines="0" view="pageBreakPreview" zoomScale="90" zoomScaleNormal="100" zoomScaleSheetLayoutView="90" workbookViewId="0">
      <selection activeCell="B6" sqref="B6:B7"/>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95" customWidth="1"/>
    <col min="7" max="7" width="10.875" style="1" customWidth="1"/>
    <col min="8" max="16383" width="8" style="1"/>
    <col min="16384" max="16384" width="2.5" style="1" customWidth="1"/>
  </cols>
  <sheetData>
    <row r="1" spans="1:11" ht="30" customHeight="1">
      <c r="A1" s="672" t="str">
        <f>'Tab 2 i 3'!A1:I1</f>
        <v xml:space="preserve"> I. EMERYTURY I RENTY REALIZOWANE PRZEZ KRUS</v>
      </c>
      <c r="B1" s="672"/>
      <c r="C1" s="672"/>
      <c r="D1" s="672"/>
      <c r="E1" s="672"/>
      <c r="F1" s="672"/>
      <c r="G1" s="672"/>
    </row>
    <row r="2" spans="1:11" ht="42.75" customHeight="1">
      <c r="A2" s="673" t="s">
        <v>663</v>
      </c>
      <c r="B2" s="673"/>
      <c r="C2" s="673"/>
      <c r="D2" s="673"/>
      <c r="E2" s="673"/>
      <c r="F2" s="673"/>
      <c r="G2" s="673"/>
      <c r="H2" s="14"/>
    </row>
    <row r="3" spans="1:11" ht="21" customHeight="1">
      <c r="A3" s="643" t="s">
        <v>15</v>
      </c>
      <c r="B3" s="674" t="s">
        <v>128</v>
      </c>
      <c r="C3" s="675" t="s">
        <v>129</v>
      </c>
      <c r="D3" s="676"/>
      <c r="E3" s="676"/>
      <c r="F3" s="676"/>
      <c r="G3" s="677" t="s">
        <v>130</v>
      </c>
      <c r="H3" s="40"/>
    </row>
    <row r="4" spans="1:11" ht="73.5" customHeight="1">
      <c r="A4" s="679"/>
      <c r="B4" s="674"/>
      <c r="C4" s="559" t="s">
        <v>131</v>
      </c>
      <c r="D4" s="559" t="s">
        <v>132</v>
      </c>
      <c r="E4" s="226" t="s">
        <v>133</v>
      </c>
      <c r="F4" s="560" t="s">
        <v>134</v>
      </c>
      <c r="G4" s="678"/>
      <c r="H4" s="40"/>
    </row>
    <row r="5" spans="1:11" ht="15" customHeight="1">
      <c r="A5" s="644"/>
      <c r="B5" s="639" t="str">
        <f>'Tab 2 i 3'!B23:I23</f>
        <v>III KWARTAŁ 2021 R.</v>
      </c>
      <c r="C5" s="641"/>
      <c r="D5" s="641"/>
      <c r="E5" s="641"/>
      <c r="F5" s="641"/>
      <c r="G5" s="640"/>
      <c r="H5" s="40"/>
    </row>
    <row r="6" spans="1:11" ht="21" customHeight="1">
      <c r="A6" s="197" t="s">
        <v>73</v>
      </c>
      <c r="B6" s="210">
        <f>C6+G6</f>
        <v>20120</v>
      </c>
      <c r="C6" s="210">
        <f>D6+E6</f>
        <v>19865</v>
      </c>
      <c r="D6" s="210">
        <f>D7+D9+D13</f>
        <v>17868</v>
      </c>
      <c r="E6" s="211">
        <f>E7+E9</f>
        <v>1997</v>
      </c>
      <c r="F6" s="569">
        <f>E6/C6</f>
        <v>0.10052856783287188</v>
      </c>
      <c r="G6" s="212">
        <f>G7+G9</f>
        <v>255</v>
      </c>
      <c r="H6" s="88"/>
    </row>
    <row r="7" spans="1:11" ht="21" customHeight="1">
      <c r="A7" s="199" t="s">
        <v>121</v>
      </c>
      <c r="B7" s="213">
        <f t="shared" ref="B7:B13" si="0">C7+G7</f>
        <v>4692</v>
      </c>
      <c r="C7" s="213">
        <f>D7+E7</f>
        <v>4637</v>
      </c>
      <c r="D7" s="213">
        <v>4126</v>
      </c>
      <c r="E7" s="213">
        <v>511</v>
      </c>
      <c r="F7" s="570">
        <f t="shared" ref="F7:F12" si="1">E7/C7</f>
        <v>0.11020056070735389</v>
      </c>
      <c r="G7" s="213">
        <v>55</v>
      </c>
      <c r="H7" s="40"/>
      <c r="K7" s="89"/>
    </row>
    <row r="8" spans="1:11" ht="21" customHeight="1">
      <c r="A8" s="199" t="s">
        <v>122</v>
      </c>
      <c r="B8" s="213">
        <f t="shared" si="0"/>
        <v>8</v>
      </c>
      <c r="C8" s="213">
        <f t="shared" ref="C8:C13" si="2">D8+E8</f>
        <v>7</v>
      </c>
      <c r="D8" s="213">
        <v>5</v>
      </c>
      <c r="E8" s="214">
        <v>2</v>
      </c>
      <c r="F8" s="570">
        <f t="shared" si="1"/>
        <v>0.2857142857142857</v>
      </c>
      <c r="G8" s="215">
        <v>1</v>
      </c>
      <c r="H8" s="40"/>
      <c r="K8" s="89"/>
    </row>
    <row r="9" spans="1:11" ht="21" customHeight="1">
      <c r="A9" s="199" t="s">
        <v>123</v>
      </c>
      <c r="B9" s="213">
        <f t="shared" si="0"/>
        <v>15428</v>
      </c>
      <c r="C9" s="213">
        <f t="shared" si="2"/>
        <v>15228</v>
      </c>
      <c r="D9" s="213">
        <v>13742</v>
      </c>
      <c r="E9" s="213">
        <v>1486</v>
      </c>
      <c r="F9" s="570">
        <f t="shared" si="1"/>
        <v>9.7583399001838725E-2</v>
      </c>
      <c r="G9" s="215">
        <v>200</v>
      </c>
      <c r="H9" s="40"/>
      <c r="K9" s="89"/>
    </row>
    <row r="10" spans="1:11" ht="21" customHeight="1">
      <c r="A10" s="199" t="s">
        <v>124</v>
      </c>
      <c r="B10" s="213">
        <f t="shared" si="0"/>
        <v>14398</v>
      </c>
      <c r="C10" s="213">
        <f t="shared" si="2"/>
        <v>14218</v>
      </c>
      <c r="D10" s="216">
        <v>12793</v>
      </c>
      <c r="E10" s="217">
        <v>1425</v>
      </c>
      <c r="F10" s="570">
        <f t="shared" si="1"/>
        <v>0.10022506681671121</v>
      </c>
      <c r="G10" s="218">
        <v>180</v>
      </c>
      <c r="H10" s="40"/>
      <c r="K10" s="89"/>
    </row>
    <row r="11" spans="1:11" ht="27" customHeight="1">
      <c r="A11" s="199" t="s">
        <v>125</v>
      </c>
      <c r="B11" s="213">
        <f t="shared" si="0"/>
        <v>673</v>
      </c>
      <c r="C11" s="213">
        <f t="shared" si="2"/>
        <v>666</v>
      </c>
      <c r="D11" s="216">
        <v>526</v>
      </c>
      <c r="E11" s="216">
        <v>140</v>
      </c>
      <c r="F11" s="570">
        <f t="shared" si="1"/>
        <v>0.21021021021021022</v>
      </c>
      <c r="G11" s="215">
        <v>7</v>
      </c>
      <c r="H11" s="40"/>
      <c r="K11" s="89"/>
    </row>
    <row r="12" spans="1:11" ht="21" customHeight="1">
      <c r="A12" s="199" t="s">
        <v>126</v>
      </c>
      <c r="B12" s="213">
        <f t="shared" si="0"/>
        <v>1030</v>
      </c>
      <c r="C12" s="213">
        <f t="shared" si="2"/>
        <v>1010</v>
      </c>
      <c r="D12" s="213">
        <v>949</v>
      </c>
      <c r="E12" s="214">
        <v>61</v>
      </c>
      <c r="F12" s="570">
        <f t="shared" si="1"/>
        <v>6.0396039603960394E-2</v>
      </c>
      <c r="G12" s="215">
        <v>20</v>
      </c>
      <c r="H12" s="40"/>
      <c r="K12" s="89"/>
    </row>
    <row r="13" spans="1:11" ht="27" customHeight="1">
      <c r="A13" s="203" t="s">
        <v>127</v>
      </c>
      <c r="B13" s="219">
        <f t="shared" si="0"/>
        <v>0</v>
      </c>
      <c r="C13" s="219">
        <f t="shared" si="2"/>
        <v>0</v>
      </c>
      <c r="D13" s="219">
        <v>0</v>
      </c>
      <c r="E13" s="219">
        <v>0</v>
      </c>
      <c r="F13" s="606" t="s">
        <v>579</v>
      </c>
      <c r="G13" s="219">
        <v>0</v>
      </c>
      <c r="H13" s="40"/>
      <c r="K13" s="89"/>
    </row>
    <row r="14" spans="1:11" ht="27.75" customHeight="1">
      <c r="A14" s="233"/>
      <c r="B14" s="234"/>
      <c r="C14" s="234"/>
      <c r="D14" s="234"/>
      <c r="E14" s="235"/>
      <c r="F14" s="235"/>
      <c r="G14" s="235"/>
      <c r="H14" s="40"/>
      <c r="K14" s="89"/>
    </row>
    <row r="15" spans="1:11" ht="30" customHeight="1">
      <c r="A15" s="673" t="s">
        <v>542</v>
      </c>
      <c r="B15" s="673"/>
      <c r="C15" s="673"/>
      <c r="D15" s="673"/>
      <c r="E15" s="673"/>
      <c r="F15" s="673"/>
      <c r="G15" s="673"/>
      <c r="H15" s="14"/>
    </row>
    <row r="16" spans="1:11" s="90" customFormat="1" ht="18" customHeight="1">
      <c r="A16" s="643" t="s">
        <v>15</v>
      </c>
      <c r="B16" s="674" t="s">
        <v>128</v>
      </c>
      <c r="C16" s="675" t="s">
        <v>129</v>
      </c>
      <c r="D16" s="676"/>
      <c r="E16" s="676"/>
      <c r="F16" s="676"/>
      <c r="G16" s="643" t="s">
        <v>130</v>
      </c>
    </row>
    <row r="17" spans="1:8" ht="73.5" customHeight="1">
      <c r="A17" s="679"/>
      <c r="B17" s="674"/>
      <c r="C17" s="557" t="s">
        <v>131</v>
      </c>
      <c r="D17" s="557" t="s">
        <v>132</v>
      </c>
      <c r="E17" s="557" t="s">
        <v>133</v>
      </c>
      <c r="F17" s="560" t="s">
        <v>134</v>
      </c>
      <c r="G17" s="644"/>
    </row>
    <row r="18" spans="1:8" ht="15" customHeight="1">
      <c r="A18" s="644"/>
      <c r="B18" s="639" t="str">
        <f>B5</f>
        <v>III KWARTAŁ 2021 R.</v>
      </c>
      <c r="C18" s="641"/>
      <c r="D18" s="641"/>
      <c r="E18" s="641"/>
      <c r="F18" s="641"/>
      <c r="G18" s="640"/>
    </row>
    <row r="19" spans="1:8" ht="21" customHeight="1">
      <c r="A19" s="220" t="s">
        <v>73</v>
      </c>
      <c r="B19" s="212">
        <f>SUM(B20:B35)</f>
        <v>20120</v>
      </c>
      <c r="C19" s="212">
        <f>SUM(C20:C35)</f>
        <v>19865</v>
      </c>
      <c r="D19" s="212">
        <f>SUM(D20:D35)</f>
        <v>17868</v>
      </c>
      <c r="E19" s="212">
        <f>SUM(E20:E35)</f>
        <v>1997</v>
      </c>
      <c r="F19" s="571">
        <f>E19/C19</f>
        <v>0.10052856783287188</v>
      </c>
      <c r="G19" s="212">
        <f>SUM(G20:G35)</f>
        <v>255</v>
      </c>
      <c r="H19" s="91"/>
    </row>
    <row r="20" spans="1:8" ht="21" customHeight="1">
      <c r="A20" s="221" t="s">
        <v>46</v>
      </c>
      <c r="B20" s="218">
        <f>C20+G20</f>
        <v>610</v>
      </c>
      <c r="C20" s="215">
        <f>SUM(D20:E20)</f>
        <v>603</v>
      </c>
      <c r="D20" s="218">
        <v>536</v>
      </c>
      <c r="E20" s="218">
        <v>67</v>
      </c>
      <c r="F20" s="572">
        <f t="shared" ref="F20:F35" si="3">E20/C20</f>
        <v>0.1111111111111111</v>
      </c>
      <c r="G20" s="218">
        <v>7</v>
      </c>
      <c r="H20" s="91"/>
    </row>
    <row r="21" spans="1:8" ht="21" customHeight="1">
      <c r="A21" s="221" t="s">
        <v>47</v>
      </c>
      <c r="B21" s="218">
        <f t="shared" ref="B21:B35" si="4">C21+G21</f>
        <v>1174</v>
      </c>
      <c r="C21" s="215">
        <f t="shared" ref="C21:C35" si="5">SUM(D21:E21)</f>
        <v>1161</v>
      </c>
      <c r="D21" s="218">
        <v>1036</v>
      </c>
      <c r="E21" s="218">
        <v>125</v>
      </c>
      <c r="F21" s="572">
        <f t="shared" si="3"/>
        <v>0.10766580534022395</v>
      </c>
      <c r="G21" s="218">
        <v>13</v>
      </c>
      <c r="H21" s="91"/>
    </row>
    <row r="22" spans="1:8" ht="21" customHeight="1">
      <c r="A22" s="221" t="s">
        <v>48</v>
      </c>
      <c r="B22" s="218">
        <f t="shared" si="4"/>
        <v>2861</v>
      </c>
      <c r="C22" s="215">
        <f t="shared" si="5"/>
        <v>2826</v>
      </c>
      <c r="D22" s="218">
        <v>2498</v>
      </c>
      <c r="E22" s="218">
        <v>328</v>
      </c>
      <c r="F22" s="572">
        <f t="shared" si="3"/>
        <v>0.11606510969568294</v>
      </c>
      <c r="G22" s="218">
        <v>35</v>
      </c>
      <c r="H22" s="91"/>
    </row>
    <row r="23" spans="1:8" ht="21" customHeight="1">
      <c r="A23" s="221" t="s">
        <v>49</v>
      </c>
      <c r="B23" s="218">
        <f t="shared" si="4"/>
        <v>282</v>
      </c>
      <c r="C23" s="215">
        <f t="shared" si="5"/>
        <v>274</v>
      </c>
      <c r="D23" s="218">
        <v>258</v>
      </c>
      <c r="E23" s="218">
        <v>16</v>
      </c>
      <c r="F23" s="572">
        <f t="shared" si="3"/>
        <v>5.8394160583941604E-2</v>
      </c>
      <c r="G23" s="218">
        <v>8</v>
      </c>
      <c r="H23" s="92"/>
    </row>
    <row r="24" spans="1:8" ht="21" customHeight="1">
      <c r="A24" s="221" t="s">
        <v>50</v>
      </c>
      <c r="B24" s="218">
        <f t="shared" si="4"/>
        <v>1424</v>
      </c>
      <c r="C24" s="215">
        <f t="shared" si="5"/>
        <v>1409</v>
      </c>
      <c r="D24" s="218">
        <v>1264</v>
      </c>
      <c r="E24" s="218">
        <v>145</v>
      </c>
      <c r="F24" s="572">
        <f t="shared" si="3"/>
        <v>0.10290986515259049</v>
      </c>
      <c r="G24" s="218">
        <v>15</v>
      </c>
      <c r="H24" s="92"/>
    </row>
    <row r="25" spans="1:8" ht="21" customHeight="1">
      <c r="A25" s="221" t="s">
        <v>51</v>
      </c>
      <c r="B25" s="218">
        <f t="shared" si="4"/>
        <v>2193</v>
      </c>
      <c r="C25" s="215">
        <f t="shared" si="5"/>
        <v>2168</v>
      </c>
      <c r="D25" s="218">
        <v>1986</v>
      </c>
      <c r="E25" s="218">
        <v>182</v>
      </c>
      <c r="F25" s="572">
        <f t="shared" si="3"/>
        <v>8.3948339483394835E-2</v>
      </c>
      <c r="G25" s="218">
        <v>25</v>
      </c>
      <c r="H25" s="91"/>
    </row>
    <row r="26" spans="1:8" ht="21" customHeight="1">
      <c r="A26" s="221" t="s">
        <v>52</v>
      </c>
      <c r="B26" s="218">
        <f t="shared" si="4"/>
        <v>2540</v>
      </c>
      <c r="C26" s="215">
        <f t="shared" si="5"/>
        <v>2523</v>
      </c>
      <c r="D26" s="218">
        <v>2278</v>
      </c>
      <c r="E26" s="218">
        <v>245</v>
      </c>
      <c r="F26" s="572">
        <f t="shared" si="3"/>
        <v>9.7106619104240982E-2</v>
      </c>
      <c r="G26" s="218">
        <v>17</v>
      </c>
      <c r="H26" s="91"/>
    </row>
    <row r="27" spans="1:8" ht="21" customHeight="1">
      <c r="A27" s="221" t="s">
        <v>53</v>
      </c>
      <c r="B27" s="218">
        <f t="shared" si="4"/>
        <v>251</v>
      </c>
      <c r="C27" s="215">
        <f t="shared" si="5"/>
        <v>244</v>
      </c>
      <c r="D27" s="218">
        <v>208</v>
      </c>
      <c r="E27" s="218">
        <v>36</v>
      </c>
      <c r="F27" s="572">
        <f t="shared" si="3"/>
        <v>0.14754098360655737</v>
      </c>
      <c r="G27" s="218">
        <v>7</v>
      </c>
      <c r="H27" s="91"/>
    </row>
    <row r="28" spans="1:8" ht="21" customHeight="1">
      <c r="A28" s="221" t="s">
        <v>54</v>
      </c>
      <c r="B28" s="218">
        <f t="shared" si="4"/>
        <v>1281</v>
      </c>
      <c r="C28" s="215">
        <f t="shared" si="5"/>
        <v>1243</v>
      </c>
      <c r="D28" s="218">
        <v>1138</v>
      </c>
      <c r="E28" s="218">
        <v>105</v>
      </c>
      <c r="F28" s="572">
        <f t="shared" si="3"/>
        <v>8.4473049074818993E-2</v>
      </c>
      <c r="G28" s="218">
        <v>38</v>
      </c>
      <c r="H28" s="91"/>
    </row>
    <row r="29" spans="1:8" ht="21" customHeight="1">
      <c r="A29" s="221" t="s">
        <v>55</v>
      </c>
      <c r="B29" s="218">
        <f t="shared" si="4"/>
        <v>1312</v>
      </c>
      <c r="C29" s="215">
        <f t="shared" si="5"/>
        <v>1294</v>
      </c>
      <c r="D29" s="218">
        <v>1105</v>
      </c>
      <c r="E29" s="218">
        <v>189</v>
      </c>
      <c r="F29" s="572">
        <f t="shared" si="3"/>
        <v>0.14605873261205565</v>
      </c>
      <c r="G29" s="218">
        <v>18</v>
      </c>
      <c r="H29" s="91"/>
    </row>
    <row r="30" spans="1:8" ht="21" customHeight="1">
      <c r="A30" s="221" t="s">
        <v>56</v>
      </c>
      <c r="B30" s="218">
        <f t="shared" si="4"/>
        <v>755</v>
      </c>
      <c r="C30" s="215">
        <f t="shared" si="5"/>
        <v>749</v>
      </c>
      <c r="D30" s="218">
        <v>697</v>
      </c>
      <c r="E30" s="218">
        <v>52</v>
      </c>
      <c r="F30" s="572">
        <f t="shared" si="3"/>
        <v>6.9425901201602136E-2</v>
      </c>
      <c r="G30" s="218">
        <v>6</v>
      </c>
      <c r="H30" s="91"/>
    </row>
    <row r="31" spans="1:8" ht="21" customHeight="1">
      <c r="A31" s="221" t="s">
        <v>57</v>
      </c>
      <c r="B31" s="218">
        <f t="shared" si="4"/>
        <v>693</v>
      </c>
      <c r="C31" s="215">
        <f t="shared" si="5"/>
        <v>692</v>
      </c>
      <c r="D31" s="218">
        <v>629</v>
      </c>
      <c r="E31" s="218">
        <v>63</v>
      </c>
      <c r="F31" s="572">
        <f t="shared" si="3"/>
        <v>9.1040462427745661E-2</v>
      </c>
      <c r="G31" s="218">
        <v>1</v>
      </c>
      <c r="H31" s="91"/>
    </row>
    <row r="32" spans="1:8" ht="21" customHeight="1">
      <c r="A32" s="221" t="s">
        <v>58</v>
      </c>
      <c r="B32" s="218">
        <f t="shared" si="4"/>
        <v>1692</v>
      </c>
      <c r="C32" s="215">
        <f t="shared" si="5"/>
        <v>1660</v>
      </c>
      <c r="D32" s="218">
        <v>1484</v>
      </c>
      <c r="E32" s="218">
        <v>176</v>
      </c>
      <c r="F32" s="572">
        <f t="shared" si="3"/>
        <v>0.10602409638554217</v>
      </c>
      <c r="G32" s="218">
        <v>32</v>
      </c>
      <c r="H32" s="91"/>
    </row>
    <row r="33" spans="1:8" ht="21" customHeight="1">
      <c r="A33" s="221" t="s">
        <v>59</v>
      </c>
      <c r="B33" s="218">
        <f t="shared" si="4"/>
        <v>609</v>
      </c>
      <c r="C33" s="215">
        <f t="shared" si="5"/>
        <v>596</v>
      </c>
      <c r="D33" s="218">
        <v>520</v>
      </c>
      <c r="E33" s="218">
        <v>76</v>
      </c>
      <c r="F33" s="572">
        <f t="shared" si="3"/>
        <v>0.12751677852348994</v>
      </c>
      <c r="G33" s="218">
        <v>13</v>
      </c>
      <c r="H33" s="91"/>
    </row>
    <row r="34" spans="1:8" ht="21" customHeight="1">
      <c r="A34" s="221" t="s">
        <v>60</v>
      </c>
      <c r="B34" s="218">
        <f t="shared" si="4"/>
        <v>2039</v>
      </c>
      <c r="C34" s="215">
        <f t="shared" si="5"/>
        <v>2024</v>
      </c>
      <c r="D34" s="218">
        <v>1876</v>
      </c>
      <c r="E34" s="218">
        <v>148</v>
      </c>
      <c r="F34" s="572">
        <f t="shared" si="3"/>
        <v>7.3122529644268769E-2</v>
      </c>
      <c r="G34" s="218">
        <v>15</v>
      </c>
      <c r="H34" s="91"/>
    </row>
    <row r="35" spans="1:8" ht="21" customHeight="1">
      <c r="A35" s="222" t="s">
        <v>61</v>
      </c>
      <c r="B35" s="223">
        <f t="shared" si="4"/>
        <v>404</v>
      </c>
      <c r="C35" s="224">
        <f t="shared" si="5"/>
        <v>399</v>
      </c>
      <c r="D35" s="223">
        <v>355</v>
      </c>
      <c r="E35" s="225">
        <v>44</v>
      </c>
      <c r="F35" s="573">
        <f t="shared" si="3"/>
        <v>0.11027568922305764</v>
      </c>
      <c r="G35" s="223">
        <v>5</v>
      </c>
      <c r="H35" s="91"/>
    </row>
    <row r="36" spans="1:8" ht="15">
      <c r="A36" s="3"/>
      <c r="B36" s="93"/>
      <c r="C36" s="93"/>
      <c r="D36" s="93"/>
      <c r="E36" s="93"/>
      <c r="F36" s="94"/>
      <c r="G36" s="93"/>
      <c r="H36" s="91"/>
    </row>
    <row r="37" spans="1:8">
      <c r="B37" s="18"/>
      <c r="C37" s="18"/>
      <c r="D37" s="18"/>
      <c r="E37" s="18"/>
      <c r="G37" s="18"/>
    </row>
    <row r="38" spans="1:8">
      <c r="B38" s="18"/>
      <c r="C38" s="18"/>
      <c r="D38" s="18"/>
      <c r="E38" s="18"/>
      <c r="G38" s="18"/>
    </row>
  </sheetData>
  <mergeCells count="13">
    <mergeCell ref="A15:G15"/>
    <mergeCell ref="B16:B17"/>
    <mergeCell ref="C16:F16"/>
    <mergeCell ref="G16:G17"/>
    <mergeCell ref="A16:A18"/>
    <mergeCell ref="B18:G18"/>
    <mergeCell ref="A1:G1"/>
    <mergeCell ref="A2:G2"/>
    <mergeCell ref="B3:B4"/>
    <mergeCell ref="C3:F3"/>
    <mergeCell ref="G3:G4"/>
    <mergeCell ref="A3:A5"/>
    <mergeCell ref="B5:G5"/>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ignoredErrors>
    <ignoredError sqref="E6 G6 B19:B35 C19:E19 G19" unlockedFormula="1"/>
    <ignoredError sqref="F6 F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G27"/>
  <sheetViews>
    <sheetView showGridLines="0" view="pageBreakPreview" zoomScale="90" zoomScaleNormal="100" zoomScaleSheetLayoutView="90" workbookViewId="0">
      <selection activeCell="B6" sqref="B6:B7"/>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7" ht="30" customHeight="1">
      <c r="A1" s="672" t="str">
        <f>'Tab 4 i 5'!A1:G1</f>
        <v xml:space="preserve"> I. EMERYTURY I RENTY REALIZOWANE PRZEZ KRUS</v>
      </c>
      <c r="B1" s="672"/>
      <c r="C1" s="672"/>
      <c r="D1" s="672"/>
      <c r="E1" s="672"/>
      <c r="F1" s="672"/>
      <c r="G1" s="672"/>
    </row>
    <row r="2" spans="1:7" ht="33" customHeight="1"/>
    <row r="3" spans="1:7" ht="39" customHeight="1">
      <c r="A3" s="681" t="s">
        <v>664</v>
      </c>
      <c r="B3" s="681"/>
      <c r="C3" s="681"/>
      <c r="D3" s="681"/>
      <c r="E3" s="681"/>
      <c r="F3" s="681"/>
      <c r="G3" s="681"/>
    </row>
    <row r="4" spans="1:7" ht="75" customHeight="1">
      <c r="A4" s="686" t="s">
        <v>15</v>
      </c>
      <c r="B4" s="562" t="s">
        <v>135</v>
      </c>
      <c r="C4" s="562" t="s">
        <v>136</v>
      </c>
      <c r="D4" s="562" t="s">
        <v>137</v>
      </c>
      <c r="E4" s="562" t="s">
        <v>138</v>
      </c>
      <c r="F4" s="562" t="s">
        <v>139</v>
      </c>
    </row>
    <row r="5" spans="1:7" ht="15" customHeight="1">
      <c r="A5" s="687"/>
      <c r="B5" s="688" t="str">
        <f>'Tab 4 i 5'!B18:G18</f>
        <v>III KWARTAŁ 2021 R.</v>
      </c>
      <c r="C5" s="689"/>
      <c r="D5" s="689"/>
      <c r="E5" s="689"/>
      <c r="F5" s="690"/>
    </row>
    <row r="6" spans="1:7" ht="21" customHeight="1">
      <c r="A6" s="227" t="s">
        <v>73</v>
      </c>
      <c r="B6" s="227">
        <f>B7+B9</f>
        <v>849</v>
      </c>
      <c r="C6" s="227">
        <f t="shared" ref="C6:F6" si="0">C7+C9</f>
        <v>640</v>
      </c>
      <c r="D6" s="227">
        <f t="shared" si="0"/>
        <v>188</v>
      </c>
      <c r="E6" s="227">
        <f t="shared" si="0"/>
        <v>676</v>
      </c>
      <c r="F6" s="227">
        <f t="shared" si="0"/>
        <v>858</v>
      </c>
    </row>
    <row r="7" spans="1:7" ht="21" customHeight="1">
      <c r="A7" s="228" t="s">
        <v>121</v>
      </c>
      <c r="B7" s="228">
        <v>266</v>
      </c>
      <c r="C7" s="228">
        <v>229</v>
      </c>
      <c r="D7" s="228">
        <v>76</v>
      </c>
      <c r="E7" s="228">
        <v>253</v>
      </c>
      <c r="F7" s="228">
        <v>262</v>
      </c>
    </row>
    <row r="8" spans="1:7" ht="21" customHeight="1">
      <c r="A8" s="228" t="s">
        <v>122</v>
      </c>
      <c r="B8" s="228">
        <v>19</v>
      </c>
      <c r="C8" s="228">
        <v>4</v>
      </c>
      <c r="D8" s="228">
        <v>2</v>
      </c>
      <c r="E8" s="228">
        <v>4</v>
      </c>
      <c r="F8" s="228">
        <v>19</v>
      </c>
    </row>
    <row r="9" spans="1:7" ht="21" customHeight="1">
      <c r="A9" s="228" t="s">
        <v>123</v>
      </c>
      <c r="B9" s="228">
        <f>B10+B12</f>
        <v>583</v>
      </c>
      <c r="C9" s="228">
        <f t="shared" ref="C9:F9" si="1">C10+C12</f>
        <v>411</v>
      </c>
      <c r="D9" s="228">
        <f t="shared" si="1"/>
        <v>112</v>
      </c>
      <c r="E9" s="228">
        <f t="shared" si="1"/>
        <v>423</v>
      </c>
      <c r="F9" s="228">
        <f t="shared" si="1"/>
        <v>596</v>
      </c>
    </row>
    <row r="10" spans="1:7" ht="21" customHeight="1">
      <c r="A10" s="228" t="s">
        <v>124</v>
      </c>
      <c r="B10" s="228">
        <v>497</v>
      </c>
      <c r="C10" s="228">
        <v>344</v>
      </c>
      <c r="D10" s="228">
        <v>93</v>
      </c>
      <c r="E10" s="228">
        <v>356</v>
      </c>
      <c r="F10" s="228">
        <v>507</v>
      </c>
    </row>
    <row r="11" spans="1:7" ht="27.75" customHeight="1">
      <c r="A11" s="230" t="s">
        <v>125</v>
      </c>
      <c r="B11" s="228">
        <v>15</v>
      </c>
      <c r="C11" s="228">
        <v>8</v>
      </c>
      <c r="D11" s="228">
        <v>6</v>
      </c>
      <c r="E11" s="228">
        <v>14</v>
      </c>
      <c r="F11" s="228">
        <v>10</v>
      </c>
    </row>
    <row r="12" spans="1:7" ht="21" customHeight="1">
      <c r="A12" s="231" t="s">
        <v>126</v>
      </c>
      <c r="B12" s="231">
        <v>86</v>
      </c>
      <c r="C12" s="231">
        <v>67</v>
      </c>
      <c r="D12" s="231">
        <v>19</v>
      </c>
      <c r="E12" s="231">
        <v>67</v>
      </c>
      <c r="F12" s="231">
        <v>89</v>
      </c>
    </row>
    <row r="13" spans="1:7" ht="63.75" customHeight="1"/>
    <row r="14" spans="1:7" ht="36" customHeight="1">
      <c r="A14" s="685" t="s">
        <v>665</v>
      </c>
      <c r="B14" s="685"/>
      <c r="C14" s="685"/>
      <c r="D14" s="685"/>
      <c r="E14" s="685"/>
      <c r="F14" s="685"/>
      <c r="G14" s="685"/>
    </row>
    <row r="15" spans="1:7" ht="21" customHeight="1">
      <c r="A15" s="686" t="s">
        <v>15</v>
      </c>
      <c r="B15" s="682" t="s">
        <v>129</v>
      </c>
      <c r="C15" s="682"/>
      <c r="D15" s="682"/>
      <c r="E15" s="682"/>
      <c r="F15" s="682"/>
      <c r="G15" s="682"/>
    </row>
    <row r="16" spans="1:7" ht="21" customHeight="1">
      <c r="A16" s="691"/>
      <c r="B16" s="682" t="s">
        <v>131</v>
      </c>
      <c r="C16" s="683" t="s">
        <v>77</v>
      </c>
      <c r="D16" s="683"/>
      <c r="E16" s="683"/>
      <c r="F16" s="683"/>
      <c r="G16" s="684" t="s">
        <v>140</v>
      </c>
    </row>
    <row r="17" spans="1:7" ht="21" customHeight="1">
      <c r="A17" s="691"/>
      <c r="B17" s="682"/>
      <c r="C17" s="684" t="s">
        <v>141</v>
      </c>
      <c r="D17" s="684"/>
      <c r="E17" s="684"/>
      <c r="F17" s="684" t="s">
        <v>142</v>
      </c>
      <c r="G17" s="684"/>
    </row>
    <row r="18" spans="1:7" ht="56.25">
      <c r="A18" s="691"/>
      <c r="B18" s="682"/>
      <c r="C18" s="562" t="s">
        <v>119</v>
      </c>
      <c r="D18" s="562" t="s">
        <v>487</v>
      </c>
      <c r="E18" s="562" t="s">
        <v>143</v>
      </c>
      <c r="F18" s="684"/>
      <c r="G18" s="684"/>
    </row>
    <row r="19" spans="1:7" ht="15" customHeight="1">
      <c r="A19" s="687"/>
      <c r="B19" s="692" t="str">
        <f>B5</f>
        <v>III KWARTAŁ 2021 R.</v>
      </c>
      <c r="C19" s="693"/>
      <c r="D19" s="693"/>
      <c r="E19" s="693"/>
      <c r="F19" s="693"/>
      <c r="G19" s="694"/>
    </row>
    <row r="20" spans="1:7" ht="21" customHeight="1">
      <c r="A20" s="227" t="s">
        <v>73</v>
      </c>
      <c r="B20" s="227">
        <f>C20+F20+G20</f>
        <v>618</v>
      </c>
      <c r="C20" s="227">
        <f>SUM(D20:E20)</f>
        <v>429</v>
      </c>
      <c r="D20" s="227">
        <f>D21+D23</f>
        <v>197</v>
      </c>
      <c r="E20" s="227">
        <f t="shared" ref="E20:G20" si="2">E21+E23</f>
        <v>232</v>
      </c>
      <c r="F20" s="227">
        <f t="shared" si="2"/>
        <v>96</v>
      </c>
      <c r="G20" s="227">
        <f t="shared" si="2"/>
        <v>93</v>
      </c>
    </row>
    <row r="21" spans="1:7" ht="21" customHeight="1">
      <c r="A21" s="228" t="s">
        <v>121</v>
      </c>
      <c r="B21" s="228">
        <f t="shared" ref="B21:B26" si="3">C21+F21+G21</f>
        <v>234</v>
      </c>
      <c r="C21" s="228">
        <f t="shared" ref="C21:C26" si="4">SUM(D21:E21)</f>
        <v>147</v>
      </c>
      <c r="D21" s="228">
        <v>70</v>
      </c>
      <c r="E21" s="228">
        <v>77</v>
      </c>
      <c r="F21" s="228">
        <v>42</v>
      </c>
      <c r="G21" s="228">
        <v>45</v>
      </c>
    </row>
    <row r="22" spans="1:7" ht="21" customHeight="1">
      <c r="A22" s="228" t="s">
        <v>122</v>
      </c>
      <c r="B22" s="228">
        <f t="shared" si="3"/>
        <v>3</v>
      </c>
      <c r="C22" s="228">
        <f t="shared" si="4"/>
        <v>2</v>
      </c>
      <c r="D22" s="228">
        <v>2</v>
      </c>
      <c r="E22" s="229">
        <v>0</v>
      </c>
      <c r="F22" s="229">
        <v>0</v>
      </c>
      <c r="G22" s="228">
        <v>1</v>
      </c>
    </row>
    <row r="23" spans="1:7" ht="21" customHeight="1">
      <c r="A23" s="228" t="s">
        <v>123</v>
      </c>
      <c r="B23" s="228">
        <f t="shared" si="3"/>
        <v>384</v>
      </c>
      <c r="C23" s="228">
        <f t="shared" si="4"/>
        <v>282</v>
      </c>
      <c r="D23" s="228">
        <v>127</v>
      </c>
      <c r="E23" s="228">
        <v>155</v>
      </c>
      <c r="F23" s="228">
        <v>54</v>
      </c>
      <c r="G23" s="228">
        <v>48</v>
      </c>
    </row>
    <row r="24" spans="1:7" ht="21" customHeight="1">
      <c r="A24" s="228" t="s">
        <v>124</v>
      </c>
      <c r="B24" s="228">
        <f t="shared" si="3"/>
        <v>329</v>
      </c>
      <c r="C24" s="228">
        <f t="shared" si="4"/>
        <v>237</v>
      </c>
      <c r="D24" s="228">
        <v>103</v>
      </c>
      <c r="E24" s="228">
        <v>134</v>
      </c>
      <c r="F24" s="228">
        <v>49</v>
      </c>
      <c r="G24" s="228">
        <v>43</v>
      </c>
    </row>
    <row r="25" spans="1:7" ht="24" customHeight="1">
      <c r="A25" s="230" t="s">
        <v>125</v>
      </c>
      <c r="B25" s="228">
        <f t="shared" si="3"/>
        <v>12</v>
      </c>
      <c r="C25" s="228">
        <f t="shared" si="4"/>
        <v>9</v>
      </c>
      <c r="D25" s="228">
        <v>1</v>
      </c>
      <c r="E25" s="228">
        <v>8</v>
      </c>
      <c r="F25" s="228">
        <v>3</v>
      </c>
      <c r="G25" s="229">
        <v>0</v>
      </c>
    </row>
    <row r="26" spans="1:7" ht="23.25" customHeight="1">
      <c r="A26" s="231" t="s">
        <v>126</v>
      </c>
      <c r="B26" s="231">
        <f t="shared" si="3"/>
        <v>55</v>
      </c>
      <c r="C26" s="231">
        <f t="shared" si="4"/>
        <v>45</v>
      </c>
      <c r="D26" s="231">
        <v>24</v>
      </c>
      <c r="E26" s="231">
        <v>21</v>
      </c>
      <c r="F26" s="231">
        <v>5</v>
      </c>
      <c r="G26" s="231">
        <v>5</v>
      </c>
    </row>
    <row r="27" spans="1:7" ht="38.25" customHeight="1">
      <c r="A27" s="680" t="s">
        <v>269</v>
      </c>
      <c r="B27" s="680"/>
      <c r="C27" s="680"/>
      <c r="D27" s="680"/>
      <c r="E27" s="680"/>
      <c r="F27" s="680"/>
      <c r="G27" s="680"/>
    </row>
  </sheetData>
  <mergeCells count="14">
    <mergeCell ref="A27:G27"/>
    <mergeCell ref="A1:G1"/>
    <mergeCell ref="A3:G3"/>
    <mergeCell ref="B15:G15"/>
    <mergeCell ref="B16:B18"/>
    <mergeCell ref="C16:F16"/>
    <mergeCell ref="G16:G18"/>
    <mergeCell ref="C17:E17"/>
    <mergeCell ref="F17:F18"/>
    <mergeCell ref="A14:G14"/>
    <mergeCell ref="A4:A5"/>
    <mergeCell ref="B5:F5"/>
    <mergeCell ref="A15:A19"/>
    <mergeCell ref="B19:G1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ignoredErrors>
    <ignoredError sqref="C21:C2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F27"/>
  <sheetViews>
    <sheetView showGridLines="0" view="pageBreakPreview" topLeftCell="A7" zoomScale="90" zoomScaleNormal="100" zoomScaleSheetLayoutView="90" workbookViewId="0">
      <selection activeCell="B6" sqref="B6:B7"/>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6" ht="36" customHeight="1">
      <c r="A1" s="672" t="str">
        <f>'Tab 6 i 7 '!A1:G1</f>
        <v xml:space="preserve"> I. EMERYTURY I RENTY REALIZOWANE PRZEZ KRUS</v>
      </c>
      <c r="B1" s="672"/>
      <c r="C1" s="672"/>
      <c r="D1" s="672"/>
      <c r="E1" s="672"/>
      <c r="F1" s="672"/>
    </row>
    <row r="2" spans="1:6" ht="30" customHeight="1">
      <c r="A2" s="127"/>
      <c r="B2" s="127"/>
      <c r="C2" s="127"/>
      <c r="D2" s="127"/>
      <c r="E2" s="127"/>
      <c r="F2" s="127"/>
    </row>
    <row r="3" spans="1:6" ht="36" customHeight="1">
      <c r="A3" s="695" t="s">
        <v>543</v>
      </c>
      <c r="B3" s="695"/>
      <c r="C3" s="695"/>
      <c r="D3" s="695"/>
      <c r="E3" s="695"/>
      <c r="F3" s="695"/>
    </row>
    <row r="4" spans="1:6" ht="87" customHeight="1">
      <c r="A4" s="686" t="s">
        <v>15</v>
      </c>
      <c r="B4" s="562" t="s">
        <v>135</v>
      </c>
      <c r="C4" s="562" t="s">
        <v>136</v>
      </c>
      <c r="D4" s="562" t="s">
        <v>137</v>
      </c>
      <c r="E4" s="562" t="s">
        <v>138</v>
      </c>
      <c r="F4" s="562" t="s">
        <v>139</v>
      </c>
    </row>
    <row r="5" spans="1:6" ht="14.25" customHeight="1">
      <c r="A5" s="687"/>
      <c r="B5" s="688" t="str">
        <f>'Tab 6 i 7 '!B19:G19</f>
        <v>III KWARTAŁ 2021 R.</v>
      </c>
      <c r="C5" s="689"/>
      <c r="D5" s="689"/>
      <c r="E5" s="689"/>
      <c r="F5" s="690"/>
    </row>
    <row r="6" spans="1:6" ht="21" customHeight="1">
      <c r="A6" s="227" t="s">
        <v>73</v>
      </c>
      <c r="B6" s="227">
        <f>B7+B9</f>
        <v>40</v>
      </c>
      <c r="C6" s="227">
        <f t="shared" ref="C6:F6" si="0">C7+C9</f>
        <v>32</v>
      </c>
      <c r="D6" s="227">
        <f t="shared" si="0"/>
        <v>2</v>
      </c>
      <c r="E6" s="227">
        <f t="shared" si="0"/>
        <v>29</v>
      </c>
      <c r="F6" s="227">
        <f t="shared" si="0"/>
        <v>43</v>
      </c>
    </row>
    <row r="7" spans="1:6" ht="21" customHeight="1">
      <c r="A7" s="228" t="s">
        <v>121</v>
      </c>
      <c r="B7" s="228">
        <v>28</v>
      </c>
      <c r="C7" s="228">
        <v>21</v>
      </c>
      <c r="D7" s="229">
        <v>0</v>
      </c>
      <c r="E7" s="228">
        <v>26</v>
      </c>
      <c r="F7" s="228">
        <v>23</v>
      </c>
    </row>
    <row r="8" spans="1:6" ht="21" customHeight="1">
      <c r="A8" s="228" t="s">
        <v>122</v>
      </c>
      <c r="B8" s="229">
        <v>0</v>
      </c>
      <c r="C8" s="229">
        <v>0</v>
      </c>
      <c r="D8" s="229">
        <v>0</v>
      </c>
      <c r="E8" s="229">
        <v>0</v>
      </c>
      <c r="F8" s="229">
        <v>0</v>
      </c>
    </row>
    <row r="9" spans="1:6" ht="21" customHeight="1">
      <c r="A9" s="228" t="s">
        <v>123</v>
      </c>
      <c r="B9" s="228">
        <f>B10+B12</f>
        <v>12</v>
      </c>
      <c r="C9" s="228">
        <f t="shared" ref="C9:F9" si="1">C10+C12</f>
        <v>11</v>
      </c>
      <c r="D9" s="229">
        <f t="shared" si="1"/>
        <v>2</v>
      </c>
      <c r="E9" s="228">
        <f t="shared" si="1"/>
        <v>3</v>
      </c>
      <c r="F9" s="228">
        <f t="shared" si="1"/>
        <v>20</v>
      </c>
    </row>
    <row r="10" spans="1:6" ht="21" customHeight="1">
      <c r="A10" s="228" t="s">
        <v>124</v>
      </c>
      <c r="B10" s="228">
        <v>9</v>
      </c>
      <c r="C10" s="228">
        <v>9</v>
      </c>
      <c r="D10" s="229">
        <v>2</v>
      </c>
      <c r="E10" s="228">
        <v>3</v>
      </c>
      <c r="F10" s="228">
        <v>15</v>
      </c>
    </row>
    <row r="11" spans="1:6" ht="27" customHeight="1">
      <c r="A11" s="230" t="s">
        <v>125</v>
      </c>
      <c r="B11" s="247">
        <v>0</v>
      </c>
      <c r="C11" s="228">
        <v>1</v>
      </c>
      <c r="D11" s="247">
        <v>0</v>
      </c>
      <c r="E11" s="229">
        <v>0</v>
      </c>
      <c r="F11" s="228">
        <v>1</v>
      </c>
    </row>
    <row r="12" spans="1:6" ht="21" customHeight="1">
      <c r="A12" s="231" t="s">
        <v>126</v>
      </c>
      <c r="B12" s="231">
        <v>3</v>
      </c>
      <c r="C12" s="231">
        <v>2</v>
      </c>
      <c r="D12" s="236">
        <v>0</v>
      </c>
      <c r="E12" s="236">
        <v>0</v>
      </c>
      <c r="F12" s="231">
        <v>5</v>
      </c>
    </row>
    <row r="13" spans="1:6" ht="42" customHeight="1"/>
    <row r="14" spans="1:6" ht="45" customHeight="1">
      <c r="A14" s="695" t="s">
        <v>544</v>
      </c>
      <c r="B14" s="695"/>
      <c r="C14" s="695"/>
      <c r="D14" s="695"/>
      <c r="E14" s="695"/>
      <c r="F14" s="695"/>
    </row>
    <row r="15" spans="1:6" ht="24" customHeight="1">
      <c r="A15" s="686" t="s">
        <v>15</v>
      </c>
      <c r="B15" s="684" t="s">
        <v>129</v>
      </c>
      <c r="C15" s="684"/>
      <c r="D15" s="684"/>
      <c r="E15" s="684"/>
      <c r="F15" s="684"/>
    </row>
    <row r="16" spans="1:6" ht="24" customHeight="1">
      <c r="A16" s="691"/>
      <c r="B16" s="684" t="s">
        <v>131</v>
      </c>
      <c r="C16" s="684" t="s">
        <v>77</v>
      </c>
      <c r="D16" s="684"/>
      <c r="E16" s="684"/>
      <c r="F16" s="684" t="s">
        <v>140</v>
      </c>
    </row>
    <row r="17" spans="1:6" ht="24" customHeight="1">
      <c r="A17" s="691"/>
      <c r="B17" s="684"/>
      <c r="C17" s="684" t="s">
        <v>141</v>
      </c>
      <c r="D17" s="684"/>
      <c r="E17" s="684"/>
      <c r="F17" s="684"/>
    </row>
    <row r="18" spans="1:6" ht="56.25">
      <c r="A18" s="691"/>
      <c r="B18" s="684"/>
      <c r="C18" s="562" t="s">
        <v>119</v>
      </c>
      <c r="D18" s="562" t="s">
        <v>487</v>
      </c>
      <c r="E18" s="562" t="s">
        <v>143</v>
      </c>
      <c r="F18" s="684"/>
    </row>
    <row r="19" spans="1:6">
      <c r="A19" s="687"/>
      <c r="B19" s="688" t="str">
        <f>B5</f>
        <v>III KWARTAŁ 2021 R.</v>
      </c>
      <c r="C19" s="689"/>
      <c r="D19" s="689"/>
      <c r="E19" s="689"/>
      <c r="F19" s="690"/>
    </row>
    <row r="20" spans="1:6" ht="21" customHeight="1">
      <c r="A20" s="227" t="s">
        <v>73</v>
      </c>
      <c r="B20" s="227">
        <f>C20+F20</f>
        <v>28</v>
      </c>
      <c r="C20" s="227">
        <f>SUM(D20:E20)</f>
        <v>21</v>
      </c>
      <c r="D20" s="227">
        <f>D21+D23</f>
        <v>12</v>
      </c>
      <c r="E20" s="227">
        <f t="shared" ref="E20:F20" si="2">E21+E23</f>
        <v>9</v>
      </c>
      <c r="F20" s="227">
        <f t="shared" si="2"/>
        <v>7</v>
      </c>
    </row>
    <row r="21" spans="1:6" ht="21" customHeight="1">
      <c r="A21" s="228" t="s">
        <v>121</v>
      </c>
      <c r="B21" s="228">
        <f t="shared" ref="B21:B26" si="3">C21+F21</f>
        <v>25</v>
      </c>
      <c r="C21" s="228">
        <f t="shared" ref="C21:C26" si="4">SUM(D21:E21)</f>
        <v>18</v>
      </c>
      <c r="D21" s="228">
        <v>10</v>
      </c>
      <c r="E21" s="228">
        <v>8</v>
      </c>
      <c r="F21" s="228">
        <v>7</v>
      </c>
    </row>
    <row r="22" spans="1:6" ht="21" customHeight="1">
      <c r="A22" s="228" t="s">
        <v>122</v>
      </c>
      <c r="B22" s="229">
        <f t="shared" si="3"/>
        <v>0</v>
      </c>
      <c r="C22" s="229">
        <f t="shared" si="4"/>
        <v>0</v>
      </c>
      <c r="D22" s="229">
        <v>0</v>
      </c>
      <c r="E22" s="229">
        <v>0</v>
      </c>
      <c r="F22" s="229">
        <v>0</v>
      </c>
    </row>
    <row r="23" spans="1:6" ht="21" customHeight="1">
      <c r="A23" s="228" t="s">
        <v>123</v>
      </c>
      <c r="B23" s="228">
        <f t="shared" si="3"/>
        <v>3</v>
      </c>
      <c r="C23" s="228">
        <f t="shared" si="4"/>
        <v>3</v>
      </c>
      <c r="D23" s="228">
        <v>2</v>
      </c>
      <c r="E23" s="228">
        <v>1</v>
      </c>
      <c r="F23" s="229">
        <v>0</v>
      </c>
    </row>
    <row r="24" spans="1:6" ht="21" customHeight="1">
      <c r="A24" s="228" t="s">
        <v>124</v>
      </c>
      <c r="B24" s="228">
        <f t="shared" si="3"/>
        <v>3</v>
      </c>
      <c r="C24" s="228">
        <f t="shared" si="4"/>
        <v>3</v>
      </c>
      <c r="D24" s="228">
        <v>2</v>
      </c>
      <c r="E24" s="228">
        <v>1</v>
      </c>
      <c r="F24" s="229">
        <v>0</v>
      </c>
    </row>
    <row r="25" spans="1:6" ht="31.5" customHeight="1">
      <c r="A25" s="230" t="s">
        <v>125</v>
      </c>
      <c r="B25" s="229">
        <f t="shared" si="3"/>
        <v>0</v>
      </c>
      <c r="C25" s="229">
        <f t="shared" si="4"/>
        <v>0</v>
      </c>
      <c r="D25" s="229">
        <v>0</v>
      </c>
      <c r="E25" s="229">
        <v>0</v>
      </c>
      <c r="F25" s="229">
        <v>0</v>
      </c>
    </row>
    <row r="26" spans="1:6" ht="21" customHeight="1">
      <c r="A26" s="231" t="s">
        <v>126</v>
      </c>
      <c r="B26" s="236">
        <f t="shared" si="3"/>
        <v>0</v>
      </c>
      <c r="C26" s="236">
        <f t="shared" si="4"/>
        <v>0</v>
      </c>
      <c r="D26" s="236">
        <v>0</v>
      </c>
      <c r="E26" s="236">
        <v>0</v>
      </c>
      <c r="F26" s="236">
        <v>0</v>
      </c>
    </row>
    <row r="27" spans="1:6" ht="35.25" customHeight="1">
      <c r="A27" s="680" t="s">
        <v>269</v>
      </c>
      <c r="B27" s="680"/>
      <c r="C27" s="680"/>
      <c r="D27" s="680"/>
      <c r="E27" s="680"/>
      <c r="F27" s="680"/>
    </row>
  </sheetData>
  <mergeCells count="13">
    <mergeCell ref="A27:F27"/>
    <mergeCell ref="A1:F1"/>
    <mergeCell ref="A3:F3"/>
    <mergeCell ref="A14:F14"/>
    <mergeCell ref="B15:F15"/>
    <mergeCell ref="B16:B18"/>
    <mergeCell ref="C16:E16"/>
    <mergeCell ref="F16:F18"/>
    <mergeCell ref="C17:E17"/>
    <mergeCell ref="A4:A5"/>
    <mergeCell ref="B5:F5"/>
    <mergeCell ref="A15:A19"/>
    <mergeCell ref="B19:F19"/>
  </mergeCell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 &amp;P -</oddFooter>
  </headerFooter>
  <ignoredErrors>
    <ignoredError sqref="C21:C2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4 Y A E U z w Q F S K m A A A A + Q A A A B I A H A B D b 2 5 m a W c v U G F j a 2 F n Z S 5 4 b W w g o h g A K K A U A A A A A A A A A A A A A A A A A A A A A A A A A A A A h Y + 9 D o I w G E V f h X S n f 0 S j 5 q M M r p C Q m B j X p l R o h E K g W N 7 N w U f y F S R R 1 M 3 x n p z h 3 M f t D s n U 1 M F V 9 4 N p b Y w Y p i j Q V r W F s W W M R n c O N y g R k E t 1 k a U O Z t k O u 2 k o Y l Q 5 1 + 0 I 8 d 5 j H + G 2 L w m n l J F T l h 5 U p R u J P r L 5 L 4 f G D k 5 a p Z G A 4 y t G c L x m e M W 2 H L O I M i A L h 8 z Y r 8 P n Z E y B / E D Y j 7 U b e y 2 6 O s x T I M s E 8 r 4 h n l B L A w Q U A A I A C A D h g A R 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4 Y A E U y i K R 7 g O A A A A E Q A A A B M A H A B G b 3 J t d W x h c y 9 T Z W N 0 a W 9 u M S 5 t I K I Y A C i g F A A A A A A A A A A A A A A A A A A A A A A A A A A A A C t O T S 7 J z M 9 T C I b Q h t Y A U E s B A i 0 A F A A C A A g A 4 Y A E U z w Q F S K m A A A A + Q A A A B I A A A A A A A A A A A A A A A A A A A A A A E N v b m Z p Z y 9 Q Y W N r Y W d l L n h t b F B L A Q I t A B Q A A g A I A O G A B F M P y u m r p A A A A O k A A A A T A A A A A A A A A A A A A A A A A P I A A A B b Q 2 9 u d G V u d F 9 U e X B l c 1 0 u e G 1 s U E s B A i 0 A F A A C A A g A 4 Y A E U 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L H F O D U u J V G q b p q N K 3 r p u 0 A A A A A A g A A A A A A A 2 Y A A M A A A A A Q A A A A n d D f J q F V B 1 e S T H o Q S X i 6 t Q A A A A A E g A A A o A A A A B A A A A C t y 6 f 6 L D o 7 C Y 4 / h T 7 s D 1 3 M U A A A A M 0 j M 4 L c 2 v d H I v g Q I q w Z 4 Z r / K V m D i u D z B 6 l y 3 G D q a Q F S W N s c B y f u B t Q s Q v c S P 1 o G Q z B p N 7 a 3 C c O 6 R i H z F D U t A h T X M q f 3 Y m v a R Q k j o d G j W w g W F A A A A I u p U H N I x L t p / D H z 0 T 3 K q w Y + z V s b < / D a t a M a s h u p > 
</file>

<file path=customXml/itemProps1.xml><?xml version="1.0" encoding="utf-8"?>
<ds:datastoreItem xmlns:ds="http://schemas.openxmlformats.org/officeDocument/2006/customXml" ds:itemID="{AC81E9A1-D194-425B-9E4C-54B3293F82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32</vt:i4>
      </vt:variant>
      <vt:variant>
        <vt:lpstr>Nazwane zakresy</vt:lpstr>
      </vt:variant>
      <vt:variant>
        <vt:i4>20</vt:i4>
      </vt:variant>
    </vt:vector>
  </HeadingPairs>
  <TitlesOfParts>
    <vt:vector size="52" baseType="lpstr">
      <vt:lpstr>Strona tytułowa</vt:lpstr>
      <vt:lpstr>Spis treści</vt:lpstr>
      <vt:lpstr>Uwagi wstępne</vt:lpstr>
      <vt:lpstr>Objaśnienia i skróty</vt:lpstr>
      <vt:lpstr>Tab 1</vt:lpstr>
      <vt:lpstr>Tab 2 i 3</vt:lpstr>
      <vt:lpstr>Tab 4 i 5</vt:lpstr>
      <vt:lpstr>Tab 6 i 7 </vt:lpstr>
      <vt:lpstr>Tab 8 i 9</vt:lpstr>
      <vt:lpstr>Tab 10</vt:lpstr>
      <vt:lpstr>Tab 1 (11)</vt:lpstr>
      <vt:lpstr>Tab 2 (12) i wykres 1</vt:lpstr>
      <vt:lpstr>Tab 3 (13) i wykres 2</vt:lpstr>
      <vt:lpstr>Tab 4 (14)</vt:lpstr>
      <vt:lpstr>Tab 5 (15)</vt:lpstr>
      <vt:lpstr>Wykres 3</vt:lpstr>
      <vt:lpstr>Tab 6 (16)</vt:lpstr>
      <vt:lpstr>Tab 7 (17)</vt:lpstr>
      <vt:lpstr>Tab 8 (18)</vt:lpstr>
      <vt:lpstr>Tab 9 (19) i 10 (20)</vt:lpstr>
      <vt:lpstr>Tab 11 (21) i 12 (22)</vt:lpstr>
      <vt:lpstr>Tab 1 (23)</vt:lpstr>
      <vt:lpstr>Tab 1 (24) i 2 (25)</vt:lpstr>
      <vt:lpstr>Wykres 4</vt:lpstr>
      <vt:lpstr>Tab 3 (26) i 4 (27)</vt:lpstr>
      <vt:lpstr>Wykres 5</vt:lpstr>
      <vt:lpstr>Tab 1 (28)</vt:lpstr>
      <vt:lpstr>Tab 2 (29) i 3 (30)</vt:lpstr>
      <vt:lpstr>Tab 4 (31)</vt:lpstr>
      <vt:lpstr>Tab 5 (32) i 6 (33)</vt:lpstr>
      <vt:lpstr>Tab 7 (34) i 8 (35)</vt:lpstr>
      <vt:lpstr>Tab 1 (36) i 2 (37)</vt:lpstr>
      <vt:lpstr>'Objaśnienia i skróty'!Obszar_wydruku</vt:lpstr>
      <vt:lpstr>'Spis treści'!Obszar_wydruku</vt:lpstr>
      <vt:lpstr>'Strona tytułowa'!Obszar_wydruku</vt:lpstr>
      <vt:lpstr>'Tab 1 (11)'!Obszar_wydruku</vt:lpstr>
      <vt:lpstr>'Tab 1 (23)'!Obszar_wydruku</vt:lpstr>
      <vt:lpstr>'Tab 1 (24) i 2 (25)'!Obszar_wydruku</vt:lpstr>
      <vt:lpstr>'Tab 1 (28)'!Obszar_wydruku</vt:lpstr>
      <vt:lpstr>'Tab 11 (21) i 12 (22)'!Obszar_wydruku</vt:lpstr>
      <vt:lpstr>'Tab 2 (12) i wykres 1'!Obszar_wydruku</vt:lpstr>
      <vt:lpstr>'Tab 2 (29) i 3 (30)'!Obszar_wydruku</vt:lpstr>
      <vt:lpstr>'Tab 3 (13) i wykres 2'!Obszar_wydruku</vt:lpstr>
      <vt:lpstr>'Tab 3 (26) i 4 (27)'!Obszar_wydruku</vt:lpstr>
      <vt:lpstr>'Tab 4 (14)'!Obszar_wydruku</vt:lpstr>
      <vt:lpstr>'Tab 5 (15)'!Obszar_wydruku</vt:lpstr>
      <vt:lpstr>'Tab 7 (17)'!Obszar_wydruku</vt:lpstr>
      <vt:lpstr>'Tab 8 (18)'!Obszar_wydruku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2023-05-26T09:42:41Z</dcterms:modified>
</cp:coreProperties>
</file>