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95" yWindow="0" windowWidth="12525" windowHeight="1221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Arkusz13!$A$1:$E$129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P371" i="1" l="1"/>
  <c r="P361" i="1"/>
  <c r="P370" i="1"/>
  <c r="P364" i="1"/>
  <c r="S362" i="1" l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61" i="1"/>
  <c r="P362" i="1"/>
  <c r="P363" i="1"/>
  <c r="P365" i="1"/>
  <c r="P366" i="1"/>
  <c r="P367" i="1"/>
  <c r="P368" i="1"/>
  <c r="P369" i="1"/>
  <c r="P372" i="1"/>
  <c r="P373" i="1"/>
  <c r="P374" i="1"/>
  <c r="P375" i="1"/>
  <c r="P376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61" i="1"/>
  <c r="N362" i="1"/>
  <c r="T362" i="1" s="1"/>
  <c r="N363" i="1"/>
  <c r="N364" i="1"/>
  <c r="T364" i="1" s="1"/>
  <c r="N365" i="1"/>
  <c r="T365" i="1" s="1"/>
  <c r="U365" i="1" s="1"/>
  <c r="N366" i="1"/>
  <c r="N367" i="1"/>
  <c r="T367" i="1" s="1"/>
  <c r="N368" i="1"/>
  <c r="N369" i="1"/>
  <c r="T369" i="1" s="1"/>
  <c r="U369" i="1" s="1"/>
  <c r="N370" i="1"/>
  <c r="T370" i="1" s="1"/>
  <c r="N371" i="1"/>
  <c r="N372" i="1"/>
  <c r="N373" i="1"/>
  <c r="T373" i="1" s="1"/>
  <c r="U373" i="1" s="1"/>
  <c r="N374" i="1"/>
  <c r="N375" i="1"/>
  <c r="N376" i="1"/>
  <c r="N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T375" i="1" l="1"/>
  <c r="T376" i="1"/>
  <c r="T372" i="1"/>
  <c r="U372" i="1" s="1"/>
  <c r="T368" i="1"/>
  <c r="U368" i="1" s="1"/>
  <c r="T374" i="1"/>
  <c r="U374" i="1" s="1"/>
  <c r="T366" i="1"/>
  <c r="T371" i="1"/>
  <c r="U371" i="1" s="1"/>
  <c r="U362" i="1"/>
  <c r="U370" i="1"/>
  <c r="U366" i="1"/>
  <c r="T361" i="1"/>
  <c r="U364" i="1"/>
  <c r="U367" i="1"/>
  <c r="T363" i="1"/>
  <c r="U363" i="1" s="1"/>
  <c r="U376" i="1"/>
  <c r="U375" i="1"/>
  <c r="J227" i="1"/>
  <c r="V228" i="1" l="1"/>
  <c r="S228" i="1"/>
  <c r="P228" i="1"/>
  <c r="M228" i="1"/>
  <c r="J228" i="1"/>
  <c r="K423" i="1" l="1"/>
  <c r="H423" i="1"/>
  <c r="O25" i="1"/>
  <c r="I23" i="1" l="1"/>
  <c r="O22" i="1"/>
  <c r="T139" i="1" l="1"/>
  <c r="T140" i="1"/>
  <c r="T141" i="1"/>
  <c r="T142" i="1"/>
  <c r="T143" i="1"/>
  <c r="T138" i="1"/>
  <c r="R139" i="1"/>
  <c r="R140" i="1"/>
  <c r="R141" i="1"/>
  <c r="R142" i="1"/>
  <c r="R143" i="1"/>
  <c r="R138" i="1"/>
  <c r="P139" i="1"/>
  <c r="P140" i="1"/>
  <c r="P141" i="1"/>
  <c r="P142" i="1"/>
  <c r="P143" i="1"/>
  <c r="P138" i="1"/>
  <c r="M139" i="1"/>
  <c r="M140" i="1"/>
  <c r="M141" i="1"/>
  <c r="M142" i="1"/>
  <c r="M143" i="1"/>
  <c r="M138" i="1"/>
  <c r="H139" i="1"/>
  <c r="H140" i="1"/>
  <c r="H141" i="1"/>
  <c r="H142" i="1"/>
  <c r="H143" i="1"/>
  <c r="F139" i="1"/>
  <c r="F140" i="1"/>
  <c r="F141" i="1"/>
  <c r="F142" i="1"/>
  <c r="F143" i="1"/>
  <c r="D139" i="1"/>
  <c r="D140" i="1"/>
  <c r="D141" i="1"/>
  <c r="D142" i="1"/>
  <c r="D143" i="1"/>
  <c r="A139" i="1"/>
  <c r="A140" i="1"/>
  <c r="A141" i="1"/>
  <c r="A142" i="1"/>
  <c r="A143" i="1"/>
  <c r="R144" i="1" l="1"/>
  <c r="T144" i="1"/>
  <c r="P144" i="1"/>
  <c r="G447" i="1"/>
  <c r="G438" i="1"/>
  <c r="M301" i="1"/>
  <c r="L359" i="1"/>
  <c r="M267" i="1"/>
  <c r="G160" i="1"/>
  <c r="G19" i="1"/>
  <c r="G172" i="1"/>
  <c r="M135" i="1"/>
  <c r="A135" i="1"/>
  <c r="G51" i="1"/>
  <c r="E9" i="1"/>
  <c r="P451" i="1"/>
  <c r="M451" i="1"/>
  <c r="J451" i="1"/>
  <c r="G451" i="1"/>
  <c r="P450" i="1"/>
  <c r="M450" i="1"/>
  <c r="J450" i="1"/>
  <c r="G450" i="1"/>
  <c r="P449" i="1"/>
  <c r="P452" i="1" s="1"/>
  <c r="M449" i="1"/>
  <c r="M452" i="1" s="1"/>
  <c r="J449" i="1"/>
  <c r="J452" i="1" s="1"/>
  <c r="G449" i="1"/>
  <c r="G452" i="1" s="1"/>
  <c r="P442" i="1"/>
  <c r="M442" i="1"/>
  <c r="J442" i="1"/>
  <c r="G442" i="1"/>
  <c r="J441" i="1"/>
  <c r="M441" i="1"/>
  <c r="P441" i="1"/>
  <c r="G441" i="1"/>
  <c r="P440" i="1"/>
  <c r="M440" i="1"/>
  <c r="M443" i="1" s="1"/>
  <c r="J440" i="1"/>
  <c r="G440" i="1"/>
  <c r="Q404" i="1"/>
  <c r="N404" i="1"/>
  <c r="L404" i="1"/>
  <c r="L361" i="1"/>
  <c r="Q332" i="1"/>
  <c r="O332" i="1"/>
  <c r="Q331" i="1"/>
  <c r="O331" i="1"/>
  <c r="Q330" i="1"/>
  <c r="O330" i="1"/>
  <c r="Q329" i="1"/>
  <c r="O329" i="1"/>
  <c r="Q305" i="1"/>
  <c r="O305" i="1"/>
  <c r="M305" i="1"/>
  <c r="K305" i="1"/>
  <c r="Q304" i="1"/>
  <c r="O304" i="1"/>
  <c r="M304" i="1"/>
  <c r="K304" i="1"/>
  <c r="Q303" i="1"/>
  <c r="O303" i="1"/>
  <c r="M303" i="1"/>
  <c r="M306" i="1" s="1"/>
  <c r="K303" i="1"/>
  <c r="Q271" i="1"/>
  <c r="O271" i="1"/>
  <c r="M271" i="1"/>
  <c r="K271" i="1"/>
  <c r="Q270" i="1"/>
  <c r="O270" i="1"/>
  <c r="M270" i="1"/>
  <c r="K270" i="1"/>
  <c r="Q269" i="1"/>
  <c r="O269" i="1"/>
  <c r="M269" i="1"/>
  <c r="K269" i="1"/>
  <c r="Q296" i="1"/>
  <c r="O296" i="1"/>
  <c r="Q295" i="1"/>
  <c r="O295" i="1"/>
  <c r="Q294" i="1"/>
  <c r="O294" i="1"/>
  <c r="Q293" i="1"/>
  <c r="O293" i="1"/>
  <c r="V227" i="1"/>
  <c r="S227" i="1"/>
  <c r="P227" i="1"/>
  <c r="M227" i="1"/>
  <c r="V226" i="1"/>
  <c r="S226" i="1"/>
  <c r="P226" i="1"/>
  <c r="M226" i="1"/>
  <c r="J226" i="1"/>
  <c r="V225" i="1"/>
  <c r="S225" i="1"/>
  <c r="P225" i="1"/>
  <c r="M225" i="1"/>
  <c r="J225" i="1"/>
  <c r="V224" i="1"/>
  <c r="S224" i="1"/>
  <c r="P224" i="1"/>
  <c r="M224" i="1"/>
  <c r="J224" i="1"/>
  <c r="V223" i="1"/>
  <c r="S223" i="1"/>
  <c r="P223" i="1"/>
  <c r="M223" i="1"/>
  <c r="J223" i="1"/>
  <c r="S175" i="1"/>
  <c r="S176" i="1"/>
  <c r="S177" i="1"/>
  <c r="S178" i="1"/>
  <c r="S179" i="1"/>
  <c r="S174" i="1"/>
  <c r="P175" i="1"/>
  <c r="P176" i="1"/>
  <c r="P177" i="1"/>
  <c r="P178" i="1"/>
  <c r="P179" i="1"/>
  <c r="P174" i="1"/>
  <c r="M175" i="1"/>
  <c r="M176" i="1"/>
  <c r="M177" i="1"/>
  <c r="M178" i="1"/>
  <c r="M179" i="1"/>
  <c r="M174" i="1"/>
  <c r="J175" i="1"/>
  <c r="J176" i="1"/>
  <c r="J177" i="1"/>
  <c r="J178" i="1"/>
  <c r="J179" i="1"/>
  <c r="J174" i="1"/>
  <c r="G175" i="1"/>
  <c r="G176" i="1"/>
  <c r="G177" i="1"/>
  <c r="G178" i="1"/>
  <c r="G179" i="1"/>
  <c r="G174" i="1"/>
  <c r="C175" i="1"/>
  <c r="C176" i="1"/>
  <c r="C177" i="1"/>
  <c r="C178" i="1"/>
  <c r="C179" i="1"/>
  <c r="C174" i="1"/>
  <c r="S163" i="1"/>
  <c r="S164" i="1"/>
  <c r="S165" i="1"/>
  <c r="S166" i="1"/>
  <c r="S167" i="1"/>
  <c r="S162" i="1"/>
  <c r="P163" i="1"/>
  <c r="P164" i="1"/>
  <c r="P165" i="1"/>
  <c r="P166" i="1"/>
  <c r="P167" i="1"/>
  <c r="P162" i="1"/>
  <c r="M163" i="1"/>
  <c r="M164" i="1"/>
  <c r="M165" i="1"/>
  <c r="M166" i="1"/>
  <c r="M167" i="1"/>
  <c r="M162" i="1"/>
  <c r="J163" i="1"/>
  <c r="J164" i="1"/>
  <c r="J165" i="1"/>
  <c r="J166" i="1"/>
  <c r="J167" i="1"/>
  <c r="J162" i="1"/>
  <c r="G163" i="1"/>
  <c r="G164" i="1"/>
  <c r="G165" i="1"/>
  <c r="G166" i="1"/>
  <c r="G167" i="1"/>
  <c r="G162" i="1"/>
  <c r="C163" i="1"/>
  <c r="C164" i="1"/>
  <c r="C165" i="1"/>
  <c r="C166" i="1"/>
  <c r="C167" i="1"/>
  <c r="C162" i="1"/>
  <c r="H138" i="1"/>
  <c r="F138" i="1"/>
  <c r="D138" i="1"/>
  <c r="A138" i="1"/>
  <c r="Q55" i="1"/>
  <c r="Q56" i="1"/>
  <c r="Q57" i="1"/>
  <c r="Q58" i="1"/>
  <c r="Q59" i="1"/>
  <c r="Q54" i="1"/>
  <c r="O55" i="1"/>
  <c r="O56" i="1"/>
  <c r="O57" i="1"/>
  <c r="O58" i="1"/>
  <c r="O59" i="1"/>
  <c r="O54" i="1"/>
  <c r="M55" i="1"/>
  <c r="M56" i="1"/>
  <c r="M57" i="1"/>
  <c r="M58" i="1"/>
  <c r="M59" i="1"/>
  <c r="M54" i="1"/>
  <c r="K55" i="1"/>
  <c r="K56" i="1"/>
  <c r="K57" i="1"/>
  <c r="K58" i="1"/>
  <c r="K59" i="1"/>
  <c r="K54" i="1"/>
  <c r="I55" i="1"/>
  <c r="U55" i="1" s="1"/>
  <c r="I56" i="1"/>
  <c r="U56" i="1" s="1"/>
  <c r="I57" i="1"/>
  <c r="U57" i="1" s="1"/>
  <c r="I58" i="1"/>
  <c r="U58" i="1" s="1"/>
  <c r="I59" i="1"/>
  <c r="U59" i="1" s="1"/>
  <c r="I54" i="1"/>
  <c r="U54" i="1" s="1"/>
  <c r="G54" i="1"/>
  <c r="G55" i="1"/>
  <c r="G56" i="1"/>
  <c r="G57" i="1"/>
  <c r="G58" i="1"/>
  <c r="G59" i="1"/>
  <c r="C55" i="1"/>
  <c r="C56" i="1"/>
  <c r="C57" i="1"/>
  <c r="C58" i="1"/>
  <c r="C59" i="1"/>
  <c r="C54" i="1"/>
  <c r="Q23" i="1"/>
  <c r="Q24" i="1"/>
  <c r="Q25" i="1"/>
  <c r="Q26" i="1"/>
  <c r="Q27" i="1"/>
  <c r="Q22" i="1"/>
  <c r="O23" i="1"/>
  <c r="O24" i="1"/>
  <c r="O26" i="1"/>
  <c r="O27" i="1"/>
  <c r="M23" i="1"/>
  <c r="M24" i="1"/>
  <c r="M25" i="1"/>
  <c r="M26" i="1"/>
  <c r="M27" i="1"/>
  <c r="M22" i="1"/>
  <c r="K23" i="1"/>
  <c r="K24" i="1"/>
  <c r="K25" i="1"/>
  <c r="K26" i="1"/>
  <c r="K27" i="1"/>
  <c r="K22" i="1"/>
  <c r="C23" i="1"/>
  <c r="C24" i="1"/>
  <c r="C25" i="1"/>
  <c r="C26" i="1"/>
  <c r="C27" i="1"/>
  <c r="I24" i="1"/>
  <c r="I25" i="1"/>
  <c r="I26" i="1"/>
  <c r="I27" i="1"/>
  <c r="I22" i="1"/>
  <c r="G23" i="1"/>
  <c r="G24" i="1"/>
  <c r="G25" i="1"/>
  <c r="G26" i="1"/>
  <c r="G27" i="1"/>
  <c r="G22" i="1"/>
  <c r="S22" i="1" s="1"/>
  <c r="C22" i="1"/>
  <c r="K306" i="1" l="1"/>
  <c r="Q306" i="1"/>
  <c r="J229" i="1"/>
  <c r="V229" i="1"/>
  <c r="S229" i="1"/>
  <c r="U361" i="1"/>
  <c r="P229" i="1"/>
  <c r="M229" i="1"/>
  <c r="S24" i="1"/>
  <c r="O306" i="1"/>
  <c r="G443" i="1"/>
  <c r="J443" i="1"/>
  <c r="Q333" i="1"/>
  <c r="S57" i="1"/>
  <c r="S27" i="1"/>
  <c r="S23" i="1"/>
  <c r="U25" i="1"/>
  <c r="S180" i="1"/>
  <c r="U26" i="1"/>
  <c r="P443" i="1"/>
  <c r="S54" i="1"/>
  <c r="S56" i="1"/>
  <c r="G168" i="1"/>
  <c r="M168" i="1"/>
  <c r="S168" i="1"/>
  <c r="F144" i="1"/>
  <c r="S58" i="1"/>
  <c r="S59" i="1"/>
  <c r="S25" i="1"/>
  <c r="U27" i="1"/>
  <c r="U23" i="1"/>
  <c r="S26" i="1"/>
  <c r="U22" i="1"/>
  <c r="O333" i="1"/>
  <c r="J180" i="1"/>
  <c r="P180" i="1"/>
  <c r="G180" i="1"/>
  <c r="M180" i="1"/>
  <c r="P168" i="1"/>
  <c r="J168" i="1"/>
  <c r="D144" i="1"/>
  <c r="H144" i="1"/>
  <c r="S55" i="1"/>
  <c r="U24" i="1"/>
  <c r="S377" i="1"/>
  <c r="R377" i="1"/>
  <c r="Q377" i="1"/>
  <c r="P377" i="1"/>
  <c r="O377" i="1"/>
  <c r="N377" i="1"/>
  <c r="L377" i="1"/>
  <c r="Q297" i="1"/>
  <c r="O297" i="1"/>
  <c r="Q272" i="1"/>
  <c r="O272" i="1"/>
  <c r="M272" i="1"/>
  <c r="K272" i="1"/>
  <c r="Q60" i="1"/>
  <c r="O60" i="1"/>
  <c r="M60" i="1"/>
  <c r="K60" i="1"/>
  <c r="I60" i="1"/>
  <c r="G60" i="1"/>
  <c r="Q28" i="1"/>
  <c r="O28" i="1"/>
  <c r="M28" i="1"/>
  <c r="K28" i="1"/>
  <c r="I28" i="1"/>
  <c r="G28" i="1"/>
  <c r="T377" i="1" l="1"/>
  <c r="U377" i="1"/>
  <c r="S28" i="1"/>
  <c r="U28" i="1"/>
  <c r="S60" i="1"/>
  <c r="U60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6-05-01', '2016-05-31' "/>
  </connection>
  <connection id="2" keepAlive="1" name="SP_Meldunek_sekcja_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6-05-01', '2016-05-31' "/>
  </connection>
  <connection id="3" keepAlive="1" name="SP_Meldunek_sekcja_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6-05-01', '2016-05-31' "/>
  </connection>
  <connection id="4" keepAlive="1" name="SP_Meldunek_sekcja_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6-05-01', '2016-05-31' "/>
  </connection>
  <connection id="5" keepAlive="1" name="SP_Meldunek_sekcja_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6-05-01', '2016-05-31' "/>
  </connection>
  <connection id="6" keepAlive="1" name="SP_Meldunek_sekcja_I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6-05-01', '2016-05-31' "/>
  </connection>
  <connection id="7" keepAlive="1" name="SP_Meldunek_sekcja_I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6-05-01', '2016-05-31' "/>
  </connection>
  <connection id="8" keepAlive="1" name="SP_Meldunek_sekcja_IV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6-05-01', '2016-05-31' "/>
  </connection>
  <connection id="9" keepAlive="1" name="SP_Meldunek_sekcja_IX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6-05-01', '2016-05-31' "/>
  </connection>
  <connection id="10" keepAlive="1" name="SP_Meldunek_sekcja_IX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6-05-01', '2016-05-31' "/>
  </connection>
  <connection id="11" keepAlive="1" name="SP_Meldunek_sekcja_V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6-05-01', '2016-05-31' "/>
  </connection>
  <connection id="12" keepAlive="1" name="SP_Meldunek_sekcja_V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6-05-01', '2016-05-31' "/>
  </connection>
  <connection id="13" keepAlive="1" name="SP_Meldunek_sekcja_V_tab_3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6-05-01', '2016-05-31' "/>
  </connection>
  <connection id="14" keepAlive="1" name="SP_Meldunek_sekcja_V_tab_4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6-05-01', '2016-05-31' "/>
  </connection>
  <connection id="15" keepAlive="1" name="SP_Meldunek_sekcja_V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6-05-01', '2016-05-31' "/>
  </connection>
  <connection id="16" keepAlive="1" name="SP_Meldunek_sekcja_V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6-05-01', '2016-05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6-05-01', '2016-05-31' "/>
  </connection>
</connections>
</file>

<file path=xl/sharedStrings.xml><?xml version="1.0" encoding="utf-8"?>
<sst xmlns="http://schemas.openxmlformats.org/spreadsheetml/2006/main" count="954" uniqueCount="172">
  <si>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</si>
  <si>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</si>
  <si>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</si>
  <si>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</si>
  <si>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</si>
  <si>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</si>
  <si>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</si>
  <si>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</si>
  <si>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</si>
  <si>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</si>
  <si>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</si>
  <si>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</si>
  <si>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</si>
  <si>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</si>
  <si>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</si>
  <si>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</si>
  <si>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</si>
  <si>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</si>
  <si>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</si>
  <si>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</si>
  <si>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</si>
  <si>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</si>
  <si>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</si>
  <si>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</si>
  <si>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</si>
  <si>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</si>
  <si>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</si>
  <si>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</si>
  <si>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</si>
  <si>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</si>
  <si>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</si>
  <si>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</si>
  <si>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</si>
  <si>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</si>
  <si>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</si>
  <si>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</si>
  <si>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</si>
  <si>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</si>
  <si>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</si>
  <si>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</si>
  <si>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</si>
  <si>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</si>
  <si>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</si>
  <si>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</si>
  <si>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</si>
  <si>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</si>
  <si>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</si>
  <si>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</si>
  <si>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</si>
  <si>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</si>
  <si>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</si>
  <si>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</si>
  <si>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</si>
  <si>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</si>
  <si>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</si>
  <si>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</si>
  <si>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</si>
  <si>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</si>
  <si>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</si>
  <si>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</si>
  <si>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</si>
  <si>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</si>
  <si>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</si>
  <si>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</si>
  <si>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</si>
  <si>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</si>
  <si>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</si>
  <si>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</si>
  <si>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</si>
  <si>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</si>
  <si>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</si>
  <si>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</si>
  <si>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</si>
  <si>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</si>
  <si>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</si>
  <si>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</si>
  <si>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</si>
  <si>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</si>
  <si>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</si>
  <si>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</si>
  <si>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</si>
  <si>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</si>
  <si>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</si>
  <si>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</si>
  <si>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</si>
  <si>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</si>
  <si>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</si>
  <si>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</si>
  <si>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</si>
  <si>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</si>
  <si>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</si>
  <si>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</si>
  <si>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</si>
  <si>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</si>
  <si>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</si>
  <si>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</si>
  <si>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</si>
  <si>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</si>
  <si>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</si>
  <si>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</si>
  <si>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</si>
  <si>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</si>
  <si>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</si>
  <si>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</si>
  <si>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</si>
  <si>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</si>
  <si>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</si>
  <si>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</si>
  <si>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</si>
  <si>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</si>
  <si>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</si>
  <si>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</si>
  <si>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</si>
  <si>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</si>
  <si>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</si>
  <si>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</si>
  <si>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</si>
  <si>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</si>
  <si>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</si>
  <si>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</si>
  <si>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</si>
  <si>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</si>
  <si>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</si>
  <si>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</si>
  <si>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</si>
  <si>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</si>
  <si>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</si>
  <si>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</si>
  <si>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</si>
  <si>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</si>
  <si>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</si>
  <si>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</si>
  <si>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</si>
  <si>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</si>
  <si>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</si>
  <si>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</si>
  <si>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</si>
  <si>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</si>
  <si>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</si>
  <si>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</si>
  <si>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</si>
  <si>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</si>
  <si>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</si>
  <si>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WĘGRY</t>
  </si>
  <si>
    <t>01.05.2016</t>
  </si>
  <si>
    <t>31.05.2016</t>
  </si>
  <si>
    <t>01.01.2016</t>
  </si>
  <si>
    <t>ARMENIA</t>
  </si>
  <si>
    <t>TURCJA</t>
  </si>
  <si>
    <t>NIDERLANDY</t>
  </si>
  <si>
    <t>25.05.2016 - 31.05.2016</t>
  </si>
  <si>
    <t>18.05.2016 - 24.05.2016</t>
  </si>
  <si>
    <t>11.05.2016 - 17.05.2016</t>
  </si>
  <si>
    <t>04.05.2016 - 10.05.2016</t>
  </si>
  <si>
    <t>27.04.2016 - 03.05.2016</t>
  </si>
  <si>
    <t>I. Przyjęte wnioski o udzielenie ochrony międzynarodowej w RP:</t>
  </si>
  <si>
    <t>III. Wydane decyzje w sprawie o udzielenie ochrony międzynarodowej:</t>
  </si>
  <si>
    <t>VII. Konsultacje wizowe</t>
  </si>
  <si>
    <t>VIII.  Informacja o Małym Ruchu Granicznym</t>
  </si>
  <si>
    <t>IX. Ogólne trendy</t>
  </si>
  <si>
    <t xml:space="preserve">W majuprzyjęto niemal 92,2 tys. wniosków w sprawie konsultacji wizowych,  przy czym 3% z nich inicjowało inne państwo. W tym samym okresie wydano ponad 88,4 tys. decyzji - 94% z nich wobec wniosków innych państw.        </t>
  </si>
  <si>
    <t>Łącznie od początku roku 50% zezwoleń MRG wydano w Rosji, pozostałe 55% na Ukrainie. Wydano 53 odmowy wydania zezwolenia: 48 na Ukrainie, 5 w  Rosji, a unieważniono 209: 173 wydane na Ukrainie, a 36 w Rosji. Ogółem w porównaniu  z okresem styczeń-maj w zeszłym roku wydano podonbą liczbę zezwoleń (46,4 tys/45,9 tys). W porównaniu do kwietnia br. widoczny jest spadek liczby wydanych zezewoleń o 39% (13 252/8068), w porównaniu do maja 2015 r.  o 38%.</t>
  </si>
  <si>
    <t>Warszawa, 9 czerwca 2016 r.</t>
  </si>
  <si>
    <r>
      <t xml:space="preserve">W 2016 r. Szef Urzędu do Spraw Cudzoziemców wydał w sumie 5 618 decyzji: udzielił ochrony 101 os. (2% ogółu), 911 os. (16% ogółu) uzyskały decyzję negatywną, a 4 606 postępowań (82% ogółu) umorzono. Najliczniejszymi Beneficjentami wszystkich decyzji przyznających ochronę (status uchodźcy, ochrona uzupełniająca i pobyt tolerowany) byli obywatele:
* Syrii (24 os., 24% ogółu, głównie status uchodźcy), 
* Rosji (24 os., 24%, głównie ochrona uzupełniająca),
* Iraku (14 os., 11% głównie ochrona uzupełniająca),
* Ukrainy (10 os., 11%, głównie ochrona uzupełniająca).
Warto zwrócić uwagę, że od początku br. Rada do Spraw Uchodźców wydała 34 decyzje o udzieleniu ochrony. Oznacza to, że włączając w to decyzje Szefa UdSC w Polsce wydano 135 decyzji udzielających ochrony cudzoziemcom, z czego 25% zostało wydanych przez RdSU. Najliczniejszymi grupami, które otrzymały od RdSU decyzje zezwalające na pobyt w Polsce byli obywatele Ukrainy (13 os.: 9 statusów uchodźcy, 4 ochrony uzupełniające), Kirgistanu (13 os.: 4 statusy uchodźcy, 5 ochron uzupełniających, 4 pobyty tolerowane), Kazachstanu (4 os. otrzymały pobyt tolerowany) oraz Rosji (2 ochrony uzupełniające).
</t>
    </r>
    <r>
      <rPr>
        <sz val="11"/>
        <rFont val="Calibri"/>
        <family val="2"/>
        <charset val="238"/>
        <scheme val="minor"/>
      </rPr>
      <t>Spośród wydanych 42 decyzji o nadaniu statusu uchodźcy najwięcej uzyskali obywatele: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Syrii -21 os. (50%), Egiptu i Chin - po 4 os. (po 10%),  Iraku (3 os., 7%), Rosji i Ugandy (po 2 os., po 5%). Ochrony uzupełniającej (w sumie 48 decyzji) udzielono głównie obywatelom: Rosji -20 os. (42%), Iraku - 11 os. (23%), Ukrainy -9 os. (23%) i Syrii -3 os. (6%). Pobyt tolerowany otrzymali: 5 obywateli Armenii (45%), po 2 os. z Rosji i Białorusi (po 18%) i po 1 obywatelu Pakistanu i Ukrainy.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Porównując okres od 1 stycznia do 31 maja 2016 r. z analogicznym okresem 2015 r. można zaobserwować spadek w zakresie liczby merytorycznych rozstrzygnięć wniosków o udzielenie ochrony międzynarodowej. Natomiast liczba umorzeń wzrosła. Proporcjonalny udział poszczególnych typów decyzji w stosunku do wszystkich wydanych decyzji pozostał bez większych zmian: status uchodźcy (1%), ochrona uzupełniająca (1%), natomiast spadł odsetek decyzji nie przyznających żadnej z form ochrony (z 35% ogółu na 16% ogółu) na rzecz wzrostu odsetka umorzeń (z 59% ogółu na 82% ogółu). Szczegółowo widoczny jest: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wzrost łącznej liczby decyzji wydanych w 2016 r. o 45% (5 615/3 864),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54% łącznej liczby decyzji o udzieleniu ochrony w 2015 r. (101/220),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51% liczby decyzji o nadaniu statusu uchodźcy (42/85),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21% liczby decyzji o przyznaniu ochrony uzupełniającej (48/61),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prawie dwukrotny wzrost liczby umorzeń postępowań (4 603/2 288). Warto zauważyć, że jest on w dużej mierze spowodowany brakiem zainteresowania kontynuacją procedury o udzielenie ochrony międzynarodowej. 87% ogółu umorzeń wydawanych jest w stosunku do wnioskodawców z następujących państw: Rosji (77%) i Tadżykistanu (10%).
* spadek liczby decyzji o nieudzieleniu żadnej z form ochrony o 33% (911/1 356).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2016 r. uznawalność wynosi 9%, w analogicznym okresie 2015 r. - także 9%, a w całym 2015 r. - 15%.</t>
    </r>
  </si>
  <si>
    <t>Liczba cudzoziemców objętych wnioskami o przejęcie odpowiedzialności za wniosek o udzielenie ochrony złożony na terytorium innego państwa członkowskiego (tzw. IN) w 2016 r.  wyniosła 3 076 os. Polska wystąpiła z takim wnioskiem do innych krajów europejskich (OUT) w przypadku 80 osób. Decyzje pozytywne zapadły w przypadku 92% wniosków IN (co stanowi wysoki odsetek) i 43% wniosków OUT. 60% wniosków IN oraz 41% wniosków OUT dotyczy współpracy z Niemcami. Poza tym, osoby, które ubiegały się o ochronę międzynarodową      w Polsce składały kolejne wnioski we Francji, Austrii, Holandii i Szwecji. Z kolei dalsze wnioski OUT z Polski kierowane były głównie do Austrii, Francji, Węgier i Holandii.</t>
  </si>
  <si>
    <t>IV. Cudzoziemcy, w sprawie których wszczęto postępowanie o nadanie statusu uchodźcy i którym zapewniono zakwaterowanie      w ośrodkach dla cudzoziemców:</t>
  </si>
  <si>
    <t>Szef Urzędu do Spraw Cudzoziemców pod koniec maja br. miał pod swoją opieką 4 154 os. Od grudnia 2015 r. do kwietnia br.  widoczny był spadek liczby osób korzystających z pomocy socjalnej, w maju liczba ta nieco wzrosła. Jednocześnie - bez względu na występujące wahania ogólnej liczby Beneficjentów pomocy społecznej UdSC - utrzymuje się wysokie, niezmienne (ok. 2 450-2 550 os.) zainteresowanie funkcjonowaniem poza ośrodkami dla cudzoziemców: aktualnie średnio 61% świadczeniobiorców wynajmuje mieszkania i utrzymuje się ze środków otrzymywanych z Urzędu. W analogicznym okresie w 2015 r. z możliwości mieszkania poza ośrodkiem korzystało 67% świadczeniobiorców.</t>
  </si>
  <si>
    <r>
      <t>Liczba składanych wniosków legalizacyjnych charakteryzuje się od dłuższego czasu tendencją wzrostową. 
Spośród ponad 50,2 tys. wniosków 89% dotyczyło otrzymania zezwolenia na pobyt czasowy, 9% zezwolenia na pobyt stały, a 2% zezwolenia na pobyt rezydenta U</t>
    </r>
    <r>
      <rPr>
        <sz val="11"/>
        <rFont val="Calibri"/>
        <family val="2"/>
        <charset val="238"/>
        <scheme val="minor"/>
      </rPr>
      <t>E. W sprawie zezwolenia na pobyt czasowy spośród prawie 44,8 tys. wniosków 65%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(29 343) złożyli obywatele Ukrainy, 4%- Chińczycy, po 3%: Wietnamczycy, Hindusi, Rosjanie. O zezwolenie na pobyt stały ubiegało się ponad 4,3 tys. cudzoziemców, w tym 66% (2 840) to obywatele Ukrainy, 17% - Białorusini, 3% - Rosjanie. Wnioski o zezwolenie na pobyt rezydenta długoterminowego UE, (1 065 wniosków) zdominowali również obywatele Ukrainy (382) - złożyli 36% wniosków, 5% - Wietnamczycy, 13%   -  Chińczycy. Uwzględniając kryterium obywatelstwa wnioskodawców  najczęściej o zezwolenie na pobyt w 2016 r. ubiegali się obywatele Ukrainy 65% - (32 565/50 206),  w analogicznym okresie w 2015 r. odsetek ten był nieco niższy i wynosił 59% (23 059/39 254). Warto zwrócić uwagę, że  wzrósł, nie tylko tylko odsetek, ale także liczba ukraińskich wnioskodawców (+41%). Za opisany wzrost odpowiedzialna jest zwiększona - w porównaniu z zeszłym rokiem - liczba wniosków o zezwolenie na pobyt czasowy składanych przez obywateli Ukrainy, (+54% - z 19 054 os. w 2015 r. na 29 343 os. w 2016 r.). Przyrost ten był na tyle duży, że przewyższył spadek zainteresowania obywateli Ukrainy pobytem stałym (-22%, 3 651 w 2015 r, 2 840 w 2016 r.). Ogółem w 2016 r. złożono łącznie 28% wniosków legalizacyjnych więcej (+36% wniosków na pobyt czasowy, -17% wniosków na pobyt stały, +1% wniosków na pobyt rezydenta długoterminowego UE). 87% wszystkich procedur zakończyło się decyzją przyznającą zezwolenie pobytowe (87% pobyt czasowy, 89% pobyt stały, 78% pobyt rezydenta długoterminowego UE), 9% odmową wydania zezwolenia, a 4% umorzeniem sprawy.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Biorąc pod uwagę liczbę wniosków składanych miesięcznie, to aktualnie, po wzroście trwającym od stycznia br. widoczny jest spadek.    W stosunku do kwietnia, który charakteryzował się największa liczbą złożonych wniosków w okresie 6 miesięcy jest to wartość mniejsza o 11%.</t>
    </r>
  </si>
  <si>
    <r>
      <t xml:space="preserve"> Do końca maja 2016 r. cudzoziemcy złożyli 2 468 odwołań od decyzji organów pierwszej instancji, z czego 73% odwołań dotyczyło pobytu czasowego, 19% - zobowiązania do powrotu, 6% - pobytu stałego. Cudzoziemcy uzyskali w tym samym czasie 1 397 decyzji Szefa UdSC       w sprawach o legalizację pobytu na terytorium RP, z czego 33% stanowiło utrzymanie decyzji, od której się odwołano. 19% decyzji uchylono i przekazano do ponownego rozpatrzenia, a w 11% postępowania odwoławcze zakończyły się uchyleniem decyzji organu pierwszej instancji i udzieleniem zezwolenia.
</t>
    </r>
    <r>
      <rPr>
        <sz val="11"/>
        <rFont val="Calibri"/>
        <family val="2"/>
        <charset val="238"/>
        <scheme val="minor"/>
      </rPr>
      <t xml:space="preserve">Liczba odwołań z 2016 r. jest ponad dwa razy większa niż w tym samym czasie rok temu. Szczególnie dużym wzrostem cechują się odwołania złożone od decyzji w sprawie pobytu czasowego (trzykrotny wzrost), pobytu stałego (+25%) oraz zobowiązania do powrotu (+70%).  Zmiany w liczbie złożonych odwołań są szczególnie widoczne od początku 2016 r. (grudzień 2015 r, 298, styczeń br. - 408, luty br.     - 487. marzec - 501, kwiecień - 521, maj 551). </t>
    </r>
  </si>
  <si>
    <t>* Sytuację migracyjną w Polsce nadal cechuje zwiększony napływ obywateli Ukrainy, a także wzrost liczby wniosków o udzielenie ochronny międzynarodowej składanych przez obywateli Rosji i Tadżykistanu. Napływ obywateli tych państw jest stale monitorowany. Obywatele Tadżykistanu powielają model migracyjny Czeczenów i Gruzinów – wkrótce po złożeniu wniosku większość postępowań           o udzielenie ochrony międzynarodowej jest umarzana. 
* Zdecydowana większość obywateli Ukrainy przybywających do Polski preferuje legalizację pobytu umożliwiającą podjęcie pracy               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• Dominują migracje czasowe (9 razy więcej wniosków o pobyt czasowy niż stały, 89% wszystkich wniosków legalizacyjnych stanowią wnioski o udzielenie zezwolenia na pobyt czasowy).
• Szczególnie dużym zainteresowaniem wśród cudzoziemców cieszy się imigracja zarobkowa do Polski (56% decyzji o udzielenu zezwolenia na pobyt czasowy).
* Od 2014 r. obserwuje się zwiększony napływ wniosków o udzielenie zezwolenia na pobyt czasowy spowodowany:
            -upływem terminu ważności zezwoleń wydanych beneficjentom abolicji 2012,
            -sytuacją na Ukrainie (większe zainteresowanie dłuższym jednolitym zezwoleniem), 
            -wejściem w życie nowej ustawy o cudzoziemcach (uproszczenie procedur). 
* Liczba ważnych dokumentów potwierdzających prawo pobytu na terytorium RP - wg stanu na dzień 1.01.2016 r. - wynosi niemal 212 tys.</t>
  </si>
  <si>
    <t>przygotowała: Małgorzata Jankowska</t>
  </si>
  <si>
    <r>
      <rPr>
        <sz val="11"/>
        <rFont val="Calibri"/>
        <family val="2"/>
        <charset val="238"/>
        <scheme val="minor"/>
      </rPr>
      <t>UJĘCIE ROCZNE
W  2016 r. wnioski o udzielenie ochrony międzynarodowej złożyło 5 395 osób, z czego 88% stanowiły wnioski pierwsze.  91% wniosków zostało złożonych przez obywateli 3 państw: Rosji (3 763 os., 70%), Tadżykistanu (600 os., 11%) oraz Ukrainy (571 os. 11%). W gronie pozostałych dominujących grup znaleźli się wnioskodawcy z Armenii (160 os., 3% ogółu), Turcji (56 os., 2% ogółu), Gruzji (55 os., 1% ogółu),  Syrii (27 os., 1%), Wietnamu (22 os.), Kirgistanu (20 os.).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Osoby poszukujące ochrony międzynarodowej przybywały najczęściej na wschodnią granicę kraju (ok. 87% ogółu). Najwięcej wniosków (79%) przyjęła placówka Straży Granicznej w Terespolu, 4% - placówka w Medyce, dalsze 7% -  Nadwiślański Oddział SG.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Wśród ubiegających się o udzielenie ochrony międzynarodowej 47% stanowili niepełnoletni (47% dziewczynki, 53% chłopcy),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53% dorośli (po połowie kobiety i mężczyźni). Oznacza to, że kobiety i niepełnoletni stanowią grupę 74% wnioskodawców.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porównaniu z tym samym okresem w 2015 r. łączna liczba osób objętych wnioskami wzrosła o 52% (5 395/3 561). Najważniejsze zmiany, jakie miały miejsce w tym czasie to:
 * 2-krotny wzrost liczby wniosków z Rosji (3 763/1 780</t>
    </r>
    <r>
      <rPr>
        <sz val="11"/>
        <color rgb="FFFF0000"/>
        <rFont val="Calibri"/>
        <family val="2"/>
        <charset val="238"/>
        <scheme val="minor"/>
      </rPr>
      <t>0</t>
    </r>
    <r>
      <rPr>
        <sz val="11"/>
        <rFont val="Calibri"/>
        <family val="2"/>
        <charset val="238"/>
        <scheme val="minor"/>
      </rPr>
      <t>). Aktualnie Rosja znajduje się na I pozycji pod względem liczby złożonych wniosków, podobnie jak w maju 2015 r, jednak wzrósł odsetek wniosków składanych przez jej obywateli  z 50% w maju 2015 r. na 70% w maju br.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* 7- krotny wzrost liczby wniosków z Tadżykistanu (600/85). Z powodu narastającego konfliktu wewnętrznego w Tadżykistanie, od sierpnia 2015 r. widoczny jest wzrost liczby wniosków. W zeszłym roku w kwietniu odsetek tychże  wniosków wynosił 2%, wnioskodawcy pod względem liczebności znajdowali się na 4 miejscu, obecnie odpowiednio: 11%, na 2 miejscu.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51% liczby wniosków z Ukrainy (571/1 177). W zeszłym roku w tym samym czasie wnioskodawcy z tego kraju znajdowali się na 2 miejscu pod względem liczby składanych wniosków i jednocześnie stanowili 22% ogółu osób ubiegających się o ochronę, podczas gdy w 2016 r. - są na 3 miejscu, stanowiąc 11% ogółu wnioskujących. Ukraina jest także jedynym państwem z top10 charakteryzującym się wysokim odsetkiem kolejnych wniosków (50%), podczas gdy w przypadku pozostałych państw wynosi on maksymalnie 7%.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brak dalszego napływu wnioskodawcow z Turcji na przestrzeni ostatnich 3 miesięcy. Obywatele tureccy składali wnioski w I kwartale br. (styczeń 8 os./ luty 40 os./marzec 7 os.). Mimo tego Turcja znajduje się się na 5 pozycji w TOP 10, a liczba wnioskodawców z Turcji z 2016 r. (55 os.) jest porównywalna z łączną liczbą tureckich wniosków złożonych w okresie 2011-2015,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3-krotny wzrost liczby wniosków z Armenii (160/48), który jest konsekwencją konfliktu w Górnym Karabachu pomiędzy Armenią i Azerbejdżanem, 
* spadek liczby wniosków z Gruzji o 73% (55/202).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UJĘCIE MIESIĘCZNE
Liczba składanych miesięcznie wniosków jest aktualnie najwyższa na przestrzeni ostatnich 9 miesiecy, co więcej od stycznia 2016 r. widoczny jest dynamiczny przyrost wniosków: liczba  wnioskodawców w maju 2016 r. jest o 18% większa niż w kwietniu, a ponad dwukrotnie większa niż w styczniu. W analogicznym okresie 2015 r. także widoczny był wzrost liczby wniosków, ale zjawisko przebiegało znacznie mniej dynamicznie.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Jeżeli chodzi o rozkład wnioskodawców ze względu na pochodzenie, dotychczasowe tendencje pozostają bez większych zmian:                 w kwietniu najliczniejsze  grupy wnioskodawców pochodziły z:
* Rosji (77%, +25% w stosunku do kwietnia br., trzykrotny wzrost w stosunku do maja 2015), 
* Ukrainy (8%, -15%% w stosunku do kwietnia br., -30% w stosunku do maja 2015 r.),  
* Tadżykistanu (4%, stały poziom w porównaniu do kwietnia br., 7-krotny wzrost w stosunku do maja 2015r.),
* Armenii (3%, stały poziom w porównaniu do kwietnia br., 3-krotny wzrost w porównaniu do maja 2015 r. 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</si>
</sst>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44" xfId="0" applyBorder="1" applyProtection="1">
      <protection locked="0"/>
    </xf>
    <xf numFmtId="0" fontId="0" fillId="0" borderId="44" xfId="0" applyFill="1" applyBorder="1" applyProtection="1">
      <protection locked="0"/>
    </xf>
    <xf numFmtId="0" fontId="36" fillId="0" borderId="45" xfId="10" applyFont="1" applyFill="1" applyBorder="1" applyAlignment="1" applyProtection="1">
      <alignment horizontal="left" vertical="center"/>
      <protection locked="0"/>
    </xf>
    <xf numFmtId="0" fontId="36" fillId="0" borderId="45" xfId="1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2" fillId="35" borderId="46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0" applyFont="1" applyFill="1" applyBorder="1" applyAlignment="1" applyProtection="1">
      <alignment horizontal="center" vertical="center"/>
      <protection locked="0"/>
    </xf>
    <xf numFmtId="3" fontId="32" fillId="35" borderId="47" xfId="0" applyNumberFormat="1" applyFont="1" applyFill="1" applyBorder="1" applyAlignment="1" applyProtection="1">
      <alignment horizontal="center" vertical="center"/>
      <protection locked="0"/>
    </xf>
    <xf numFmtId="3" fontId="32" fillId="35" borderId="47" xfId="43" applyNumberFormat="1" applyFont="1" applyFill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32" fillId="35" borderId="46" xfId="0" applyFont="1" applyFill="1" applyBorder="1" applyAlignment="1" applyProtection="1">
      <alignment horizontal="center" vertical="center"/>
      <protection locked="0"/>
    </xf>
    <xf numFmtId="3" fontId="32" fillId="35" borderId="46" xfId="0" applyNumberFormat="1" applyFont="1" applyFill="1" applyBorder="1" applyAlignment="1" applyProtection="1">
      <alignment horizontal="center" vertical="center"/>
      <protection locked="0"/>
    </xf>
    <xf numFmtId="3" fontId="32" fillId="35" borderId="46" xfId="43" applyNumberFormat="1" applyFont="1" applyFill="1" applyBorder="1" applyAlignment="1" applyProtection="1">
      <alignment horizontal="center" vertical="center"/>
      <protection locked="0"/>
    </xf>
    <xf numFmtId="0" fontId="0" fillId="0" borderId="46" xfId="0" applyBorder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9" xfId="10" applyNumberFormat="1" applyFont="1" applyFill="1" applyBorder="1" applyAlignment="1" applyProtection="1">
      <alignment horizontal="center" vertical="center"/>
    </xf>
    <xf numFmtId="0" fontId="0" fillId="0" borderId="54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55" xfId="0" applyBorder="1" applyAlignment="1"/>
    <xf numFmtId="9" fontId="0" fillId="0" borderId="0" xfId="46" applyFo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8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3" fontId="36" fillId="0" borderId="0" xfId="0" applyNumberFormat="1" applyFont="1" applyFill="1" applyBorder="1" applyAlignment="1" applyProtection="1">
      <alignment horizontal="center" vertical="center"/>
      <protection locked="0"/>
    </xf>
    <xf numFmtId="3" fontId="36" fillId="0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0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51" xfId="24" applyNumberFormat="1" applyFont="1" applyFill="1" applyBorder="1" applyAlignment="1" applyProtection="1">
      <alignment horizontal="center" vertical="center" wrapText="1"/>
    </xf>
    <xf numFmtId="3" fontId="36" fillId="35" borderId="53" xfId="24" applyNumberFormat="1" applyFont="1" applyFill="1" applyBorder="1" applyAlignment="1" applyProtection="1">
      <alignment horizontal="center" vertical="center" wrapText="1"/>
    </xf>
    <xf numFmtId="3" fontId="36" fillId="35" borderId="49" xfId="0" applyNumberFormat="1" applyFont="1" applyFill="1" applyBorder="1" applyAlignment="1" applyProtection="1">
      <alignment horizontal="center" vertical="center"/>
    </xf>
    <xf numFmtId="3" fontId="36" fillId="35" borderId="50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37" fillId="34" borderId="10" xfId="0" applyFont="1" applyFill="1" applyBorder="1" applyAlignment="1" applyProtection="1">
      <alignment horizontal="right" vertical="center"/>
    </xf>
    <xf numFmtId="0" fontId="37" fillId="34" borderId="32" xfId="0" applyFont="1" applyFill="1" applyBorder="1" applyAlignment="1" applyProtection="1">
      <alignment horizontal="right" vertical="center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32" xfId="0" applyFont="1" applyFill="1" applyBorder="1" applyAlignment="1" applyProtection="1">
      <alignment horizontal="right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3" fontId="37" fillId="34" borderId="10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3" fontId="36" fillId="36" borderId="49" xfId="10" applyNumberFormat="1" applyFont="1" applyFill="1" applyBorder="1" applyAlignment="1" applyProtection="1">
      <alignment horizontal="center" vertical="center"/>
    </xf>
    <xf numFmtId="3" fontId="36" fillId="36" borderId="50" xfId="10" applyNumberFormat="1" applyFont="1" applyFill="1" applyBorder="1" applyAlignment="1" applyProtection="1">
      <alignment horizontal="center" vertical="center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6" fillId="36" borderId="49" xfId="10" applyFont="1" applyFill="1" applyBorder="1" applyAlignment="1" applyProtection="1">
      <alignment horizontal="center" vertical="center"/>
    </xf>
    <xf numFmtId="0" fontId="36" fillId="36" borderId="50" xfId="10" applyFont="1" applyFill="1" applyBorder="1" applyAlignment="1" applyProtection="1">
      <alignment horizontal="center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3" fontId="36" fillId="35" borderId="49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6" fillId="35" borderId="48" xfId="0" applyFont="1" applyFill="1" applyBorder="1" applyAlignment="1" applyProtection="1">
      <alignment horizontal="center" vertical="center"/>
    </xf>
    <xf numFmtId="0" fontId="36" fillId="35" borderId="49" xfId="0" applyFont="1" applyFill="1" applyBorder="1" applyAlignment="1" applyProtection="1">
      <alignment horizontal="center" vertical="center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 wrapText="1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6" fillId="36" borderId="48" xfId="10" applyFont="1" applyFill="1" applyBorder="1" applyAlignment="1" applyProtection="1">
      <alignment vertical="center" wrapText="1"/>
    </xf>
    <xf numFmtId="0" fontId="36" fillId="36" borderId="49" xfId="10" applyFont="1" applyFill="1" applyBorder="1" applyAlignment="1" applyProtection="1">
      <alignment vertical="center" wrapText="1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164" fontId="29" fillId="0" borderId="0" xfId="2" applyNumberFormat="1" applyFont="1" applyBorder="1" applyAlignment="1" applyProtection="1">
      <alignment horizontal="center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7" fillId="34" borderId="48" xfId="0" applyFont="1" applyFill="1" applyBorder="1" applyAlignment="1" applyProtection="1">
      <alignment horizontal="left" vertical="center"/>
    </xf>
    <xf numFmtId="0" fontId="37" fillId="34" borderId="49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6" fillId="36" borderId="48" xfId="10" applyFont="1" applyFill="1" applyBorder="1" applyAlignment="1" applyProtection="1">
      <alignment horizontal="left" vertical="center"/>
    </xf>
    <xf numFmtId="0" fontId="36" fillId="36" borderId="49" xfId="10" applyFont="1" applyFill="1" applyBorder="1" applyAlignment="1" applyProtection="1">
      <alignment horizontal="lef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6" borderId="51" xfId="10" applyFont="1" applyFill="1" applyBorder="1" applyAlignment="1" applyProtection="1">
      <alignment horizontal="center" vertical="center"/>
    </xf>
    <xf numFmtId="0" fontId="36" fillId="36" borderId="52" xfId="10" applyFont="1" applyFill="1" applyBorder="1" applyAlignment="1" applyProtection="1">
      <alignment horizontal="center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6" borderId="53" xfId="1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36" fillId="36" borderId="48" xfId="10" applyFont="1" applyFill="1" applyBorder="1" applyAlignment="1" applyProtection="1">
      <alignment horizontal="left" vertical="center" indent="1"/>
    </xf>
    <xf numFmtId="0" fontId="36" fillId="36" borderId="49" xfId="10" applyFont="1" applyFill="1" applyBorder="1" applyAlignment="1" applyProtection="1">
      <alignment horizontal="left" vertical="center" indent="1"/>
    </xf>
    <xf numFmtId="3" fontId="36" fillId="34" borderId="49" xfId="0" applyNumberFormat="1" applyFont="1" applyFill="1" applyBorder="1" applyAlignment="1" applyProtection="1">
      <alignment horizontal="center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6" fillId="34" borderId="50" xfId="0" applyNumberFormat="1" applyFont="1" applyFill="1" applyBorder="1" applyAlignment="1" applyProtection="1">
      <alignment horizontal="center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6" fillId="36" borderId="49" xfId="0" applyNumberFormat="1" applyFont="1" applyFill="1" applyBorder="1" applyAlignment="1" applyProtection="1">
      <alignment horizontal="center" vertical="center"/>
    </xf>
    <xf numFmtId="3" fontId="36" fillId="36" borderId="50" xfId="0" applyNumberFormat="1" applyFont="1" applyFill="1" applyBorder="1" applyAlignment="1" applyProtection="1">
      <alignment horizontal="center" vertical="center"/>
    </xf>
    <xf numFmtId="0" fontId="36" fillId="36" borderId="48" xfId="0" applyFont="1" applyFill="1" applyBorder="1" applyAlignment="1" applyProtection="1">
      <alignment horizontal="center" vertical="center"/>
    </xf>
    <xf numFmtId="0" fontId="36" fillId="36" borderId="49" xfId="0" applyFont="1" applyFill="1" applyBorder="1" applyAlignment="1" applyProtection="1">
      <alignment horizontal="center" vertical="center"/>
    </xf>
    <xf numFmtId="0" fontId="36" fillId="34" borderId="48" xfId="24" applyFont="1" applyFill="1" applyBorder="1" applyAlignment="1" applyProtection="1">
      <alignment horizontal="center" vertical="center" wrapText="1"/>
      <protection locked="0"/>
    </xf>
    <xf numFmtId="0" fontId="36" fillId="34" borderId="49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0" fillId="0" borderId="0" xfId="0" applyNumberFormat="1" applyAlignment="1" applyProtection="1">
      <alignment horizontal="center"/>
      <protection locked="0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6" borderId="48" xfId="10" applyFont="1" applyFill="1" applyBorder="1" applyAlignment="1" applyProtection="1">
      <alignment horizontal="center" vertical="center"/>
      <protection locked="0"/>
    </xf>
    <xf numFmtId="0" fontId="36" fillId="36" borderId="49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48" xfId="10" applyFont="1" applyFill="1" applyBorder="1" applyAlignment="1" applyProtection="1">
      <alignment horizontal="center" vertical="center"/>
      <protection locked="0"/>
    </xf>
    <xf numFmtId="0" fontId="36" fillId="33" borderId="49" xfId="10" applyFont="1" applyFill="1" applyBorder="1" applyAlignment="1" applyProtection="1">
      <alignment horizontal="center" vertical="center"/>
      <protection locked="0"/>
    </xf>
    <xf numFmtId="3" fontId="36" fillId="33" borderId="49" xfId="10" applyNumberFormat="1" applyFont="1" applyFill="1" applyBorder="1" applyAlignment="1" applyProtection="1">
      <alignment horizontal="center" vertical="center"/>
    </xf>
    <xf numFmtId="3" fontId="36" fillId="33" borderId="50" xfId="10" applyNumberFormat="1" applyFont="1" applyFill="1" applyBorder="1" applyAlignment="1" applyProtection="1">
      <alignment horizontal="center" vertical="center"/>
    </xf>
    <xf numFmtId="3" fontId="36" fillId="35" borderId="50" xfId="10" applyNumberFormat="1" applyFont="1" applyFill="1" applyBorder="1" applyAlignment="1" applyProtection="1">
      <alignment horizontal="center" vertical="center"/>
    </xf>
    <xf numFmtId="0" fontId="36" fillId="35" borderId="48" xfId="10" applyFont="1" applyFill="1" applyBorder="1" applyAlignment="1" applyProtection="1">
      <alignment horizontal="center" vertical="center" wrapText="1"/>
      <protection locked="0"/>
    </xf>
    <xf numFmtId="0" fontId="36" fillId="35" borderId="49" xfId="1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</cellXfs>
  <cellStyles count="47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1257</c:v>
                </c:pt>
                <c:pt idx="2">
                  <c:v>3479</c:v>
                </c:pt>
                <c:pt idx="4">
                  <c:v>134</c:v>
                </c:pt>
                <c:pt idx="6">
                  <c:v>279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207</c:v>
                </c:pt>
                <c:pt idx="2">
                  <c:v>599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195</c:v>
                </c:pt>
                <c:pt idx="2">
                  <c:v>285</c:v>
                </c:pt>
                <c:pt idx="4">
                  <c:v>146</c:v>
                </c:pt>
                <c:pt idx="6">
                  <c:v>282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71</c:v>
                </c:pt>
                <c:pt idx="2">
                  <c:v>154</c:v>
                </c:pt>
                <c:pt idx="4">
                  <c:v>6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21</c:v>
                </c:pt>
                <c:pt idx="2">
                  <c:v>56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145</c:v>
                </c:pt>
                <c:pt idx="2">
                  <c:v>192</c:v>
                </c:pt>
                <c:pt idx="4">
                  <c:v>35</c:v>
                </c:pt>
                <c:pt idx="6">
                  <c:v>57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87878144"/>
        <c:axId val="357921152"/>
        <c:axId val="0"/>
      </c:bar3DChart>
      <c:catAx>
        <c:axId val="28787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357921152"/>
        <c:crosses val="autoZero"/>
        <c:auto val="1"/>
        <c:lblAlgn val="ctr"/>
        <c:lblOffset val="100"/>
        <c:noMultiLvlLbl val="0"/>
      </c:catAx>
      <c:valAx>
        <c:axId val="357921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87878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tygodniowy'!$B$224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tygodniowy'!$J$223,'Meldunek tygodniowy'!$M$223,'Meldunek tygodniowy'!$P$223,'Meldunek tygodniowy'!$S$223,'Meldunek tygodniowy'!$V$223)</c:f>
              <c:strCache>
                <c:ptCount val="5"/>
                <c:pt idx="0">
                  <c:v>27.04.2016 - 03.05.2016</c:v>
                </c:pt>
                <c:pt idx="1">
                  <c:v>04.05.2016 - 10.05.2016</c:v>
                </c:pt>
                <c:pt idx="2">
                  <c:v>11.05.2016 - 17.05.2016</c:v>
                </c:pt>
                <c:pt idx="3">
                  <c:v>18.05.2016 - 24.05.2016</c:v>
                </c:pt>
                <c:pt idx="4">
                  <c:v>25.05.2016 - 31.05.2016</c:v>
                </c:pt>
              </c:strCache>
            </c:strRef>
          </c:cat>
          <c:val>
            <c:numRef>
              <c:f>('Meldunek tygodniowy'!$J$224,'Meldunek tygodniowy'!$M$224,'Meldunek tygodniowy'!$P$224,'Meldunek tygodniowy'!$S$224,'Meldunek tygodniowy'!$V$224)</c:f>
              <c:numCache>
                <c:formatCode>#,##0</c:formatCode>
                <c:ptCount val="5"/>
                <c:pt idx="0">
                  <c:v>1653</c:v>
                </c:pt>
                <c:pt idx="1">
                  <c:v>1649</c:v>
                </c:pt>
                <c:pt idx="2">
                  <c:v>1637</c:v>
                </c:pt>
                <c:pt idx="3">
                  <c:v>1622</c:v>
                </c:pt>
                <c:pt idx="4">
                  <c:v>1615</c:v>
                </c:pt>
              </c:numCache>
            </c:numRef>
          </c:val>
        </c:ser>
        <c:ser>
          <c:idx val="1"/>
          <c:order val="1"/>
          <c:tx>
            <c:strRef>
              <c:f>'Meldunek tygodniowy'!$B$225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tygodniowy'!$J$223,'Meldunek tygodniowy'!$M$223,'Meldunek tygodniowy'!$P$223,'Meldunek tygodniowy'!$S$223,'Meldunek tygodniowy'!$V$223)</c:f>
              <c:strCache>
                <c:ptCount val="5"/>
                <c:pt idx="0">
                  <c:v>27.04.2016 - 03.05.2016</c:v>
                </c:pt>
                <c:pt idx="1">
                  <c:v>04.05.2016 - 10.05.2016</c:v>
                </c:pt>
                <c:pt idx="2">
                  <c:v>11.05.2016 - 17.05.2016</c:v>
                </c:pt>
                <c:pt idx="3">
                  <c:v>18.05.2016 - 24.05.2016</c:v>
                </c:pt>
                <c:pt idx="4">
                  <c:v>25.05.2016 - 31.05.2016</c:v>
                </c:pt>
              </c:strCache>
            </c:strRef>
          </c:cat>
          <c:val>
            <c:numRef>
              <c:f>('Meldunek tygodniowy'!$J$225,'Meldunek tygodniowy'!$M$225,'Meldunek tygodniowy'!$P$225,'Meldunek tygodniowy'!$S$225,'Meldunek tygodniowy'!$V$225)</c:f>
              <c:numCache>
                <c:formatCode>#,##0</c:formatCode>
                <c:ptCount val="5"/>
                <c:pt idx="0">
                  <c:v>2503</c:v>
                </c:pt>
                <c:pt idx="1">
                  <c:v>2538</c:v>
                </c:pt>
                <c:pt idx="2">
                  <c:v>2547</c:v>
                </c:pt>
                <c:pt idx="3">
                  <c:v>2548</c:v>
                </c:pt>
                <c:pt idx="4">
                  <c:v>2538</c:v>
                </c:pt>
              </c:numCache>
            </c:numRef>
          </c:val>
        </c:ser>
        <c:ser>
          <c:idx val="5"/>
          <c:order val="2"/>
          <c:tx>
            <c:strRef>
              <c:f>'Meldunek tygodniowy'!$B$228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tygodniowy'!$J$223,'Meldunek tygodniowy'!$M$223,'Meldunek tygodniowy'!$P$223,'Meldunek tygodniowy'!$S$223,'Meldunek tygodniowy'!$V$223)</c:f>
              <c:strCache>
                <c:ptCount val="5"/>
                <c:pt idx="0">
                  <c:v>27.04.2016 - 03.05.2016</c:v>
                </c:pt>
                <c:pt idx="1">
                  <c:v>04.05.2016 - 10.05.2016</c:v>
                </c:pt>
                <c:pt idx="2">
                  <c:v>11.05.2016 - 17.05.2016</c:v>
                </c:pt>
                <c:pt idx="3">
                  <c:v>18.05.2016 - 24.05.2016</c:v>
                </c:pt>
                <c:pt idx="4">
                  <c:v>25.05.2016 - 31.05.2016</c:v>
                </c:pt>
              </c:strCache>
            </c:strRef>
          </c:cat>
          <c:val>
            <c:numRef>
              <c:f>('Meldunek tygodniowy'!$J$228,'Meldunek tygodniowy'!$M$228,'Meldunek tygodniowy'!$P$228,'Meldunek tygodniowy'!$S$228,'Meldunek tygodniowy'!$V$228)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63461248"/>
        <c:axId val="363477632"/>
        <c:axId val="0"/>
      </c:bar3DChart>
      <c:catAx>
        <c:axId val="3634612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63477632"/>
        <c:crosses val="autoZero"/>
        <c:auto val="1"/>
        <c:lblAlgn val="ctr"/>
        <c:lblOffset val="100"/>
        <c:noMultiLvlLbl val="0"/>
      </c:catAx>
      <c:valAx>
        <c:axId val="36347763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63461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tygodniowy'!$C$361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tygodniowy'!$L$361:$T$361</c:f>
              <c:numCache>
                <c:formatCode>#,##0</c:formatCode>
                <c:ptCount val="9"/>
                <c:pt idx="0">
                  <c:v>1810</c:v>
                </c:pt>
                <c:pt idx="2">
                  <c:v>222</c:v>
                </c:pt>
                <c:pt idx="3">
                  <c:v>121</c:v>
                </c:pt>
                <c:pt idx="4">
                  <c:v>154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252</c:v>
                </c:pt>
              </c:numCache>
            </c:numRef>
          </c:val>
        </c:ser>
        <c:ser>
          <c:idx val="0"/>
          <c:order val="1"/>
          <c:tx>
            <c:strRef>
              <c:f>'Meldunek tygodniowy'!$C$362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tygodniowy'!$L$362:$T$362</c:f>
              <c:numCache>
                <c:formatCode>#,##0</c:formatCode>
                <c:ptCount val="9"/>
                <c:pt idx="0">
                  <c:v>148</c:v>
                </c:pt>
                <c:pt idx="2">
                  <c:v>60</c:v>
                </c:pt>
                <c:pt idx="3">
                  <c:v>11</c:v>
                </c:pt>
                <c:pt idx="4">
                  <c:v>29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36</c:v>
                </c:pt>
              </c:numCache>
            </c:numRef>
          </c:val>
        </c:ser>
        <c:ser>
          <c:idx val="1"/>
          <c:order val="2"/>
          <c:tx>
            <c:strRef>
              <c:f>'Meldunek tygodniowy'!$C$363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tygodniowy'!$L$363:$T$363</c:f>
              <c:numCache>
                <c:formatCode>#,##0</c:formatCode>
                <c:ptCount val="9"/>
                <c:pt idx="0">
                  <c:v>30</c:v>
                </c:pt>
                <c:pt idx="2">
                  <c:v>17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</c:numCache>
            </c:numRef>
          </c:val>
        </c:ser>
        <c:ser>
          <c:idx val="2"/>
          <c:order val="3"/>
          <c:tx>
            <c:strRef>
              <c:f>'Meldunek tygodniowy'!$C$364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tygodniowy'!$L$364:$T$364</c:f>
              <c:numCache>
                <c:formatCode>#,##0</c:formatCode>
                <c:ptCount val="9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-3</c:v>
                </c:pt>
              </c:numCache>
            </c:numRef>
          </c:val>
        </c:ser>
        <c:ser>
          <c:idx val="3"/>
          <c:order val="4"/>
          <c:tx>
            <c:strRef>
              <c:f>'Meldunek tygodniowy'!$C$365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tygodniowy'!$L$365:$T$365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tygodniowy'!$C$366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tygodniowy'!$L$366:$T$366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tygodniowy'!$C$367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tygodniowy'!$L$367:$T$367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tygodniowy'!$C$368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tygodniowy'!$L$368:$T$368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tygodniowy'!$C$369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tygodniowy'!$L$369:$T$369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tygodniowy'!$C$370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tygodniowy'!$L$370:$T$370</c:f>
              <c:numCache>
                <c:formatCode>#,##0</c:formatCode>
                <c:ptCount val="9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</c:ser>
        <c:ser>
          <c:idx val="10"/>
          <c:order val="10"/>
          <c:tx>
            <c:strRef>
              <c:f>'Meldunek tygodniowy'!$C$371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tygodniowy'!$L$371:$T$371</c:f>
              <c:numCache>
                <c:formatCode>#,##0</c:formatCode>
                <c:ptCount val="9"/>
                <c:pt idx="0">
                  <c:v>467</c:v>
                </c:pt>
                <c:pt idx="2">
                  <c:v>159</c:v>
                </c:pt>
                <c:pt idx="3">
                  <c:v>15</c:v>
                </c:pt>
                <c:pt idx="4">
                  <c:v>70</c:v>
                </c:pt>
                <c:pt idx="5">
                  <c:v>30</c:v>
                </c:pt>
                <c:pt idx="6">
                  <c:v>13</c:v>
                </c:pt>
                <c:pt idx="7">
                  <c:v>0</c:v>
                </c:pt>
                <c:pt idx="8">
                  <c:v>115</c:v>
                </c:pt>
              </c:numCache>
            </c:numRef>
          </c:val>
        </c:ser>
        <c:ser>
          <c:idx val="11"/>
          <c:order val="11"/>
          <c:tx>
            <c:strRef>
              <c:f>'Meldunek tygodniowy'!$C$372</c:f>
              <c:strCache>
                <c:ptCount val="1"/>
                <c:pt idx="0">
                  <c:v>cofnięcie zakazu wjazdu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tygodniowy'!$L$372:$T$372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37</c:v>
                </c:pt>
              </c:numCache>
            </c:numRef>
          </c:val>
        </c:ser>
        <c:ser>
          <c:idx val="12"/>
          <c:order val="12"/>
          <c:tx>
            <c:strRef>
              <c:f>'Meldunek tygodniowy'!$C$373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tygodniowy'!$L$373:$T$373</c:f>
              <c:numCache>
                <c:formatCode>#,##0</c:formatCode>
                <c:ptCount val="9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'Meldunek tygodniowy'!$C$374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tygodniowy'!$L$374:$T$374</c:f>
              <c:numCache>
                <c:formatCode>#,##0</c:formatCode>
                <c:ptCount val="9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tygodniowy'!$C$375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tygodniowy'!$L$375:$T$375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'Meldunek tygodniowy'!$C$376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'Meldunek tygodniowy'!$L$360:$T$360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tygodniowy'!$L$376:$T$376</c:f>
              <c:numCache>
                <c:formatCode>#,##0</c:formatCode>
                <c:ptCount val="9"/>
                <c:pt idx="0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9078912"/>
        <c:axId val="99080448"/>
        <c:axId val="0"/>
      </c:bar3DChart>
      <c:catAx>
        <c:axId val="990789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80448"/>
        <c:crosses val="autoZero"/>
        <c:auto val="1"/>
        <c:lblAlgn val="ctr"/>
        <c:lblOffset val="100"/>
        <c:noMultiLvlLbl val="0"/>
      </c:catAx>
      <c:valAx>
        <c:axId val="99080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7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336</c:v>
                </c:pt>
                <c:pt idx="2">
                  <c:v>1057</c:v>
                </c:pt>
                <c:pt idx="4">
                  <c:v>38</c:v>
                </c:pt>
                <c:pt idx="6">
                  <c:v>93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38</c:v>
                </c:pt>
                <c:pt idx="2">
                  <c:v>125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39</c:v>
                </c:pt>
                <c:pt idx="2">
                  <c:v>48</c:v>
                </c:pt>
                <c:pt idx="4">
                  <c:v>26</c:v>
                </c:pt>
                <c:pt idx="6">
                  <c:v>64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23</c:v>
                </c:pt>
                <c:pt idx="2">
                  <c:v>47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42</c:v>
                </c:pt>
                <c:pt idx="2">
                  <c:v>52</c:v>
                </c:pt>
                <c:pt idx="4">
                  <c:v>8</c:v>
                </c:pt>
                <c:pt idx="6">
                  <c:v>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9852672"/>
        <c:axId val="99854208"/>
        <c:axId val="0"/>
      </c:bar3DChart>
      <c:catAx>
        <c:axId val="99852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9854208"/>
        <c:crosses val="autoZero"/>
        <c:auto val="1"/>
        <c:lblAlgn val="ctr"/>
        <c:lblOffset val="100"/>
        <c:noMultiLvlLbl val="0"/>
      </c:catAx>
      <c:valAx>
        <c:axId val="9985420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9852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tygodniowy'!$G$269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tygodniowy'!$K$267:$K$268,'Meldunek tygodniowy'!$M$267:$M$268,'Meldunek tygodniowy'!$O$267:$O$268,'Meldunek tygodniowy'!$Q$267:$Q$268)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01.05.2016 - 31.05.2016 r.</c:v>
                  </c:pt>
                </c:lvl>
              </c:multiLvlStrCache>
            </c:multiLvlStrRef>
          </c:cat>
          <c:val>
            <c:numRef>
              <c:f>('Meldunek tygodniowy'!$K$269,'Meldunek tygodniowy'!$M$269,'Meldunek tygodniowy'!$O$269,'Meldunek tygodniowy'!$Q$269)</c:f>
              <c:numCache>
                <c:formatCode>#,##0</c:formatCode>
                <c:ptCount val="4"/>
                <c:pt idx="0">
                  <c:v>8714</c:v>
                </c:pt>
                <c:pt idx="1">
                  <c:v>6356</c:v>
                </c:pt>
                <c:pt idx="2">
                  <c:v>706</c:v>
                </c:pt>
                <c:pt idx="3">
                  <c:v>246</c:v>
                </c:pt>
              </c:numCache>
            </c:numRef>
          </c:val>
        </c:ser>
        <c:ser>
          <c:idx val="2"/>
          <c:order val="1"/>
          <c:tx>
            <c:strRef>
              <c:f>'Meldunek tygodniowy'!$G$270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tygodniowy'!$K$267:$K$268,'Meldunek tygodniowy'!$M$267:$M$268,'Meldunek tygodniowy'!$O$267:$O$268,'Meldunek tygodniowy'!$Q$267:$Q$268)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01.05.2016 - 31.05.2016 r.</c:v>
                  </c:pt>
                </c:lvl>
              </c:multiLvlStrCache>
            </c:multiLvlStrRef>
          </c:cat>
          <c:val>
            <c:numRef>
              <c:f>('Meldunek tygodniowy'!$K$270,'Meldunek tygodniowy'!$M$270,'Meldunek tygodniowy'!$O$270,'Meldunek tygodniowy'!$Q$270)</c:f>
              <c:numCache>
                <c:formatCode>#,##0</c:formatCode>
                <c:ptCount val="4"/>
                <c:pt idx="0">
                  <c:v>772</c:v>
                </c:pt>
                <c:pt idx="1">
                  <c:v>774</c:v>
                </c:pt>
                <c:pt idx="2">
                  <c:v>70</c:v>
                </c:pt>
                <c:pt idx="3">
                  <c:v>30</c:v>
                </c:pt>
              </c:numCache>
            </c:numRef>
          </c:val>
        </c:ser>
        <c:ser>
          <c:idx val="4"/>
          <c:order val="2"/>
          <c:tx>
            <c:strRef>
              <c:f>'Meldunek tygodniowy'!$G$271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tygodniowy'!$K$267:$K$268,'Meldunek tygodniowy'!$M$267:$M$268,'Meldunek tygodniowy'!$O$267:$O$268,'Meldunek tygodniowy'!$Q$267:$Q$268)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01.05.2016 - 31.05.2016 r.</c:v>
                  </c:pt>
                </c:lvl>
              </c:multiLvlStrCache>
            </c:multiLvlStrRef>
          </c:cat>
          <c:val>
            <c:numRef>
              <c:f>('Meldunek tygodniowy'!$K$271,'Meldunek tygodniowy'!$M$271,'Meldunek tygodniowy'!$O$271,'Meldunek tygodniowy'!$Q$271)</c:f>
              <c:numCache>
                <c:formatCode>#,##0</c:formatCode>
                <c:ptCount val="4"/>
                <c:pt idx="0">
                  <c:v>219</c:v>
                </c:pt>
                <c:pt idx="1">
                  <c:v>170</c:v>
                </c:pt>
                <c:pt idx="2">
                  <c:v>19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872128"/>
        <c:axId val="100406400"/>
        <c:axId val="0"/>
      </c:bar3DChart>
      <c:catAx>
        <c:axId val="998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406400"/>
        <c:crosses val="autoZero"/>
        <c:auto val="1"/>
        <c:lblAlgn val="ctr"/>
        <c:lblOffset val="100"/>
        <c:noMultiLvlLbl val="0"/>
      </c:catAx>
      <c:valAx>
        <c:axId val="100406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9872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tygodniowy'!$D$422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tygodniowy'!$H$419:$M$419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tygodniowy'!$H$422:$M$422</c:f>
              <c:numCache>
                <c:formatCode>#,##0</c:formatCode>
                <c:ptCount val="6"/>
                <c:pt idx="0">
                  <c:v>1079</c:v>
                </c:pt>
                <c:pt idx="3">
                  <c:v>1007</c:v>
                </c:pt>
              </c:numCache>
            </c:numRef>
          </c:val>
        </c:ser>
        <c:ser>
          <c:idx val="1"/>
          <c:order val="1"/>
          <c:tx>
            <c:strRef>
              <c:f>'Meldunek tygodniowy'!$D$421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tygodniowy'!$H$419:$M$419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tygodniowy'!$H$421:$M$421</c:f>
              <c:numCache>
                <c:formatCode>#,##0</c:formatCode>
                <c:ptCount val="6"/>
                <c:pt idx="0">
                  <c:v>5218</c:v>
                </c:pt>
                <c:pt idx="3">
                  <c:v>4567</c:v>
                </c:pt>
              </c:numCache>
            </c:numRef>
          </c:val>
        </c:ser>
        <c:ser>
          <c:idx val="0"/>
          <c:order val="2"/>
          <c:tx>
            <c:strRef>
              <c:f>'Meldunek tygodniowy'!$D$420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tygodniowy'!$H$419:$M$419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tygodniowy'!$H$420:$M$420</c:f>
              <c:numCache>
                <c:formatCode>#,##0</c:formatCode>
                <c:ptCount val="6"/>
                <c:pt idx="0">
                  <c:v>85893</c:v>
                </c:pt>
                <c:pt idx="3">
                  <c:v>82841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102208"/>
        <c:axId val="107103744"/>
        <c:axId val="99851776"/>
      </c:bar3DChart>
      <c:catAx>
        <c:axId val="10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03744"/>
        <c:crosses val="autoZero"/>
        <c:auto val="1"/>
        <c:lblAlgn val="ctr"/>
        <c:lblOffset val="100"/>
        <c:noMultiLvlLbl val="0"/>
      </c:catAx>
      <c:valAx>
        <c:axId val="107103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7102208"/>
        <c:crosses val="autoZero"/>
        <c:crossBetween val="between"/>
      </c:valAx>
      <c:serAx>
        <c:axId val="9985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03744"/>
        <c:crosses val="autoZero"/>
      </c:ser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tygodniowy'!$G$303:$J$303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tygodniowy'!$K$301:$L$302,'Meldunek tygodniowy'!$M$301:$R$302)</c:f>
              <c:multiLvlStrCache>
                <c:ptCount val="7"/>
                <c:lvl>
                  <c:pt idx="2">
                    <c:v>pozytywne</c:v>
                  </c:pt>
                  <c:pt idx="4">
                    <c:v>negatywne</c:v>
                  </c:pt>
                  <c:pt idx="6">
                    <c:v>umorzenia</c:v>
                  </c:pt>
                </c:lvl>
                <c:lvl>
                  <c:pt idx="0">
                    <c:v>wnioski</c:v>
                  </c:pt>
                  <c:pt idx="2">
                    <c:v>decyzje 01.01.2016 - 31.05.2016 r.</c:v>
                  </c:pt>
                </c:lvl>
              </c:multiLvlStrCache>
            </c:multiLvlStrRef>
          </c:cat>
          <c:val>
            <c:numRef>
              <c:f>'Meldunek tygodniowy'!$K$303:$L$303</c:f>
              <c:numCache>
                <c:formatCode>#,##0</c:formatCode>
                <c:ptCount val="2"/>
                <c:pt idx="0">
                  <c:v>44792</c:v>
                </c:pt>
              </c:numCache>
            </c:numRef>
          </c:val>
        </c:ser>
        <c:ser>
          <c:idx val="2"/>
          <c:order val="1"/>
          <c:tx>
            <c:strRef>
              <c:f>'Meldunek tygodniowy'!$G$304:$J$304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tygodniowy'!$K$301:$L$302,'Meldunek tygodniowy'!$M$301:$R$302)</c:f>
              <c:multiLvlStrCache>
                <c:ptCount val="7"/>
                <c:lvl>
                  <c:pt idx="2">
                    <c:v>pozytywne</c:v>
                  </c:pt>
                  <c:pt idx="4">
                    <c:v>negatywne</c:v>
                  </c:pt>
                  <c:pt idx="6">
                    <c:v>umorzenia</c:v>
                  </c:pt>
                </c:lvl>
                <c:lvl>
                  <c:pt idx="0">
                    <c:v>wnioski</c:v>
                  </c:pt>
                  <c:pt idx="2">
                    <c:v>decyzje 01.01.2016 - 31.05.2016 r.</c:v>
                  </c:pt>
                </c:lvl>
              </c:multiLvlStrCache>
            </c:multiLvlStrRef>
          </c:cat>
          <c:val>
            <c:numRef>
              <c:f>('Meldunek tygodniowy'!$K$304:$L$304,'Meldunek tygodniowy'!$M$304:$N$304,'Meldunek tygodniowy'!$O$304:$P$304,'Meldunek tygodniowy'!$Q$304:$R$304)</c:f>
              <c:numCache>
                <c:formatCode>#,##0</c:formatCode>
                <c:ptCount val="8"/>
                <c:pt idx="0">
                  <c:v>4349</c:v>
                </c:pt>
                <c:pt idx="2">
                  <c:v>4032</c:v>
                </c:pt>
                <c:pt idx="4">
                  <c:v>315</c:v>
                </c:pt>
                <c:pt idx="6">
                  <c:v>196</c:v>
                </c:pt>
              </c:numCache>
            </c:numRef>
          </c:val>
        </c:ser>
        <c:ser>
          <c:idx val="4"/>
          <c:order val="2"/>
          <c:tx>
            <c:strRef>
              <c:f>'Meldunek tygodniowy'!$G$305:$J$305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tygodniowy'!$K$301:$L$302,'Meldunek tygodniowy'!$M$301:$R$302)</c:f>
              <c:multiLvlStrCache>
                <c:ptCount val="7"/>
                <c:lvl>
                  <c:pt idx="2">
                    <c:v>pozytywne</c:v>
                  </c:pt>
                  <c:pt idx="4">
                    <c:v>negatywne</c:v>
                  </c:pt>
                  <c:pt idx="6">
                    <c:v>umorzenia</c:v>
                  </c:pt>
                </c:lvl>
                <c:lvl>
                  <c:pt idx="0">
                    <c:v>wnioski</c:v>
                  </c:pt>
                  <c:pt idx="2">
                    <c:v>decyzje 01.01.2016 - 31.05.2016 r.</c:v>
                  </c:pt>
                </c:lvl>
              </c:multiLvlStrCache>
            </c:multiLvlStrRef>
          </c:cat>
          <c:val>
            <c:numRef>
              <c:f>('Meldunek tygodniowy'!$K$305:$L$305,'Meldunek tygodniowy'!$M$305:$N$305,'Meldunek tygodniowy'!$O$305:$P$305,'Meldunek tygodniowy'!$Q$305:$R$305)</c:f>
              <c:numCache>
                <c:formatCode>#,##0</c:formatCode>
                <c:ptCount val="8"/>
                <c:pt idx="0">
                  <c:v>1065</c:v>
                </c:pt>
                <c:pt idx="2">
                  <c:v>785</c:v>
                </c:pt>
                <c:pt idx="4">
                  <c:v>83</c:v>
                </c:pt>
                <c:pt idx="6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118976"/>
        <c:axId val="107120512"/>
        <c:axId val="0"/>
      </c:bar3DChart>
      <c:catAx>
        <c:axId val="1071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120512"/>
        <c:crosses val="autoZero"/>
        <c:auto val="1"/>
        <c:lblAlgn val="ctr"/>
        <c:lblOffset val="100"/>
        <c:noMultiLvlLbl val="0"/>
      </c:catAx>
      <c:valAx>
        <c:axId val="107120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7118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235</xdr:row>
      <xdr:rowOff>65086</xdr:rowOff>
    </xdr:from>
    <xdr:to>
      <xdr:col>23</xdr:col>
      <xdr:colOff>9525</xdr:colOff>
      <xdr:row>249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378</xdr:row>
      <xdr:rowOff>69397</xdr:rowOff>
    </xdr:from>
    <xdr:to>
      <xdr:col>23</xdr:col>
      <xdr:colOff>1</xdr:colOff>
      <xdr:row>400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273</xdr:row>
      <xdr:rowOff>9526</xdr:rowOff>
    </xdr:from>
    <xdr:to>
      <xdr:col>23</xdr:col>
      <xdr:colOff>9525</xdr:colOff>
      <xdr:row>287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423</xdr:row>
      <xdr:rowOff>89647</xdr:rowOff>
    </xdr:from>
    <xdr:to>
      <xdr:col>20</xdr:col>
      <xdr:colOff>238125</xdr:colOff>
      <xdr:row>429</xdr:row>
      <xdr:rowOff>176212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153</xdr:row>
      <xdr:rowOff>0</xdr:rowOff>
    </xdr:from>
    <xdr:to>
      <xdr:col>20</xdr:col>
      <xdr:colOff>234084</xdr:colOff>
      <xdr:row>153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311</xdr:row>
      <xdr:rowOff>0</xdr:rowOff>
    </xdr:from>
    <xdr:to>
      <xdr:col>22</xdr:col>
      <xdr:colOff>266700</xdr:colOff>
      <xdr:row>324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126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145</xdr:row>
      <xdr:rowOff>0</xdr:rowOff>
    </xdr:from>
    <xdr:to>
      <xdr:col>25</xdr:col>
      <xdr:colOff>10584</xdr:colOff>
      <xdr:row>153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181</xdr:row>
      <xdr:rowOff>190499</xdr:rowOff>
    </xdr:from>
    <xdr:to>
      <xdr:col>25</xdr:col>
      <xdr:colOff>10584</xdr:colOff>
      <xdr:row>214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251</xdr:row>
      <xdr:rowOff>0</xdr:rowOff>
    </xdr:from>
    <xdr:to>
      <xdr:col>25</xdr:col>
      <xdr:colOff>10584</xdr:colOff>
      <xdr:row>258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334</xdr:row>
      <xdr:rowOff>190499</xdr:rowOff>
    </xdr:from>
    <xdr:to>
      <xdr:col>25</xdr:col>
      <xdr:colOff>10584</xdr:colOff>
      <xdr:row>353</xdr:row>
      <xdr:rowOff>0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405</xdr:row>
      <xdr:rowOff>0</xdr:rowOff>
    </xdr:from>
    <xdr:to>
      <xdr:col>25</xdr:col>
      <xdr:colOff>10584</xdr:colOff>
      <xdr:row>413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430</xdr:row>
      <xdr:rowOff>0</xdr:rowOff>
    </xdr:from>
    <xdr:to>
      <xdr:col>25</xdr:col>
      <xdr:colOff>10584</xdr:colOff>
      <xdr:row>433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0</xdr:rowOff>
    </xdr:from>
    <xdr:to>
      <xdr:col>25</xdr:col>
      <xdr:colOff>10584</xdr:colOff>
      <xdr:row>463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468</xdr:row>
      <xdr:rowOff>190499</xdr:rowOff>
    </xdr:from>
    <xdr:to>
      <xdr:col>25</xdr:col>
      <xdr:colOff>10584</xdr:colOff>
      <xdr:row>494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29" tableType="queryTable" totalsRowShown="0">
  <autoFilter ref="A1:E129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509"/>
  <sheetViews>
    <sheetView tabSelected="1" zoomScale="70" zoomScaleNormal="70" zoomScalePageLayoutView="70" workbookViewId="0">
      <selection activeCell="Y1" sqref="Y1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26" width="4.140625" style="3"/>
    <col min="27" max="27" width="5" style="3" bestFit="1" customWidth="1"/>
    <col min="28" max="28" width="4.5703125" style="3" bestFit="1" customWidth="1"/>
    <col min="29" max="16384" width="4.140625" style="3"/>
  </cols>
  <sheetData>
    <row r="1" spans="1:29" x14ac:dyDescent="0.25">
      <c r="R1" s="4"/>
      <c r="S1" s="4"/>
      <c r="T1" s="55"/>
      <c r="U1" s="56"/>
      <c r="V1" s="56"/>
      <c r="W1" s="56"/>
      <c r="X1" s="56"/>
      <c r="Y1" s="56"/>
      <c r="Z1" s="56"/>
      <c r="AA1" s="56"/>
      <c r="AB1" s="56"/>
      <c r="AC1" s="57"/>
    </row>
    <row r="2" spans="1:29" x14ac:dyDescent="0.25">
      <c r="Q2" s="5"/>
      <c r="R2" s="4"/>
      <c r="S2" s="4"/>
      <c r="T2" s="56"/>
      <c r="U2" s="56"/>
      <c r="V2" s="56"/>
      <c r="W2" s="56"/>
      <c r="X2" s="56"/>
      <c r="Y2" s="56"/>
      <c r="Z2" s="56"/>
      <c r="AA2" s="56"/>
      <c r="AB2" s="56"/>
      <c r="AC2" s="57"/>
    </row>
    <row r="3" spans="1:29" x14ac:dyDescent="0.25">
      <c r="R3" s="4"/>
      <c r="S3" s="4"/>
      <c r="T3" s="56"/>
      <c r="U3" s="56"/>
      <c r="V3" s="56"/>
      <c r="W3" s="56"/>
      <c r="X3" s="56"/>
      <c r="Y3" s="56"/>
      <c r="Z3" s="56"/>
      <c r="AA3" s="56"/>
      <c r="AB3" s="56"/>
      <c r="AC3" s="57"/>
    </row>
    <row r="4" spans="1:29" x14ac:dyDescent="0.25">
      <c r="R4" s="4"/>
      <c r="S4" s="4"/>
      <c r="T4" s="56"/>
      <c r="U4" s="56"/>
      <c r="V4" s="56"/>
      <c r="W4" s="56"/>
      <c r="X4" s="56"/>
      <c r="Y4" s="56"/>
      <c r="Z4" s="56"/>
      <c r="AA4" s="56"/>
      <c r="AB4" s="56"/>
      <c r="AC4" s="57"/>
    </row>
    <row r="5" spans="1:29" x14ac:dyDescent="0.25">
      <c r="E5" s="241" t="s">
        <v>65</v>
      </c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4"/>
      <c r="S5" s="4"/>
      <c r="T5" s="56"/>
      <c r="U5" s="56"/>
      <c r="V5" s="56"/>
      <c r="W5" s="56"/>
      <c r="X5" s="56"/>
      <c r="Y5" s="56"/>
      <c r="Z5" s="56"/>
      <c r="AA5" s="56"/>
      <c r="AB5" s="56"/>
      <c r="AC5" s="57"/>
    </row>
    <row r="6" spans="1:29" x14ac:dyDescent="0.25"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4"/>
      <c r="S6" s="4"/>
      <c r="T6" s="56"/>
      <c r="U6" s="56"/>
      <c r="V6" s="56"/>
      <c r="W6" s="56"/>
      <c r="X6" s="56"/>
      <c r="Y6" s="56"/>
      <c r="Z6" s="56"/>
      <c r="AA6" s="56"/>
      <c r="AB6" s="56"/>
      <c r="AC6" s="57"/>
    </row>
    <row r="7" spans="1:29" x14ac:dyDescent="0.25"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4"/>
      <c r="S7" s="4"/>
      <c r="T7" s="56"/>
      <c r="U7" s="56"/>
      <c r="V7" s="56"/>
      <c r="W7" s="56"/>
      <c r="X7" s="56"/>
      <c r="Y7" s="56"/>
      <c r="Z7" s="56"/>
      <c r="AA7" s="56"/>
      <c r="AB7" s="56"/>
      <c r="AC7" s="57"/>
    </row>
    <row r="8" spans="1:29" x14ac:dyDescent="0.25"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4"/>
      <c r="S8" s="4"/>
      <c r="T8" s="56"/>
      <c r="U8" s="56"/>
      <c r="V8" s="56"/>
      <c r="W8" s="56"/>
      <c r="X8" s="56"/>
      <c r="Y8" s="56"/>
      <c r="Z8" s="56"/>
      <c r="AA8" s="56"/>
      <c r="AB8" s="56"/>
      <c r="AC8" s="57"/>
    </row>
    <row r="9" spans="1:29" ht="19.5" x14ac:dyDescent="0.3">
      <c r="E9" s="213" t="str">
        <f>CONCATENATE("w okresie ",Arkusz18!A2," - ",Arkusz18!B2," r.")</f>
        <v>w okresie 01.05.2016 - 31.05.2016 r.</v>
      </c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4"/>
      <c r="S9" s="4"/>
      <c r="T9" s="56"/>
      <c r="U9" s="56"/>
      <c r="V9" s="56"/>
      <c r="W9" s="56"/>
      <c r="X9" s="56"/>
      <c r="Y9" s="56"/>
      <c r="Z9" s="56"/>
      <c r="AA9" s="56"/>
      <c r="AB9" s="56"/>
      <c r="AC9" s="57"/>
    </row>
    <row r="10" spans="1:29" x14ac:dyDescent="0.25">
      <c r="R10" s="4"/>
      <c r="S10" s="4"/>
      <c r="T10" s="56"/>
      <c r="U10" s="56"/>
      <c r="V10" s="56"/>
      <c r="W10" s="56"/>
      <c r="X10" s="56"/>
      <c r="Y10" s="56"/>
      <c r="Z10" s="56"/>
      <c r="AA10" s="56"/>
      <c r="AB10" s="56"/>
      <c r="AC10" s="57"/>
    </row>
    <row r="11" spans="1:29" x14ac:dyDescent="0.25">
      <c r="R11" s="4"/>
      <c r="S11" s="4"/>
      <c r="T11" s="56"/>
      <c r="U11" s="56"/>
      <c r="V11" s="56"/>
      <c r="W11" s="56"/>
      <c r="X11" s="56"/>
      <c r="Y11" s="56"/>
      <c r="Z11" s="56"/>
      <c r="AA11" s="56"/>
      <c r="AB11" s="56"/>
      <c r="AC11" s="57"/>
    </row>
    <row r="12" spans="1:29" x14ac:dyDescent="0.25">
      <c r="R12" s="4"/>
      <c r="S12" s="4"/>
      <c r="T12" s="56"/>
      <c r="U12" s="56"/>
      <c r="V12" s="56"/>
      <c r="W12" s="56"/>
      <c r="X12" s="56"/>
      <c r="Y12" s="56"/>
      <c r="Z12" s="56"/>
      <c r="AA12" s="56"/>
      <c r="AB12" s="56"/>
      <c r="AC12" s="57"/>
    </row>
    <row r="13" spans="1:29" x14ac:dyDescent="0.25">
      <c r="R13" s="4"/>
      <c r="S13" s="4"/>
      <c r="T13" s="56"/>
      <c r="U13" s="56"/>
      <c r="V13" s="56"/>
      <c r="W13" s="56"/>
      <c r="X13" s="56"/>
      <c r="Y13" s="56"/>
      <c r="Z13" s="56"/>
      <c r="AA13" s="56"/>
      <c r="AB13" s="56"/>
      <c r="AC13" s="57"/>
    </row>
    <row r="14" spans="1:29" ht="18" x14ac:dyDescent="0.25">
      <c r="A14" s="8" t="s">
        <v>66</v>
      </c>
      <c r="F14" s="9"/>
      <c r="R14" s="4"/>
      <c r="S14" s="4"/>
      <c r="T14" s="56"/>
      <c r="U14" s="56"/>
      <c r="V14" s="56"/>
      <c r="W14" s="56"/>
      <c r="X14" s="56"/>
      <c r="Y14" s="56"/>
      <c r="Z14" s="56"/>
      <c r="AA14" s="56"/>
      <c r="AB14" s="56"/>
      <c r="AC14" s="57"/>
    </row>
    <row r="15" spans="1:29" x14ac:dyDescent="0.25">
      <c r="F15" s="9"/>
      <c r="R15" s="4"/>
      <c r="S15" s="4"/>
      <c r="T15" s="56"/>
      <c r="U15" s="56"/>
      <c r="V15" s="56"/>
      <c r="W15" s="56"/>
      <c r="X15" s="56"/>
      <c r="Y15" s="56"/>
      <c r="Z15" s="56"/>
      <c r="AA15" s="56"/>
      <c r="AB15" s="56"/>
      <c r="AC15" s="57"/>
    </row>
    <row r="16" spans="1:29" x14ac:dyDescent="0.25">
      <c r="A16" s="242" t="s">
        <v>155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32" t="s">
        <v>0</v>
      </c>
      <c r="D19" s="133"/>
      <c r="E19" s="133"/>
      <c r="F19" s="133"/>
      <c r="G19" s="126" t="str">
        <f>CONCATENATE(Arkusz18!A2," - ",Arkusz18!B2," r.")</f>
        <v>01.05.2016 - 31.05.2016 r.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</row>
    <row r="20" spans="1:22" x14ac:dyDescent="0.25">
      <c r="C20" s="134"/>
      <c r="D20" s="135"/>
      <c r="E20" s="135"/>
      <c r="F20" s="135"/>
      <c r="G20" s="120" t="s">
        <v>30</v>
      </c>
      <c r="H20" s="124"/>
      <c r="I20" s="124"/>
      <c r="J20" s="125"/>
      <c r="K20" s="120" t="s">
        <v>31</v>
      </c>
      <c r="L20" s="124"/>
      <c r="M20" s="124"/>
      <c r="N20" s="125"/>
      <c r="O20" s="120" t="s">
        <v>104</v>
      </c>
      <c r="P20" s="124"/>
      <c r="Q20" s="124"/>
      <c r="R20" s="125"/>
      <c r="S20" s="120" t="s">
        <v>53</v>
      </c>
      <c r="T20" s="124"/>
      <c r="U20" s="124"/>
      <c r="V20" s="121"/>
    </row>
    <row r="21" spans="1:22" ht="15" customHeight="1" x14ac:dyDescent="0.25">
      <c r="C21" s="134"/>
      <c r="D21" s="135"/>
      <c r="E21" s="135"/>
      <c r="F21" s="135"/>
      <c r="G21" s="122" t="s">
        <v>29</v>
      </c>
      <c r="H21" s="123"/>
      <c r="I21" s="120" t="s">
        <v>9</v>
      </c>
      <c r="J21" s="125"/>
      <c r="K21" s="122" t="s">
        <v>32</v>
      </c>
      <c r="L21" s="123"/>
      <c r="M21" s="120" t="s">
        <v>9</v>
      </c>
      <c r="N21" s="125"/>
      <c r="O21" s="122" t="s">
        <v>29</v>
      </c>
      <c r="P21" s="123"/>
      <c r="Q21" s="120" t="s">
        <v>9</v>
      </c>
      <c r="R21" s="125"/>
      <c r="S21" s="122" t="s">
        <v>29</v>
      </c>
      <c r="T21" s="123"/>
      <c r="U21" s="120" t="s">
        <v>9</v>
      </c>
      <c r="V21" s="121"/>
    </row>
    <row r="22" spans="1:22" x14ac:dyDescent="0.25">
      <c r="C22" s="214" t="str">
        <f>Arkusz2!B2</f>
        <v>ROSJA</v>
      </c>
      <c r="D22" s="215"/>
      <c r="E22" s="215"/>
      <c r="F22" s="215"/>
      <c r="G22" s="139">
        <f>Arkusz2!F2</f>
        <v>336</v>
      </c>
      <c r="H22" s="141"/>
      <c r="I22" s="139">
        <f>Arkusz2!F8</f>
        <v>1057</v>
      </c>
      <c r="J22" s="141"/>
      <c r="K22" s="139">
        <f>Arkusz2!F14</f>
        <v>38</v>
      </c>
      <c r="L22" s="141"/>
      <c r="M22" s="139">
        <f>Arkusz2!F20</f>
        <v>93</v>
      </c>
      <c r="N22" s="141"/>
      <c r="O22" s="139">
        <f>Arkusz2!F26</f>
        <v>1</v>
      </c>
      <c r="P22" s="141"/>
      <c r="Q22" s="139">
        <f>Arkusz2!F32</f>
        <v>1</v>
      </c>
      <c r="R22" s="141"/>
      <c r="S22" s="139">
        <f>SUM(G22,K22,O22)</f>
        <v>375</v>
      </c>
      <c r="T22" s="141"/>
      <c r="U22" s="139">
        <f>SUM(I22,M22,Q22)</f>
        <v>1151</v>
      </c>
      <c r="V22" s="140"/>
    </row>
    <row r="23" spans="1:22" x14ac:dyDescent="0.25">
      <c r="C23" s="72" t="str">
        <f>Arkusz2!B3</f>
        <v>TADŻYKISTAN</v>
      </c>
      <c r="D23" s="73"/>
      <c r="E23" s="73"/>
      <c r="F23" s="73"/>
      <c r="G23" s="136">
        <f>Arkusz2!F3</f>
        <v>38</v>
      </c>
      <c r="H23" s="138"/>
      <c r="I23" s="136">
        <f>Arkusz2!F9</f>
        <v>125</v>
      </c>
      <c r="J23" s="138"/>
      <c r="K23" s="136">
        <f>Arkusz2!F15</f>
        <v>0</v>
      </c>
      <c r="L23" s="138"/>
      <c r="M23" s="136">
        <f>Arkusz2!F21</f>
        <v>0</v>
      </c>
      <c r="N23" s="138"/>
      <c r="O23" s="136">
        <f>Arkusz2!F27</f>
        <v>0</v>
      </c>
      <c r="P23" s="138"/>
      <c r="Q23" s="136">
        <f>Arkusz2!F33</f>
        <v>0</v>
      </c>
      <c r="R23" s="138"/>
      <c r="S23" s="136">
        <f t="shared" ref="S23:S27" si="0">SUM(G23,K23,O23)</f>
        <v>38</v>
      </c>
      <c r="T23" s="138"/>
      <c r="U23" s="136">
        <f t="shared" ref="U23:U27" si="1">SUM(I23,M23,Q23)</f>
        <v>125</v>
      </c>
      <c r="V23" s="137"/>
    </row>
    <row r="24" spans="1:22" x14ac:dyDescent="0.25">
      <c r="C24" s="214" t="str">
        <f>Arkusz2!B4</f>
        <v>UKRAINA</v>
      </c>
      <c r="D24" s="215"/>
      <c r="E24" s="215"/>
      <c r="F24" s="215"/>
      <c r="G24" s="139">
        <f>Arkusz2!F4</f>
        <v>39</v>
      </c>
      <c r="H24" s="141"/>
      <c r="I24" s="139">
        <f>Arkusz2!F10</f>
        <v>48</v>
      </c>
      <c r="J24" s="141"/>
      <c r="K24" s="139">
        <f>Arkusz2!F16</f>
        <v>26</v>
      </c>
      <c r="L24" s="141"/>
      <c r="M24" s="139">
        <f>Arkusz2!F22</f>
        <v>64</v>
      </c>
      <c r="N24" s="141"/>
      <c r="O24" s="139">
        <f>Arkusz2!F28</f>
        <v>0</v>
      </c>
      <c r="P24" s="141"/>
      <c r="Q24" s="139">
        <f>Arkusz2!F34</f>
        <v>0</v>
      </c>
      <c r="R24" s="141"/>
      <c r="S24" s="139">
        <f t="shared" si="0"/>
        <v>65</v>
      </c>
      <c r="T24" s="141"/>
      <c r="U24" s="139">
        <f t="shared" si="1"/>
        <v>112</v>
      </c>
      <c r="V24" s="140"/>
    </row>
    <row r="25" spans="1:22" x14ac:dyDescent="0.25">
      <c r="C25" s="72" t="str">
        <f>Arkusz2!B5</f>
        <v>ARMENIA</v>
      </c>
      <c r="D25" s="73"/>
      <c r="E25" s="73"/>
      <c r="F25" s="73"/>
      <c r="G25" s="136">
        <f>Arkusz2!F5</f>
        <v>23</v>
      </c>
      <c r="H25" s="138"/>
      <c r="I25" s="136">
        <f>Arkusz2!F11</f>
        <v>47</v>
      </c>
      <c r="J25" s="138"/>
      <c r="K25" s="136">
        <f>Arkusz2!F17</f>
        <v>0</v>
      </c>
      <c r="L25" s="138"/>
      <c r="M25" s="136">
        <f>Arkusz2!F23</f>
        <v>0</v>
      </c>
      <c r="N25" s="138"/>
      <c r="O25" s="136">
        <f>Arkusz2!F29</f>
        <v>0</v>
      </c>
      <c r="P25" s="138"/>
      <c r="Q25" s="136">
        <f>Arkusz2!F35</f>
        <v>0</v>
      </c>
      <c r="R25" s="138"/>
      <c r="S25" s="136">
        <f t="shared" si="0"/>
        <v>23</v>
      </c>
      <c r="T25" s="138"/>
      <c r="U25" s="136">
        <f t="shared" si="1"/>
        <v>47</v>
      </c>
      <c r="V25" s="137"/>
    </row>
    <row r="26" spans="1:22" x14ac:dyDescent="0.25">
      <c r="C26" s="214" t="str">
        <f>Arkusz2!B6</f>
        <v>TURCJA</v>
      </c>
      <c r="D26" s="215"/>
      <c r="E26" s="215"/>
      <c r="F26" s="215"/>
      <c r="G26" s="139">
        <f>Arkusz2!F6</f>
        <v>0</v>
      </c>
      <c r="H26" s="141"/>
      <c r="I26" s="139">
        <f>Arkusz2!F12</f>
        <v>0</v>
      </c>
      <c r="J26" s="141"/>
      <c r="K26" s="139">
        <f>Arkusz2!F18</f>
        <v>0</v>
      </c>
      <c r="L26" s="141"/>
      <c r="M26" s="139">
        <f>Arkusz2!F24</f>
        <v>0</v>
      </c>
      <c r="N26" s="141"/>
      <c r="O26" s="139">
        <f>Arkusz2!F30</f>
        <v>0</v>
      </c>
      <c r="P26" s="141"/>
      <c r="Q26" s="139">
        <f>Arkusz2!F36</f>
        <v>0</v>
      </c>
      <c r="R26" s="141"/>
      <c r="S26" s="139">
        <f t="shared" si="0"/>
        <v>0</v>
      </c>
      <c r="T26" s="141"/>
      <c r="U26" s="139">
        <f t="shared" si="1"/>
        <v>0</v>
      </c>
      <c r="V26" s="140"/>
    </row>
    <row r="27" spans="1:22" ht="15.75" thickBot="1" x14ac:dyDescent="0.3">
      <c r="C27" s="224" t="str">
        <f>Arkusz2!B7</f>
        <v>Pozostałe</v>
      </c>
      <c r="D27" s="225"/>
      <c r="E27" s="225"/>
      <c r="F27" s="225"/>
      <c r="G27" s="129">
        <f>Arkusz2!F7</f>
        <v>42</v>
      </c>
      <c r="H27" s="131"/>
      <c r="I27" s="129">
        <f>Arkusz2!F13</f>
        <v>52</v>
      </c>
      <c r="J27" s="131"/>
      <c r="K27" s="129">
        <f>Arkusz2!F19</f>
        <v>8</v>
      </c>
      <c r="L27" s="131"/>
      <c r="M27" s="129">
        <f>Arkusz2!F25</f>
        <v>8</v>
      </c>
      <c r="N27" s="131"/>
      <c r="O27" s="129">
        <f>Arkusz2!F31</f>
        <v>0</v>
      </c>
      <c r="P27" s="131"/>
      <c r="Q27" s="129">
        <f>Arkusz2!F37</f>
        <v>0</v>
      </c>
      <c r="R27" s="131"/>
      <c r="S27" s="129">
        <f t="shared" si="0"/>
        <v>50</v>
      </c>
      <c r="T27" s="131"/>
      <c r="U27" s="129">
        <f t="shared" si="1"/>
        <v>60</v>
      </c>
      <c r="V27" s="130"/>
    </row>
    <row r="28" spans="1:22" ht="15.75" thickBot="1" x14ac:dyDescent="0.3">
      <c r="C28" s="222" t="s">
        <v>1</v>
      </c>
      <c r="D28" s="223"/>
      <c r="E28" s="223"/>
      <c r="F28" s="223"/>
      <c r="G28" s="235">
        <f>SUM(G22:G27)</f>
        <v>478</v>
      </c>
      <c r="H28" s="236"/>
      <c r="I28" s="235">
        <f>SUM(I22:I27)</f>
        <v>1329</v>
      </c>
      <c r="J28" s="236"/>
      <c r="K28" s="235">
        <f>SUM(K22:K27)</f>
        <v>72</v>
      </c>
      <c r="L28" s="236"/>
      <c r="M28" s="235">
        <f>SUM(M22:M27)</f>
        <v>165</v>
      </c>
      <c r="N28" s="236"/>
      <c r="O28" s="235">
        <f>SUM(O22:O27)</f>
        <v>1</v>
      </c>
      <c r="P28" s="236"/>
      <c r="Q28" s="235">
        <f>SUM(Q22:Q27)</f>
        <v>1</v>
      </c>
      <c r="R28" s="236"/>
      <c r="S28" s="235">
        <f>SUM(S22:S27)</f>
        <v>551</v>
      </c>
      <c r="T28" s="236"/>
      <c r="U28" s="235">
        <f>SUM(U22:U27)</f>
        <v>1495</v>
      </c>
      <c r="V28" s="239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40"/>
      <c r="E40" s="240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32" t="s">
        <v>0</v>
      </c>
      <c r="D51" s="133"/>
      <c r="E51" s="133"/>
      <c r="F51" s="133"/>
      <c r="G51" s="196" t="str">
        <f>CONCATENATE(Arkusz18!C2," - ",Arkusz18!B2," r.")</f>
        <v>01.01.2016 - 31.05.2016 r.</v>
      </c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7"/>
    </row>
    <row r="52" spans="1:26" x14ac:dyDescent="0.25">
      <c r="C52" s="134"/>
      <c r="D52" s="135"/>
      <c r="E52" s="135"/>
      <c r="F52" s="135"/>
      <c r="G52" s="135" t="s">
        <v>30</v>
      </c>
      <c r="H52" s="135"/>
      <c r="I52" s="135"/>
      <c r="J52" s="135"/>
      <c r="K52" s="135" t="s">
        <v>31</v>
      </c>
      <c r="L52" s="135"/>
      <c r="M52" s="135"/>
      <c r="N52" s="135"/>
      <c r="O52" s="135" t="s">
        <v>141</v>
      </c>
      <c r="P52" s="135"/>
      <c r="Q52" s="135"/>
      <c r="R52" s="135"/>
      <c r="S52" s="135" t="s">
        <v>53</v>
      </c>
      <c r="T52" s="135"/>
      <c r="U52" s="135"/>
      <c r="V52" s="243"/>
    </row>
    <row r="53" spans="1:26" x14ac:dyDescent="0.25">
      <c r="C53" s="134"/>
      <c r="D53" s="135"/>
      <c r="E53" s="135"/>
      <c r="F53" s="135"/>
      <c r="G53" s="234" t="s">
        <v>29</v>
      </c>
      <c r="H53" s="234"/>
      <c r="I53" s="135" t="s">
        <v>9</v>
      </c>
      <c r="J53" s="135"/>
      <c r="K53" s="234" t="s">
        <v>32</v>
      </c>
      <c r="L53" s="234"/>
      <c r="M53" s="135" t="s">
        <v>9</v>
      </c>
      <c r="N53" s="135"/>
      <c r="O53" s="234" t="s">
        <v>29</v>
      </c>
      <c r="P53" s="234"/>
      <c r="Q53" s="135" t="s">
        <v>9</v>
      </c>
      <c r="R53" s="135"/>
      <c r="S53" s="234" t="s">
        <v>29</v>
      </c>
      <c r="T53" s="234"/>
      <c r="U53" s="135" t="s">
        <v>9</v>
      </c>
      <c r="V53" s="243"/>
    </row>
    <row r="54" spans="1:26" x14ac:dyDescent="0.25">
      <c r="C54" s="214" t="str">
        <f>Arkusz3!B2</f>
        <v>ROSJA</v>
      </c>
      <c r="D54" s="215"/>
      <c r="E54" s="215"/>
      <c r="F54" s="215"/>
      <c r="G54" s="146">
        <f>Arkusz3!F2</f>
        <v>1257</v>
      </c>
      <c r="H54" s="146"/>
      <c r="I54" s="146">
        <f>Arkusz3!F8</f>
        <v>3479</v>
      </c>
      <c r="J54" s="146"/>
      <c r="K54" s="146">
        <f>Arkusz3!F14</f>
        <v>134</v>
      </c>
      <c r="L54" s="146"/>
      <c r="M54" s="146">
        <f>Arkusz3!F20</f>
        <v>279</v>
      </c>
      <c r="N54" s="146"/>
      <c r="O54" s="146">
        <f>Arkusz3!F26</f>
        <v>5</v>
      </c>
      <c r="P54" s="146"/>
      <c r="Q54" s="146">
        <f>Arkusz3!F32</f>
        <v>5</v>
      </c>
      <c r="R54" s="146"/>
      <c r="S54" s="146">
        <f>SUM(G54,K54,O54)</f>
        <v>1396</v>
      </c>
      <c r="T54" s="146"/>
      <c r="U54" s="146">
        <f>SUM(I54,M54,Q54)</f>
        <v>3763</v>
      </c>
      <c r="V54" s="244"/>
    </row>
    <row r="55" spans="1:26" x14ac:dyDescent="0.25">
      <c r="C55" s="72" t="str">
        <f>Arkusz3!B3</f>
        <v>TADŻYKISTAN</v>
      </c>
      <c r="D55" s="73"/>
      <c r="E55" s="73"/>
      <c r="F55" s="73"/>
      <c r="G55" s="233">
        <f>Arkusz3!F3</f>
        <v>207</v>
      </c>
      <c r="H55" s="233"/>
      <c r="I55" s="233">
        <f>Arkusz3!F9</f>
        <v>599</v>
      </c>
      <c r="J55" s="233"/>
      <c r="K55" s="233">
        <f>Arkusz3!F15</f>
        <v>1</v>
      </c>
      <c r="L55" s="233"/>
      <c r="M55" s="233">
        <f>Arkusz3!F21</f>
        <v>1</v>
      </c>
      <c r="N55" s="233"/>
      <c r="O55" s="233">
        <f>Arkusz3!F27</f>
        <v>0</v>
      </c>
      <c r="P55" s="233"/>
      <c r="Q55" s="233">
        <f>Arkusz3!F33</f>
        <v>0</v>
      </c>
      <c r="R55" s="233"/>
      <c r="S55" s="233">
        <f t="shared" ref="S55:S59" si="2">SUM(G55,K55,O55)</f>
        <v>208</v>
      </c>
      <c r="T55" s="233"/>
      <c r="U55" s="233">
        <f t="shared" ref="U55:U59" si="3">SUM(I55,M55,Q55)</f>
        <v>600</v>
      </c>
      <c r="V55" s="245"/>
    </row>
    <row r="56" spans="1:26" x14ac:dyDescent="0.25">
      <c r="C56" s="214" t="str">
        <f>Arkusz3!B4</f>
        <v>UKRAINA</v>
      </c>
      <c r="D56" s="215"/>
      <c r="E56" s="215"/>
      <c r="F56" s="215"/>
      <c r="G56" s="146">
        <f>Arkusz3!F4</f>
        <v>195</v>
      </c>
      <c r="H56" s="146"/>
      <c r="I56" s="146">
        <f>Arkusz3!F10</f>
        <v>285</v>
      </c>
      <c r="J56" s="146"/>
      <c r="K56" s="146">
        <f>Arkusz3!F16</f>
        <v>146</v>
      </c>
      <c r="L56" s="146"/>
      <c r="M56" s="146">
        <f>Arkusz3!F22</f>
        <v>282</v>
      </c>
      <c r="N56" s="146"/>
      <c r="O56" s="146">
        <f>Arkusz3!F28</f>
        <v>0</v>
      </c>
      <c r="P56" s="146"/>
      <c r="Q56" s="146">
        <f>Arkusz3!F34</f>
        <v>0</v>
      </c>
      <c r="R56" s="146"/>
      <c r="S56" s="146">
        <f t="shared" si="2"/>
        <v>341</v>
      </c>
      <c r="T56" s="146"/>
      <c r="U56" s="146">
        <f t="shared" si="3"/>
        <v>567</v>
      </c>
      <c r="V56" s="244"/>
    </row>
    <row r="57" spans="1:26" x14ac:dyDescent="0.25">
      <c r="C57" s="72" t="str">
        <f>Arkusz3!B5</f>
        <v>ARMENIA</v>
      </c>
      <c r="D57" s="73"/>
      <c r="E57" s="73"/>
      <c r="F57" s="73"/>
      <c r="G57" s="233">
        <f>Arkusz3!F5</f>
        <v>71</v>
      </c>
      <c r="H57" s="233"/>
      <c r="I57" s="233">
        <f>Arkusz3!F11</f>
        <v>154</v>
      </c>
      <c r="J57" s="233"/>
      <c r="K57" s="233">
        <f>Arkusz3!F17</f>
        <v>6</v>
      </c>
      <c r="L57" s="233"/>
      <c r="M57" s="233">
        <f>Arkusz3!F23</f>
        <v>6</v>
      </c>
      <c r="N57" s="233"/>
      <c r="O57" s="233">
        <f>Arkusz3!F29</f>
        <v>0</v>
      </c>
      <c r="P57" s="233"/>
      <c r="Q57" s="233">
        <f>Arkusz3!F35</f>
        <v>0</v>
      </c>
      <c r="R57" s="233"/>
      <c r="S57" s="233">
        <f t="shared" si="2"/>
        <v>77</v>
      </c>
      <c r="T57" s="233"/>
      <c r="U57" s="233">
        <f t="shared" si="3"/>
        <v>160</v>
      </c>
      <c r="V57" s="245"/>
    </row>
    <row r="58" spans="1:26" x14ac:dyDescent="0.25">
      <c r="C58" s="214" t="str">
        <f>Arkusz3!B6</f>
        <v>TURCJA</v>
      </c>
      <c r="D58" s="215"/>
      <c r="E58" s="215"/>
      <c r="F58" s="215"/>
      <c r="G58" s="146">
        <f>Arkusz3!F6</f>
        <v>21</v>
      </c>
      <c r="H58" s="146"/>
      <c r="I58" s="146">
        <f>Arkusz3!F12</f>
        <v>56</v>
      </c>
      <c r="J58" s="146"/>
      <c r="K58" s="146">
        <f>Arkusz3!F18</f>
        <v>0</v>
      </c>
      <c r="L58" s="146"/>
      <c r="M58" s="146">
        <f>Arkusz3!F24</f>
        <v>0</v>
      </c>
      <c r="N58" s="146"/>
      <c r="O58" s="146">
        <f>Arkusz3!F30</f>
        <v>0</v>
      </c>
      <c r="P58" s="146"/>
      <c r="Q58" s="146">
        <f>Arkusz3!F36</f>
        <v>0</v>
      </c>
      <c r="R58" s="146"/>
      <c r="S58" s="146">
        <f t="shared" si="2"/>
        <v>21</v>
      </c>
      <c r="T58" s="146"/>
      <c r="U58" s="146">
        <f t="shared" si="3"/>
        <v>56</v>
      </c>
      <c r="V58" s="244"/>
    </row>
    <row r="59" spans="1:26" ht="15.75" thickBot="1" x14ac:dyDescent="0.3">
      <c r="C59" s="224" t="str">
        <f>Arkusz3!B7</f>
        <v>Pozostałe</v>
      </c>
      <c r="D59" s="225"/>
      <c r="E59" s="225"/>
      <c r="F59" s="225"/>
      <c r="G59" s="237">
        <f>Arkusz3!F7</f>
        <v>145</v>
      </c>
      <c r="H59" s="237"/>
      <c r="I59" s="237">
        <f>Arkusz3!F13</f>
        <v>192</v>
      </c>
      <c r="J59" s="237"/>
      <c r="K59" s="237">
        <f>Arkusz3!F19</f>
        <v>35</v>
      </c>
      <c r="L59" s="237"/>
      <c r="M59" s="237">
        <f>Arkusz3!F25</f>
        <v>57</v>
      </c>
      <c r="N59" s="237"/>
      <c r="O59" s="237">
        <f>Arkusz3!F31</f>
        <v>0</v>
      </c>
      <c r="P59" s="237"/>
      <c r="Q59" s="237">
        <f>Arkusz3!F37</f>
        <v>0</v>
      </c>
      <c r="R59" s="237"/>
      <c r="S59" s="237">
        <f t="shared" si="2"/>
        <v>180</v>
      </c>
      <c r="T59" s="237"/>
      <c r="U59" s="237">
        <f t="shared" si="3"/>
        <v>249</v>
      </c>
      <c r="V59" s="238"/>
    </row>
    <row r="60" spans="1:26" ht="15.75" thickBot="1" x14ac:dyDescent="0.3">
      <c r="C60" s="226" t="s">
        <v>1</v>
      </c>
      <c r="D60" s="227"/>
      <c r="E60" s="227"/>
      <c r="F60" s="227"/>
      <c r="G60" s="147">
        <f>SUM(G54:G59)</f>
        <v>1896</v>
      </c>
      <c r="H60" s="147"/>
      <c r="I60" s="147">
        <f>SUM(I54:I59)</f>
        <v>4765</v>
      </c>
      <c r="J60" s="147"/>
      <c r="K60" s="147">
        <f>SUM(K54:K59)</f>
        <v>322</v>
      </c>
      <c r="L60" s="147"/>
      <c r="M60" s="147">
        <f>SUM(M54:M59)</f>
        <v>625</v>
      </c>
      <c r="N60" s="147"/>
      <c r="O60" s="147">
        <f>SUM(O54:O59)</f>
        <v>5</v>
      </c>
      <c r="P60" s="147"/>
      <c r="Q60" s="147">
        <f>SUM(Q54:Q59)</f>
        <v>5</v>
      </c>
      <c r="R60" s="147"/>
      <c r="S60" s="147">
        <f>SUM(S54:S59)</f>
        <v>2223</v>
      </c>
      <c r="T60" s="147"/>
      <c r="U60" s="147">
        <f>SUM(U54:U59)</f>
        <v>5395</v>
      </c>
      <c r="V60" s="148"/>
    </row>
    <row r="61" spans="1:26" x14ac:dyDescent="0.25">
      <c r="A61" s="12"/>
      <c r="B61" s="13"/>
      <c r="C61" s="14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3"/>
    </row>
    <row r="62" spans="1:26" ht="15" customHeight="1" x14ac:dyDescent="0.25">
      <c r="A62" s="142" t="s">
        <v>67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6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240"/>
      <c r="E75" s="240"/>
    </row>
    <row r="80" spans="4:26" x14ac:dyDescent="0.25">
      <c r="V80" s="18"/>
      <c r="W80" s="18"/>
      <c r="X80" s="18"/>
      <c r="Y80" s="19"/>
      <c r="Z80" s="18"/>
    </row>
    <row r="81" spans="1:26" x14ac:dyDescent="0.25">
      <c r="V81" s="18"/>
      <c r="W81" s="18"/>
      <c r="X81" s="18"/>
      <c r="Y81" s="19"/>
      <c r="Z81" s="18"/>
    </row>
    <row r="82" spans="1:26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18"/>
      <c r="W82" s="18"/>
      <c r="X82" s="18"/>
      <c r="Y82" s="19"/>
      <c r="Z82" s="18"/>
    </row>
    <row r="83" spans="1:26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18"/>
      <c r="W83" s="18"/>
      <c r="X83" s="18"/>
      <c r="Y83" s="19"/>
      <c r="Z83" s="18"/>
    </row>
    <row r="84" spans="1:26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18"/>
      <c r="W84" s="18"/>
      <c r="X84" s="18"/>
      <c r="Y84" s="19"/>
      <c r="Z84" s="18"/>
    </row>
    <row r="85" spans="1:26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18"/>
      <c r="W85" s="18"/>
      <c r="X85" s="18"/>
      <c r="Y85" s="19"/>
      <c r="Z85" s="18"/>
    </row>
    <row r="86" spans="1:26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18"/>
      <c r="W86" s="18"/>
      <c r="X86" s="18"/>
      <c r="Y86" s="19"/>
      <c r="Z86" s="18"/>
    </row>
    <row r="87" spans="1:26" x14ac:dyDescent="0.25">
      <c r="A87" s="246" t="s">
        <v>171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</row>
    <row r="88" spans="1:26" x14ac:dyDescent="0.2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</row>
    <row r="89" spans="1:26" s="59" customFormat="1" x14ac:dyDescent="0.2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</row>
    <row r="90" spans="1:26" s="59" customFormat="1" x14ac:dyDescent="0.25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</row>
    <row r="91" spans="1:26" s="59" customFormat="1" x14ac:dyDescent="0.2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</row>
    <row r="92" spans="1:26" s="59" customFormat="1" x14ac:dyDescent="0.2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</row>
    <row r="93" spans="1:26" s="59" customFormat="1" x14ac:dyDescent="0.2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</row>
    <row r="94" spans="1:26" s="59" customFormat="1" x14ac:dyDescent="0.2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</row>
    <row r="95" spans="1:26" s="59" customFormat="1" x14ac:dyDescent="0.25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</row>
    <row r="96" spans="1:26" x14ac:dyDescent="0.2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</row>
    <row r="97" spans="1:25" s="59" customFormat="1" x14ac:dyDescent="0.25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</row>
    <row r="98" spans="1:25" s="59" customFormat="1" x14ac:dyDescent="0.2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</row>
    <row r="99" spans="1:25" s="59" customFormat="1" x14ac:dyDescent="0.2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</row>
    <row r="100" spans="1:25" s="59" customFormat="1" x14ac:dyDescent="0.2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</row>
    <row r="101" spans="1:25" s="59" customFormat="1" x14ac:dyDescent="0.25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</row>
    <row r="102" spans="1:25" s="59" customFormat="1" x14ac:dyDescent="0.2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</row>
    <row r="103" spans="1:25" s="59" customFormat="1" x14ac:dyDescent="0.2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</row>
    <row r="104" spans="1:25" s="59" customFormat="1" x14ac:dyDescent="0.2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</row>
    <row r="105" spans="1:25" s="59" customFormat="1" x14ac:dyDescent="0.2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</row>
    <row r="106" spans="1:25" s="59" customFormat="1" x14ac:dyDescent="0.2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</row>
    <row r="107" spans="1:25" s="59" customFormat="1" x14ac:dyDescent="0.25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</row>
    <row r="108" spans="1:25" s="59" customFormat="1" x14ac:dyDescent="0.25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</row>
    <row r="109" spans="1:25" s="59" customFormat="1" x14ac:dyDescent="0.25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</row>
    <row r="110" spans="1:25" s="59" customFormat="1" x14ac:dyDescent="0.25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</row>
    <row r="111" spans="1:25" s="59" customFormat="1" x14ac:dyDescent="0.2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</row>
    <row r="112" spans="1:25" s="59" customFormat="1" x14ac:dyDescent="0.25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</row>
    <row r="113" spans="1:25" s="59" customFormat="1" x14ac:dyDescent="0.25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</row>
    <row r="114" spans="1:25" s="59" customFormat="1" x14ac:dyDescent="0.25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</row>
    <row r="115" spans="1:25" s="59" customFormat="1" x14ac:dyDescent="0.25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</row>
    <row r="116" spans="1:25" s="59" customFormat="1" x14ac:dyDescent="0.25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</row>
    <row r="117" spans="1:25" s="59" customFormat="1" x14ac:dyDescent="0.2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</row>
    <row r="118" spans="1:25" x14ac:dyDescent="0.25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</row>
    <row r="119" spans="1:25" x14ac:dyDescent="0.25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</row>
    <row r="120" spans="1:25" x14ac:dyDescent="0.25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</row>
    <row r="121" spans="1:25" x14ac:dyDescent="0.25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</row>
    <row r="122" spans="1:25" x14ac:dyDescent="0.25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</row>
    <row r="123" spans="1:25" x14ac:dyDescent="0.25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</row>
    <row r="124" spans="1:25" s="59" customFormat="1" x14ac:dyDescent="0.25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</row>
    <row r="125" spans="1:25" s="59" customFormat="1" x14ac:dyDescent="0.25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</row>
    <row r="126" spans="1:25" x14ac:dyDescent="0.25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</row>
    <row r="131" spans="1:28" x14ac:dyDescent="0.25">
      <c r="A131" s="153" t="s">
        <v>68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</row>
    <row r="132" spans="1:28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4" spans="1:28" ht="15.75" thickBot="1" x14ac:dyDescent="0.3"/>
    <row r="135" spans="1:28" x14ac:dyDescent="0.25">
      <c r="A135" s="228" t="str">
        <f>CONCATENATE(Arkusz18!C2," - ",Arkusz18!B2," r.")</f>
        <v>01.01.2016 - 31.05.2016 r.</v>
      </c>
      <c r="B135" s="229"/>
      <c r="C135" s="229"/>
      <c r="D135" s="229"/>
      <c r="E135" s="229"/>
      <c r="F135" s="229"/>
      <c r="G135" s="229"/>
      <c r="H135" s="229"/>
      <c r="I135" s="230"/>
      <c r="M135" s="228" t="str">
        <f>CONCATENATE(Arkusz18!C2," - ",Arkusz18!B2," r.")</f>
        <v>01.01.2016 - 31.05.2016 r.</v>
      </c>
      <c r="N135" s="229"/>
      <c r="O135" s="229"/>
      <c r="P135" s="229"/>
      <c r="Q135" s="229"/>
      <c r="R135" s="229"/>
      <c r="S135" s="229"/>
      <c r="T135" s="229"/>
      <c r="U135" s="230"/>
    </row>
    <row r="136" spans="1:28" ht="15" customHeight="1" x14ac:dyDescent="0.25">
      <c r="A136" s="216" t="s">
        <v>54</v>
      </c>
      <c r="B136" s="217"/>
      <c r="C136" s="218"/>
      <c r="D136" s="209" t="s">
        <v>55</v>
      </c>
      <c r="E136" s="210"/>
      <c r="F136" s="209" t="s">
        <v>56</v>
      </c>
      <c r="G136" s="210"/>
      <c r="H136" s="209" t="s">
        <v>52</v>
      </c>
      <c r="I136" s="231"/>
      <c r="M136" s="216" t="s">
        <v>54</v>
      </c>
      <c r="N136" s="217"/>
      <c r="O136" s="218"/>
      <c r="P136" s="209" t="s">
        <v>57</v>
      </c>
      <c r="Q136" s="210"/>
      <c r="R136" s="209" t="s">
        <v>56</v>
      </c>
      <c r="S136" s="210"/>
      <c r="T136" s="209" t="s">
        <v>52</v>
      </c>
      <c r="U136" s="231"/>
    </row>
    <row r="137" spans="1:28" ht="46.5" customHeight="1" x14ac:dyDescent="0.25">
      <c r="A137" s="219"/>
      <c r="B137" s="220"/>
      <c r="C137" s="221"/>
      <c r="D137" s="211"/>
      <c r="E137" s="212"/>
      <c r="F137" s="211"/>
      <c r="G137" s="212"/>
      <c r="H137" s="211"/>
      <c r="I137" s="232"/>
      <c r="M137" s="219"/>
      <c r="N137" s="220"/>
      <c r="O137" s="221"/>
      <c r="P137" s="211"/>
      <c r="Q137" s="212"/>
      <c r="R137" s="211"/>
      <c r="S137" s="212"/>
      <c r="T137" s="211"/>
      <c r="U137" s="232"/>
    </row>
    <row r="138" spans="1:28" ht="15" customHeight="1" x14ac:dyDescent="0.25">
      <c r="A138" s="151" t="str">
        <f>Arkusz4!B2</f>
        <v>NIEMCY</v>
      </c>
      <c r="B138" s="152"/>
      <c r="C138" s="152"/>
      <c r="D138" s="105">
        <f>Arkusz4!C2</f>
        <v>1847</v>
      </c>
      <c r="E138" s="105"/>
      <c r="F138" s="105">
        <f>Arkusz4!D2</f>
        <v>1668</v>
      </c>
      <c r="G138" s="105"/>
      <c r="H138" s="105">
        <f>Arkusz4!E2</f>
        <v>258</v>
      </c>
      <c r="I138" s="105"/>
      <c r="M138" s="151" t="str">
        <f>Arkusz5!B2</f>
        <v>NIEMCY</v>
      </c>
      <c r="N138" s="152"/>
      <c r="O138" s="152"/>
      <c r="P138" s="105">
        <f>Arkusz5!C2</f>
        <v>33</v>
      </c>
      <c r="Q138" s="105"/>
      <c r="R138" s="105">
        <f>Arkusz5!D2</f>
        <v>18</v>
      </c>
      <c r="S138" s="105"/>
      <c r="T138" s="105">
        <f>Arkusz5!E2</f>
        <v>4</v>
      </c>
      <c r="U138" s="106"/>
    </row>
    <row r="139" spans="1:28" ht="15" customHeight="1" x14ac:dyDescent="0.25">
      <c r="A139" s="155" t="str">
        <f>Arkusz4!B3</f>
        <v>FRANCJA</v>
      </c>
      <c r="B139" s="156"/>
      <c r="C139" s="156"/>
      <c r="D139" s="107">
        <f>Arkusz4!C3</f>
        <v>315</v>
      </c>
      <c r="E139" s="107"/>
      <c r="F139" s="107">
        <f>Arkusz4!D3</f>
        <v>277</v>
      </c>
      <c r="G139" s="107"/>
      <c r="H139" s="107">
        <f>Arkusz4!E3</f>
        <v>16</v>
      </c>
      <c r="I139" s="107"/>
      <c r="M139" s="155" t="str">
        <f>Arkusz5!B3</f>
        <v>AUSTRIA</v>
      </c>
      <c r="N139" s="156"/>
      <c r="O139" s="156"/>
      <c r="P139" s="107">
        <f>Arkusz5!C3</f>
        <v>11</v>
      </c>
      <c r="Q139" s="107"/>
      <c r="R139" s="107">
        <f>Arkusz5!D3</f>
        <v>5</v>
      </c>
      <c r="S139" s="107"/>
      <c r="T139" s="107">
        <f>Arkusz5!E3</f>
        <v>0</v>
      </c>
      <c r="U139" s="108"/>
    </row>
    <row r="140" spans="1:28" ht="15" customHeight="1" x14ac:dyDescent="0.25">
      <c r="A140" s="151" t="str">
        <f>Arkusz4!B4</f>
        <v>AUSTRIA</v>
      </c>
      <c r="B140" s="152"/>
      <c r="C140" s="152"/>
      <c r="D140" s="105">
        <f>Arkusz4!C4</f>
        <v>272</v>
      </c>
      <c r="E140" s="105"/>
      <c r="F140" s="105">
        <f>Arkusz4!D4</f>
        <v>239</v>
      </c>
      <c r="G140" s="105"/>
      <c r="H140" s="105">
        <f>Arkusz4!E4</f>
        <v>70</v>
      </c>
      <c r="I140" s="105"/>
      <c r="M140" s="151" t="str">
        <f>Arkusz5!B4</f>
        <v>WĘGRY</v>
      </c>
      <c r="N140" s="152"/>
      <c r="O140" s="152"/>
      <c r="P140" s="105">
        <f>Arkusz5!C4</f>
        <v>8</v>
      </c>
      <c r="Q140" s="105"/>
      <c r="R140" s="105">
        <f>Arkusz5!D4</f>
        <v>2</v>
      </c>
      <c r="S140" s="105"/>
      <c r="T140" s="105">
        <f>Arkusz5!E4</f>
        <v>0</v>
      </c>
      <c r="U140" s="106"/>
    </row>
    <row r="141" spans="1:28" ht="15" customHeight="1" x14ac:dyDescent="0.25">
      <c r="A141" s="155" t="str">
        <f>Arkusz4!B5</f>
        <v>NIDERLANDY</v>
      </c>
      <c r="B141" s="156"/>
      <c r="C141" s="156"/>
      <c r="D141" s="107">
        <f>Arkusz4!C5</f>
        <v>182</v>
      </c>
      <c r="E141" s="107"/>
      <c r="F141" s="107">
        <f>Arkusz4!D5</f>
        <v>176</v>
      </c>
      <c r="G141" s="107"/>
      <c r="H141" s="107">
        <f>Arkusz4!E5</f>
        <v>15</v>
      </c>
      <c r="I141" s="107"/>
      <c r="M141" s="155" t="str">
        <f>Arkusz5!B5</f>
        <v>FRANCJA</v>
      </c>
      <c r="N141" s="156"/>
      <c r="O141" s="156"/>
      <c r="P141" s="107">
        <f>Arkusz5!C5</f>
        <v>6</v>
      </c>
      <c r="Q141" s="107"/>
      <c r="R141" s="107">
        <f>Arkusz5!D5</f>
        <v>0</v>
      </c>
      <c r="S141" s="107"/>
      <c r="T141" s="107">
        <f>Arkusz5!E5</f>
        <v>0</v>
      </c>
      <c r="U141" s="108"/>
    </row>
    <row r="142" spans="1:28" ht="15" customHeight="1" x14ac:dyDescent="0.25">
      <c r="A142" s="151" t="str">
        <f>Arkusz4!B6</f>
        <v>SZWECJA</v>
      </c>
      <c r="B142" s="152"/>
      <c r="C142" s="152"/>
      <c r="D142" s="105">
        <f>Arkusz4!C6</f>
        <v>160</v>
      </c>
      <c r="E142" s="105"/>
      <c r="F142" s="105">
        <f>Arkusz4!D6</f>
        <v>134</v>
      </c>
      <c r="G142" s="105"/>
      <c r="H142" s="105">
        <f>Arkusz4!E6</f>
        <v>20</v>
      </c>
      <c r="I142" s="105"/>
      <c r="M142" s="151" t="str">
        <f>Arkusz5!B6</f>
        <v>NIDERLANDY</v>
      </c>
      <c r="N142" s="152"/>
      <c r="O142" s="152"/>
      <c r="P142" s="105">
        <f>Arkusz5!C6</f>
        <v>3</v>
      </c>
      <c r="Q142" s="105"/>
      <c r="R142" s="105">
        <f>Arkusz5!D6</f>
        <v>0</v>
      </c>
      <c r="S142" s="105"/>
      <c r="T142" s="105">
        <f>Arkusz5!E6</f>
        <v>0</v>
      </c>
      <c r="U142" s="106"/>
    </row>
    <row r="143" spans="1:28" ht="15" customHeight="1" thickBot="1" x14ac:dyDescent="0.3">
      <c r="A143" s="207" t="str">
        <f>Arkusz4!B7</f>
        <v>Pozostałe</v>
      </c>
      <c r="B143" s="208"/>
      <c r="C143" s="208"/>
      <c r="D143" s="149">
        <f>Arkusz4!C7</f>
        <v>300</v>
      </c>
      <c r="E143" s="149"/>
      <c r="F143" s="149">
        <f>Arkusz4!D7</f>
        <v>293</v>
      </c>
      <c r="G143" s="149"/>
      <c r="H143" s="149">
        <f>Arkusz4!E7</f>
        <v>53</v>
      </c>
      <c r="I143" s="149"/>
      <c r="M143" s="207" t="str">
        <f>Arkusz5!B7</f>
        <v>Pozostałe</v>
      </c>
      <c r="N143" s="208"/>
      <c r="O143" s="208"/>
      <c r="P143" s="149">
        <f>Arkusz5!C7</f>
        <v>19</v>
      </c>
      <c r="Q143" s="149"/>
      <c r="R143" s="149">
        <f>Arkusz5!D7</f>
        <v>10</v>
      </c>
      <c r="S143" s="149"/>
      <c r="T143" s="149">
        <f>Arkusz5!E7</f>
        <v>1</v>
      </c>
      <c r="U143" s="154"/>
    </row>
    <row r="144" spans="1:28" ht="15.75" thickBot="1" x14ac:dyDescent="0.3">
      <c r="A144" s="247" t="s">
        <v>70</v>
      </c>
      <c r="B144" s="248"/>
      <c r="C144" s="248"/>
      <c r="D144" s="147">
        <f>SUM(D138:E143)</f>
        <v>3076</v>
      </c>
      <c r="E144" s="147"/>
      <c r="F144" s="147">
        <f>SUM(F138:G143)</f>
        <v>2787</v>
      </c>
      <c r="G144" s="147"/>
      <c r="H144" s="147">
        <f>SUM(H138:I143)</f>
        <v>432</v>
      </c>
      <c r="I144" s="148"/>
      <c r="M144" s="247" t="s">
        <v>70</v>
      </c>
      <c r="N144" s="248"/>
      <c r="O144" s="248"/>
      <c r="P144" s="147">
        <f>SUM(P138:Q143)</f>
        <v>80</v>
      </c>
      <c r="Q144" s="147"/>
      <c r="R144" s="147">
        <f t="shared" ref="R144" si="4">SUM(R138:S143)</f>
        <v>35</v>
      </c>
      <c r="S144" s="147"/>
      <c r="T144" s="147">
        <f t="shared" ref="T144" si="5">SUM(T138:U143)</f>
        <v>5</v>
      </c>
      <c r="U144" s="148"/>
      <c r="AB144" s="58"/>
    </row>
    <row r="146" spans="1:26" x14ac:dyDescent="0.25">
      <c r="A146" s="150" t="s">
        <v>164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</row>
    <row r="147" spans="1:26" x14ac:dyDescent="0.25">
      <c r="A147" s="150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</row>
    <row r="148" spans="1:26" x14ac:dyDescent="0.25">
      <c r="A148" s="150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</row>
    <row r="149" spans="1:26" x14ac:dyDescent="0.25">
      <c r="A149" s="150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</row>
    <row r="150" spans="1:26" x14ac:dyDescent="0.25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</row>
    <row r="151" spans="1:26" x14ac:dyDescent="0.25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</row>
    <row r="152" spans="1:26" x14ac:dyDescent="0.25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</row>
    <row r="153" spans="1:26" x14ac:dyDescent="0.25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</row>
    <row r="155" spans="1:26" ht="15" customHeight="1" x14ac:dyDescent="0.25">
      <c r="A155" s="142" t="s">
        <v>69</v>
      </c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</row>
    <row r="156" spans="1:26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</row>
    <row r="157" spans="1:26" x14ac:dyDescent="0.25">
      <c r="A157" s="153" t="s">
        <v>156</v>
      </c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</row>
    <row r="158" spans="1:26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1:26" ht="15.75" thickBot="1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1:26" x14ac:dyDescent="0.25">
      <c r="C160" s="145" t="s">
        <v>0</v>
      </c>
      <c r="D160" s="97"/>
      <c r="E160" s="97"/>
      <c r="F160" s="97"/>
      <c r="G160" s="196" t="str">
        <f>CONCATENATE(Arkusz18!A2," - ",Arkusz18!B2," r.")</f>
        <v>01.05.2016 - 31.05.2016 r.</v>
      </c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7"/>
    </row>
    <row r="161" spans="3:21" ht="72" customHeight="1" x14ac:dyDescent="0.25">
      <c r="C161" s="203"/>
      <c r="D161" s="204"/>
      <c r="E161" s="204"/>
      <c r="F161" s="204"/>
      <c r="G161" s="113" t="s">
        <v>58</v>
      </c>
      <c r="H161" s="114"/>
      <c r="I161" s="115"/>
      <c r="J161" s="113" t="s">
        <v>59</v>
      </c>
      <c r="K161" s="114"/>
      <c r="L161" s="115"/>
      <c r="M161" s="113" t="s">
        <v>60</v>
      </c>
      <c r="N161" s="114"/>
      <c r="O161" s="115"/>
      <c r="P161" s="113" t="s">
        <v>72</v>
      </c>
      <c r="Q161" s="114"/>
      <c r="R161" s="115"/>
      <c r="S161" s="113" t="s">
        <v>61</v>
      </c>
      <c r="T161" s="114"/>
      <c r="U161" s="198"/>
    </row>
    <row r="162" spans="3:21" x14ac:dyDescent="0.25">
      <c r="C162" s="194" t="str">
        <f>Arkusz6!B2</f>
        <v>ROSJA</v>
      </c>
      <c r="D162" s="195"/>
      <c r="E162" s="195"/>
      <c r="F162" s="195"/>
      <c r="G162" s="110">
        <f>Arkusz6!C2</f>
        <v>1</v>
      </c>
      <c r="H162" s="110"/>
      <c r="I162" s="110"/>
      <c r="J162" s="110">
        <f>Arkusz6!D2</f>
        <v>2</v>
      </c>
      <c r="K162" s="110"/>
      <c r="L162" s="110"/>
      <c r="M162" s="110">
        <f>Arkusz6!E2</f>
        <v>0</v>
      </c>
      <c r="N162" s="110"/>
      <c r="O162" s="110"/>
      <c r="P162" s="110">
        <f>Arkusz6!F2</f>
        <v>95</v>
      </c>
      <c r="Q162" s="110"/>
      <c r="R162" s="110"/>
      <c r="S162" s="110">
        <f>Arkusz6!G2</f>
        <v>1051</v>
      </c>
      <c r="T162" s="110"/>
      <c r="U162" s="110"/>
    </row>
    <row r="163" spans="3:21" ht="15" customHeight="1" x14ac:dyDescent="0.25">
      <c r="C163" s="199" t="str">
        <f>Arkusz6!B3</f>
        <v>UKRAINA</v>
      </c>
      <c r="D163" s="200"/>
      <c r="E163" s="200"/>
      <c r="F163" s="200"/>
      <c r="G163" s="112">
        <f>Arkusz6!C3</f>
        <v>0</v>
      </c>
      <c r="H163" s="112"/>
      <c r="I163" s="112"/>
      <c r="J163" s="112">
        <f>Arkusz6!D3</f>
        <v>1</v>
      </c>
      <c r="K163" s="112"/>
      <c r="L163" s="112"/>
      <c r="M163" s="112">
        <f>Arkusz6!E3</f>
        <v>0</v>
      </c>
      <c r="N163" s="112"/>
      <c r="O163" s="112"/>
      <c r="P163" s="112">
        <f>Arkusz6!F3</f>
        <v>46</v>
      </c>
      <c r="Q163" s="112"/>
      <c r="R163" s="112"/>
      <c r="S163" s="112">
        <f>Arkusz6!G3</f>
        <v>23</v>
      </c>
      <c r="T163" s="112"/>
      <c r="U163" s="112"/>
    </row>
    <row r="164" spans="3:21" ht="15" customHeight="1" x14ac:dyDescent="0.25">
      <c r="C164" s="194" t="str">
        <f>Arkusz6!B4</f>
        <v>TADŻYKISTAN</v>
      </c>
      <c r="D164" s="195"/>
      <c r="E164" s="195"/>
      <c r="F164" s="195"/>
      <c r="G164" s="110">
        <f>Arkusz6!C4</f>
        <v>0</v>
      </c>
      <c r="H164" s="110"/>
      <c r="I164" s="110"/>
      <c r="J164" s="110">
        <f>Arkusz6!D4</f>
        <v>0</v>
      </c>
      <c r="K164" s="110"/>
      <c r="L164" s="110"/>
      <c r="M164" s="110">
        <f>Arkusz6!E4</f>
        <v>0</v>
      </c>
      <c r="N164" s="110"/>
      <c r="O164" s="110"/>
      <c r="P164" s="110">
        <f>Arkusz6!F4</f>
        <v>0</v>
      </c>
      <c r="Q164" s="110"/>
      <c r="R164" s="110"/>
      <c r="S164" s="110">
        <f>Arkusz6!G4</f>
        <v>85</v>
      </c>
      <c r="T164" s="110"/>
      <c r="U164" s="110"/>
    </row>
    <row r="165" spans="3:21" ht="15" customHeight="1" x14ac:dyDescent="0.25">
      <c r="C165" s="199" t="str">
        <f>Arkusz6!B5</f>
        <v>ARMENIA</v>
      </c>
      <c r="D165" s="200"/>
      <c r="E165" s="200"/>
      <c r="F165" s="200"/>
      <c r="G165" s="112">
        <f>Arkusz6!C5</f>
        <v>0</v>
      </c>
      <c r="H165" s="112"/>
      <c r="I165" s="112"/>
      <c r="J165" s="112">
        <f>Arkusz6!D5</f>
        <v>0</v>
      </c>
      <c r="K165" s="112"/>
      <c r="L165" s="112"/>
      <c r="M165" s="112">
        <f>Arkusz6!E5</f>
        <v>5</v>
      </c>
      <c r="N165" s="112"/>
      <c r="O165" s="112"/>
      <c r="P165" s="112">
        <f>Arkusz6!F5</f>
        <v>3</v>
      </c>
      <c r="Q165" s="112"/>
      <c r="R165" s="112"/>
      <c r="S165" s="112">
        <f>Arkusz6!G5</f>
        <v>61</v>
      </c>
      <c r="T165" s="112"/>
      <c r="U165" s="112"/>
    </row>
    <row r="166" spans="3:21" ht="15" customHeight="1" x14ac:dyDescent="0.25">
      <c r="C166" s="194" t="str">
        <f>Arkusz6!B6</f>
        <v>GRUZJA</v>
      </c>
      <c r="D166" s="195"/>
      <c r="E166" s="195"/>
      <c r="F166" s="195"/>
      <c r="G166" s="110">
        <f>Arkusz6!C6</f>
        <v>0</v>
      </c>
      <c r="H166" s="110"/>
      <c r="I166" s="110"/>
      <c r="J166" s="110">
        <f>Arkusz6!D6</f>
        <v>0</v>
      </c>
      <c r="K166" s="110"/>
      <c r="L166" s="110"/>
      <c r="M166" s="110">
        <f>Arkusz6!E6</f>
        <v>0</v>
      </c>
      <c r="N166" s="110"/>
      <c r="O166" s="110"/>
      <c r="P166" s="110">
        <f>Arkusz6!F6</f>
        <v>0</v>
      </c>
      <c r="Q166" s="110"/>
      <c r="R166" s="110"/>
      <c r="S166" s="110">
        <f>Arkusz6!G6</f>
        <v>5</v>
      </c>
      <c r="T166" s="110"/>
      <c r="U166" s="110"/>
    </row>
    <row r="167" spans="3:21" ht="15" customHeight="1" thickBot="1" x14ac:dyDescent="0.3">
      <c r="C167" s="205" t="str">
        <f>Arkusz6!B7</f>
        <v>Pozostałe</v>
      </c>
      <c r="D167" s="206"/>
      <c r="E167" s="206"/>
      <c r="F167" s="206"/>
      <c r="G167" s="111">
        <f>Arkusz6!C7</f>
        <v>3</v>
      </c>
      <c r="H167" s="111"/>
      <c r="I167" s="111"/>
      <c r="J167" s="111">
        <f>Arkusz6!D7</f>
        <v>7</v>
      </c>
      <c r="K167" s="111"/>
      <c r="L167" s="111"/>
      <c r="M167" s="111">
        <f>Arkusz6!E7</f>
        <v>0</v>
      </c>
      <c r="N167" s="111"/>
      <c r="O167" s="111"/>
      <c r="P167" s="111">
        <f>Arkusz6!F7</f>
        <v>21</v>
      </c>
      <c r="Q167" s="111"/>
      <c r="R167" s="111"/>
      <c r="S167" s="111">
        <f>Arkusz6!G7</f>
        <v>18</v>
      </c>
      <c r="T167" s="111"/>
      <c r="U167" s="111"/>
    </row>
    <row r="168" spans="3:21" ht="15.75" thickBot="1" x14ac:dyDescent="0.3">
      <c r="C168" s="201" t="s">
        <v>1</v>
      </c>
      <c r="D168" s="202"/>
      <c r="E168" s="202"/>
      <c r="F168" s="202"/>
      <c r="G168" s="116">
        <f>SUM(G162:I167)</f>
        <v>4</v>
      </c>
      <c r="H168" s="116"/>
      <c r="I168" s="116"/>
      <c r="J168" s="116">
        <f t="shared" ref="J168" si="6">SUM(J162:L167)</f>
        <v>10</v>
      </c>
      <c r="K168" s="116"/>
      <c r="L168" s="116"/>
      <c r="M168" s="116">
        <f t="shared" ref="M168" si="7">SUM(M162:O167)</f>
        <v>5</v>
      </c>
      <c r="N168" s="116"/>
      <c r="O168" s="116"/>
      <c r="P168" s="116">
        <f t="shared" ref="P168" si="8">SUM(P162:R167)</f>
        <v>165</v>
      </c>
      <c r="Q168" s="116"/>
      <c r="R168" s="116"/>
      <c r="S168" s="116">
        <f t="shared" ref="S168" si="9">SUM(S162:U167)</f>
        <v>1243</v>
      </c>
      <c r="T168" s="116"/>
      <c r="U168" s="117"/>
    </row>
    <row r="171" spans="3:21" ht="15.75" thickBot="1" x14ac:dyDescent="0.3"/>
    <row r="172" spans="3:21" ht="15" customHeight="1" x14ac:dyDescent="0.25">
      <c r="C172" s="145" t="s">
        <v>0</v>
      </c>
      <c r="D172" s="97"/>
      <c r="E172" s="97"/>
      <c r="F172" s="97"/>
      <c r="G172" s="196" t="str">
        <f>CONCATENATE(Arkusz18!C2," - ",Arkusz18!B2," r.")</f>
        <v>01.01.2016 - 31.05.2016 r.</v>
      </c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7"/>
    </row>
    <row r="173" spans="3:21" ht="70.5" customHeight="1" x14ac:dyDescent="0.25">
      <c r="C173" s="203"/>
      <c r="D173" s="204"/>
      <c r="E173" s="204"/>
      <c r="F173" s="204"/>
      <c r="G173" s="113" t="s">
        <v>58</v>
      </c>
      <c r="H173" s="114"/>
      <c r="I173" s="115"/>
      <c r="J173" s="113" t="s">
        <v>59</v>
      </c>
      <c r="K173" s="114"/>
      <c r="L173" s="115"/>
      <c r="M173" s="113" t="s">
        <v>60</v>
      </c>
      <c r="N173" s="114"/>
      <c r="O173" s="115"/>
      <c r="P173" s="113" t="s">
        <v>72</v>
      </c>
      <c r="Q173" s="114"/>
      <c r="R173" s="115"/>
      <c r="S173" s="113" t="s">
        <v>61</v>
      </c>
      <c r="T173" s="114"/>
      <c r="U173" s="198"/>
    </row>
    <row r="174" spans="3:21" ht="15" customHeight="1" x14ac:dyDescent="0.25">
      <c r="C174" s="194" t="str">
        <f>Arkusz7!B2</f>
        <v>ROSJA</v>
      </c>
      <c r="D174" s="195"/>
      <c r="E174" s="195"/>
      <c r="F174" s="195"/>
      <c r="G174" s="110">
        <f>Arkusz7!C2</f>
        <v>2</v>
      </c>
      <c r="H174" s="110"/>
      <c r="I174" s="110"/>
      <c r="J174" s="110">
        <f>Arkusz7!D2</f>
        <v>20</v>
      </c>
      <c r="K174" s="110"/>
      <c r="L174" s="110"/>
      <c r="M174" s="110">
        <f>Arkusz7!E2</f>
        <v>2</v>
      </c>
      <c r="N174" s="110"/>
      <c r="O174" s="110"/>
      <c r="P174" s="110">
        <f>Arkusz7!F2</f>
        <v>480</v>
      </c>
      <c r="Q174" s="110"/>
      <c r="R174" s="110"/>
      <c r="S174" s="110">
        <f>Arkusz7!G2</f>
        <v>3562</v>
      </c>
      <c r="T174" s="110"/>
      <c r="U174" s="110"/>
    </row>
    <row r="175" spans="3:21" ht="15" customHeight="1" x14ac:dyDescent="0.25">
      <c r="C175" s="199" t="str">
        <f>Arkusz7!B3</f>
        <v>UKRAINA</v>
      </c>
      <c r="D175" s="200"/>
      <c r="E175" s="200"/>
      <c r="F175" s="200"/>
      <c r="G175" s="112">
        <f>Arkusz7!C3</f>
        <v>0</v>
      </c>
      <c r="H175" s="112"/>
      <c r="I175" s="112"/>
      <c r="J175" s="112">
        <f>Arkusz7!D3</f>
        <v>9</v>
      </c>
      <c r="K175" s="112"/>
      <c r="L175" s="112"/>
      <c r="M175" s="112">
        <f>Arkusz7!E3</f>
        <v>1</v>
      </c>
      <c r="N175" s="112"/>
      <c r="O175" s="112"/>
      <c r="P175" s="112">
        <f>Arkusz7!F3</f>
        <v>315</v>
      </c>
      <c r="Q175" s="112"/>
      <c r="R175" s="112"/>
      <c r="S175" s="112">
        <f>Arkusz7!G3</f>
        <v>209</v>
      </c>
      <c r="T175" s="112"/>
      <c r="U175" s="112"/>
    </row>
    <row r="176" spans="3:21" ht="15" customHeight="1" x14ac:dyDescent="0.25">
      <c r="C176" s="194" t="str">
        <f>Arkusz7!B4</f>
        <v>TADŻYKISTAN</v>
      </c>
      <c r="D176" s="195"/>
      <c r="E176" s="195"/>
      <c r="F176" s="195"/>
      <c r="G176" s="110">
        <f>Arkusz7!C4</f>
        <v>0</v>
      </c>
      <c r="H176" s="110"/>
      <c r="I176" s="110"/>
      <c r="J176" s="110">
        <f>Arkusz7!D4</f>
        <v>0</v>
      </c>
      <c r="K176" s="110"/>
      <c r="L176" s="110"/>
      <c r="M176" s="110">
        <f>Arkusz7!E4</f>
        <v>0</v>
      </c>
      <c r="N176" s="110"/>
      <c r="O176" s="110"/>
      <c r="P176" s="110">
        <f>Arkusz7!F4</f>
        <v>4</v>
      </c>
      <c r="Q176" s="110"/>
      <c r="R176" s="110"/>
      <c r="S176" s="110">
        <f>Arkusz7!G4</f>
        <v>452</v>
      </c>
      <c r="T176" s="110"/>
      <c r="U176" s="110"/>
    </row>
    <row r="177" spans="1:25" ht="15" customHeight="1" x14ac:dyDescent="0.25">
      <c r="C177" s="199" t="str">
        <f>Arkusz7!B5</f>
        <v>ARMENIA</v>
      </c>
      <c r="D177" s="200"/>
      <c r="E177" s="200"/>
      <c r="F177" s="200"/>
      <c r="G177" s="112">
        <f>Arkusz7!C5</f>
        <v>0</v>
      </c>
      <c r="H177" s="112"/>
      <c r="I177" s="112"/>
      <c r="J177" s="112">
        <f>Arkusz7!D5</f>
        <v>0</v>
      </c>
      <c r="K177" s="112"/>
      <c r="L177" s="112"/>
      <c r="M177" s="112">
        <f>Arkusz7!E5</f>
        <v>5</v>
      </c>
      <c r="N177" s="112"/>
      <c r="O177" s="112"/>
      <c r="P177" s="112">
        <f>Arkusz7!F5</f>
        <v>7</v>
      </c>
      <c r="Q177" s="112"/>
      <c r="R177" s="112"/>
      <c r="S177" s="112">
        <f>Arkusz7!G5</f>
        <v>158</v>
      </c>
      <c r="T177" s="112"/>
      <c r="U177" s="112"/>
    </row>
    <row r="178" spans="1:25" ht="15" customHeight="1" x14ac:dyDescent="0.25">
      <c r="C178" s="194" t="str">
        <f>Arkusz7!B6</f>
        <v>GRUZJA</v>
      </c>
      <c r="D178" s="195"/>
      <c r="E178" s="195"/>
      <c r="F178" s="195"/>
      <c r="G178" s="110">
        <f>Arkusz7!C6</f>
        <v>0</v>
      </c>
      <c r="H178" s="110"/>
      <c r="I178" s="110"/>
      <c r="J178" s="110">
        <f>Arkusz7!D6</f>
        <v>0</v>
      </c>
      <c r="K178" s="110"/>
      <c r="L178" s="110"/>
      <c r="M178" s="110">
        <f>Arkusz7!E6</f>
        <v>0</v>
      </c>
      <c r="N178" s="110"/>
      <c r="O178" s="110"/>
      <c r="P178" s="110">
        <f>Arkusz7!F6</f>
        <v>15</v>
      </c>
      <c r="Q178" s="110"/>
      <c r="R178" s="110"/>
      <c r="S178" s="110">
        <f>Arkusz7!G6</f>
        <v>56</v>
      </c>
      <c r="T178" s="110"/>
      <c r="U178" s="110"/>
    </row>
    <row r="179" spans="1:25" ht="15" customHeight="1" thickBot="1" x14ac:dyDescent="0.3">
      <c r="C179" s="205" t="str">
        <f>Arkusz7!B7</f>
        <v>Pozostałe</v>
      </c>
      <c r="D179" s="206"/>
      <c r="E179" s="206"/>
      <c r="F179" s="206"/>
      <c r="G179" s="111">
        <f>Arkusz7!C7</f>
        <v>40</v>
      </c>
      <c r="H179" s="111"/>
      <c r="I179" s="111"/>
      <c r="J179" s="111">
        <f>Arkusz7!D7</f>
        <v>19</v>
      </c>
      <c r="K179" s="111"/>
      <c r="L179" s="111"/>
      <c r="M179" s="111">
        <f>Arkusz7!E7</f>
        <v>3</v>
      </c>
      <c r="N179" s="111"/>
      <c r="O179" s="111"/>
      <c r="P179" s="111">
        <f>Arkusz7!F7</f>
        <v>90</v>
      </c>
      <c r="Q179" s="111"/>
      <c r="R179" s="111"/>
      <c r="S179" s="111">
        <f>Arkusz7!G7</f>
        <v>169</v>
      </c>
      <c r="T179" s="111"/>
      <c r="U179" s="111"/>
    </row>
    <row r="180" spans="1:25" ht="15" customHeight="1" thickBot="1" x14ac:dyDescent="0.3">
      <c r="C180" s="201" t="s">
        <v>1</v>
      </c>
      <c r="D180" s="202"/>
      <c r="E180" s="202"/>
      <c r="F180" s="202"/>
      <c r="G180" s="116">
        <f>SUM(G174:I179)</f>
        <v>42</v>
      </c>
      <c r="H180" s="116"/>
      <c r="I180" s="116"/>
      <c r="J180" s="116">
        <f t="shared" ref="J180" si="10">SUM(J174:L179)</f>
        <v>48</v>
      </c>
      <c r="K180" s="116"/>
      <c r="L180" s="116"/>
      <c r="M180" s="116">
        <f t="shared" ref="M180" si="11">SUM(M174:O179)</f>
        <v>11</v>
      </c>
      <c r="N180" s="116"/>
      <c r="O180" s="116"/>
      <c r="P180" s="116">
        <f t="shared" ref="P180" si="12">SUM(P174:R179)</f>
        <v>911</v>
      </c>
      <c r="Q180" s="116"/>
      <c r="R180" s="116"/>
      <c r="S180" s="116">
        <f t="shared" ref="S180" si="13">SUM(S174:U179)</f>
        <v>4606</v>
      </c>
      <c r="T180" s="116"/>
      <c r="U180" s="117"/>
    </row>
    <row r="183" spans="1:25" x14ac:dyDescent="0.25">
      <c r="A183" s="150" t="s">
        <v>163</v>
      </c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</row>
    <row r="184" spans="1:25" s="59" customFormat="1" x14ac:dyDescent="0.25">
      <c r="A184" s="150"/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</row>
    <row r="185" spans="1:25" s="59" customFormat="1" x14ac:dyDescent="0.25">
      <c r="A185" s="150"/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</row>
    <row r="186" spans="1:25" s="59" customFormat="1" x14ac:dyDescent="0.25">
      <c r="A186" s="150"/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</row>
    <row r="187" spans="1:25" s="59" customFormat="1" x14ac:dyDescent="0.25">
      <c r="A187" s="150"/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</row>
    <row r="188" spans="1:25" s="59" customFormat="1" x14ac:dyDescent="0.25">
      <c r="A188" s="150"/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</row>
    <row r="189" spans="1:25" s="59" customFormat="1" x14ac:dyDescent="0.25">
      <c r="A189" s="150"/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</row>
    <row r="190" spans="1:25" s="59" customFormat="1" x14ac:dyDescent="0.25">
      <c r="A190" s="150"/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</row>
    <row r="191" spans="1:25" s="59" customFormat="1" x14ac:dyDescent="0.25">
      <c r="A191" s="150"/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</row>
    <row r="192" spans="1:25" s="59" customFormat="1" x14ac:dyDescent="0.25">
      <c r="A192" s="150"/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</row>
    <row r="193" spans="1:25" s="59" customFormat="1" x14ac:dyDescent="0.25">
      <c r="A193" s="150"/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  <c r="Y193" s="252"/>
    </row>
    <row r="194" spans="1:25" s="59" customFormat="1" x14ac:dyDescent="0.25">
      <c r="A194" s="150"/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  <c r="Y194" s="252"/>
    </row>
    <row r="195" spans="1:25" s="59" customFormat="1" x14ac:dyDescent="0.25">
      <c r="A195" s="150"/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  <c r="Y195" s="252"/>
    </row>
    <row r="196" spans="1:25" s="59" customFormat="1" x14ac:dyDescent="0.25">
      <c r="A196" s="150"/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  <c r="Y196" s="252"/>
    </row>
    <row r="197" spans="1:25" s="59" customFormat="1" x14ac:dyDescent="0.25">
      <c r="A197" s="150"/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  <c r="Y197" s="252"/>
    </row>
    <row r="198" spans="1:25" s="59" customFormat="1" x14ac:dyDescent="0.25">
      <c r="A198" s="150"/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  <c r="Y198" s="252"/>
    </row>
    <row r="199" spans="1:25" s="59" customFormat="1" x14ac:dyDescent="0.25">
      <c r="A199" s="150"/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  <c r="Y199" s="252"/>
    </row>
    <row r="200" spans="1:25" s="59" customFormat="1" x14ac:dyDescent="0.25">
      <c r="A200" s="150"/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  <c r="Y200" s="252"/>
    </row>
    <row r="201" spans="1:25" s="59" customFormat="1" x14ac:dyDescent="0.25">
      <c r="A201" s="150"/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</row>
    <row r="202" spans="1:25" x14ac:dyDescent="0.25">
      <c r="A202" s="252"/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  <c r="Y202" s="252"/>
    </row>
    <row r="203" spans="1:25" x14ac:dyDescent="0.25">
      <c r="A203" s="252"/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  <c r="Y203" s="252"/>
    </row>
    <row r="204" spans="1:25" x14ac:dyDescent="0.25">
      <c r="A204" s="252"/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  <c r="Y204" s="252"/>
    </row>
    <row r="205" spans="1:25" x14ac:dyDescent="0.25">
      <c r="A205" s="252"/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  <c r="Y205" s="252"/>
    </row>
    <row r="206" spans="1:25" x14ac:dyDescent="0.25">
      <c r="A206" s="252"/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  <c r="Y206" s="252"/>
    </row>
    <row r="207" spans="1:25" x14ac:dyDescent="0.25">
      <c r="A207" s="252"/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  <c r="S207" s="252"/>
      <c r="T207" s="252"/>
      <c r="U207" s="252"/>
      <c r="V207" s="252"/>
      <c r="W207" s="252"/>
      <c r="X207" s="252"/>
      <c r="Y207" s="252"/>
    </row>
    <row r="208" spans="1:25" x14ac:dyDescent="0.25">
      <c r="A208" s="252"/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V208" s="252"/>
      <c r="W208" s="252"/>
      <c r="X208" s="252"/>
      <c r="Y208" s="252"/>
    </row>
    <row r="209" spans="1:25" s="60" customFormat="1" x14ac:dyDescent="0.25">
      <c r="A209" s="252"/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</row>
    <row r="210" spans="1:25" s="60" customFormat="1" x14ac:dyDescent="0.25">
      <c r="A210" s="252"/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  <c r="Y210" s="252"/>
    </row>
    <row r="211" spans="1:25" s="60" customFormat="1" x14ac:dyDescent="0.25">
      <c r="A211" s="252"/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  <c r="T211" s="252"/>
      <c r="U211" s="252"/>
      <c r="V211" s="252"/>
      <c r="W211" s="252"/>
      <c r="X211" s="252"/>
      <c r="Y211" s="252"/>
    </row>
    <row r="212" spans="1:25" x14ac:dyDescent="0.25">
      <c r="A212" s="252"/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  <c r="Y212" s="252"/>
    </row>
    <row r="213" spans="1:25" x14ac:dyDescent="0.25">
      <c r="A213" s="252"/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  <c r="Y213" s="252"/>
    </row>
    <row r="214" spans="1:25" s="60" customFormat="1" x14ac:dyDescent="0.25">
      <c r="A214" s="252"/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  <c r="S214" s="252"/>
      <c r="T214" s="252"/>
      <c r="U214" s="252"/>
      <c r="V214" s="252"/>
      <c r="W214" s="252"/>
      <c r="X214" s="252"/>
      <c r="Y214" s="252"/>
    </row>
    <row r="215" spans="1:25" x14ac:dyDescent="0.25">
      <c r="A215" s="252"/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  <c r="S215" s="252"/>
      <c r="T215" s="252"/>
      <c r="U215" s="252"/>
      <c r="V215" s="252"/>
      <c r="W215" s="252"/>
      <c r="X215" s="252"/>
      <c r="Y215" s="252"/>
    </row>
    <row r="219" spans="1:25" ht="15" customHeight="1" x14ac:dyDescent="0.25">
      <c r="A219" s="153" t="s">
        <v>165</v>
      </c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</row>
    <row r="220" spans="1:25" x14ac:dyDescent="0.25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</row>
    <row r="221" spans="1:25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1:25" ht="15.75" thickBot="1" x14ac:dyDescent="0.3"/>
    <row r="223" spans="1:25" ht="27" customHeight="1" x14ac:dyDescent="0.25">
      <c r="B223" s="145" t="s">
        <v>8</v>
      </c>
      <c r="C223" s="97"/>
      <c r="D223" s="97"/>
      <c r="E223" s="97"/>
      <c r="F223" s="97"/>
      <c r="G223" s="97"/>
      <c r="H223" s="97"/>
      <c r="I223" s="97"/>
      <c r="J223" s="253" t="str">
        <f>Arkusz8!C6</f>
        <v>27.04.2016 - 03.05.2016</v>
      </c>
      <c r="K223" s="253"/>
      <c r="L223" s="253"/>
      <c r="M223" s="253" t="str">
        <f>Arkusz8!C10</f>
        <v>04.05.2016 - 10.05.2016</v>
      </c>
      <c r="N223" s="253"/>
      <c r="O223" s="253"/>
      <c r="P223" s="253" t="str">
        <f>Arkusz8!C9</f>
        <v>11.05.2016 - 17.05.2016</v>
      </c>
      <c r="Q223" s="253"/>
      <c r="R223" s="253"/>
      <c r="S223" s="253" t="str">
        <f>Arkusz8!C8</f>
        <v>18.05.2016 - 24.05.2016</v>
      </c>
      <c r="T223" s="253"/>
      <c r="U223" s="253"/>
      <c r="V223" s="253" t="str">
        <f>Arkusz8!C7</f>
        <v>25.05.2016 - 31.05.2016</v>
      </c>
      <c r="W223" s="253"/>
      <c r="X223" s="254"/>
    </row>
    <row r="224" spans="1:25" ht="15" customHeight="1" x14ac:dyDescent="0.25">
      <c r="B224" s="143" t="s">
        <v>28</v>
      </c>
      <c r="C224" s="144"/>
      <c r="D224" s="144"/>
      <c r="E224" s="144"/>
      <c r="F224" s="144"/>
      <c r="G224" s="144"/>
      <c r="H224" s="144"/>
      <c r="I224" s="144"/>
      <c r="J224" s="181">
        <f>Arkusz8!A6</f>
        <v>1653</v>
      </c>
      <c r="K224" s="181"/>
      <c r="L224" s="181"/>
      <c r="M224" s="181">
        <f>Arkusz8!A5</f>
        <v>1649</v>
      </c>
      <c r="N224" s="181"/>
      <c r="O224" s="181"/>
      <c r="P224" s="181">
        <f>Arkusz8!A4</f>
        <v>1637</v>
      </c>
      <c r="Q224" s="181"/>
      <c r="R224" s="181"/>
      <c r="S224" s="181">
        <f>Arkusz8!A3</f>
        <v>1622</v>
      </c>
      <c r="T224" s="181"/>
      <c r="U224" s="181"/>
      <c r="V224" s="181">
        <f>Arkusz8!A2</f>
        <v>1615</v>
      </c>
      <c r="W224" s="181"/>
      <c r="X224" s="181"/>
    </row>
    <row r="225" spans="1:24" x14ac:dyDescent="0.25">
      <c r="B225" s="255" t="s">
        <v>5</v>
      </c>
      <c r="C225" s="256"/>
      <c r="D225" s="256"/>
      <c r="E225" s="256"/>
      <c r="F225" s="256"/>
      <c r="G225" s="256"/>
      <c r="H225" s="256"/>
      <c r="I225" s="256"/>
      <c r="J225" s="110">
        <f>Arkusz8!A11</f>
        <v>2503</v>
      </c>
      <c r="K225" s="110"/>
      <c r="L225" s="110"/>
      <c r="M225" s="110">
        <f>Arkusz8!A10</f>
        <v>2538</v>
      </c>
      <c r="N225" s="110"/>
      <c r="O225" s="110"/>
      <c r="P225" s="110">
        <f>Arkusz8!A9</f>
        <v>2547</v>
      </c>
      <c r="Q225" s="110"/>
      <c r="R225" s="110"/>
      <c r="S225" s="110">
        <f>Arkusz8!A8</f>
        <v>2548</v>
      </c>
      <c r="T225" s="110"/>
      <c r="U225" s="110"/>
      <c r="V225" s="110">
        <f>Arkusz8!A7</f>
        <v>2538</v>
      </c>
      <c r="W225" s="110"/>
      <c r="X225" s="110"/>
    </row>
    <row r="226" spans="1:24" ht="15" customHeight="1" x14ac:dyDescent="0.25">
      <c r="B226" s="143" t="s">
        <v>6</v>
      </c>
      <c r="C226" s="144"/>
      <c r="D226" s="144"/>
      <c r="E226" s="144"/>
      <c r="F226" s="144"/>
      <c r="G226" s="144"/>
      <c r="H226" s="144"/>
      <c r="I226" s="144"/>
      <c r="J226" s="181">
        <f>Arkusz8!A16</f>
        <v>58</v>
      </c>
      <c r="K226" s="181"/>
      <c r="L226" s="181"/>
      <c r="M226" s="181">
        <f>Arkusz8!A15</f>
        <v>121</v>
      </c>
      <c r="N226" s="181"/>
      <c r="O226" s="181"/>
      <c r="P226" s="181">
        <f>Arkusz8!A14</f>
        <v>201</v>
      </c>
      <c r="Q226" s="181"/>
      <c r="R226" s="181"/>
      <c r="S226" s="181">
        <f>Arkusz8!A13</f>
        <v>153</v>
      </c>
      <c r="T226" s="181"/>
      <c r="U226" s="181"/>
      <c r="V226" s="181">
        <f>Arkusz8!A12</f>
        <v>71</v>
      </c>
      <c r="W226" s="181"/>
      <c r="X226" s="181"/>
    </row>
    <row r="227" spans="1:24" ht="15" customHeight="1" x14ac:dyDescent="0.25">
      <c r="B227" s="250" t="s">
        <v>7</v>
      </c>
      <c r="C227" s="251"/>
      <c r="D227" s="251"/>
      <c r="E227" s="251"/>
      <c r="F227" s="251"/>
      <c r="G227" s="251"/>
      <c r="H227" s="251"/>
      <c r="I227" s="251"/>
      <c r="J227" s="110">
        <f>Arkusz8!A21</f>
        <v>131</v>
      </c>
      <c r="K227" s="110"/>
      <c r="L227" s="110"/>
      <c r="M227" s="110">
        <f>Arkusz8!A20</f>
        <v>154</v>
      </c>
      <c r="N227" s="110"/>
      <c r="O227" s="110"/>
      <c r="P227" s="110">
        <f>Arkusz8!A19</f>
        <v>146</v>
      </c>
      <c r="Q227" s="110"/>
      <c r="R227" s="110"/>
      <c r="S227" s="110">
        <f>Arkusz8!A18</f>
        <v>153</v>
      </c>
      <c r="T227" s="110"/>
      <c r="U227" s="110"/>
      <c r="V227" s="110">
        <f>Arkusz8!A17</f>
        <v>86</v>
      </c>
      <c r="W227" s="110"/>
      <c r="X227" s="110"/>
    </row>
    <row r="228" spans="1:24" ht="15" customHeight="1" thickBot="1" x14ac:dyDescent="0.3">
      <c r="B228" s="271" t="s">
        <v>93</v>
      </c>
      <c r="C228" s="272"/>
      <c r="D228" s="272"/>
      <c r="E228" s="272"/>
      <c r="F228" s="272"/>
      <c r="G228" s="272"/>
      <c r="H228" s="272"/>
      <c r="I228" s="272"/>
      <c r="J228" s="82">
        <f>Arkusz8!A26</f>
        <v>1</v>
      </c>
      <c r="K228" s="82"/>
      <c r="L228" s="82"/>
      <c r="M228" s="82">
        <f>Arkusz8!A25</f>
        <v>1</v>
      </c>
      <c r="N228" s="82"/>
      <c r="O228" s="82"/>
      <c r="P228" s="82">
        <f>Arkusz8!A24</f>
        <v>1</v>
      </c>
      <c r="Q228" s="82"/>
      <c r="R228" s="82"/>
      <c r="S228" s="82">
        <f>Arkusz8!A23</f>
        <v>1</v>
      </c>
      <c r="T228" s="82"/>
      <c r="U228" s="82"/>
      <c r="V228" s="82">
        <f>Arkusz8!A22</f>
        <v>1</v>
      </c>
      <c r="W228" s="82"/>
      <c r="X228" s="82"/>
    </row>
    <row r="229" spans="1:24" ht="15" customHeight="1" thickBot="1" x14ac:dyDescent="0.3">
      <c r="B229" s="265" t="s">
        <v>94</v>
      </c>
      <c r="C229" s="266"/>
      <c r="D229" s="266"/>
      <c r="E229" s="266"/>
      <c r="F229" s="266"/>
      <c r="G229" s="266"/>
      <c r="H229" s="266"/>
      <c r="I229" s="266"/>
      <c r="J229" s="249">
        <f>SUM(J224,J225,J228)</f>
        <v>4157</v>
      </c>
      <c r="K229" s="249"/>
      <c r="L229" s="249"/>
      <c r="M229" s="249">
        <f>SUM(M224,M225,M228)</f>
        <v>4188</v>
      </c>
      <c r="N229" s="249"/>
      <c r="O229" s="249"/>
      <c r="P229" s="249">
        <f>SUM(P224,P225,P228)</f>
        <v>4185</v>
      </c>
      <c r="Q229" s="249"/>
      <c r="R229" s="249"/>
      <c r="S229" s="249">
        <f>SUM(S224,S225,S228)</f>
        <v>4171</v>
      </c>
      <c r="T229" s="249"/>
      <c r="U229" s="249"/>
      <c r="V229" s="249">
        <f>SUM(V224,V225,V228)</f>
        <v>4154</v>
      </c>
      <c r="W229" s="249"/>
      <c r="X229" s="259"/>
    </row>
    <row r="230" spans="1:24" x14ac:dyDescent="0.25">
      <c r="A230" s="23"/>
      <c r="B230" s="24"/>
      <c r="C230" s="24"/>
      <c r="D230" s="24"/>
      <c r="E230" s="25"/>
      <c r="F230" s="25"/>
      <c r="G230" s="25"/>
      <c r="H230" s="26"/>
      <c r="I230" s="26"/>
      <c r="J230" s="26"/>
      <c r="K230" s="27"/>
      <c r="L230" s="27"/>
      <c r="M230" s="27"/>
      <c r="N230" s="26"/>
      <c r="O230" s="26"/>
      <c r="P230" s="26"/>
      <c r="Q230" s="26"/>
      <c r="R230" s="26"/>
      <c r="S230" s="26"/>
      <c r="T230" s="28"/>
      <c r="U230" s="28"/>
    </row>
    <row r="231" spans="1:24" x14ac:dyDescent="0.25">
      <c r="A231" s="23"/>
      <c r="B231" s="23"/>
      <c r="C231" s="23"/>
      <c r="D231" s="23"/>
      <c r="E231" s="29"/>
      <c r="F231" s="29"/>
      <c r="G231" s="29"/>
      <c r="H231" s="30"/>
      <c r="I231" s="30"/>
      <c r="J231" s="30"/>
      <c r="K231" s="31"/>
      <c r="L231" s="31"/>
      <c r="M231" s="31"/>
      <c r="N231" s="30"/>
      <c r="O231" s="30"/>
      <c r="P231" s="30"/>
      <c r="Q231" s="30"/>
      <c r="R231" s="30"/>
      <c r="S231" s="30"/>
      <c r="T231" s="32"/>
      <c r="U231" s="32"/>
    </row>
    <row r="232" spans="1:24" x14ac:dyDescent="0.25">
      <c r="A232" s="23"/>
      <c r="B232" s="23"/>
      <c r="C232" s="23"/>
      <c r="D232" s="23"/>
      <c r="E232" s="29"/>
      <c r="F232" s="29"/>
      <c r="G232" s="29"/>
      <c r="H232" s="30"/>
      <c r="I232" s="30"/>
      <c r="J232" s="30"/>
      <c r="K232" s="31"/>
      <c r="L232" s="31"/>
      <c r="M232" s="31"/>
      <c r="N232" s="30"/>
      <c r="O232" s="30"/>
      <c r="P232" s="30"/>
      <c r="Q232" s="30"/>
      <c r="R232" s="30"/>
      <c r="S232" s="30"/>
      <c r="T232" s="32"/>
      <c r="U232" s="32"/>
      <c r="W232" s="270"/>
      <c r="X232" s="270"/>
    </row>
    <row r="233" spans="1:24" x14ac:dyDescent="0.25">
      <c r="A233" s="23"/>
      <c r="B233" s="23"/>
      <c r="C233" s="23"/>
      <c r="D233" s="23"/>
      <c r="E233" s="29"/>
      <c r="F233" s="29"/>
      <c r="G233" s="29"/>
      <c r="H233" s="30"/>
      <c r="I233" s="30"/>
      <c r="J233" s="30"/>
      <c r="K233" s="31"/>
      <c r="L233" s="31"/>
      <c r="M233" s="31"/>
      <c r="N233" s="30"/>
      <c r="O233" s="30"/>
      <c r="P233" s="30"/>
      <c r="Q233" s="30"/>
      <c r="R233" s="30"/>
      <c r="S233" s="30"/>
      <c r="T233" s="32"/>
      <c r="U233" s="32"/>
    </row>
    <row r="234" spans="1:24" x14ac:dyDescent="0.25">
      <c r="A234" s="23"/>
      <c r="B234" s="23"/>
      <c r="C234" s="23"/>
      <c r="D234" s="23"/>
      <c r="E234" s="29"/>
      <c r="F234" s="29"/>
      <c r="G234" s="29"/>
      <c r="H234" s="30"/>
      <c r="I234" s="30"/>
      <c r="J234" s="30"/>
      <c r="K234" s="31"/>
      <c r="L234" s="31"/>
      <c r="M234" s="31"/>
      <c r="N234" s="30"/>
      <c r="O234" s="30"/>
      <c r="P234" s="30"/>
      <c r="Q234" s="30"/>
      <c r="R234" s="30"/>
      <c r="S234" s="30"/>
      <c r="T234" s="32"/>
      <c r="U234" s="32"/>
    </row>
    <row r="235" spans="1:24" x14ac:dyDescent="0.25">
      <c r="A235" s="23"/>
      <c r="B235" s="23"/>
      <c r="C235" s="23"/>
      <c r="D235" s="23"/>
      <c r="E235" s="29"/>
      <c r="F235" s="29"/>
      <c r="G235" s="29"/>
      <c r="H235" s="30"/>
      <c r="I235" s="30"/>
      <c r="J235" s="30"/>
      <c r="K235" s="31"/>
      <c r="L235" s="31"/>
      <c r="M235" s="31"/>
      <c r="N235" s="30"/>
      <c r="O235" s="30"/>
      <c r="P235" s="30"/>
      <c r="Q235" s="30"/>
      <c r="R235" s="30"/>
      <c r="S235" s="30"/>
      <c r="T235" s="32"/>
      <c r="U235" s="32"/>
    </row>
    <row r="250" spans="1:29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9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</row>
    <row r="252" spans="1:29" x14ac:dyDescent="0.25">
      <c r="A252" s="99" t="s">
        <v>166</v>
      </c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</row>
    <row r="253" spans="1:29" x14ac:dyDescent="0.25">
      <c r="A253" s="99"/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</row>
    <row r="254" spans="1:29" x14ac:dyDescent="0.25">
      <c r="A254" s="99"/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AC254" s="53"/>
    </row>
    <row r="255" spans="1:29" x14ac:dyDescent="0.25">
      <c r="A255" s="99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</row>
    <row r="256" spans="1:29" x14ac:dyDescent="0.25">
      <c r="A256" s="99"/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</row>
    <row r="257" spans="1:25" x14ac:dyDescent="0.25">
      <c r="A257" s="99"/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</row>
    <row r="258" spans="1:25" x14ac:dyDescent="0.25">
      <c r="A258" s="99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</row>
    <row r="260" spans="1:25" ht="18" x14ac:dyDescent="0.25">
      <c r="A260" s="8" t="s">
        <v>71</v>
      </c>
    </row>
    <row r="261" spans="1:25" ht="18" x14ac:dyDescent="0.25">
      <c r="A261" s="8"/>
    </row>
    <row r="263" spans="1:25" x14ac:dyDescent="0.25">
      <c r="A263" s="153" t="s">
        <v>64</v>
      </c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</row>
    <row r="264" spans="1:25" x14ac:dyDescent="0.25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</row>
    <row r="265" spans="1:25" x14ac:dyDescent="0.25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</row>
    <row r="266" spans="1:25" ht="15.75" thickBot="1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1:25" ht="24.95" customHeight="1" x14ac:dyDescent="0.25">
      <c r="G267" s="101" t="s">
        <v>2</v>
      </c>
      <c r="H267" s="102"/>
      <c r="I267" s="102"/>
      <c r="J267" s="102"/>
      <c r="K267" s="102" t="s">
        <v>3</v>
      </c>
      <c r="L267" s="102"/>
      <c r="M267" s="68" t="str">
        <f>CONCATENATE("decyzje ",Arkusz18!A2," - ",Arkusz18!B2," r.")</f>
        <v>decyzje 01.05.2016 - 31.05.2016 r.</v>
      </c>
      <c r="N267" s="68"/>
      <c r="O267" s="68"/>
      <c r="P267" s="68"/>
      <c r="Q267" s="68"/>
      <c r="R267" s="69"/>
    </row>
    <row r="268" spans="1:25" ht="59.25" customHeight="1" x14ac:dyDescent="0.25">
      <c r="G268" s="103"/>
      <c r="H268" s="104"/>
      <c r="I268" s="104"/>
      <c r="J268" s="104"/>
      <c r="K268" s="104"/>
      <c r="L268" s="104"/>
      <c r="M268" s="70" t="s">
        <v>24</v>
      </c>
      <c r="N268" s="70"/>
      <c r="O268" s="70" t="s">
        <v>25</v>
      </c>
      <c r="P268" s="70"/>
      <c r="Q268" s="70" t="s">
        <v>26</v>
      </c>
      <c r="R268" s="109"/>
    </row>
    <row r="269" spans="1:25" ht="15" customHeight="1" x14ac:dyDescent="0.25">
      <c r="G269" s="187" t="s">
        <v>33</v>
      </c>
      <c r="H269" s="188"/>
      <c r="I269" s="188"/>
      <c r="J269" s="188"/>
      <c r="K269" s="189">
        <f>Arkusz9!B5</f>
        <v>8714</v>
      </c>
      <c r="L269" s="189"/>
      <c r="M269" s="159">
        <f>Arkusz9!B3</f>
        <v>6356</v>
      </c>
      <c r="N269" s="159"/>
      <c r="O269" s="159">
        <f>Arkusz9!B2</f>
        <v>706</v>
      </c>
      <c r="P269" s="159"/>
      <c r="Q269" s="159">
        <f>Arkusz9!B4</f>
        <v>246</v>
      </c>
      <c r="R269" s="190"/>
    </row>
    <row r="270" spans="1:25" ht="15" customHeight="1" x14ac:dyDescent="0.25">
      <c r="G270" s="268" t="s">
        <v>34</v>
      </c>
      <c r="H270" s="269"/>
      <c r="I270" s="269"/>
      <c r="J270" s="269"/>
      <c r="K270" s="267">
        <f>Arkusz9!B13</f>
        <v>772</v>
      </c>
      <c r="L270" s="267"/>
      <c r="M270" s="257">
        <f>Arkusz9!B11</f>
        <v>774</v>
      </c>
      <c r="N270" s="257"/>
      <c r="O270" s="257">
        <f>Arkusz9!B10</f>
        <v>70</v>
      </c>
      <c r="P270" s="257"/>
      <c r="Q270" s="257">
        <f>Arkusz9!B12</f>
        <v>30</v>
      </c>
      <c r="R270" s="258"/>
    </row>
    <row r="271" spans="1:25" ht="15.75" thickBot="1" x14ac:dyDescent="0.3">
      <c r="G271" s="118" t="s">
        <v>23</v>
      </c>
      <c r="H271" s="119"/>
      <c r="I271" s="119"/>
      <c r="J271" s="119"/>
      <c r="K271" s="274">
        <f>Arkusz9!B9</f>
        <v>219</v>
      </c>
      <c r="L271" s="274"/>
      <c r="M271" s="260">
        <f>Arkusz9!B7</f>
        <v>170</v>
      </c>
      <c r="N271" s="260"/>
      <c r="O271" s="260">
        <f>Arkusz9!B6</f>
        <v>19</v>
      </c>
      <c r="P271" s="260"/>
      <c r="Q271" s="260">
        <f>Arkusz9!B8</f>
        <v>20</v>
      </c>
      <c r="R271" s="273"/>
    </row>
    <row r="272" spans="1:25" ht="15.75" thickBot="1" x14ac:dyDescent="0.3">
      <c r="G272" s="263" t="s">
        <v>73</v>
      </c>
      <c r="H272" s="264"/>
      <c r="I272" s="264"/>
      <c r="J272" s="264"/>
      <c r="K272" s="261">
        <f>SUM(K269:K271)</f>
        <v>9705</v>
      </c>
      <c r="L272" s="261"/>
      <c r="M272" s="261">
        <f>SUM(M269:M271)</f>
        <v>7300</v>
      </c>
      <c r="N272" s="261"/>
      <c r="O272" s="261">
        <f>SUM(O269:O271)</f>
        <v>795</v>
      </c>
      <c r="P272" s="261"/>
      <c r="Q272" s="261">
        <f>SUM(Q269:Q271)</f>
        <v>296</v>
      </c>
      <c r="R272" s="262"/>
    </row>
    <row r="276" spans="22:26" x14ac:dyDescent="0.25">
      <c r="V276" s="11"/>
      <c r="W276" s="11"/>
      <c r="Z276" s="11"/>
    </row>
    <row r="282" spans="22:26" x14ac:dyDescent="0.25">
      <c r="V282" s="33"/>
      <c r="W282" s="33"/>
      <c r="X282" s="33"/>
      <c r="Y282" s="34"/>
      <c r="Z282" s="33"/>
    </row>
    <row r="283" spans="22:26" x14ac:dyDescent="0.25">
      <c r="V283" s="33"/>
      <c r="W283" s="33"/>
      <c r="X283" s="33"/>
      <c r="Y283" s="34"/>
      <c r="Z283" s="33"/>
    </row>
    <row r="284" spans="22:26" x14ac:dyDescent="0.25">
      <c r="V284" s="33"/>
      <c r="W284" s="33"/>
      <c r="X284" s="33"/>
      <c r="Y284" s="34"/>
      <c r="Z284" s="33"/>
    </row>
    <row r="285" spans="22:26" x14ac:dyDescent="0.25">
      <c r="V285" s="33"/>
      <c r="W285" s="33"/>
      <c r="X285" s="33"/>
      <c r="Y285" s="34"/>
      <c r="Z285" s="33"/>
    </row>
    <row r="286" spans="22:26" x14ac:dyDescent="0.25">
      <c r="V286" s="33"/>
      <c r="W286" s="33"/>
      <c r="X286" s="33"/>
      <c r="Y286" s="34"/>
      <c r="Z286" s="33"/>
    </row>
    <row r="287" spans="22:26" x14ac:dyDescent="0.25">
      <c r="V287" s="33"/>
      <c r="W287" s="33"/>
      <c r="X287" s="33"/>
      <c r="Y287" s="34"/>
      <c r="Z287" s="33"/>
    </row>
    <row r="288" spans="22:26" x14ac:dyDescent="0.25">
      <c r="V288" s="33"/>
      <c r="W288" s="33"/>
      <c r="X288" s="33"/>
      <c r="Y288" s="34"/>
      <c r="Z288" s="33"/>
    </row>
    <row r="289" spans="7:26" x14ac:dyDescent="0.25">
      <c r="V289" s="33"/>
      <c r="W289" s="33"/>
      <c r="X289" s="33"/>
      <c r="Y289" s="34"/>
      <c r="Z289" s="33"/>
    </row>
    <row r="290" spans="7:26" ht="15.75" thickBot="1" x14ac:dyDescent="0.3">
      <c r="V290" s="33"/>
      <c r="W290" s="33"/>
      <c r="X290" s="33"/>
      <c r="Y290" s="34"/>
      <c r="Z290" s="33"/>
    </row>
    <row r="291" spans="7:26" ht="15" customHeight="1" x14ac:dyDescent="0.25">
      <c r="G291" s="91" t="s">
        <v>2</v>
      </c>
      <c r="H291" s="92"/>
      <c r="I291" s="92"/>
      <c r="J291" s="92"/>
      <c r="K291" s="92"/>
      <c r="L291" s="92"/>
      <c r="M291" s="92"/>
      <c r="N291" s="92"/>
      <c r="O291" s="95" t="s">
        <v>3</v>
      </c>
      <c r="P291" s="95"/>
      <c r="Q291" s="74" t="s">
        <v>78</v>
      </c>
      <c r="R291" s="75"/>
      <c r="U291" s="33"/>
      <c r="V291" s="33"/>
      <c r="W291" s="33"/>
      <c r="X291" s="33"/>
      <c r="Y291" s="34"/>
    </row>
    <row r="292" spans="7:26" ht="46.5" customHeight="1" x14ac:dyDescent="0.25">
      <c r="G292" s="93"/>
      <c r="H292" s="94"/>
      <c r="I292" s="94"/>
      <c r="J292" s="94"/>
      <c r="K292" s="94"/>
      <c r="L292" s="94"/>
      <c r="M292" s="94"/>
      <c r="N292" s="94"/>
      <c r="O292" s="96"/>
      <c r="P292" s="96"/>
      <c r="Q292" s="76"/>
      <c r="R292" s="77"/>
      <c r="U292" s="33"/>
      <c r="V292" s="33"/>
      <c r="W292" s="33"/>
      <c r="X292" s="33"/>
      <c r="Y292" s="34"/>
    </row>
    <row r="293" spans="7:26" x14ac:dyDescent="0.25">
      <c r="G293" s="72" t="s">
        <v>74</v>
      </c>
      <c r="H293" s="73"/>
      <c r="I293" s="73"/>
      <c r="J293" s="73"/>
      <c r="K293" s="73"/>
      <c r="L293" s="73"/>
      <c r="M293" s="73"/>
      <c r="N293" s="73"/>
      <c r="O293" s="71">
        <f>Arkusz10!A2</f>
        <v>219</v>
      </c>
      <c r="P293" s="71"/>
      <c r="Q293" s="78">
        <f>Arkusz10!A3</f>
        <v>549</v>
      </c>
      <c r="R293" s="79"/>
      <c r="U293" s="33"/>
      <c r="V293" s="33"/>
      <c r="W293" s="33"/>
      <c r="X293" s="33"/>
      <c r="Y293" s="34"/>
    </row>
    <row r="294" spans="7:26" x14ac:dyDescent="0.25">
      <c r="G294" s="191" t="s">
        <v>75</v>
      </c>
      <c r="H294" s="192"/>
      <c r="I294" s="192"/>
      <c r="J294" s="192"/>
      <c r="K294" s="192"/>
      <c r="L294" s="192"/>
      <c r="M294" s="192"/>
      <c r="N294" s="192"/>
      <c r="O294" s="193">
        <f>Arkusz10!A4</f>
        <v>11</v>
      </c>
      <c r="P294" s="193"/>
      <c r="Q294" s="80">
        <f>Arkusz10!A5</f>
        <v>44</v>
      </c>
      <c r="R294" s="81"/>
      <c r="U294" s="33"/>
      <c r="V294" s="33"/>
      <c r="W294" s="33"/>
      <c r="X294" s="33"/>
      <c r="Y294" s="34"/>
    </row>
    <row r="295" spans="7:26" x14ac:dyDescent="0.25">
      <c r="G295" s="72" t="s">
        <v>76</v>
      </c>
      <c r="H295" s="73"/>
      <c r="I295" s="73"/>
      <c r="J295" s="73"/>
      <c r="K295" s="73"/>
      <c r="L295" s="73"/>
      <c r="M295" s="73"/>
      <c r="N295" s="73"/>
      <c r="O295" s="71">
        <f>Arkusz10!A6</f>
        <v>14</v>
      </c>
      <c r="P295" s="71"/>
      <c r="Q295" s="78">
        <f>Arkusz10!A7</f>
        <v>2</v>
      </c>
      <c r="R295" s="79"/>
      <c r="U295" s="33"/>
      <c r="V295" s="33"/>
      <c r="W295" s="33"/>
      <c r="X295" s="33"/>
      <c r="Y295" s="34"/>
    </row>
    <row r="296" spans="7:26" ht="15.75" thickBot="1" x14ac:dyDescent="0.3">
      <c r="G296" s="184" t="s">
        <v>77</v>
      </c>
      <c r="H296" s="185"/>
      <c r="I296" s="185"/>
      <c r="J296" s="185"/>
      <c r="K296" s="185"/>
      <c r="L296" s="185"/>
      <c r="M296" s="185"/>
      <c r="N296" s="185"/>
      <c r="O296" s="186">
        <f>Arkusz10!A8</f>
        <v>0</v>
      </c>
      <c r="P296" s="186"/>
      <c r="Q296" s="84">
        <f>Arkusz10!A9</f>
        <v>1</v>
      </c>
      <c r="R296" s="85"/>
      <c r="U296" s="33"/>
      <c r="V296" s="33"/>
      <c r="W296" s="33"/>
      <c r="X296" s="33"/>
      <c r="Y296" s="34"/>
    </row>
    <row r="297" spans="7:26" ht="15.75" thickBot="1" x14ac:dyDescent="0.3">
      <c r="G297" s="182" t="s">
        <v>73</v>
      </c>
      <c r="H297" s="183"/>
      <c r="I297" s="183"/>
      <c r="J297" s="183"/>
      <c r="K297" s="183"/>
      <c r="L297" s="183"/>
      <c r="M297" s="183"/>
      <c r="N297" s="183"/>
      <c r="O297" s="88">
        <f>SUM(O293:O296)</f>
        <v>244</v>
      </c>
      <c r="P297" s="88"/>
      <c r="Q297" s="86">
        <f>SUM(Q293:Q296)</f>
        <v>596</v>
      </c>
      <c r="R297" s="87"/>
      <c r="U297" s="33"/>
      <c r="V297" s="33"/>
      <c r="W297" s="33"/>
      <c r="X297" s="33"/>
      <c r="Y297" s="34"/>
    </row>
    <row r="298" spans="7:26" x14ac:dyDescent="0.25">
      <c r="V298" s="33"/>
      <c r="W298" s="33"/>
      <c r="X298" s="33"/>
      <c r="Y298" s="34"/>
      <c r="Z298" s="33"/>
    </row>
    <row r="299" spans="7:26" x14ac:dyDescent="0.25">
      <c r="V299" s="33"/>
      <c r="W299" s="33"/>
      <c r="X299" s="33"/>
      <c r="Y299" s="34"/>
      <c r="Z299" s="33"/>
    </row>
    <row r="300" spans="7:26" ht="15.75" thickBot="1" x14ac:dyDescent="0.3">
      <c r="V300" s="33"/>
      <c r="W300" s="33"/>
      <c r="X300" s="33"/>
      <c r="Y300" s="34"/>
      <c r="Z300" s="33"/>
    </row>
    <row r="301" spans="7:26" ht="24.95" customHeight="1" x14ac:dyDescent="0.25">
      <c r="G301" s="101" t="s">
        <v>2</v>
      </c>
      <c r="H301" s="102"/>
      <c r="I301" s="102"/>
      <c r="J301" s="102"/>
      <c r="K301" s="102" t="s">
        <v>3</v>
      </c>
      <c r="L301" s="102"/>
      <c r="M301" s="68" t="str">
        <f>CONCATENATE("decyzje ",Arkusz18!C2," - ",Arkusz18!B2," r.")</f>
        <v>decyzje 01.01.2016 - 31.05.2016 r.</v>
      </c>
      <c r="N301" s="68"/>
      <c r="O301" s="68"/>
      <c r="P301" s="68"/>
      <c r="Q301" s="68"/>
      <c r="R301" s="69"/>
      <c r="V301" s="33"/>
      <c r="W301" s="33"/>
      <c r="X301" s="33"/>
      <c r="Y301" s="34"/>
      <c r="Z301" s="33"/>
    </row>
    <row r="302" spans="7:26" ht="60.75" customHeight="1" x14ac:dyDescent="0.25">
      <c r="G302" s="103"/>
      <c r="H302" s="104"/>
      <c r="I302" s="104"/>
      <c r="J302" s="104"/>
      <c r="K302" s="104"/>
      <c r="L302" s="104"/>
      <c r="M302" s="70" t="s">
        <v>24</v>
      </c>
      <c r="N302" s="70"/>
      <c r="O302" s="70" t="s">
        <v>25</v>
      </c>
      <c r="P302" s="70"/>
      <c r="Q302" s="70" t="s">
        <v>26</v>
      </c>
      <c r="R302" s="109"/>
      <c r="V302" s="33"/>
      <c r="W302" s="33"/>
      <c r="X302" s="33"/>
      <c r="Y302" s="34"/>
      <c r="Z302" s="33"/>
    </row>
    <row r="303" spans="7:26" x14ac:dyDescent="0.25">
      <c r="G303" s="187" t="s">
        <v>33</v>
      </c>
      <c r="H303" s="188"/>
      <c r="I303" s="188"/>
      <c r="J303" s="188"/>
      <c r="K303" s="189">
        <f>Arkusz11!B5</f>
        <v>44792</v>
      </c>
      <c r="L303" s="189"/>
      <c r="M303" s="159">
        <f>Arkusz11!B3</f>
        <v>33535</v>
      </c>
      <c r="N303" s="159"/>
      <c r="O303" s="159">
        <f>Arkusz11!B2</f>
        <v>3527</v>
      </c>
      <c r="P303" s="159"/>
      <c r="Q303" s="159">
        <f>Arkusz11!B4</f>
        <v>1355</v>
      </c>
      <c r="R303" s="190"/>
      <c r="V303" s="33"/>
      <c r="W303" s="33"/>
      <c r="X303" s="33"/>
      <c r="Y303" s="34"/>
      <c r="Z303" s="33"/>
    </row>
    <row r="304" spans="7:26" x14ac:dyDescent="0.25">
      <c r="G304" s="268" t="s">
        <v>34</v>
      </c>
      <c r="H304" s="269"/>
      <c r="I304" s="269"/>
      <c r="J304" s="269"/>
      <c r="K304" s="267">
        <f>Arkusz11!B13</f>
        <v>4349</v>
      </c>
      <c r="L304" s="267"/>
      <c r="M304" s="257">
        <f>Arkusz11!B11</f>
        <v>4032</v>
      </c>
      <c r="N304" s="257"/>
      <c r="O304" s="257">
        <f>Arkusz11!B10</f>
        <v>315</v>
      </c>
      <c r="P304" s="257"/>
      <c r="Q304" s="257">
        <f>Arkusz11!B12</f>
        <v>196</v>
      </c>
      <c r="R304" s="258"/>
      <c r="V304" s="33"/>
      <c r="W304" s="33"/>
      <c r="X304" s="33"/>
      <c r="Y304" s="34"/>
      <c r="Z304" s="33"/>
    </row>
    <row r="305" spans="7:28" ht="15.75" thickBot="1" x14ac:dyDescent="0.3">
      <c r="G305" s="118" t="s">
        <v>23</v>
      </c>
      <c r="H305" s="119"/>
      <c r="I305" s="119"/>
      <c r="J305" s="119"/>
      <c r="K305" s="274">
        <f>Arkusz11!B9</f>
        <v>1065</v>
      </c>
      <c r="L305" s="274"/>
      <c r="M305" s="260">
        <f>Arkusz11!B7</f>
        <v>785</v>
      </c>
      <c r="N305" s="260"/>
      <c r="O305" s="260">
        <f>Arkusz11!B6</f>
        <v>83</v>
      </c>
      <c r="P305" s="260"/>
      <c r="Q305" s="260">
        <f>Arkusz11!B8</f>
        <v>126</v>
      </c>
      <c r="R305" s="273"/>
      <c r="V305" s="33"/>
      <c r="W305" s="33"/>
      <c r="X305" s="33"/>
      <c r="Y305" s="34"/>
      <c r="Z305" s="33"/>
    </row>
    <row r="306" spans="7:28" ht="15.75" thickBot="1" x14ac:dyDescent="0.3">
      <c r="G306" s="263" t="s">
        <v>73</v>
      </c>
      <c r="H306" s="264"/>
      <c r="I306" s="264"/>
      <c r="J306" s="264"/>
      <c r="K306" s="261">
        <f>SUM(K303:L305)</f>
        <v>50206</v>
      </c>
      <c r="L306" s="261"/>
      <c r="M306" s="261">
        <f t="shared" ref="M306" si="14">SUM(M303:N305)</f>
        <v>38352</v>
      </c>
      <c r="N306" s="261"/>
      <c r="O306" s="261">
        <f t="shared" ref="O306" si="15">SUM(O303:P305)</f>
        <v>3925</v>
      </c>
      <c r="P306" s="261"/>
      <c r="Q306" s="261">
        <f t="shared" ref="Q306" si="16">SUM(Q303:R305)</f>
        <v>1677</v>
      </c>
      <c r="R306" s="262"/>
      <c r="V306" s="33"/>
      <c r="W306" s="33"/>
      <c r="X306" s="33"/>
      <c r="Y306" s="34"/>
      <c r="Z306" s="33"/>
    </row>
    <row r="307" spans="7:28" x14ac:dyDescent="0.25">
      <c r="V307" s="33"/>
      <c r="W307" s="33"/>
      <c r="X307" s="33"/>
      <c r="Y307" s="34"/>
      <c r="Z307" s="33"/>
    </row>
    <row r="308" spans="7:28" x14ac:dyDescent="0.25">
      <c r="V308" s="33"/>
      <c r="W308" s="33"/>
      <c r="X308" s="33"/>
      <c r="Y308" s="34"/>
      <c r="Z308" s="33"/>
    </row>
    <row r="309" spans="7:28" x14ac:dyDescent="0.25">
      <c r="V309" s="33"/>
      <c r="W309" s="33"/>
      <c r="X309" s="33"/>
      <c r="Y309" s="34"/>
      <c r="Z309" s="33"/>
    </row>
    <row r="310" spans="7:28" ht="15" customHeight="1" x14ac:dyDescent="0.25"/>
    <row r="311" spans="7:28" x14ac:dyDescent="0.25">
      <c r="J311" s="63"/>
      <c r="K311" s="63"/>
      <c r="L311" s="63"/>
      <c r="M311" s="63"/>
      <c r="N311" s="64"/>
      <c r="O311" s="64"/>
      <c r="P311" s="64"/>
      <c r="Q311" s="64"/>
      <c r="R311" s="64"/>
      <c r="S311" s="64"/>
      <c r="T311" s="64"/>
      <c r="U311" s="64"/>
      <c r="V311" s="65"/>
      <c r="W311" s="64"/>
      <c r="X311" s="66"/>
      <c r="Y311" s="67"/>
      <c r="Z311" s="66"/>
      <c r="AA311" s="63"/>
      <c r="AB311" s="63"/>
    </row>
    <row r="326" spans="1:25" ht="15.75" thickBot="1" x14ac:dyDescent="0.3"/>
    <row r="327" spans="1:25" x14ac:dyDescent="0.25">
      <c r="G327" s="91" t="s">
        <v>2</v>
      </c>
      <c r="H327" s="92"/>
      <c r="I327" s="92"/>
      <c r="J327" s="92"/>
      <c r="K327" s="92"/>
      <c r="L327" s="92"/>
      <c r="M327" s="92"/>
      <c r="N327" s="92"/>
      <c r="O327" s="95" t="s">
        <v>3</v>
      </c>
      <c r="P327" s="95"/>
      <c r="Q327" s="74" t="s">
        <v>78</v>
      </c>
      <c r="R327" s="75"/>
    </row>
    <row r="328" spans="1:25" ht="45.75" customHeight="1" x14ac:dyDescent="0.25">
      <c r="G328" s="93"/>
      <c r="H328" s="94"/>
      <c r="I328" s="94"/>
      <c r="J328" s="94"/>
      <c r="K328" s="94"/>
      <c r="L328" s="94"/>
      <c r="M328" s="94"/>
      <c r="N328" s="94"/>
      <c r="O328" s="96"/>
      <c r="P328" s="96"/>
      <c r="Q328" s="76"/>
      <c r="R328" s="77"/>
    </row>
    <row r="329" spans="1:25" x14ac:dyDescent="0.25">
      <c r="G329" s="72" t="s">
        <v>74</v>
      </c>
      <c r="H329" s="73"/>
      <c r="I329" s="73"/>
      <c r="J329" s="73"/>
      <c r="K329" s="73"/>
      <c r="L329" s="73"/>
      <c r="M329" s="73"/>
      <c r="N329" s="73"/>
      <c r="O329" s="71">
        <f>Arkusz12!A2</f>
        <v>3567</v>
      </c>
      <c r="P329" s="71"/>
      <c r="Q329" s="78">
        <f>Arkusz12!A3</f>
        <v>2999</v>
      </c>
      <c r="R329" s="79"/>
    </row>
    <row r="330" spans="1:25" x14ac:dyDescent="0.25">
      <c r="G330" s="191" t="s">
        <v>75</v>
      </c>
      <c r="H330" s="192"/>
      <c r="I330" s="192"/>
      <c r="J330" s="192"/>
      <c r="K330" s="192"/>
      <c r="L330" s="192"/>
      <c r="M330" s="192"/>
      <c r="N330" s="192"/>
      <c r="O330" s="193">
        <f>Arkusz12!A4</f>
        <v>293</v>
      </c>
      <c r="P330" s="193"/>
      <c r="Q330" s="80">
        <f>Arkusz12!A5</f>
        <v>233</v>
      </c>
      <c r="R330" s="81"/>
    </row>
    <row r="331" spans="1:25" x14ac:dyDescent="0.25">
      <c r="G331" s="72" t="s">
        <v>76</v>
      </c>
      <c r="H331" s="73"/>
      <c r="I331" s="73"/>
      <c r="J331" s="73"/>
      <c r="K331" s="73"/>
      <c r="L331" s="73"/>
      <c r="M331" s="73"/>
      <c r="N331" s="73"/>
      <c r="O331" s="71">
        <f>Arkusz12!A6</f>
        <v>87</v>
      </c>
      <c r="P331" s="71"/>
      <c r="Q331" s="78">
        <f>Arkusz12!A7</f>
        <v>60</v>
      </c>
      <c r="R331" s="79"/>
    </row>
    <row r="332" spans="1:25" ht="15.75" thickBot="1" x14ac:dyDescent="0.3">
      <c r="G332" s="184" t="s">
        <v>77</v>
      </c>
      <c r="H332" s="185"/>
      <c r="I332" s="185"/>
      <c r="J332" s="185"/>
      <c r="K332" s="185"/>
      <c r="L332" s="185"/>
      <c r="M332" s="185"/>
      <c r="N332" s="185"/>
      <c r="O332" s="186">
        <f>Arkusz12!A8</f>
        <v>3</v>
      </c>
      <c r="P332" s="186"/>
      <c r="Q332" s="84">
        <f>Arkusz12!A9</f>
        <v>0</v>
      </c>
      <c r="R332" s="85"/>
    </row>
    <row r="333" spans="1:25" ht="15.75" thickBot="1" x14ac:dyDescent="0.3">
      <c r="G333" s="182" t="s">
        <v>73</v>
      </c>
      <c r="H333" s="183"/>
      <c r="I333" s="183"/>
      <c r="J333" s="183"/>
      <c r="K333" s="183"/>
      <c r="L333" s="183"/>
      <c r="M333" s="183"/>
      <c r="N333" s="183"/>
      <c r="O333" s="88">
        <f>SUM(O329:P332)</f>
        <v>3950</v>
      </c>
      <c r="P333" s="88"/>
      <c r="Q333" s="88">
        <f>SUM(Q329:R332)</f>
        <v>3292</v>
      </c>
      <c r="R333" s="89"/>
    </row>
    <row r="336" spans="1:25" x14ac:dyDescent="0.25">
      <c r="A336" s="99" t="s">
        <v>167</v>
      </c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</row>
    <row r="337" spans="1:25" x14ac:dyDescent="0.25">
      <c r="A337" s="100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</row>
    <row r="338" spans="1:25" s="60" customFormat="1" x14ac:dyDescent="0.25">
      <c r="A338" s="100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</row>
    <row r="339" spans="1:25" s="60" customFormat="1" x14ac:dyDescent="0.25">
      <c r="A339" s="100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</row>
    <row r="340" spans="1:25" s="60" customFormat="1" x14ac:dyDescent="0.25">
      <c r="A340" s="100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</row>
    <row r="341" spans="1:25" s="60" customFormat="1" x14ac:dyDescent="0.25">
      <c r="A341" s="100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</row>
    <row r="342" spans="1:25" s="60" customFormat="1" x14ac:dyDescent="0.25">
      <c r="A342" s="100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</row>
    <row r="343" spans="1:25" s="60" customFormat="1" x14ac:dyDescent="0.25">
      <c r="A343" s="100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</row>
    <row r="344" spans="1:25" s="60" customFormat="1" x14ac:dyDescent="0.25">
      <c r="A344" s="100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</row>
    <row r="345" spans="1:25" s="60" customFormat="1" x14ac:dyDescent="0.25">
      <c r="A345" s="100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</row>
    <row r="346" spans="1:25" s="60" customFormat="1" x14ac:dyDescent="0.25">
      <c r="A346" s="100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</row>
    <row r="347" spans="1:25" s="60" customFormat="1" x14ac:dyDescent="0.25">
      <c r="A347" s="100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</row>
    <row r="348" spans="1:25" s="60" customFormat="1" x14ac:dyDescent="0.25">
      <c r="A348" s="100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</row>
    <row r="349" spans="1:25" s="60" customFormat="1" x14ac:dyDescent="0.25">
      <c r="A349" s="10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</row>
    <row r="350" spans="1:25" x14ac:dyDescent="0.25">
      <c r="A350" s="10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</row>
    <row r="351" spans="1:25" x14ac:dyDescent="0.25">
      <c r="A351" s="10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</row>
    <row r="352" spans="1:25" x14ac:dyDescent="0.25">
      <c r="A352" s="100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</row>
    <row r="353" spans="1:25" x14ac:dyDescent="0.25">
      <c r="A353" s="100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</row>
    <row r="357" spans="1:25" ht="15" customHeight="1" x14ac:dyDescent="0.25">
      <c r="A357" s="153" t="s">
        <v>92</v>
      </c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  <c r="M357" s="153"/>
      <c r="N357" s="153"/>
      <c r="O357" s="153"/>
      <c r="P357" s="153"/>
      <c r="Q357" s="153"/>
      <c r="R357" s="153"/>
      <c r="S357" s="153"/>
      <c r="T357" s="153"/>
      <c r="U357" s="153"/>
    </row>
    <row r="358" spans="1:25" ht="25.5" customHeight="1" x14ac:dyDescent="0.25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  <c r="O358" s="153"/>
      <c r="P358" s="153"/>
      <c r="Q358" s="153"/>
      <c r="R358" s="153"/>
      <c r="S358" s="153"/>
      <c r="T358" s="153"/>
      <c r="U358" s="153"/>
    </row>
    <row r="359" spans="1:25" ht="25.5" customHeight="1" thickBot="1" x14ac:dyDescent="0.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90" t="str">
        <f>CONCATENATE(Arkusz18!C2," - ",Arkusz18!B2," r.")</f>
        <v>01.01.2016 - 31.05.2016 r.</v>
      </c>
      <c r="M359" s="90"/>
      <c r="N359" s="90"/>
      <c r="O359" s="90"/>
      <c r="P359" s="90"/>
      <c r="Q359" s="90"/>
      <c r="R359" s="90"/>
      <c r="S359" s="90"/>
      <c r="T359" s="90"/>
      <c r="U359" s="90"/>
      <c r="V359" s="90"/>
    </row>
    <row r="360" spans="1:25" ht="121.5" customHeight="1" x14ac:dyDescent="0.25">
      <c r="C360" s="309" t="s">
        <v>2</v>
      </c>
      <c r="D360" s="310"/>
      <c r="E360" s="310"/>
      <c r="F360" s="310"/>
      <c r="G360" s="310"/>
      <c r="H360" s="310"/>
      <c r="I360" s="310"/>
      <c r="J360" s="310"/>
      <c r="K360" s="310"/>
      <c r="L360" s="307" t="s">
        <v>80</v>
      </c>
      <c r="M360" s="307"/>
      <c r="N360" s="35" t="s">
        <v>11</v>
      </c>
      <c r="O360" s="35" t="s">
        <v>95</v>
      </c>
      <c r="P360" s="35" t="s">
        <v>85</v>
      </c>
      <c r="Q360" s="35" t="s">
        <v>51</v>
      </c>
      <c r="R360" s="35" t="s">
        <v>38</v>
      </c>
      <c r="S360" s="35" t="s">
        <v>4</v>
      </c>
      <c r="T360" s="35" t="s">
        <v>84</v>
      </c>
      <c r="U360" s="307" t="s">
        <v>79</v>
      </c>
      <c r="V360" s="308"/>
    </row>
    <row r="361" spans="1:25" x14ac:dyDescent="0.25">
      <c r="C361" s="170" t="s">
        <v>33</v>
      </c>
      <c r="D361" s="171"/>
      <c r="E361" s="171"/>
      <c r="F361" s="171"/>
      <c r="G361" s="171"/>
      <c r="H361" s="171"/>
      <c r="I361" s="171"/>
      <c r="J361" s="171"/>
      <c r="K361" s="171"/>
      <c r="L361" s="159">
        <f>Arkusz13!C2</f>
        <v>1810</v>
      </c>
      <c r="M361" s="159"/>
      <c r="N361" s="51">
        <f>Arkusz13!C18</f>
        <v>222</v>
      </c>
      <c r="O361" s="51">
        <f>Arkusz13!C34</f>
        <v>121</v>
      </c>
      <c r="P361" s="51">
        <f>Arkusz13!C50+97</f>
        <v>154</v>
      </c>
      <c r="Q361" s="51">
        <f>Arkusz13!C66</f>
        <v>21</v>
      </c>
      <c r="R361" s="51">
        <f>Arkusz13!C82</f>
        <v>0</v>
      </c>
      <c r="S361" s="51">
        <f>Arkusz13!C98</f>
        <v>0</v>
      </c>
      <c r="T361" s="51">
        <f>Arkusz13!C114-SUM(N361:S361)</f>
        <v>252</v>
      </c>
      <c r="U361" s="189">
        <f>SUM(N361:T361)</f>
        <v>770</v>
      </c>
      <c r="V361" s="275"/>
    </row>
    <row r="362" spans="1:25" x14ac:dyDescent="0.25">
      <c r="C362" s="168" t="s">
        <v>34</v>
      </c>
      <c r="D362" s="169"/>
      <c r="E362" s="169"/>
      <c r="F362" s="169"/>
      <c r="G362" s="169"/>
      <c r="H362" s="169"/>
      <c r="I362" s="169"/>
      <c r="J362" s="169"/>
      <c r="K362" s="169"/>
      <c r="L362" s="159">
        <f>Arkusz13!C3</f>
        <v>148</v>
      </c>
      <c r="M362" s="159"/>
      <c r="N362" s="54">
        <f>Arkusz13!C19</f>
        <v>60</v>
      </c>
      <c r="O362" s="54">
        <f>Arkusz13!C35</f>
        <v>11</v>
      </c>
      <c r="P362" s="54">
        <f>Arkusz13!C51</f>
        <v>29</v>
      </c>
      <c r="Q362" s="54">
        <f>Arkusz13!C67</f>
        <v>2</v>
      </c>
      <c r="R362" s="54">
        <f>Arkusz13!C83</f>
        <v>0</v>
      </c>
      <c r="S362" s="54">
        <f>Arkusz13!C99</f>
        <v>0</v>
      </c>
      <c r="T362" s="54">
        <f>Arkusz13!C115-SUM(N362:S362)</f>
        <v>36</v>
      </c>
      <c r="U362" s="189">
        <f t="shared" ref="U362:U376" si="17">SUM(N362:T362)</f>
        <v>138</v>
      </c>
      <c r="V362" s="275"/>
    </row>
    <row r="363" spans="1:25" x14ac:dyDescent="0.25">
      <c r="C363" s="170" t="s">
        <v>35</v>
      </c>
      <c r="D363" s="171"/>
      <c r="E363" s="171"/>
      <c r="F363" s="171"/>
      <c r="G363" s="171"/>
      <c r="H363" s="171"/>
      <c r="I363" s="171"/>
      <c r="J363" s="171"/>
      <c r="K363" s="171"/>
      <c r="L363" s="159">
        <f>Arkusz13!C4</f>
        <v>30</v>
      </c>
      <c r="M363" s="159"/>
      <c r="N363" s="54">
        <f>Arkusz13!C20</f>
        <v>17</v>
      </c>
      <c r="O363" s="54">
        <f>Arkusz13!C36</f>
        <v>1</v>
      </c>
      <c r="P363" s="54">
        <f>Arkusz13!C52</f>
        <v>1</v>
      </c>
      <c r="Q363" s="54">
        <f>Arkusz13!C68</f>
        <v>0</v>
      </c>
      <c r="R363" s="54">
        <f>Arkusz13!C84</f>
        <v>0</v>
      </c>
      <c r="S363" s="54">
        <f>Arkusz13!C100</f>
        <v>0</v>
      </c>
      <c r="T363" s="54">
        <f>Arkusz13!C116-SUM(N363:S363)</f>
        <v>12</v>
      </c>
      <c r="U363" s="189">
        <f t="shared" si="17"/>
        <v>31</v>
      </c>
      <c r="V363" s="275"/>
    </row>
    <row r="364" spans="1:25" x14ac:dyDescent="0.25">
      <c r="C364" s="168" t="s">
        <v>36</v>
      </c>
      <c r="D364" s="169"/>
      <c r="E364" s="169"/>
      <c r="F364" s="169"/>
      <c r="G364" s="169"/>
      <c r="H364" s="169"/>
      <c r="I364" s="169"/>
      <c r="J364" s="169"/>
      <c r="K364" s="169"/>
      <c r="L364" s="159">
        <f>Arkusz13!C5</f>
        <v>3</v>
      </c>
      <c r="M364" s="159"/>
      <c r="N364" s="54">
        <f>Arkusz13!C21</f>
        <v>0</v>
      </c>
      <c r="O364" s="54">
        <f>Arkusz13!C37</f>
        <v>0</v>
      </c>
      <c r="P364" s="54">
        <f>Arkusz13!C53+4</f>
        <v>4</v>
      </c>
      <c r="Q364" s="54">
        <f>Arkusz13!C69</f>
        <v>0</v>
      </c>
      <c r="R364" s="54">
        <f>Arkusz13!C85</f>
        <v>0</v>
      </c>
      <c r="S364" s="54">
        <f>Arkusz13!C101</f>
        <v>0</v>
      </c>
      <c r="T364" s="54">
        <f>Arkusz13!C117-SUM(N364:S364)</f>
        <v>-3</v>
      </c>
      <c r="U364" s="189">
        <f t="shared" si="17"/>
        <v>1</v>
      </c>
      <c r="V364" s="275"/>
    </row>
    <row r="365" spans="1:25" x14ac:dyDescent="0.25">
      <c r="C365" s="170" t="s">
        <v>37</v>
      </c>
      <c r="D365" s="171"/>
      <c r="E365" s="171"/>
      <c r="F365" s="171"/>
      <c r="G365" s="171"/>
      <c r="H365" s="171"/>
      <c r="I365" s="171"/>
      <c r="J365" s="171"/>
      <c r="K365" s="171"/>
      <c r="L365" s="159">
        <f>Arkusz13!C6</f>
        <v>0</v>
      </c>
      <c r="M365" s="159"/>
      <c r="N365" s="54">
        <f>Arkusz13!C22</f>
        <v>0</v>
      </c>
      <c r="O365" s="54">
        <f>Arkusz13!C38</f>
        <v>0</v>
      </c>
      <c r="P365" s="54">
        <f>Arkusz13!C54</f>
        <v>0</v>
      </c>
      <c r="Q365" s="54">
        <f>Arkusz13!C70</f>
        <v>0</v>
      </c>
      <c r="R365" s="54">
        <f>Arkusz13!C86</f>
        <v>0</v>
      </c>
      <c r="S365" s="54">
        <f>Arkusz13!C102</f>
        <v>0</v>
      </c>
      <c r="T365" s="54">
        <f>Arkusz13!C118-SUM(N365:S365)</f>
        <v>0</v>
      </c>
      <c r="U365" s="189">
        <f t="shared" si="17"/>
        <v>0</v>
      </c>
      <c r="V365" s="275"/>
    </row>
    <row r="366" spans="1:25" x14ac:dyDescent="0.25">
      <c r="C366" s="168" t="s">
        <v>45</v>
      </c>
      <c r="D366" s="169"/>
      <c r="E366" s="169"/>
      <c r="F366" s="169"/>
      <c r="G366" s="169"/>
      <c r="H366" s="169"/>
      <c r="I366" s="169"/>
      <c r="J366" s="169"/>
      <c r="K366" s="169"/>
      <c r="L366" s="159">
        <f>Arkusz13!C7</f>
        <v>0</v>
      </c>
      <c r="M366" s="159"/>
      <c r="N366" s="54">
        <f>Arkusz13!C23</f>
        <v>0</v>
      </c>
      <c r="O366" s="54">
        <f>Arkusz13!C39</f>
        <v>0</v>
      </c>
      <c r="P366" s="54">
        <f>Arkusz13!C55</f>
        <v>0</v>
      </c>
      <c r="Q366" s="54">
        <f>Arkusz13!C71</f>
        <v>0</v>
      </c>
      <c r="R366" s="54">
        <f>Arkusz13!C87</f>
        <v>0</v>
      </c>
      <c r="S366" s="54">
        <f>Arkusz13!C103</f>
        <v>0</v>
      </c>
      <c r="T366" s="54">
        <f>Arkusz13!C119-SUM(N366:S366)</f>
        <v>0</v>
      </c>
      <c r="U366" s="189">
        <f t="shared" si="17"/>
        <v>0</v>
      </c>
      <c r="V366" s="275"/>
    </row>
    <row r="367" spans="1:25" x14ac:dyDescent="0.25">
      <c r="C367" s="170" t="s">
        <v>46</v>
      </c>
      <c r="D367" s="171"/>
      <c r="E367" s="171"/>
      <c r="F367" s="171"/>
      <c r="G367" s="171"/>
      <c r="H367" s="171"/>
      <c r="I367" s="171"/>
      <c r="J367" s="171"/>
      <c r="K367" s="171"/>
      <c r="L367" s="159">
        <f>Arkusz13!C8</f>
        <v>0</v>
      </c>
      <c r="M367" s="159"/>
      <c r="N367" s="54">
        <f>Arkusz13!C24</f>
        <v>0</v>
      </c>
      <c r="O367" s="54">
        <f>Arkusz13!C40</f>
        <v>0</v>
      </c>
      <c r="P367" s="54">
        <f>Arkusz13!C56</f>
        <v>0</v>
      </c>
      <c r="Q367" s="54">
        <f>Arkusz13!C72</f>
        <v>0</v>
      </c>
      <c r="R367" s="54">
        <f>Arkusz13!C88</f>
        <v>0</v>
      </c>
      <c r="S367" s="54">
        <f>Arkusz13!C104</f>
        <v>0</v>
      </c>
      <c r="T367" s="54">
        <f>Arkusz13!C120-SUM(N367:S367)</f>
        <v>0</v>
      </c>
      <c r="U367" s="189">
        <f t="shared" si="17"/>
        <v>0</v>
      </c>
      <c r="V367" s="275"/>
    </row>
    <row r="368" spans="1:25" x14ac:dyDescent="0.25">
      <c r="C368" s="168" t="s">
        <v>4</v>
      </c>
      <c r="D368" s="169"/>
      <c r="E368" s="169"/>
      <c r="F368" s="169"/>
      <c r="G368" s="169"/>
      <c r="H368" s="169"/>
      <c r="I368" s="169"/>
      <c r="J368" s="169"/>
      <c r="K368" s="169"/>
      <c r="L368" s="159">
        <f>Arkusz13!C9</f>
        <v>0</v>
      </c>
      <c r="M368" s="159"/>
      <c r="N368" s="54">
        <f>Arkusz13!C25</f>
        <v>0</v>
      </c>
      <c r="O368" s="54">
        <f>Arkusz13!C41</f>
        <v>0</v>
      </c>
      <c r="P368" s="54">
        <f>Arkusz13!C57</f>
        <v>0</v>
      </c>
      <c r="Q368" s="54">
        <f>Arkusz13!C73</f>
        <v>0</v>
      </c>
      <c r="R368" s="54">
        <f>Arkusz13!C89</f>
        <v>0</v>
      </c>
      <c r="S368" s="54">
        <f>Arkusz13!C105</f>
        <v>0</v>
      </c>
      <c r="T368" s="54">
        <f>Arkusz13!C121-SUM(N368:S368)</f>
        <v>0</v>
      </c>
      <c r="U368" s="189">
        <f t="shared" si="17"/>
        <v>0</v>
      </c>
      <c r="V368" s="275"/>
    </row>
    <row r="369" spans="1:22" x14ac:dyDescent="0.25">
      <c r="C369" s="170" t="s">
        <v>38</v>
      </c>
      <c r="D369" s="171"/>
      <c r="E369" s="171"/>
      <c r="F369" s="171"/>
      <c r="G369" s="171"/>
      <c r="H369" s="171"/>
      <c r="I369" s="171"/>
      <c r="J369" s="171"/>
      <c r="K369" s="171"/>
      <c r="L369" s="159">
        <f>Arkusz13!C10</f>
        <v>1</v>
      </c>
      <c r="M369" s="159"/>
      <c r="N369" s="54">
        <f>Arkusz13!C26</f>
        <v>0</v>
      </c>
      <c r="O369" s="54">
        <f>Arkusz13!C42</f>
        <v>0</v>
      </c>
      <c r="P369" s="54">
        <f>Arkusz13!C58</f>
        <v>0</v>
      </c>
      <c r="Q369" s="54">
        <f>Arkusz13!C74</f>
        <v>0</v>
      </c>
      <c r="R369" s="54">
        <f>Arkusz13!C90</f>
        <v>0</v>
      </c>
      <c r="S369" s="54">
        <f>Arkusz13!C106</f>
        <v>0</v>
      </c>
      <c r="T369" s="54">
        <f>Arkusz13!C122-SUM(N369:S369)</f>
        <v>0</v>
      </c>
      <c r="U369" s="189">
        <f t="shared" si="17"/>
        <v>0</v>
      </c>
      <c r="V369" s="275"/>
    </row>
    <row r="370" spans="1:22" x14ac:dyDescent="0.25">
      <c r="C370" s="168" t="s">
        <v>39</v>
      </c>
      <c r="D370" s="169"/>
      <c r="E370" s="169"/>
      <c r="F370" s="169"/>
      <c r="G370" s="169"/>
      <c r="H370" s="169"/>
      <c r="I370" s="169"/>
      <c r="J370" s="169"/>
      <c r="K370" s="169"/>
      <c r="L370" s="159">
        <f>Arkusz13!C11</f>
        <v>1</v>
      </c>
      <c r="M370" s="159"/>
      <c r="N370" s="54">
        <f>Arkusz13!C27</f>
        <v>2</v>
      </c>
      <c r="O370" s="54">
        <f>Arkusz13!C43</f>
        <v>0</v>
      </c>
      <c r="P370" s="54">
        <f>Arkusz13!C59+1</f>
        <v>1</v>
      </c>
      <c r="Q370" s="54">
        <f>Arkusz13!C75</f>
        <v>0</v>
      </c>
      <c r="R370" s="54">
        <f>Arkusz13!C91</f>
        <v>0</v>
      </c>
      <c r="S370" s="54">
        <f>Arkusz13!C107</f>
        <v>0</v>
      </c>
      <c r="T370" s="54">
        <f>Arkusz13!C123-SUM(N370:S370)</f>
        <v>5</v>
      </c>
      <c r="U370" s="189">
        <f t="shared" si="17"/>
        <v>8</v>
      </c>
      <c r="V370" s="275"/>
    </row>
    <row r="371" spans="1:22" x14ac:dyDescent="0.25">
      <c r="C371" s="170" t="s">
        <v>40</v>
      </c>
      <c r="D371" s="171"/>
      <c r="E371" s="171"/>
      <c r="F371" s="171"/>
      <c r="G371" s="171"/>
      <c r="H371" s="171"/>
      <c r="I371" s="171"/>
      <c r="J371" s="171"/>
      <c r="K371" s="171"/>
      <c r="L371" s="159">
        <f>Arkusz13!C12</f>
        <v>467</v>
      </c>
      <c r="M371" s="159"/>
      <c r="N371" s="54">
        <f>Arkusz13!C28</f>
        <v>159</v>
      </c>
      <c r="O371" s="54">
        <f>Arkusz13!C44</f>
        <v>15</v>
      </c>
      <c r="P371" s="54">
        <f>Arkusz13!C60+70</f>
        <v>70</v>
      </c>
      <c r="Q371" s="54">
        <f>Arkusz13!C76</f>
        <v>30</v>
      </c>
      <c r="R371" s="54">
        <f>Arkusz13!C92</f>
        <v>13</v>
      </c>
      <c r="S371" s="54">
        <f>Arkusz13!C108</f>
        <v>0</v>
      </c>
      <c r="T371" s="54">
        <f>Arkusz13!C124-SUM(N371:S371)</f>
        <v>115</v>
      </c>
      <c r="U371" s="189">
        <f t="shared" si="17"/>
        <v>402</v>
      </c>
      <c r="V371" s="275"/>
    </row>
    <row r="372" spans="1:22" x14ac:dyDescent="0.25">
      <c r="C372" s="168" t="s">
        <v>41</v>
      </c>
      <c r="D372" s="169"/>
      <c r="E372" s="169"/>
      <c r="F372" s="169"/>
      <c r="G372" s="169"/>
      <c r="H372" s="169"/>
      <c r="I372" s="169"/>
      <c r="J372" s="169"/>
      <c r="K372" s="169"/>
      <c r="L372" s="159">
        <f>Arkusz13!C13</f>
        <v>0</v>
      </c>
      <c r="M372" s="159"/>
      <c r="N372" s="54">
        <f>Arkusz13!C29</f>
        <v>0</v>
      </c>
      <c r="O372" s="54">
        <f>Arkusz13!C45</f>
        <v>0</v>
      </c>
      <c r="P372" s="54">
        <f>Arkusz13!C61</f>
        <v>0</v>
      </c>
      <c r="Q372" s="54">
        <f>Arkusz13!C77</f>
        <v>0</v>
      </c>
      <c r="R372" s="54">
        <f>Arkusz13!C93</f>
        <v>0</v>
      </c>
      <c r="S372" s="54">
        <f>Arkusz13!C109</f>
        <v>0</v>
      </c>
      <c r="T372" s="54">
        <f>Arkusz13!C125-SUM(N372:S372)+37</f>
        <v>37</v>
      </c>
      <c r="U372" s="189">
        <f t="shared" si="17"/>
        <v>37</v>
      </c>
      <c r="V372" s="275"/>
    </row>
    <row r="373" spans="1:22" x14ac:dyDescent="0.25">
      <c r="C373" s="170" t="s">
        <v>10</v>
      </c>
      <c r="D373" s="171"/>
      <c r="E373" s="171"/>
      <c r="F373" s="171"/>
      <c r="G373" s="171"/>
      <c r="H373" s="171"/>
      <c r="I373" s="171"/>
      <c r="J373" s="171"/>
      <c r="K373" s="171"/>
      <c r="L373" s="159">
        <f>Arkusz13!C14</f>
        <v>4</v>
      </c>
      <c r="M373" s="159"/>
      <c r="N373" s="54">
        <f>Arkusz13!C30</f>
        <v>2</v>
      </c>
      <c r="O373" s="54">
        <f>Arkusz13!C46</f>
        <v>0</v>
      </c>
      <c r="P373" s="54">
        <f>Arkusz13!C62</f>
        <v>0</v>
      </c>
      <c r="Q373" s="54">
        <f>Arkusz13!C78</f>
        <v>0</v>
      </c>
      <c r="R373" s="54">
        <f>Arkusz13!C94</f>
        <v>0</v>
      </c>
      <c r="S373" s="54">
        <f>Arkusz13!C110</f>
        <v>0</v>
      </c>
      <c r="T373" s="54">
        <f>Arkusz13!C126-SUM(N373:S373)</f>
        <v>1</v>
      </c>
      <c r="U373" s="189">
        <f t="shared" si="17"/>
        <v>3</v>
      </c>
      <c r="V373" s="275"/>
    </row>
    <row r="374" spans="1:22" x14ac:dyDescent="0.25">
      <c r="C374" s="168" t="s">
        <v>42</v>
      </c>
      <c r="D374" s="169"/>
      <c r="E374" s="169"/>
      <c r="F374" s="169"/>
      <c r="G374" s="169"/>
      <c r="H374" s="169"/>
      <c r="I374" s="169"/>
      <c r="J374" s="169"/>
      <c r="K374" s="169"/>
      <c r="L374" s="159">
        <f>Arkusz13!C15</f>
        <v>2</v>
      </c>
      <c r="M374" s="159"/>
      <c r="N374" s="54">
        <f>Arkusz13!C31</f>
        <v>1</v>
      </c>
      <c r="O374" s="54">
        <f>Arkusz13!C47</f>
        <v>0</v>
      </c>
      <c r="P374" s="54">
        <f>Arkusz13!C63</f>
        <v>0</v>
      </c>
      <c r="Q374" s="54">
        <f>Arkusz13!C79</f>
        <v>0</v>
      </c>
      <c r="R374" s="54">
        <f>Arkusz13!C95</f>
        <v>0</v>
      </c>
      <c r="S374" s="54">
        <f>Arkusz13!C111</f>
        <v>0</v>
      </c>
      <c r="T374" s="54">
        <f>Arkusz13!C127-SUM(N374:S374)</f>
        <v>0</v>
      </c>
      <c r="U374" s="189">
        <f t="shared" si="17"/>
        <v>1</v>
      </c>
      <c r="V374" s="275"/>
    </row>
    <row r="375" spans="1:22" x14ac:dyDescent="0.25">
      <c r="C375" s="170" t="s">
        <v>43</v>
      </c>
      <c r="D375" s="171"/>
      <c r="E375" s="171"/>
      <c r="F375" s="171"/>
      <c r="G375" s="171"/>
      <c r="H375" s="171"/>
      <c r="I375" s="171"/>
      <c r="J375" s="171"/>
      <c r="K375" s="171"/>
      <c r="L375" s="159">
        <f>Arkusz13!C16</f>
        <v>1</v>
      </c>
      <c r="M375" s="159"/>
      <c r="N375" s="54">
        <f>Arkusz13!C32</f>
        <v>0</v>
      </c>
      <c r="O375" s="54">
        <f>Arkusz13!C48</f>
        <v>0</v>
      </c>
      <c r="P375" s="54">
        <f>Arkusz13!C64</f>
        <v>1</v>
      </c>
      <c r="Q375" s="54">
        <f>Arkusz13!C80</f>
        <v>0</v>
      </c>
      <c r="R375" s="54">
        <f>Arkusz13!C96</f>
        <v>0</v>
      </c>
      <c r="S375" s="54">
        <f>Arkusz13!C112</f>
        <v>0</v>
      </c>
      <c r="T375" s="54">
        <f>Arkusz13!C128-SUM(N375:S375)</f>
        <v>0</v>
      </c>
      <c r="U375" s="189">
        <f t="shared" si="17"/>
        <v>1</v>
      </c>
      <c r="V375" s="275"/>
    </row>
    <row r="376" spans="1:22" ht="15.75" thickBot="1" x14ac:dyDescent="0.3">
      <c r="C376" s="157" t="s">
        <v>44</v>
      </c>
      <c r="D376" s="158"/>
      <c r="E376" s="158"/>
      <c r="F376" s="158"/>
      <c r="G376" s="158"/>
      <c r="H376" s="158"/>
      <c r="I376" s="158"/>
      <c r="J376" s="158"/>
      <c r="K376" s="158"/>
      <c r="L376" s="159">
        <f>Arkusz13!C17</f>
        <v>1</v>
      </c>
      <c r="M376" s="159"/>
      <c r="N376" s="54">
        <f>Arkusz13!C33</f>
        <v>3</v>
      </c>
      <c r="O376" s="54">
        <f>Arkusz13!C49</f>
        <v>0</v>
      </c>
      <c r="P376" s="54">
        <f>Arkusz13!C65</f>
        <v>0</v>
      </c>
      <c r="Q376" s="54">
        <f>Arkusz13!C81</f>
        <v>0</v>
      </c>
      <c r="R376" s="54">
        <f>Arkusz13!C97</f>
        <v>0</v>
      </c>
      <c r="S376" s="54">
        <f>Arkusz13!C113</f>
        <v>0</v>
      </c>
      <c r="T376" s="54">
        <f>Arkusz13!C129-SUM(N376:S376)</f>
        <v>2</v>
      </c>
      <c r="U376" s="189">
        <f t="shared" si="17"/>
        <v>5</v>
      </c>
      <c r="V376" s="275"/>
    </row>
    <row r="377" spans="1:22" ht="15.75" thickBot="1" x14ac:dyDescent="0.3">
      <c r="C377" s="305" t="s">
        <v>1</v>
      </c>
      <c r="D377" s="306"/>
      <c r="E377" s="306"/>
      <c r="F377" s="306"/>
      <c r="G377" s="306"/>
      <c r="H377" s="306"/>
      <c r="I377" s="306"/>
      <c r="J377" s="306"/>
      <c r="K377" s="306"/>
      <c r="L377" s="180">
        <f>SUM(L361:L376)</f>
        <v>2468</v>
      </c>
      <c r="M377" s="180"/>
      <c r="N377" s="52">
        <f t="shared" ref="N377:U377" si="18">SUM(N361:N376)</f>
        <v>466</v>
      </c>
      <c r="O377" s="52">
        <f t="shared" si="18"/>
        <v>148</v>
      </c>
      <c r="P377" s="52">
        <f t="shared" si="18"/>
        <v>260</v>
      </c>
      <c r="Q377" s="52">
        <f t="shared" si="18"/>
        <v>53</v>
      </c>
      <c r="R377" s="52">
        <f t="shared" si="18"/>
        <v>13</v>
      </c>
      <c r="S377" s="52">
        <f t="shared" si="18"/>
        <v>0</v>
      </c>
      <c r="T377" s="52">
        <f t="shared" si="18"/>
        <v>457</v>
      </c>
      <c r="U377" s="180">
        <f t="shared" si="18"/>
        <v>1397</v>
      </c>
      <c r="V377" s="304"/>
    </row>
    <row r="378" spans="1:22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</row>
    <row r="381" spans="1:22" ht="15" customHeight="1" x14ac:dyDescent="0.25"/>
    <row r="402" spans="1:25" ht="20.25" customHeight="1" thickBot="1" x14ac:dyDescent="0.3"/>
    <row r="403" spans="1:25" ht="21.75" customHeight="1" x14ac:dyDescent="0.25">
      <c r="D403" s="172" t="s">
        <v>2</v>
      </c>
      <c r="E403" s="173"/>
      <c r="F403" s="173"/>
      <c r="G403" s="173"/>
      <c r="H403" s="173"/>
      <c r="I403" s="173"/>
      <c r="J403" s="173"/>
      <c r="K403" s="173"/>
      <c r="L403" s="173" t="s">
        <v>3</v>
      </c>
      <c r="M403" s="173"/>
      <c r="N403" s="97" t="s">
        <v>87</v>
      </c>
      <c r="O403" s="97"/>
      <c r="P403" s="97"/>
      <c r="Q403" s="174" t="s">
        <v>88</v>
      </c>
      <c r="R403" s="175"/>
      <c r="S403" s="176"/>
    </row>
    <row r="404" spans="1:25" ht="15.75" thickBot="1" x14ac:dyDescent="0.3">
      <c r="D404" s="279" t="s">
        <v>86</v>
      </c>
      <c r="E404" s="280"/>
      <c r="F404" s="280"/>
      <c r="G404" s="280"/>
      <c r="H404" s="280"/>
      <c r="I404" s="280"/>
      <c r="J404" s="280"/>
      <c r="K404" s="280"/>
      <c r="L404" s="98">
        <f>Arkusz14!B2</f>
        <v>46</v>
      </c>
      <c r="M404" s="98"/>
      <c r="N404" s="98">
        <f>Arkusz14!B3</f>
        <v>20</v>
      </c>
      <c r="O404" s="98"/>
      <c r="P404" s="98"/>
      <c r="Q404" s="177">
        <f>Arkusz14!B4</f>
        <v>2</v>
      </c>
      <c r="R404" s="178"/>
      <c r="S404" s="179"/>
    </row>
    <row r="405" spans="1:25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</row>
    <row r="406" spans="1:25" x14ac:dyDescent="0.25">
      <c r="A406" s="99" t="s">
        <v>168</v>
      </c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</row>
    <row r="407" spans="1:25" s="60" customFormat="1" x14ac:dyDescent="0.25">
      <c r="A407" s="99"/>
      <c r="B407" s="100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</row>
    <row r="408" spans="1:25" s="60" customFormat="1" x14ac:dyDescent="0.25">
      <c r="A408" s="99"/>
      <c r="B408" s="100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</row>
    <row r="409" spans="1:25" s="60" customFormat="1" x14ac:dyDescent="0.25">
      <c r="A409" s="99"/>
      <c r="B409" s="100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</row>
    <row r="410" spans="1:25" x14ac:dyDescent="0.25">
      <c r="A410" s="100"/>
      <c r="B410" s="100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</row>
    <row r="411" spans="1:25" x14ac:dyDescent="0.25">
      <c r="A411" s="100"/>
      <c r="B411" s="100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</row>
    <row r="412" spans="1:25" x14ac:dyDescent="0.25">
      <c r="A412" s="100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</row>
    <row r="413" spans="1:25" x14ac:dyDescent="0.25">
      <c r="A413" s="100"/>
      <c r="B413" s="100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</row>
    <row r="414" spans="1:25" x14ac:dyDescent="0.25">
      <c r="A414" s="100"/>
      <c r="B414" s="100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</row>
    <row r="417" spans="1:25" x14ac:dyDescent="0.25">
      <c r="A417" s="10" t="s">
        <v>157</v>
      </c>
      <c r="B417" s="10"/>
      <c r="C417" s="10"/>
      <c r="D417" s="10"/>
      <c r="E417" s="10"/>
      <c r="F417" s="10"/>
    </row>
    <row r="418" spans="1:25" ht="15.75" thickBot="1" x14ac:dyDescent="0.3"/>
    <row r="419" spans="1:25" x14ac:dyDescent="0.25">
      <c r="D419" s="101" t="s">
        <v>27</v>
      </c>
      <c r="E419" s="102"/>
      <c r="F419" s="102"/>
      <c r="G419" s="102"/>
      <c r="H419" s="102" t="s">
        <v>3</v>
      </c>
      <c r="I419" s="102"/>
      <c r="J419" s="102"/>
      <c r="K419" s="102" t="s">
        <v>22</v>
      </c>
      <c r="L419" s="102"/>
      <c r="M419" s="276"/>
    </row>
    <row r="420" spans="1:25" x14ac:dyDescent="0.25">
      <c r="D420" s="277" t="s">
        <v>19</v>
      </c>
      <c r="E420" s="278"/>
      <c r="F420" s="278"/>
      <c r="G420" s="278"/>
      <c r="H420" s="189">
        <v>85893</v>
      </c>
      <c r="I420" s="189"/>
      <c r="J420" s="189"/>
      <c r="K420" s="189">
        <v>82841</v>
      </c>
      <c r="L420" s="189"/>
      <c r="M420" s="275"/>
    </row>
    <row r="421" spans="1:25" x14ac:dyDescent="0.25">
      <c r="D421" s="281" t="s">
        <v>20</v>
      </c>
      <c r="E421" s="282"/>
      <c r="F421" s="282"/>
      <c r="G421" s="282"/>
      <c r="H421" s="189">
        <v>5218</v>
      </c>
      <c r="I421" s="189"/>
      <c r="J421" s="189"/>
      <c r="K421" s="189">
        <v>4567</v>
      </c>
      <c r="L421" s="189"/>
      <c r="M421" s="275"/>
    </row>
    <row r="422" spans="1:25" ht="15.75" thickBot="1" x14ac:dyDescent="0.3">
      <c r="D422" s="294" t="s">
        <v>21</v>
      </c>
      <c r="E422" s="295"/>
      <c r="F422" s="295"/>
      <c r="G422" s="295"/>
      <c r="H422" s="189">
        <v>1079</v>
      </c>
      <c r="I422" s="189"/>
      <c r="J422" s="189"/>
      <c r="K422" s="189">
        <v>1007</v>
      </c>
      <c r="L422" s="189"/>
      <c r="M422" s="275"/>
    </row>
    <row r="423" spans="1:25" ht="15.75" thickBot="1" x14ac:dyDescent="0.3">
      <c r="D423" s="284" t="s">
        <v>1</v>
      </c>
      <c r="E423" s="285"/>
      <c r="F423" s="285"/>
      <c r="G423" s="285"/>
      <c r="H423" s="116">
        <f>SUM(H420:J422)</f>
        <v>92190</v>
      </c>
      <c r="I423" s="116"/>
      <c r="J423" s="116"/>
      <c r="K423" s="116">
        <f>SUM(K420:M422)</f>
        <v>88415</v>
      </c>
      <c r="L423" s="116"/>
      <c r="M423" s="117"/>
    </row>
    <row r="424" spans="1:25" x14ac:dyDescent="0.25">
      <c r="D424" s="38"/>
      <c r="E424" s="38"/>
      <c r="F424" s="38"/>
      <c r="G424" s="38"/>
      <c r="H424" s="38"/>
      <c r="I424" s="38"/>
      <c r="J424" s="38"/>
      <c r="K424" s="38"/>
      <c r="L424" s="38"/>
      <c r="M424" s="38"/>
    </row>
    <row r="425" spans="1:25" s="61" customFormat="1" x14ac:dyDescent="0.25"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Y425" s="6"/>
    </row>
    <row r="426" spans="1:25" s="61" customFormat="1" x14ac:dyDescent="0.25"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Y426" s="6"/>
    </row>
    <row r="427" spans="1:25" s="61" customFormat="1" x14ac:dyDescent="0.25"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Y427" s="6"/>
    </row>
    <row r="428" spans="1:25" s="61" customFormat="1" x14ac:dyDescent="0.25"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Y428" s="6"/>
    </row>
    <row r="429" spans="1:25" s="61" customFormat="1" x14ac:dyDescent="0.25"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Y429" s="6"/>
    </row>
    <row r="431" spans="1:25" x14ac:dyDescent="0.25">
      <c r="A431" s="99" t="s">
        <v>160</v>
      </c>
      <c r="B431" s="99"/>
      <c r="C431" s="99"/>
      <c r="D431" s="99"/>
      <c r="E431" s="99"/>
      <c r="F431" s="99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</row>
    <row r="432" spans="1:25" x14ac:dyDescent="0.25">
      <c r="A432" s="99"/>
      <c r="B432" s="99"/>
      <c r="C432" s="99"/>
      <c r="D432" s="99"/>
      <c r="E432" s="99"/>
      <c r="F432" s="99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</row>
    <row r="433" spans="1:25" x14ac:dyDescent="0.25">
      <c r="A433" s="99"/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</row>
    <row r="435" spans="1:25" x14ac:dyDescent="0.25">
      <c r="A435" s="10" t="s">
        <v>158</v>
      </c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25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25" ht="15.75" thickBo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25" x14ac:dyDescent="0.25">
      <c r="D438" s="286" t="s">
        <v>47</v>
      </c>
      <c r="E438" s="287"/>
      <c r="F438" s="287"/>
      <c r="G438" s="290" t="str">
        <f>CONCATENATE(Arkusz18!A2," - ",Arkusz18!B2," r.")</f>
        <v>01.05.2016 - 31.05.2016 r.</v>
      </c>
      <c r="H438" s="290"/>
      <c r="I438" s="290"/>
      <c r="J438" s="290"/>
      <c r="K438" s="290"/>
      <c r="L438" s="290"/>
      <c r="M438" s="290"/>
      <c r="N438" s="290"/>
      <c r="O438" s="290"/>
      <c r="P438" s="290"/>
      <c r="Q438" s="290"/>
      <c r="R438" s="291"/>
    </row>
    <row r="439" spans="1:25" ht="24" customHeight="1" x14ac:dyDescent="0.25">
      <c r="D439" s="288"/>
      <c r="E439" s="289"/>
      <c r="F439" s="289"/>
      <c r="G439" s="292" t="s">
        <v>63</v>
      </c>
      <c r="H439" s="292"/>
      <c r="I439" s="292"/>
      <c r="J439" s="292" t="s">
        <v>91</v>
      </c>
      <c r="K439" s="292"/>
      <c r="L439" s="292"/>
      <c r="M439" s="292" t="s">
        <v>62</v>
      </c>
      <c r="N439" s="292"/>
      <c r="O439" s="292"/>
      <c r="P439" s="292" t="s">
        <v>90</v>
      </c>
      <c r="Q439" s="292"/>
      <c r="R439" s="293"/>
    </row>
    <row r="440" spans="1:25" ht="15" customHeight="1" x14ac:dyDescent="0.25">
      <c r="D440" s="166" t="s">
        <v>89</v>
      </c>
      <c r="E440" s="167"/>
      <c r="F440" s="167"/>
      <c r="G440" s="283">
        <f>Arkusz16!A2</f>
        <v>4613</v>
      </c>
      <c r="H440" s="283"/>
      <c r="I440" s="283"/>
      <c r="J440" s="283">
        <f>Arkusz16!A3</f>
        <v>0</v>
      </c>
      <c r="K440" s="283"/>
      <c r="L440" s="283"/>
      <c r="M440" s="283">
        <f>Arkusz16!A4</f>
        <v>0</v>
      </c>
      <c r="N440" s="283"/>
      <c r="O440" s="283"/>
      <c r="P440" s="283">
        <f>Arkusz16!A5</f>
        <v>8</v>
      </c>
      <c r="Q440" s="283"/>
      <c r="R440" s="283"/>
    </row>
    <row r="441" spans="1:25" x14ac:dyDescent="0.25">
      <c r="D441" s="160" t="s">
        <v>49</v>
      </c>
      <c r="E441" s="161"/>
      <c r="F441" s="161"/>
      <c r="G441" s="162">
        <f>Arkusz16!A6</f>
        <v>2494</v>
      </c>
      <c r="H441" s="162"/>
      <c r="I441" s="162"/>
      <c r="J441" s="163">
        <f>Arkusz16!A7</f>
        <v>7</v>
      </c>
      <c r="K441" s="164"/>
      <c r="L441" s="165"/>
      <c r="M441" s="163">
        <f>Arkusz16!A8</f>
        <v>0</v>
      </c>
      <c r="N441" s="164"/>
      <c r="O441" s="165"/>
      <c r="P441" s="163">
        <f>Arkusz16!A9</f>
        <v>22</v>
      </c>
      <c r="Q441" s="164"/>
      <c r="R441" s="165"/>
    </row>
    <row r="442" spans="1:25" ht="15.75" thickBot="1" x14ac:dyDescent="0.3">
      <c r="D442" s="297" t="s">
        <v>50</v>
      </c>
      <c r="E442" s="298"/>
      <c r="F442" s="298"/>
      <c r="G442" s="299">
        <f>Arkusz16!A10</f>
        <v>961</v>
      </c>
      <c r="H442" s="299"/>
      <c r="I442" s="299"/>
      <c r="J442" s="299">
        <f>Arkusz16!A11</f>
        <v>2</v>
      </c>
      <c r="K442" s="299"/>
      <c r="L442" s="299"/>
      <c r="M442" s="299">
        <f>Arkusz16!A12</f>
        <v>0</v>
      </c>
      <c r="N442" s="299"/>
      <c r="O442" s="299"/>
      <c r="P442" s="299">
        <f>Arkusz16!A13</f>
        <v>18</v>
      </c>
      <c r="Q442" s="299"/>
      <c r="R442" s="299"/>
    </row>
    <row r="443" spans="1:25" ht="15.75" thickBot="1" x14ac:dyDescent="0.3">
      <c r="D443" s="300" t="s">
        <v>48</v>
      </c>
      <c r="E443" s="301"/>
      <c r="F443" s="301"/>
      <c r="G443" s="302">
        <f>SUM(G440:I442)</f>
        <v>8068</v>
      </c>
      <c r="H443" s="302"/>
      <c r="I443" s="302"/>
      <c r="J443" s="302">
        <f t="shared" ref="J443" si="19">SUM(J440:L442)</f>
        <v>9</v>
      </c>
      <c r="K443" s="302"/>
      <c r="L443" s="302"/>
      <c r="M443" s="302">
        <f t="shared" ref="M443" si="20">SUM(M440:O442)</f>
        <v>0</v>
      </c>
      <c r="N443" s="302"/>
      <c r="O443" s="302"/>
      <c r="P443" s="302">
        <f t="shared" ref="P443" si="21">SUM(P440:R442)</f>
        <v>48</v>
      </c>
      <c r="Q443" s="302"/>
      <c r="R443" s="303"/>
    </row>
    <row r="444" spans="1:25" x14ac:dyDescent="0.25">
      <c r="A444" s="39"/>
      <c r="B444" s="39"/>
      <c r="C444" s="39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</row>
    <row r="446" spans="1:25" ht="15.75" thickBot="1" x14ac:dyDescent="0.3"/>
    <row r="447" spans="1:25" x14ac:dyDescent="0.25">
      <c r="D447" s="286" t="s">
        <v>47</v>
      </c>
      <c r="E447" s="287"/>
      <c r="F447" s="287"/>
      <c r="G447" s="290" t="str">
        <f>CONCATENATE(Arkusz18!C2," - ",Arkusz18!B2," r.")</f>
        <v>01.01.2016 - 31.05.2016 r.</v>
      </c>
      <c r="H447" s="290"/>
      <c r="I447" s="290"/>
      <c r="J447" s="290"/>
      <c r="K447" s="290"/>
      <c r="L447" s="290"/>
      <c r="M447" s="290"/>
      <c r="N447" s="290"/>
      <c r="O447" s="290"/>
      <c r="P447" s="290"/>
      <c r="Q447" s="290"/>
      <c r="R447" s="291"/>
    </row>
    <row r="448" spans="1:25" ht="23.25" customHeight="1" x14ac:dyDescent="0.25">
      <c r="D448" s="288"/>
      <c r="E448" s="289"/>
      <c r="F448" s="289"/>
      <c r="G448" s="292" t="s">
        <v>63</v>
      </c>
      <c r="H448" s="292"/>
      <c r="I448" s="292"/>
      <c r="J448" s="292" t="s">
        <v>91</v>
      </c>
      <c r="K448" s="292"/>
      <c r="L448" s="292"/>
      <c r="M448" s="292" t="s">
        <v>62</v>
      </c>
      <c r="N448" s="292"/>
      <c r="O448" s="292"/>
      <c r="P448" s="292" t="s">
        <v>90</v>
      </c>
      <c r="Q448" s="292"/>
      <c r="R448" s="293"/>
    </row>
    <row r="449" spans="1:25" x14ac:dyDescent="0.25">
      <c r="D449" s="166" t="s">
        <v>89</v>
      </c>
      <c r="E449" s="167"/>
      <c r="F449" s="167"/>
      <c r="G449" s="283">
        <f>Arkusz17!A2</f>
        <v>22788</v>
      </c>
      <c r="H449" s="283"/>
      <c r="I449" s="283"/>
      <c r="J449" s="283">
        <f>Arkusz17!A3</f>
        <v>5</v>
      </c>
      <c r="K449" s="283"/>
      <c r="L449" s="283"/>
      <c r="M449" s="283">
        <f>Arkusz17!A4</f>
        <v>0</v>
      </c>
      <c r="N449" s="283"/>
      <c r="O449" s="283"/>
      <c r="P449" s="283">
        <f>Arkusz17!A5</f>
        <v>36</v>
      </c>
      <c r="Q449" s="283"/>
      <c r="R449" s="283"/>
    </row>
    <row r="450" spans="1:25" x14ac:dyDescent="0.25">
      <c r="D450" s="160" t="s">
        <v>49</v>
      </c>
      <c r="E450" s="161"/>
      <c r="F450" s="161"/>
      <c r="G450" s="162">
        <f>Arkusz17!A6</f>
        <v>14812</v>
      </c>
      <c r="H450" s="162"/>
      <c r="I450" s="162"/>
      <c r="J450" s="162">
        <f>Arkusz17!A7</f>
        <v>31</v>
      </c>
      <c r="K450" s="162"/>
      <c r="L450" s="162"/>
      <c r="M450" s="162">
        <f>Arkusz17!A8</f>
        <v>0</v>
      </c>
      <c r="N450" s="162"/>
      <c r="O450" s="162"/>
      <c r="P450" s="162">
        <f>Arkusz17!A9</f>
        <v>87</v>
      </c>
      <c r="Q450" s="162"/>
      <c r="R450" s="162"/>
    </row>
    <row r="451" spans="1:25" ht="15.75" thickBot="1" x14ac:dyDescent="0.3">
      <c r="D451" s="297" t="s">
        <v>50</v>
      </c>
      <c r="E451" s="298"/>
      <c r="F451" s="298"/>
      <c r="G451" s="299">
        <f>Arkusz17!A10</f>
        <v>8277</v>
      </c>
      <c r="H451" s="299"/>
      <c r="I451" s="299"/>
      <c r="J451" s="299">
        <f>Arkusz17!A11</f>
        <v>17</v>
      </c>
      <c r="K451" s="299"/>
      <c r="L451" s="299"/>
      <c r="M451" s="299">
        <f>Arkusz17!A12</f>
        <v>0</v>
      </c>
      <c r="N451" s="299"/>
      <c r="O451" s="299"/>
      <c r="P451" s="299">
        <f>Arkusz17!A13</f>
        <v>86</v>
      </c>
      <c r="Q451" s="299"/>
      <c r="R451" s="299"/>
    </row>
    <row r="452" spans="1:25" ht="15.75" thickBot="1" x14ac:dyDescent="0.3">
      <c r="D452" s="300" t="s">
        <v>48</v>
      </c>
      <c r="E452" s="301"/>
      <c r="F452" s="301"/>
      <c r="G452" s="302">
        <f>SUM(G449:I451)</f>
        <v>45877</v>
      </c>
      <c r="H452" s="302"/>
      <c r="I452" s="302"/>
      <c r="J452" s="302">
        <f t="shared" ref="J452" si="22">SUM(J449:L451)</f>
        <v>53</v>
      </c>
      <c r="K452" s="302"/>
      <c r="L452" s="302"/>
      <c r="M452" s="302">
        <f t="shared" ref="M452" si="23">SUM(M449:O451)</f>
        <v>0</v>
      </c>
      <c r="N452" s="302"/>
      <c r="O452" s="302"/>
      <c r="P452" s="302">
        <f t="shared" ref="P452" si="24">SUM(P449:R451)</f>
        <v>209</v>
      </c>
      <c r="Q452" s="302"/>
      <c r="R452" s="303"/>
    </row>
    <row r="455" spans="1:25" x14ac:dyDescent="0.25">
      <c r="A455" s="150" t="s">
        <v>161</v>
      </c>
      <c r="B455" s="150"/>
      <c r="C455" s="150"/>
      <c r="D455" s="150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</row>
    <row r="456" spans="1:25" x14ac:dyDescent="0.25">
      <c r="A456" s="150"/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</row>
    <row r="457" spans="1:25" x14ac:dyDescent="0.25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</row>
    <row r="458" spans="1:25" x14ac:dyDescent="0.25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</row>
    <row r="459" spans="1:25" x14ac:dyDescent="0.25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</row>
    <row r="460" spans="1:25" x14ac:dyDescent="0.25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</row>
    <row r="461" spans="1:25" x14ac:dyDescent="0.25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</row>
    <row r="462" spans="1:25" x14ac:dyDescent="0.25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</row>
    <row r="463" spans="1:25" x14ac:dyDescent="0.25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</row>
    <row r="467" spans="1:25" x14ac:dyDescent="0.25">
      <c r="A467" s="40" t="s">
        <v>159</v>
      </c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R467" s="41"/>
      <c r="S467" s="41"/>
      <c r="T467" s="41"/>
    </row>
    <row r="468" spans="1:25" ht="15" customHeight="1" x14ac:dyDescent="0.25">
      <c r="P468" s="42"/>
      <c r="Q468" s="42"/>
      <c r="R468" s="41"/>
      <c r="S468" s="41"/>
      <c r="T468" s="41"/>
      <c r="U468" s="42"/>
    </row>
    <row r="469" spans="1:25" ht="15" customHeight="1" x14ac:dyDescent="0.25"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5" ht="15" customHeight="1" x14ac:dyDescent="0.25">
      <c r="A470" s="99" t="s">
        <v>169</v>
      </c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</row>
    <row r="471" spans="1:25" ht="15" customHeight="1" x14ac:dyDescent="0.25">
      <c r="A471" s="100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</row>
    <row r="472" spans="1:25" ht="15" customHeight="1" x14ac:dyDescent="0.25">
      <c r="A472" s="100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</row>
    <row r="473" spans="1:25" ht="15" customHeight="1" x14ac:dyDescent="0.25">
      <c r="A473" s="100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</row>
    <row r="474" spans="1:25" ht="15" customHeight="1" x14ac:dyDescent="0.25">
      <c r="A474" s="100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</row>
    <row r="475" spans="1:25" ht="15" customHeight="1" x14ac:dyDescent="0.25">
      <c r="A475" s="100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</row>
    <row r="476" spans="1:25" ht="15" customHeight="1" x14ac:dyDescent="0.25">
      <c r="A476" s="100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</row>
    <row r="477" spans="1:25" ht="15" customHeight="1" x14ac:dyDescent="0.25">
      <c r="A477" s="100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</row>
    <row r="478" spans="1:25" ht="15" customHeight="1" x14ac:dyDescent="0.25">
      <c r="A478" s="100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</row>
    <row r="479" spans="1:25" ht="15" customHeight="1" x14ac:dyDescent="0.25">
      <c r="A479" s="100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</row>
    <row r="480" spans="1:25" ht="15" customHeight="1" x14ac:dyDescent="0.25">
      <c r="A480" s="100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</row>
    <row r="481" spans="1:25" x14ac:dyDescent="0.25">
      <c r="A481" s="100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</row>
    <row r="482" spans="1:25" x14ac:dyDescent="0.25">
      <c r="A482" s="100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</row>
    <row r="483" spans="1:25" x14ac:dyDescent="0.25">
      <c r="A483" s="100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</row>
    <row r="484" spans="1:25" ht="15" customHeight="1" x14ac:dyDescent="0.25">
      <c r="A484" s="100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</row>
    <row r="485" spans="1:25" x14ac:dyDescent="0.25">
      <c r="A485" s="100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</row>
    <row r="486" spans="1:25" x14ac:dyDescent="0.25">
      <c r="A486" s="100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</row>
    <row r="487" spans="1:25" ht="15" customHeight="1" x14ac:dyDescent="0.25">
      <c r="A487" s="100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</row>
    <row r="488" spans="1:25" x14ac:dyDescent="0.25">
      <c r="A488" s="100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</row>
    <row r="489" spans="1:25" x14ac:dyDescent="0.25">
      <c r="A489" s="100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</row>
    <row r="490" spans="1:25" x14ac:dyDescent="0.25">
      <c r="A490" s="100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</row>
    <row r="491" spans="1:25" ht="15" customHeight="1" x14ac:dyDescent="0.25">
      <c r="A491" s="100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</row>
    <row r="492" spans="1:25" x14ac:dyDescent="0.25">
      <c r="A492" s="100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</row>
    <row r="493" spans="1:25" x14ac:dyDescent="0.25">
      <c r="A493" s="100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</row>
    <row r="494" spans="1:25" x14ac:dyDescent="0.25">
      <c r="A494" s="100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</row>
    <row r="495" spans="1:25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</row>
    <row r="496" spans="1:25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</row>
    <row r="497" spans="1:2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</row>
    <row r="498" spans="1:2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</row>
    <row r="499" spans="1:21" x14ac:dyDescent="0.25">
      <c r="R499" s="43"/>
      <c r="S499" s="43"/>
      <c r="T499" s="43"/>
    </row>
    <row r="500" spans="1:21" x14ac:dyDescent="0.25">
      <c r="P500" s="44"/>
      <c r="Q500" s="44"/>
      <c r="R500" s="43"/>
      <c r="S500" s="43"/>
      <c r="T500" s="43"/>
      <c r="U500" s="44"/>
    </row>
    <row r="501" spans="1:21" x14ac:dyDescent="0.25">
      <c r="A501" s="45" t="s">
        <v>162</v>
      </c>
      <c r="B501" s="45"/>
      <c r="C501" s="45"/>
      <c r="D501" s="45"/>
      <c r="E501" s="45"/>
      <c r="F501" s="45"/>
      <c r="G501" s="45"/>
      <c r="H501" s="45"/>
      <c r="I501" s="45"/>
      <c r="N501" s="44"/>
      <c r="O501" s="44"/>
      <c r="P501" s="46"/>
      <c r="Q501" s="46"/>
      <c r="R501" s="43"/>
      <c r="S501" s="43"/>
      <c r="T501" s="43"/>
    </row>
    <row r="502" spans="1:21" ht="15" customHeight="1" x14ac:dyDescent="0.25">
      <c r="R502" s="43"/>
      <c r="S502" s="43"/>
      <c r="T502" s="43"/>
    </row>
    <row r="503" spans="1:21" x14ac:dyDescent="0.25">
      <c r="R503" s="43"/>
      <c r="S503" s="43"/>
      <c r="T503" s="43"/>
    </row>
    <row r="504" spans="1:21" x14ac:dyDescent="0.25">
      <c r="A504" s="62" t="s">
        <v>170</v>
      </c>
      <c r="D504" s="7"/>
      <c r="E504" s="7"/>
      <c r="P504" s="47"/>
      <c r="Q504" s="47"/>
      <c r="R504" s="43"/>
      <c r="S504" s="43"/>
      <c r="T504" s="43"/>
      <c r="U504" s="47"/>
    </row>
    <row r="505" spans="1:21" x14ac:dyDescent="0.25">
      <c r="A505" s="48"/>
      <c r="B505" s="48"/>
      <c r="C505" s="48"/>
      <c r="D505" s="49"/>
      <c r="E505" s="49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U505" s="47"/>
    </row>
    <row r="506" spans="1:21" x14ac:dyDescent="0.25">
      <c r="A506" s="296"/>
      <c r="B506" s="296"/>
      <c r="C506" s="296"/>
      <c r="D506" s="49"/>
      <c r="E506" s="49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3"/>
      <c r="Q506" s="43"/>
      <c r="R506" s="50"/>
      <c r="U506" s="43"/>
    </row>
    <row r="507" spans="1:21" ht="132" customHeight="1" x14ac:dyDescent="0.25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</row>
    <row r="508" spans="1:2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U508" s="43"/>
    </row>
    <row r="509" spans="1:2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U509" s="43"/>
    </row>
  </sheetData>
  <sheetProtection formatCells="0" insertColumns="0" insertRows="0" deleteColumns="0" deleteRows="0"/>
  <mergeCells count="602">
    <mergeCell ref="A357:U358"/>
    <mergeCell ref="G306:J306"/>
    <mergeCell ref="K306:L306"/>
    <mergeCell ref="O306:P306"/>
    <mergeCell ref="Q306:R306"/>
    <mergeCell ref="M306:N306"/>
    <mergeCell ref="G304:J304"/>
    <mergeCell ref="K304:L304"/>
    <mergeCell ref="M304:N304"/>
    <mergeCell ref="O304:P304"/>
    <mergeCell ref="Q304:R304"/>
    <mergeCell ref="G305:J305"/>
    <mergeCell ref="K305:L305"/>
    <mergeCell ref="M305:N305"/>
    <mergeCell ref="Q305:R305"/>
    <mergeCell ref="O305:P305"/>
    <mergeCell ref="G330:N330"/>
    <mergeCell ref="O330:P330"/>
    <mergeCell ref="G331:N331"/>
    <mergeCell ref="O331:P331"/>
    <mergeCell ref="J449:L449"/>
    <mergeCell ref="U369:V369"/>
    <mergeCell ref="U370:V370"/>
    <mergeCell ref="U371:V371"/>
    <mergeCell ref="U372:V372"/>
    <mergeCell ref="U373:V373"/>
    <mergeCell ref="C375:K375"/>
    <mergeCell ref="U360:V360"/>
    <mergeCell ref="L360:M360"/>
    <mergeCell ref="L361:M361"/>
    <mergeCell ref="C360:K360"/>
    <mergeCell ref="C362:K362"/>
    <mergeCell ref="C363:K363"/>
    <mergeCell ref="C374:K374"/>
    <mergeCell ref="C364:K364"/>
    <mergeCell ref="C365:K365"/>
    <mergeCell ref="L369:M369"/>
    <mergeCell ref="L370:M370"/>
    <mergeCell ref="L371:M371"/>
    <mergeCell ref="L372:M372"/>
    <mergeCell ref="L373:M373"/>
    <mergeCell ref="C361:K361"/>
    <mergeCell ref="J448:L448"/>
    <mergeCell ref="U377:V377"/>
    <mergeCell ref="U374:V374"/>
    <mergeCell ref="P448:R448"/>
    <mergeCell ref="P452:R452"/>
    <mergeCell ref="D450:F450"/>
    <mergeCell ref="G450:I450"/>
    <mergeCell ref="J450:L450"/>
    <mergeCell ref="M452:O452"/>
    <mergeCell ref="M450:O450"/>
    <mergeCell ref="M451:O451"/>
    <mergeCell ref="P450:R450"/>
    <mergeCell ref="U375:V375"/>
    <mergeCell ref="U376:V376"/>
    <mergeCell ref="H419:J419"/>
    <mergeCell ref="L374:M374"/>
    <mergeCell ref="L375:M375"/>
    <mergeCell ref="L376:M376"/>
    <mergeCell ref="C377:K377"/>
    <mergeCell ref="L403:M403"/>
    <mergeCell ref="P442:R442"/>
    <mergeCell ref="G447:R447"/>
    <mergeCell ref="D449:F449"/>
    <mergeCell ref="G449:I449"/>
    <mergeCell ref="A506:C506"/>
    <mergeCell ref="D451:F451"/>
    <mergeCell ref="G451:I451"/>
    <mergeCell ref="J451:L451"/>
    <mergeCell ref="D442:F442"/>
    <mergeCell ref="G442:I442"/>
    <mergeCell ref="J442:L442"/>
    <mergeCell ref="M442:O442"/>
    <mergeCell ref="A455:Y463"/>
    <mergeCell ref="A470:Y494"/>
    <mergeCell ref="P451:R451"/>
    <mergeCell ref="D452:F452"/>
    <mergeCell ref="G452:I452"/>
    <mergeCell ref="J452:L452"/>
    <mergeCell ref="M449:O449"/>
    <mergeCell ref="P449:R449"/>
    <mergeCell ref="M448:O448"/>
    <mergeCell ref="D443:F443"/>
    <mergeCell ref="G443:I443"/>
    <mergeCell ref="J443:L443"/>
    <mergeCell ref="M443:O443"/>
    <mergeCell ref="P443:R443"/>
    <mergeCell ref="D447:F448"/>
    <mergeCell ref="G448:I448"/>
    <mergeCell ref="P440:R440"/>
    <mergeCell ref="G440:I440"/>
    <mergeCell ref="J440:L440"/>
    <mergeCell ref="M440:O440"/>
    <mergeCell ref="D423:G423"/>
    <mergeCell ref="K423:M423"/>
    <mergeCell ref="H422:J422"/>
    <mergeCell ref="H423:J423"/>
    <mergeCell ref="D438:F439"/>
    <mergeCell ref="G438:R438"/>
    <mergeCell ref="G439:I439"/>
    <mergeCell ref="J439:L439"/>
    <mergeCell ref="M439:O439"/>
    <mergeCell ref="P439:R439"/>
    <mergeCell ref="D422:G422"/>
    <mergeCell ref="K422:M422"/>
    <mergeCell ref="A431:Y433"/>
    <mergeCell ref="U368:V368"/>
    <mergeCell ref="U361:V361"/>
    <mergeCell ref="U362:V362"/>
    <mergeCell ref="U363:V363"/>
    <mergeCell ref="U364:V364"/>
    <mergeCell ref="U365:V365"/>
    <mergeCell ref="U366:V366"/>
    <mergeCell ref="U367:V367"/>
    <mergeCell ref="L368:M368"/>
    <mergeCell ref="L362:M362"/>
    <mergeCell ref="D419:G419"/>
    <mergeCell ref="K419:M419"/>
    <mergeCell ref="D420:G420"/>
    <mergeCell ref="K420:M420"/>
    <mergeCell ref="D404:K404"/>
    <mergeCell ref="D421:G421"/>
    <mergeCell ref="K421:M421"/>
    <mergeCell ref="H421:J421"/>
    <mergeCell ref="H420:J420"/>
    <mergeCell ref="G272:J272"/>
    <mergeCell ref="K269:L269"/>
    <mergeCell ref="P229:R229"/>
    <mergeCell ref="O268:P268"/>
    <mergeCell ref="J225:L225"/>
    <mergeCell ref="M225:O225"/>
    <mergeCell ref="J167:L167"/>
    <mergeCell ref="M167:O167"/>
    <mergeCell ref="B229:I229"/>
    <mergeCell ref="M267:R267"/>
    <mergeCell ref="M268:N268"/>
    <mergeCell ref="K270:L270"/>
    <mergeCell ref="G270:J270"/>
    <mergeCell ref="G269:J269"/>
    <mergeCell ref="G267:J268"/>
    <mergeCell ref="A252:Y258"/>
    <mergeCell ref="W232:X232"/>
    <mergeCell ref="S225:U225"/>
    <mergeCell ref="P223:R223"/>
    <mergeCell ref="B228:I228"/>
    <mergeCell ref="O271:P271"/>
    <mergeCell ref="Q271:R271"/>
    <mergeCell ref="C179:F179"/>
    <mergeCell ref="K271:L271"/>
    <mergeCell ref="Q270:R270"/>
    <mergeCell ref="V229:X229"/>
    <mergeCell ref="M271:N271"/>
    <mergeCell ref="M270:N270"/>
    <mergeCell ref="O270:P270"/>
    <mergeCell ref="P228:R228"/>
    <mergeCell ref="V228:X228"/>
    <mergeCell ref="S228:U228"/>
    <mergeCell ref="K272:L272"/>
    <mergeCell ref="M272:N272"/>
    <mergeCell ref="O272:P272"/>
    <mergeCell ref="Q272:R272"/>
    <mergeCell ref="Q268:R268"/>
    <mergeCell ref="K267:L268"/>
    <mergeCell ref="A263:U265"/>
    <mergeCell ref="S226:U226"/>
    <mergeCell ref="C177:F177"/>
    <mergeCell ref="G177:I177"/>
    <mergeCell ref="J177:L177"/>
    <mergeCell ref="M177:O177"/>
    <mergeCell ref="C180:F180"/>
    <mergeCell ref="G179:I179"/>
    <mergeCell ref="G180:I180"/>
    <mergeCell ref="B225:I225"/>
    <mergeCell ref="B226:I226"/>
    <mergeCell ref="C178:F178"/>
    <mergeCell ref="G178:I178"/>
    <mergeCell ref="J178:L178"/>
    <mergeCell ref="P178:R178"/>
    <mergeCell ref="P180:R180"/>
    <mergeCell ref="M179:O179"/>
    <mergeCell ref="M180:O180"/>
    <mergeCell ref="S229:U229"/>
    <mergeCell ref="C176:F176"/>
    <mergeCell ref="S178:U178"/>
    <mergeCell ref="S179:U179"/>
    <mergeCell ref="V227:X227"/>
    <mergeCell ref="B227:I227"/>
    <mergeCell ref="A183:Y215"/>
    <mergeCell ref="J227:L227"/>
    <mergeCell ref="M227:O227"/>
    <mergeCell ref="P227:R227"/>
    <mergeCell ref="S227:U227"/>
    <mergeCell ref="M223:O223"/>
    <mergeCell ref="P225:R225"/>
    <mergeCell ref="M226:O226"/>
    <mergeCell ref="P226:R226"/>
    <mergeCell ref="V226:X226"/>
    <mergeCell ref="V223:X223"/>
    <mergeCell ref="J224:L224"/>
    <mergeCell ref="S223:U223"/>
    <mergeCell ref="V224:X224"/>
    <mergeCell ref="G176:I176"/>
    <mergeCell ref="J176:L176"/>
    <mergeCell ref="J223:L223"/>
    <mergeCell ref="V225:X225"/>
    <mergeCell ref="M176:O176"/>
    <mergeCell ref="P176:R176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R136:S137"/>
    <mergeCell ref="A87:Y126"/>
    <mergeCell ref="D75:E75"/>
    <mergeCell ref="F144:G144"/>
    <mergeCell ref="H144:I144"/>
    <mergeCell ref="M144:O144"/>
    <mergeCell ref="G174:I174"/>
    <mergeCell ref="M161:O161"/>
    <mergeCell ref="C175:F175"/>
    <mergeCell ref="M142:O142"/>
    <mergeCell ref="M141:O141"/>
    <mergeCell ref="A144:C144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Q28:R28"/>
    <mergeCell ref="U28:V28"/>
    <mergeCell ref="A131:U131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S60:T60"/>
    <mergeCell ref="U59:V59"/>
    <mergeCell ref="S59:T59"/>
    <mergeCell ref="Q60:R60"/>
    <mergeCell ref="G60:H60"/>
    <mergeCell ref="M135:U135"/>
    <mergeCell ref="T136:U137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O28:P28"/>
    <mergeCell ref="H140:I140"/>
    <mergeCell ref="H141:I141"/>
    <mergeCell ref="H142:I142"/>
    <mergeCell ref="H143:I143"/>
    <mergeCell ref="A135:I135"/>
    <mergeCell ref="D141:E141"/>
    <mergeCell ref="D139:E139"/>
    <mergeCell ref="F139:G139"/>
    <mergeCell ref="D142:E142"/>
    <mergeCell ref="F142:G142"/>
    <mergeCell ref="F140:G140"/>
    <mergeCell ref="D143:E143"/>
    <mergeCell ref="F143:G143"/>
    <mergeCell ref="D140:E140"/>
    <mergeCell ref="D138:E138"/>
    <mergeCell ref="F138:G138"/>
    <mergeCell ref="H136:I137"/>
    <mergeCell ref="H138:I138"/>
    <mergeCell ref="F136:G137"/>
    <mergeCell ref="A139:C139"/>
    <mergeCell ref="A143:C143"/>
    <mergeCell ref="A142:C142"/>
    <mergeCell ref="A141:C141"/>
    <mergeCell ref="C60:F60"/>
    <mergeCell ref="A62:Z62"/>
    <mergeCell ref="G22:H22"/>
    <mergeCell ref="A136:C137"/>
    <mergeCell ref="D136:E137"/>
    <mergeCell ref="U26:V26"/>
    <mergeCell ref="S26:T26"/>
    <mergeCell ref="Q26:R26"/>
    <mergeCell ref="H139:I139"/>
    <mergeCell ref="I58:J58"/>
    <mergeCell ref="I54:J54"/>
    <mergeCell ref="I56:J56"/>
    <mergeCell ref="I57:J57"/>
    <mergeCell ref="G53:H53"/>
    <mergeCell ref="G54:H54"/>
    <mergeCell ref="M28:N28"/>
    <mergeCell ref="I27:J27"/>
    <mergeCell ref="G26:H26"/>
    <mergeCell ref="I26:J26"/>
    <mergeCell ref="K26:L26"/>
    <mergeCell ref="I28:J28"/>
    <mergeCell ref="K27:L27"/>
    <mergeCell ref="K28:L28"/>
    <mergeCell ref="K58:L58"/>
    <mergeCell ref="P136:Q137"/>
    <mergeCell ref="P141:Q141"/>
    <mergeCell ref="P162:R162"/>
    <mergeCell ref="P139:Q139"/>
    <mergeCell ref="R139:S139"/>
    <mergeCell ref="M140:O140"/>
    <mergeCell ref="P140:Q140"/>
    <mergeCell ref="R140:S140"/>
    <mergeCell ref="E9:Q9"/>
    <mergeCell ref="C54:F54"/>
    <mergeCell ref="C55:F55"/>
    <mergeCell ref="C56:F56"/>
    <mergeCell ref="C57:F57"/>
    <mergeCell ref="M136:O137"/>
    <mergeCell ref="C19:F21"/>
    <mergeCell ref="C22:F22"/>
    <mergeCell ref="C23:F23"/>
    <mergeCell ref="C24:F24"/>
    <mergeCell ref="C26:F26"/>
    <mergeCell ref="C28:F28"/>
    <mergeCell ref="C25:F25"/>
    <mergeCell ref="C27:F27"/>
    <mergeCell ref="C58:F58"/>
    <mergeCell ref="C59:F59"/>
    <mergeCell ref="R141:S141"/>
    <mergeCell ref="M143:O143"/>
    <mergeCell ref="P173:R173"/>
    <mergeCell ref="C162:F162"/>
    <mergeCell ref="F141:G141"/>
    <mergeCell ref="A138:C138"/>
    <mergeCell ref="T139:U139"/>
    <mergeCell ref="S161:U161"/>
    <mergeCell ref="S164:U164"/>
    <mergeCell ref="S168:U168"/>
    <mergeCell ref="J162:L162"/>
    <mergeCell ref="S167:U167"/>
    <mergeCell ref="P164:R164"/>
    <mergeCell ref="P142:Q142"/>
    <mergeCell ref="P138:Q138"/>
    <mergeCell ref="M138:O138"/>
    <mergeCell ref="T138:U138"/>
    <mergeCell ref="P144:Q144"/>
    <mergeCell ref="R144:S144"/>
    <mergeCell ref="T144:U144"/>
    <mergeCell ref="R138:S138"/>
    <mergeCell ref="G160:U160"/>
    <mergeCell ref="D144:E144"/>
    <mergeCell ref="M162:O162"/>
    <mergeCell ref="S162:U162"/>
    <mergeCell ref="C160:F161"/>
    <mergeCell ref="G161:I161"/>
    <mergeCell ref="C166:F166"/>
    <mergeCell ref="C167:F167"/>
    <mergeCell ref="G167:I167"/>
    <mergeCell ref="G163:I163"/>
    <mergeCell ref="M165:O165"/>
    <mergeCell ref="M163:O163"/>
    <mergeCell ref="J166:L166"/>
    <mergeCell ref="M166:O166"/>
    <mergeCell ref="G165:I165"/>
    <mergeCell ref="G162:I162"/>
    <mergeCell ref="G166:I166"/>
    <mergeCell ref="J163:L163"/>
    <mergeCell ref="M164:O164"/>
    <mergeCell ref="J164:L164"/>
    <mergeCell ref="C174:F174"/>
    <mergeCell ref="G172:U172"/>
    <mergeCell ref="G173:I173"/>
    <mergeCell ref="J173:L173"/>
    <mergeCell ref="M173:O173"/>
    <mergeCell ref="S173:U173"/>
    <mergeCell ref="P168:R168"/>
    <mergeCell ref="P163:R163"/>
    <mergeCell ref="M174:O174"/>
    <mergeCell ref="J174:L174"/>
    <mergeCell ref="S174:U174"/>
    <mergeCell ref="C164:F164"/>
    <mergeCell ref="G164:I164"/>
    <mergeCell ref="C165:F165"/>
    <mergeCell ref="C168:F168"/>
    <mergeCell ref="C172:F173"/>
    <mergeCell ref="C163:F163"/>
    <mergeCell ref="J165:L165"/>
    <mergeCell ref="G168:I168"/>
    <mergeCell ref="J168:L168"/>
    <mergeCell ref="M168:O168"/>
    <mergeCell ref="J179:L179"/>
    <mergeCell ref="P177:R177"/>
    <mergeCell ref="G333:N333"/>
    <mergeCell ref="G332:N332"/>
    <mergeCell ref="O332:P332"/>
    <mergeCell ref="G303:J303"/>
    <mergeCell ref="K303:L303"/>
    <mergeCell ref="M303:N303"/>
    <mergeCell ref="O303:P303"/>
    <mergeCell ref="Q303:R303"/>
    <mergeCell ref="O296:P296"/>
    <mergeCell ref="O297:P297"/>
    <mergeCell ref="G295:N295"/>
    <mergeCell ref="G296:N296"/>
    <mergeCell ref="G294:N294"/>
    <mergeCell ref="G297:N297"/>
    <mergeCell ref="O293:P293"/>
    <mergeCell ref="O294:P294"/>
    <mergeCell ref="J229:L229"/>
    <mergeCell ref="M229:O229"/>
    <mergeCell ref="J226:L226"/>
    <mergeCell ref="M269:N269"/>
    <mergeCell ref="O269:P269"/>
    <mergeCell ref="Q269:R269"/>
    <mergeCell ref="C376:K376"/>
    <mergeCell ref="L363:M363"/>
    <mergeCell ref="L364:M364"/>
    <mergeCell ref="D441:F441"/>
    <mergeCell ref="G441:I441"/>
    <mergeCell ref="J441:L441"/>
    <mergeCell ref="M441:O441"/>
    <mergeCell ref="P441:R441"/>
    <mergeCell ref="D440:F440"/>
    <mergeCell ref="C366:K366"/>
    <mergeCell ref="C367:K367"/>
    <mergeCell ref="C368:K368"/>
    <mergeCell ref="C369:K369"/>
    <mergeCell ref="C370:K370"/>
    <mergeCell ref="C371:K371"/>
    <mergeCell ref="C372:K372"/>
    <mergeCell ref="C373:K373"/>
    <mergeCell ref="D403:K403"/>
    <mergeCell ref="Q403:S403"/>
    <mergeCell ref="Q404:S404"/>
    <mergeCell ref="L365:M365"/>
    <mergeCell ref="L366:M366"/>
    <mergeCell ref="L367:M367"/>
    <mergeCell ref="L377:M377"/>
    <mergeCell ref="M25:N25"/>
    <mergeCell ref="A155:Z155"/>
    <mergeCell ref="B224:I224"/>
    <mergeCell ref="B223:I223"/>
    <mergeCell ref="O58:P58"/>
    <mergeCell ref="M58:N58"/>
    <mergeCell ref="U60:V60"/>
    <mergeCell ref="S166:U166"/>
    <mergeCell ref="S163:U163"/>
    <mergeCell ref="R142:S142"/>
    <mergeCell ref="P143:Q143"/>
    <mergeCell ref="R143:S143"/>
    <mergeCell ref="A146:Y153"/>
    <mergeCell ref="S165:U165"/>
    <mergeCell ref="A140:C140"/>
    <mergeCell ref="A157:U157"/>
    <mergeCell ref="T143:U143"/>
    <mergeCell ref="M139:O139"/>
    <mergeCell ref="S176:U176"/>
    <mergeCell ref="M224:O224"/>
    <mergeCell ref="P224:R224"/>
    <mergeCell ref="S224:U224"/>
    <mergeCell ref="A219:Y220"/>
    <mergeCell ref="J180:L180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K25:L25"/>
    <mergeCell ref="I25:J25"/>
    <mergeCell ref="S177:U177"/>
    <mergeCell ref="P179:R179"/>
    <mergeCell ref="M178:O178"/>
    <mergeCell ref="M228:O228"/>
    <mergeCell ref="S180:U180"/>
    <mergeCell ref="P161:R161"/>
    <mergeCell ref="G271:J271"/>
    <mergeCell ref="U21:V21"/>
    <mergeCell ref="S21:T21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O26:P26"/>
    <mergeCell ref="M26:N26"/>
    <mergeCell ref="U25:V25"/>
    <mergeCell ref="S25:T25"/>
    <mergeCell ref="Q25:R25"/>
    <mergeCell ref="O25:P25"/>
    <mergeCell ref="N403:P403"/>
    <mergeCell ref="L404:M404"/>
    <mergeCell ref="N404:P404"/>
    <mergeCell ref="A336:Y353"/>
    <mergeCell ref="A406:Y414"/>
    <mergeCell ref="G301:J302"/>
    <mergeCell ref="K301:L302"/>
    <mergeCell ref="T140:U140"/>
    <mergeCell ref="T141:U141"/>
    <mergeCell ref="T142:U142"/>
    <mergeCell ref="O302:P302"/>
    <mergeCell ref="Q302:R302"/>
    <mergeCell ref="G291:N292"/>
    <mergeCell ref="O291:P292"/>
    <mergeCell ref="P174:R174"/>
    <mergeCell ref="P167:R167"/>
    <mergeCell ref="P166:R166"/>
    <mergeCell ref="P165:R165"/>
    <mergeCell ref="J161:L161"/>
    <mergeCell ref="G175:I175"/>
    <mergeCell ref="J175:L175"/>
    <mergeCell ref="M175:O175"/>
    <mergeCell ref="P175:R175"/>
    <mergeCell ref="S175:U175"/>
    <mergeCell ref="M301:R301"/>
    <mergeCell ref="M302:N302"/>
    <mergeCell ref="O295:P295"/>
    <mergeCell ref="G293:N293"/>
    <mergeCell ref="Q291:R292"/>
    <mergeCell ref="Q293:R293"/>
    <mergeCell ref="Q294:R294"/>
    <mergeCell ref="J228:L228"/>
    <mergeCell ref="A507:U507"/>
    <mergeCell ref="Q295:R295"/>
    <mergeCell ref="Q296:R296"/>
    <mergeCell ref="Q297:R297"/>
    <mergeCell ref="Q330:R330"/>
    <mergeCell ref="Q331:R331"/>
    <mergeCell ref="Q332:R332"/>
    <mergeCell ref="Q333:R333"/>
    <mergeCell ref="Q327:R328"/>
    <mergeCell ref="Q329:R329"/>
    <mergeCell ref="L359:V359"/>
    <mergeCell ref="O333:P333"/>
    <mergeCell ref="G327:N328"/>
    <mergeCell ref="O327:P328"/>
    <mergeCell ref="G329:N329"/>
    <mergeCell ref="O329:P329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22788</v>
      </c>
      <c r="B2" t="s">
        <v>89</v>
      </c>
      <c r="C2" t="s">
        <v>63</v>
      </c>
      <c r="D2">
        <v>1</v>
      </c>
    </row>
    <row r="3" spans="1:4" x14ac:dyDescent="0.25">
      <c r="A3">
        <v>5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36</v>
      </c>
      <c r="B5" t="s">
        <v>89</v>
      </c>
      <c r="C5" t="s">
        <v>90</v>
      </c>
      <c r="D5">
        <v>4</v>
      </c>
    </row>
    <row r="6" spans="1:4" x14ac:dyDescent="0.25">
      <c r="A6">
        <v>14812</v>
      </c>
      <c r="B6" t="s">
        <v>49</v>
      </c>
      <c r="C6" t="s">
        <v>63</v>
      </c>
      <c r="D6">
        <v>1</v>
      </c>
    </row>
    <row r="7" spans="1:4" x14ac:dyDescent="0.25">
      <c r="A7">
        <v>31</v>
      </c>
      <c r="B7" t="s">
        <v>49</v>
      </c>
      <c r="C7" t="s">
        <v>91</v>
      </c>
      <c r="D7">
        <v>2</v>
      </c>
    </row>
    <row r="8" spans="1:4" x14ac:dyDescent="0.25">
      <c r="A8">
        <v>0</v>
      </c>
      <c r="B8" t="s">
        <v>49</v>
      </c>
      <c r="C8" t="s">
        <v>62</v>
      </c>
      <c r="D8">
        <v>3</v>
      </c>
    </row>
    <row r="9" spans="1:4" x14ac:dyDescent="0.25">
      <c r="A9">
        <v>87</v>
      </c>
      <c r="B9" t="s">
        <v>49</v>
      </c>
      <c r="C9" t="s">
        <v>90</v>
      </c>
      <c r="D9">
        <v>4</v>
      </c>
    </row>
    <row r="10" spans="1:4" x14ac:dyDescent="0.25">
      <c r="A10">
        <v>8277</v>
      </c>
      <c r="B10" t="s">
        <v>50</v>
      </c>
      <c r="C10" t="s">
        <v>63</v>
      </c>
      <c r="D10">
        <v>1</v>
      </c>
    </row>
    <row r="11" spans="1:4" x14ac:dyDescent="0.25">
      <c r="A11">
        <v>17</v>
      </c>
      <c r="B11" t="s">
        <v>50</v>
      </c>
      <c r="C11" t="s">
        <v>91</v>
      </c>
      <c r="D11">
        <v>2</v>
      </c>
    </row>
    <row r="12" spans="1:4" x14ac:dyDescent="0.25">
      <c r="A12">
        <v>0</v>
      </c>
      <c r="B12" t="s">
        <v>50</v>
      </c>
      <c r="C12" t="s">
        <v>62</v>
      </c>
      <c r="D12">
        <v>3</v>
      </c>
    </row>
    <row r="13" spans="1:4" x14ac:dyDescent="0.25">
      <c r="A13">
        <v>86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</v>
      </c>
      <c r="D2">
        <v>2</v>
      </c>
      <c r="E2">
        <v>0</v>
      </c>
      <c r="F2">
        <v>95</v>
      </c>
      <c r="G2">
        <v>1051</v>
      </c>
    </row>
    <row r="3" spans="1:7" x14ac:dyDescent="0.25">
      <c r="A3">
        <v>2</v>
      </c>
      <c r="B3" t="s">
        <v>123</v>
      </c>
      <c r="C3">
        <v>0</v>
      </c>
      <c r="D3">
        <v>1</v>
      </c>
      <c r="E3">
        <v>0</v>
      </c>
      <c r="F3">
        <v>46</v>
      </c>
      <c r="G3">
        <v>23</v>
      </c>
    </row>
    <row r="4" spans="1:7" x14ac:dyDescent="0.25">
      <c r="A4">
        <v>3</v>
      </c>
      <c r="B4" t="s">
        <v>140</v>
      </c>
      <c r="C4">
        <v>0</v>
      </c>
      <c r="D4">
        <v>0</v>
      </c>
      <c r="E4">
        <v>0</v>
      </c>
      <c r="F4">
        <v>0</v>
      </c>
      <c r="G4">
        <v>85</v>
      </c>
    </row>
    <row r="5" spans="1:7" x14ac:dyDescent="0.25">
      <c r="A5">
        <v>4</v>
      </c>
      <c r="B5" t="s">
        <v>147</v>
      </c>
      <c r="C5">
        <v>0</v>
      </c>
      <c r="D5">
        <v>0</v>
      </c>
      <c r="E5">
        <v>5</v>
      </c>
      <c r="F5">
        <v>3</v>
      </c>
      <c r="G5">
        <v>61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0</v>
      </c>
      <c r="G6">
        <v>5</v>
      </c>
    </row>
    <row r="7" spans="1:7" x14ac:dyDescent="0.25">
      <c r="A7">
        <v>6</v>
      </c>
      <c r="B7" t="s">
        <v>103</v>
      </c>
      <c r="C7">
        <v>3</v>
      </c>
      <c r="D7">
        <v>7</v>
      </c>
      <c r="E7">
        <v>0</v>
      </c>
      <c r="F7">
        <v>21</v>
      </c>
      <c r="G7">
        <v>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2</v>
      </c>
      <c r="D2">
        <v>20</v>
      </c>
      <c r="E2">
        <v>2</v>
      </c>
      <c r="F2">
        <v>480</v>
      </c>
      <c r="G2">
        <v>3562</v>
      </c>
    </row>
    <row r="3" spans="1:7" x14ac:dyDescent="0.25">
      <c r="A3">
        <v>2</v>
      </c>
      <c r="B3" t="s">
        <v>123</v>
      </c>
      <c r="C3">
        <v>0</v>
      </c>
      <c r="D3">
        <v>9</v>
      </c>
      <c r="E3">
        <v>1</v>
      </c>
      <c r="F3">
        <v>315</v>
      </c>
      <c r="G3">
        <v>209</v>
      </c>
    </row>
    <row r="4" spans="1:7" x14ac:dyDescent="0.25">
      <c r="A4">
        <v>3</v>
      </c>
      <c r="B4" t="s">
        <v>140</v>
      </c>
      <c r="C4">
        <v>0</v>
      </c>
      <c r="D4">
        <v>0</v>
      </c>
      <c r="E4">
        <v>0</v>
      </c>
      <c r="F4">
        <v>4</v>
      </c>
      <c r="G4">
        <v>452</v>
      </c>
    </row>
    <row r="5" spans="1:7" x14ac:dyDescent="0.25">
      <c r="A5">
        <v>4</v>
      </c>
      <c r="B5" t="s">
        <v>147</v>
      </c>
      <c r="C5">
        <v>0</v>
      </c>
      <c r="D5">
        <v>0</v>
      </c>
      <c r="E5">
        <v>5</v>
      </c>
      <c r="F5">
        <v>7</v>
      </c>
      <c r="G5">
        <v>158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15</v>
      </c>
      <c r="G6">
        <v>56</v>
      </c>
    </row>
    <row r="7" spans="1:7" x14ac:dyDescent="0.25">
      <c r="A7">
        <v>6</v>
      </c>
      <c r="B7" t="s">
        <v>103</v>
      </c>
      <c r="C7">
        <v>40</v>
      </c>
      <c r="D7">
        <v>19</v>
      </c>
      <c r="E7">
        <v>3</v>
      </c>
      <c r="F7">
        <v>90</v>
      </c>
      <c r="G7">
        <v>169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1615</v>
      </c>
      <c r="B2" t="s">
        <v>109</v>
      </c>
      <c r="C2" t="s">
        <v>150</v>
      </c>
    </row>
    <row r="3" spans="1:3" x14ac:dyDescent="0.25">
      <c r="A3">
        <v>1622</v>
      </c>
      <c r="B3" t="s">
        <v>109</v>
      </c>
      <c r="C3" t="s">
        <v>151</v>
      </c>
    </row>
    <row r="4" spans="1:3" x14ac:dyDescent="0.25">
      <c r="A4">
        <v>1637</v>
      </c>
      <c r="B4" t="s">
        <v>109</v>
      </c>
      <c r="C4" t="s">
        <v>152</v>
      </c>
    </row>
    <row r="5" spans="1:3" x14ac:dyDescent="0.25">
      <c r="A5">
        <v>1649</v>
      </c>
      <c r="B5" t="s">
        <v>109</v>
      </c>
      <c r="C5" t="s">
        <v>153</v>
      </c>
    </row>
    <row r="6" spans="1:3" x14ac:dyDescent="0.25">
      <c r="A6">
        <v>1653</v>
      </c>
      <c r="B6" t="s">
        <v>109</v>
      </c>
      <c r="C6" t="s">
        <v>154</v>
      </c>
    </row>
    <row r="7" spans="1:3" x14ac:dyDescent="0.25">
      <c r="A7">
        <v>2538</v>
      </c>
      <c r="B7" t="s">
        <v>5</v>
      </c>
      <c r="C7" t="s">
        <v>150</v>
      </c>
    </row>
    <row r="8" spans="1:3" x14ac:dyDescent="0.25">
      <c r="A8">
        <v>2548</v>
      </c>
      <c r="B8" t="s">
        <v>5</v>
      </c>
      <c r="C8" t="s">
        <v>151</v>
      </c>
    </row>
    <row r="9" spans="1:3" x14ac:dyDescent="0.25">
      <c r="A9">
        <v>2547</v>
      </c>
      <c r="B9" t="s">
        <v>5</v>
      </c>
      <c r="C9" t="s">
        <v>152</v>
      </c>
    </row>
    <row r="10" spans="1:3" x14ac:dyDescent="0.25">
      <c r="A10">
        <v>2538</v>
      </c>
      <c r="B10" t="s">
        <v>5</v>
      </c>
      <c r="C10" t="s">
        <v>153</v>
      </c>
    </row>
    <row r="11" spans="1:3" x14ac:dyDescent="0.25">
      <c r="A11">
        <v>2503</v>
      </c>
      <c r="B11" t="s">
        <v>5</v>
      </c>
      <c r="C11" t="s">
        <v>154</v>
      </c>
    </row>
    <row r="12" spans="1:3" x14ac:dyDescent="0.25">
      <c r="A12">
        <v>71</v>
      </c>
      <c r="B12" t="s">
        <v>6</v>
      </c>
      <c r="C12" t="s">
        <v>150</v>
      </c>
    </row>
    <row r="13" spans="1:3" x14ac:dyDescent="0.25">
      <c r="A13">
        <v>153</v>
      </c>
      <c r="B13" t="s">
        <v>6</v>
      </c>
      <c r="C13" t="s">
        <v>151</v>
      </c>
    </row>
    <row r="14" spans="1:3" x14ac:dyDescent="0.25">
      <c r="A14">
        <v>201</v>
      </c>
      <c r="B14" t="s">
        <v>6</v>
      </c>
      <c r="C14" t="s">
        <v>152</v>
      </c>
    </row>
    <row r="15" spans="1:3" x14ac:dyDescent="0.25">
      <c r="A15">
        <v>121</v>
      </c>
      <c r="B15" t="s">
        <v>6</v>
      </c>
      <c r="C15" t="s">
        <v>153</v>
      </c>
    </row>
    <row r="16" spans="1:3" x14ac:dyDescent="0.25">
      <c r="A16">
        <v>58</v>
      </c>
      <c r="B16" t="s">
        <v>6</v>
      </c>
      <c r="C16" t="s">
        <v>154</v>
      </c>
    </row>
    <row r="17" spans="1:3" x14ac:dyDescent="0.25">
      <c r="A17">
        <v>86</v>
      </c>
      <c r="B17" t="s">
        <v>7</v>
      </c>
      <c r="C17" t="s">
        <v>150</v>
      </c>
    </row>
    <row r="18" spans="1:3" x14ac:dyDescent="0.25">
      <c r="A18">
        <v>153</v>
      </c>
      <c r="B18" t="s">
        <v>7</v>
      </c>
      <c r="C18" t="s">
        <v>151</v>
      </c>
    </row>
    <row r="19" spans="1:3" x14ac:dyDescent="0.25">
      <c r="A19">
        <v>146</v>
      </c>
      <c r="B19" t="s">
        <v>7</v>
      </c>
      <c r="C19" t="s">
        <v>152</v>
      </c>
    </row>
    <row r="20" spans="1:3" x14ac:dyDescent="0.25">
      <c r="A20">
        <v>154</v>
      </c>
      <c r="B20" t="s">
        <v>7</v>
      </c>
      <c r="C20" t="s">
        <v>153</v>
      </c>
    </row>
    <row r="21" spans="1:3" x14ac:dyDescent="0.25">
      <c r="A21" s="2">
        <v>131</v>
      </c>
      <c r="B21" s="2" t="s">
        <v>7</v>
      </c>
      <c r="C21" s="2" t="s">
        <v>154</v>
      </c>
    </row>
    <row r="22" spans="1:3" x14ac:dyDescent="0.25">
      <c r="A22" s="2">
        <v>1</v>
      </c>
      <c r="B22" s="2" t="s">
        <v>134</v>
      </c>
      <c r="C22" s="2" t="s">
        <v>150</v>
      </c>
    </row>
    <row r="23" spans="1:3" x14ac:dyDescent="0.25">
      <c r="A23" s="2">
        <v>1</v>
      </c>
      <c r="B23" s="2" t="s">
        <v>134</v>
      </c>
      <c r="C23" s="2" t="s">
        <v>151</v>
      </c>
    </row>
    <row r="24" spans="1:3" x14ac:dyDescent="0.25">
      <c r="A24" s="2">
        <v>1</v>
      </c>
      <c r="B24" s="2" t="s">
        <v>134</v>
      </c>
      <c r="C24" s="2" t="s">
        <v>152</v>
      </c>
    </row>
    <row r="25" spans="1:3" x14ac:dyDescent="0.25">
      <c r="A25" s="2">
        <v>1</v>
      </c>
      <c r="B25" s="2" t="s">
        <v>134</v>
      </c>
      <c r="C25" s="2" t="s">
        <v>153</v>
      </c>
    </row>
    <row r="26" spans="1:3" x14ac:dyDescent="0.25">
      <c r="A26" s="2">
        <v>1</v>
      </c>
      <c r="B26" s="2" t="s">
        <v>134</v>
      </c>
      <c r="C26" s="2" t="s">
        <v>154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706</v>
      </c>
      <c r="C2" t="s">
        <v>33</v>
      </c>
    </row>
    <row r="3" spans="1:3" x14ac:dyDescent="0.25">
      <c r="A3" t="s">
        <v>113</v>
      </c>
      <c r="B3">
        <v>6356</v>
      </c>
      <c r="C3" t="s">
        <v>33</v>
      </c>
    </row>
    <row r="4" spans="1:3" x14ac:dyDescent="0.25">
      <c r="A4" t="s">
        <v>114</v>
      </c>
      <c r="B4">
        <v>246</v>
      </c>
      <c r="C4" t="s">
        <v>33</v>
      </c>
    </row>
    <row r="5" spans="1:3" x14ac:dyDescent="0.25">
      <c r="A5" t="s">
        <v>29</v>
      </c>
      <c r="B5">
        <v>8714</v>
      </c>
      <c r="C5" t="s">
        <v>33</v>
      </c>
    </row>
    <row r="6" spans="1:3" x14ac:dyDescent="0.25">
      <c r="A6" t="s">
        <v>112</v>
      </c>
      <c r="B6">
        <v>19</v>
      </c>
      <c r="C6" t="s">
        <v>23</v>
      </c>
    </row>
    <row r="7" spans="1:3" x14ac:dyDescent="0.25">
      <c r="A7" t="s">
        <v>113</v>
      </c>
      <c r="B7">
        <v>170</v>
      </c>
      <c r="C7" t="s">
        <v>23</v>
      </c>
    </row>
    <row r="8" spans="1:3" x14ac:dyDescent="0.25">
      <c r="A8" t="s">
        <v>114</v>
      </c>
      <c r="B8">
        <v>20</v>
      </c>
      <c r="C8" t="s">
        <v>23</v>
      </c>
    </row>
    <row r="9" spans="1:3" x14ac:dyDescent="0.25">
      <c r="A9" t="s">
        <v>29</v>
      </c>
      <c r="B9">
        <v>219</v>
      </c>
      <c r="C9" t="s">
        <v>23</v>
      </c>
    </row>
    <row r="10" spans="1:3" x14ac:dyDescent="0.25">
      <c r="A10" t="s">
        <v>112</v>
      </c>
      <c r="B10">
        <v>70</v>
      </c>
      <c r="C10" t="s">
        <v>34</v>
      </c>
    </row>
    <row r="11" spans="1:3" x14ac:dyDescent="0.25">
      <c r="A11" t="s">
        <v>113</v>
      </c>
      <c r="B11">
        <v>774</v>
      </c>
      <c r="C11" t="s">
        <v>34</v>
      </c>
    </row>
    <row r="12" spans="1:3" x14ac:dyDescent="0.25">
      <c r="A12" t="s">
        <v>114</v>
      </c>
      <c r="B12">
        <v>30</v>
      </c>
      <c r="C12" t="s">
        <v>34</v>
      </c>
    </row>
    <row r="13" spans="1:3" x14ac:dyDescent="0.25">
      <c r="A13" t="s">
        <v>29</v>
      </c>
      <c r="B13">
        <v>772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219</v>
      </c>
      <c r="B2" t="s">
        <v>135</v>
      </c>
      <c r="C2" t="s">
        <v>78</v>
      </c>
      <c r="D2">
        <v>1</v>
      </c>
    </row>
    <row r="3" spans="1:4" x14ac:dyDescent="0.25">
      <c r="A3">
        <v>549</v>
      </c>
      <c r="B3" t="s">
        <v>135</v>
      </c>
      <c r="C3" t="s">
        <v>3</v>
      </c>
      <c r="D3">
        <v>1</v>
      </c>
    </row>
    <row r="4" spans="1:4" x14ac:dyDescent="0.25">
      <c r="A4">
        <v>11</v>
      </c>
      <c r="B4" t="s">
        <v>136</v>
      </c>
      <c r="C4" t="s">
        <v>78</v>
      </c>
      <c r="D4">
        <v>2</v>
      </c>
    </row>
    <row r="5" spans="1:4" x14ac:dyDescent="0.25">
      <c r="A5">
        <v>44</v>
      </c>
      <c r="B5" t="s">
        <v>136</v>
      </c>
      <c r="C5" t="s">
        <v>3</v>
      </c>
      <c r="D5">
        <v>2</v>
      </c>
    </row>
    <row r="6" spans="1:4" x14ac:dyDescent="0.25">
      <c r="A6">
        <v>14</v>
      </c>
      <c r="B6" t="s">
        <v>137</v>
      </c>
      <c r="C6" t="s">
        <v>3</v>
      </c>
      <c r="D6">
        <v>3</v>
      </c>
    </row>
    <row r="7" spans="1:4" x14ac:dyDescent="0.25">
      <c r="A7">
        <v>2</v>
      </c>
      <c r="B7" t="s">
        <v>137</v>
      </c>
      <c r="C7" t="s">
        <v>78</v>
      </c>
      <c r="D7">
        <v>3</v>
      </c>
    </row>
    <row r="8" spans="1:4" x14ac:dyDescent="0.25">
      <c r="A8">
        <v>0</v>
      </c>
      <c r="B8" t="s">
        <v>138</v>
      </c>
      <c r="C8" t="s">
        <v>78</v>
      </c>
      <c r="D8">
        <v>4</v>
      </c>
    </row>
    <row r="9" spans="1:4" x14ac:dyDescent="0.25">
      <c r="A9">
        <v>1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3527</v>
      </c>
      <c r="C2" t="s">
        <v>33</v>
      </c>
    </row>
    <row r="3" spans="1:3" x14ac:dyDescent="0.25">
      <c r="A3" t="s">
        <v>113</v>
      </c>
      <c r="B3">
        <v>33535</v>
      </c>
      <c r="C3" t="s">
        <v>33</v>
      </c>
    </row>
    <row r="4" spans="1:3" x14ac:dyDescent="0.25">
      <c r="A4" t="s">
        <v>114</v>
      </c>
      <c r="B4">
        <v>1355</v>
      </c>
      <c r="C4" t="s">
        <v>33</v>
      </c>
    </row>
    <row r="5" spans="1:3" x14ac:dyDescent="0.25">
      <c r="A5" t="s">
        <v>29</v>
      </c>
      <c r="B5">
        <v>44792</v>
      </c>
      <c r="C5" t="s">
        <v>33</v>
      </c>
    </row>
    <row r="6" spans="1:3" x14ac:dyDescent="0.25">
      <c r="A6" t="s">
        <v>112</v>
      </c>
      <c r="B6">
        <v>83</v>
      </c>
      <c r="C6" t="s">
        <v>23</v>
      </c>
    </row>
    <row r="7" spans="1:3" x14ac:dyDescent="0.25">
      <c r="A7" t="s">
        <v>113</v>
      </c>
      <c r="B7">
        <v>785</v>
      </c>
      <c r="C7" t="s">
        <v>23</v>
      </c>
    </row>
    <row r="8" spans="1:3" x14ac:dyDescent="0.25">
      <c r="A8" t="s">
        <v>114</v>
      </c>
      <c r="B8">
        <v>126</v>
      </c>
      <c r="C8" t="s">
        <v>23</v>
      </c>
    </row>
    <row r="9" spans="1:3" x14ac:dyDescent="0.25">
      <c r="A9" t="s">
        <v>29</v>
      </c>
      <c r="B9">
        <v>1065</v>
      </c>
      <c r="C9" t="s">
        <v>23</v>
      </c>
    </row>
    <row r="10" spans="1:3" x14ac:dyDescent="0.25">
      <c r="A10" t="s">
        <v>112</v>
      </c>
      <c r="B10">
        <v>315</v>
      </c>
      <c r="C10" t="s">
        <v>34</v>
      </c>
    </row>
    <row r="11" spans="1:3" x14ac:dyDescent="0.25">
      <c r="A11" t="s">
        <v>113</v>
      </c>
      <c r="B11">
        <v>4032</v>
      </c>
      <c r="C11" t="s">
        <v>34</v>
      </c>
    </row>
    <row r="12" spans="1:3" x14ac:dyDescent="0.25">
      <c r="A12" t="s">
        <v>114</v>
      </c>
      <c r="B12">
        <v>196</v>
      </c>
      <c r="C12" t="s">
        <v>34</v>
      </c>
    </row>
    <row r="13" spans="1:3" x14ac:dyDescent="0.25">
      <c r="A13" t="s">
        <v>29</v>
      </c>
      <c r="B13">
        <v>4349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3567</v>
      </c>
      <c r="B2" t="s">
        <v>135</v>
      </c>
      <c r="C2" t="s">
        <v>3</v>
      </c>
      <c r="D2">
        <v>1</v>
      </c>
    </row>
    <row r="3" spans="1:4" x14ac:dyDescent="0.25">
      <c r="A3">
        <v>2999</v>
      </c>
      <c r="B3" t="s">
        <v>135</v>
      </c>
      <c r="C3" t="s">
        <v>78</v>
      </c>
      <c r="D3">
        <v>1</v>
      </c>
    </row>
    <row r="4" spans="1:4" x14ac:dyDescent="0.25">
      <c r="A4">
        <v>293</v>
      </c>
      <c r="B4" t="s">
        <v>136</v>
      </c>
      <c r="C4" t="s">
        <v>3</v>
      </c>
      <c r="D4">
        <v>2</v>
      </c>
    </row>
    <row r="5" spans="1:4" x14ac:dyDescent="0.25">
      <c r="A5">
        <v>233</v>
      </c>
      <c r="B5" t="s">
        <v>136</v>
      </c>
      <c r="C5" t="s">
        <v>78</v>
      </c>
      <c r="D5">
        <v>2</v>
      </c>
    </row>
    <row r="6" spans="1:4" x14ac:dyDescent="0.25">
      <c r="A6">
        <v>87</v>
      </c>
      <c r="B6" t="s">
        <v>137</v>
      </c>
      <c r="C6" t="s">
        <v>3</v>
      </c>
      <c r="D6">
        <v>3</v>
      </c>
    </row>
    <row r="7" spans="1:4" x14ac:dyDescent="0.25">
      <c r="A7">
        <v>60</v>
      </c>
      <c r="B7" t="s">
        <v>137</v>
      </c>
      <c r="C7" t="s">
        <v>78</v>
      </c>
      <c r="D7">
        <v>3</v>
      </c>
    </row>
    <row r="8" spans="1:4" x14ac:dyDescent="0.25">
      <c r="A8">
        <v>3</v>
      </c>
      <c r="B8" t="s">
        <v>138</v>
      </c>
      <c r="C8" t="s">
        <v>3</v>
      </c>
      <c r="D8">
        <v>4</v>
      </c>
    </row>
    <row r="9" spans="1:4" x14ac:dyDescent="0.25">
      <c r="A9">
        <v>0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29"/>
  <sheetViews>
    <sheetView workbookViewId="0"/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1810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148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30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3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0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1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1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467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4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2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1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1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222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60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17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2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159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2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3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121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11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1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0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15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57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29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1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0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0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0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1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21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2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0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0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30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13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>
        <v>770</v>
      </c>
      <c r="D114" t="s">
        <v>84</v>
      </c>
      <c r="E114">
        <v>8</v>
      </c>
    </row>
    <row r="115" spans="1:5" x14ac:dyDescent="0.25">
      <c r="A115">
        <v>2</v>
      </c>
      <c r="B115" t="s">
        <v>34</v>
      </c>
      <c r="C115">
        <v>138</v>
      </c>
      <c r="D115" t="s">
        <v>84</v>
      </c>
      <c r="E115">
        <v>8</v>
      </c>
    </row>
    <row r="116" spans="1:5" x14ac:dyDescent="0.25">
      <c r="A116">
        <v>3</v>
      </c>
      <c r="B116" t="s">
        <v>35</v>
      </c>
      <c r="C116">
        <v>31</v>
      </c>
      <c r="D116" t="s">
        <v>84</v>
      </c>
      <c r="E116">
        <v>8</v>
      </c>
    </row>
    <row r="117" spans="1:5" x14ac:dyDescent="0.25">
      <c r="A117">
        <v>4</v>
      </c>
      <c r="B117" t="s">
        <v>36</v>
      </c>
      <c r="C117">
        <v>1</v>
      </c>
      <c r="D117" t="s">
        <v>84</v>
      </c>
      <c r="E117">
        <v>8</v>
      </c>
    </row>
    <row r="118" spans="1:5" x14ac:dyDescent="0.25">
      <c r="A118">
        <v>5</v>
      </c>
      <c r="B118" t="s">
        <v>37</v>
      </c>
      <c r="C118">
        <v>0</v>
      </c>
      <c r="D118" t="s">
        <v>84</v>
      </c>
      <c r="E118">
        <v>8</v>
      </c>
    </row>
    <row r="119" spans="1:5" x14ac:dyDescent="0.25">
      <c r="A119">
        <v>6</v>
      </c>
      <c r="B119" t="s">
        <v>45</v>
      </c>
      <c r="C119">
        <v>0</v>
      </c>
      <c r="D119" t="s">
        <v>84</v>
      </c>
      <c r="E119">
        <v>8</v>
      </c>
    </row>
    <row r="120" spans="1:5" x14ac:dyDescent="0.25">
      <c r="A120">
        <v>7</v>
      </c>
      <c r="B120" t="s">
        <v>117</v>
      </c>
      <c r="C120">
        <v>0</v>
      </c>
      <c r="D120" t="s">
        <v>84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84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84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8</v>
      </c>
      <c r="D123" s="2" t="s">
        <v>84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402</v>
      </c>
      <c r="D124" s="2" t="s">
        <v>84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84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3</v>
      </c>
      <c r="D126" s="2" t="s">
        <v>84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1</v>
      </c>
      <c r="D127" s="2" t="s">
        <v>84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1</v>
      </c>
      <c r="D128" s="2" t="s">
        <v>84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5</v>
      </c>
      <c r="D129" s="2" t="s">
        <v>84</v>
      </c>
      <c r="E129" s="2">
        <v>8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46</v>
      </c>
      <c r="C2" t="s">
        <v>86</v>
      </c>
      <c r="D2" t="s">
        <v>3</v>
      </c>
    </row>
    <row r="3" spans="1:4" x14ac:dyDescent="0.25">
      <c r="A3">
        <v>2</v>
      </c>
      <c r="B3">
        <v>20</v>
      </c>
      <c r="C3" t="s">
        <v>86</v>
      </c>
      <c r="D3" t="s">
        <v>87</v>
      </c>
    </row>
    <row r="4" spans="1:4" x14ac:dyDescent="0.25">
      <c r="A4">
        <v>3</v>
      </c>
      <c r="B4">
        <v>2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F26" sqref="F26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336</v>
      </c>
      <c r="G2">
        <v>1</v>
      </c>
    </row>
    <row r="3" spans="1:7" x14ac:dyDescent="0.25">
      <c r="A3">
        <v>2</v>
      </c>
      <c r="B3" t="s">
        <v>140</v>
      </c>
      <c r="C3" t="s">
        <v>30</v>
      </c>
      <c r="D3" t="s">
        <v>29</v>
      </c>
      <c r="E3">
        <v>1</v>
      </c>
      <c r="F3">
        <v>38</v>
      </c>
      <c r="G3">
        <v>1</v>
      </c>
    </row>
    <row r="4" spans="1:7" x14ac:dyDescent="0.25">
      <c r="A4">
        <v>3</v>
      </c>
      <c r="B4" t="s">
        <v>123</v>
      </c>
      <c r="C4" t="s">
        <v>30</v>
      </c>
      <c r="D4" t="s">
        <v>29</v>
      </c>
      <c r="E4">
        <v>1</v>
      </c>
      <c r="F4">
        <v>39</v>
      </c>
      <c r="G4">
        <v>1</v>
      </c>
    </row>
    <row r="5" spans="1:7" x14ac:dyDescent="0.25">
      <c r="A5">
        <v>4</v>
      </c>
      <c r="B5" t="s">
        <v>147</v>
      </c>
      <c r="C5" t="s">
        <v>30</v>
      </c>
      <c r="D5" t="s">
        <v>29</v>
      </c>
      <c r="E5">
        <v>1</v>
      </c>
      <c r="F5">
        <v>23</v>
      </c>
      <c r="G5">
        <v>1</v>
      </c>
    </row>
    <row r="6" spans="1:7" x14ac:dyDescent="0.25">
      <c r="A6">
        <v>5</v>
      </c>
      <c r="B6" t="s">
        <v>148</v>
      </c>
      <c r="C6" t="s">
        <v>30</v>
      </c>
      <c r="D6" t="s">
        <v>29</v>
      </c>
      <c r="E6">
        <v>1</v>
      </c>
      <c r="F6">
        <v>0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42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1057</v>
      </c>
      <c r="G8">
        <v>1</v>
      </c>
    </row>
    <row r="9" spans="1:7" x14ac:dyDescent="0.25">
      <c r="A9">
        <v>2</v>
      </c>
      <c r="B9" t="s">
        <v>140</v>
      </c>
      <c r="C9" t="s">
        <v>30</v>
      </c>
      <c r="D9" t="s">
        <v>9</v>
      </c>
      <c r="E9">
        <v>2</v>
      </c>
      <c r="F9">
        <v>125</v>
      </c>
      <c r="G9">
        <v>1</v>
      </c>
    </row>
    <row r="10" spans="1:7" x14ac:dyDescent="0.25">
      <c r="A10">
        <v>3</v>
      </c>
      <c r="B10" t="s">
        <v>123</v>
      </c>
      <c r="C10" t="s">
        <v>30</v>
      </c>
      <c r="D10" t="s">
        <v>9</v>
      </c>
      <c r="E10">
        <v>2</v>
      </c>
      <c r="F10">
        <v>48</v>
      </c>
      <c r="G10">
        <v>1</v>
      </c>
    </row>
    <row r="11" spans="1:7" x14ac:dyDescent="0.25">
      <c r="A11">
        <v>4</v>
      </c>
      <c r="B11" t="s">
        <v>147</v>
      </c>
      <c r="C11" t="s">
        <v>30</v>
      </c>
      <c r="D11" t="s">
        <v>9</v>
      </c>
      <c r="E11">
        <v>2</v>
      </c>
      <c r="F11">
        <v>47</v>
      </c>
      <c r="G11">
        <v>1</v>
      </c>
    </row>
    <row r="12" spans="1:7" x14ac:dyDescent="0.25">
      <c r="A12">
        <v>5</v>
      </c>
      <c r="B12" t="s">
        <v>148</v>
      </c>
      <c r="C12" t="s">
        <v>30</v>
      </c>
      <c r="D12" t="s">
        <v>9</v>
      </c>
      <c r="E12">
        <v>2</v>
      </c>
      <c r="F12">
        <v>0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52</v>
      </c>
      <c r="G13">
        <v>1</v>
      </c>
    </row>
    <row r="14" spans="1:7" x14ac:dyDescent="0.25">
      <c r="A14">
        <v>1</v>
      </c>
      <c r="B14" t="s">
        <v>124</v>
      </c>
      <c r="C14" t="s">
        <v>31</v>
      </c>
      <c r="D14" t="s">
        <v>29</v>
      </c>
      <c r="E14">
        <v>1</v>
      </c>
      <c r="F14">
        <v>38</v>
      </c>
      <c r="G14">
        <v>2</v>
      </c>
    </row>
    <row r="15" spans="1:7" x14ac:dyDescent="0.25">
      <c r="A15">
        <v>2</v>
      </c>
      <c r="B15" t="s">
        <v>140</v>
      </c>
      <c r="C15" t="s">
        <v>31</v>
      </c>
      <c r="D15" t="s">
        <v>29</v>
      </c>
      <c r="E15">
        <v>1</v>
      </c>
      <c r="F15">
        <v>0</v>
      </c>
      <c r="G15">
        <v>2</v>
      </c>
    </row>
    <row r="16" spans="1:7" x14ac:dyDescent="0.25">
      <c r="A16">
        <v>3</v>
      </c>
      <c r="B16" t="s">
        <v>123</v>
      </c>
      <c r="C16" t="s">
        <v>31</v>
      </c>
      <c r="D16" t="s">
        <v>29</v>
      </c>
      <c r="E16">
        <v>1</v>
      </c>
      <c r="F16">
        <v>26</v>
      </c>
      <c r="G16">
        <v>2</v>
      </c>
    </row>
    <row r="17" spans="1:7" x14ac:dyDescent="0.25">
      <c r="A17">
        <v>4</v>
      </c>
      <c r="B17" t="s">
        <v>147</v>
      </c>
      <c r="C17" t="s">
        <v>31</v>
      </c>
      <c r="D17" t="s">
        <v>29</v>
      </c>
      <c r="E17">
        <v>1</v>
      </c>
      <c r="F17">
        <v>0</v>
      </c>
      <c r="G17">
        <v>2</v>
      </c>
    </row>
    <row r="18" spans="1:7" x14ac:dyDescent="0.25">
      <c r="A18">
        <v>5</v>
      </c>
      <c r="B18" t="s">
        <v>148</v>
      </c>
      <c r="C18" t="s">
        <v>31</v>
      </c>
      <c r="D18" t="s">
        <v>29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103</v>
      </c>
      <c r="C19" t="s">
        <v>31</v>
      </c>
      <c r="D19" t="s">
        <v>29</v>
      </c>
      <c r="E19">
        <v>1</v>
      </c>
      <c r="F19">
        <v>8</v>
      </c>
      <c r="G19">
        <v>2</v>
      </c>
    </row>
    <row r="20" spans="1:7" x14ac:dyDescent="0.25">
      <c r="A20">
        <v>1</v>
      </c>
      <c r="B20" t="s">
        <v>124</v>
      </c>
      <c r="C20" t="s">
        <v>31</v>
      </c>
      <c r="D20" t="s">
        <v>9</v>
      </c>
      <c r="E20">
        <v>2</v>
      </c>
      <c r="F20">
        <v>93</v>
      </c>
      <c r="G20">
        <v>2</v>
      </c>
    </row>
    <row r="21" spans="1:7" x14ac:dyDescent="0.25">
      <c r="A21">
        <v>2</v>
      </c>
      <c r="B21" t="s">
        <v>140</v>
      </c>
      <c r="C21" t="s">
        <v>31</v>
      </c>
      <c r="D21" t="s">
        <v>9</v>
      </c>
      <c r="E21">
        <v>2</v>
      </c>
      <c r="F21">
        <v>0</v>
      </c>
      <c r="G21">
        <v>2</v>
      </c>
    </row>
    <row r="22" spans="1:7" x14ac:dyDescent="0.25">
      <c r="A22">
        <v>3</v>
      </c>
      <c r="B22" t="s">
        <v>123</v>
      </c>
      <c r="C22" t="s">
        <v>31</v>
      </c>
      <c r="D22" t="s">
        <v>9</v>
      </c>
      <c r="E22">
        <v>2</v>
      </c>
      <c r="F22">
        <v>64</v>
      </c>
      <c r="G22">
        <v>2</v>
      </c>
    </row>
    <row r="23" spans="1:7" x14ac:dyDescent="0.25">
      <c r="A23">
        <v>4</v>
      </c>
      <c r="B23" t="s">
        <v>147</v>
      </c>
      <c r="C23" t="s">
        <v>31</v>
      </c>
      <c r="D23" t="s">
        <v>9</v>
      </c>
      <c r="E23">
        <v>2</v>
      </c>
      <c r="F23">
        <v>0</v>
      </c>
      <c r="G23">
        <v>2</v>
      </c>
    </row>
    <row r="24" spans="1:7" x14ac:dyDescent="0.25">
      <c r="A24">
        <v>5</v>
      </c>
      <c r="B24" t="s">
        <v>148</v>
      </c>
      <c r="C24" t="s">
        <v>31</v>
      </c>
      <c r="D24" t="s">
        <v>9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103</v>
      </c>
      <c r="C25" t="s">
        <v>31</v>
      </c>
      <c r="D25" t="s">
        <v>9</v>
      </c>
      <c r="E25">
        <v>2</v>
      </c>
      <c r="F25">
        <v>8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140</v>
      </c>
      <c r="C27" t="s">
        <v>104</v>
      </c>
      <c r="D27" t="s">
        <v>29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123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147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148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140</v>
      </c>
      <c r="C33" t="s">
        <v>104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123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147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148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/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1257</v>
      </c>
      <c r="G2">
        <v>1</v>
      </c>
    </row>
    <row r="3" spans="1:7" x14ac:dyDescent="0.25">
      <c r="A3">
        <v>2</v>
      </c>
      <c r="B3" t="s">
        <v>140</v>
      </c>
      <c r="C3" t="s">
        <v>30</v>
      </c>
      <c r="D3" t="s">
        <v>29</v>
      </c>
      <c r="E3">
        <v>1</v>
      </c>
      <c r="F3">
        <v>207</v>
      </c>
      <c r="G3">
        <v>1</v>
      </c>
    </row>
    <row r="4" spans="1:7" x14ac:dyDescent="0.25">
      <c r="A4">
        <v>3</v>
      </c>
      <c r="B4" t="s">
        <v>123</v>
      </c>
      <c r="C4" t="s">
        <v>30</v>
      </c>
      <c r="D4" t="s">
        <v>29</v>
      </c>
      <c r="E4">
        <v>1</v>
      </c>
      <c r="F4">
        <v>195</v>
      </c>
      <c r="G4">
        <v>1</v>
      </c>
    </row>
    <row r="5" spans="1:7" x14ac:dyDescent="0.25">
      <c r="A5">
        <v>4</v>
      </c>
      <c r="B5" t="s">
        <v>147</v>
      </c>
      <c r="C5" t="s">
        <v>30</v>
      </c>
      <c r="D5" t="s">
        <v>29</v>
      </c>
      <c r="E5">
        <v>1</v>
      </c>
      <c r="F5">
        <v>71</v>
      </c>
      <c r="G5">
        <v>1</v>
      </c>
    </row>
    <row r="6" spans="1:7" x14ac:dyDescent="0.25">
      <c r="A6">
        <v>5</v>
      </c>
      <c r="B6" t="s">
        <v>148</v>
      </c>
      <c r="C6" t="s">
        <v>30</v>
      </c>
      <c r="D6" t="s">
        <v>29</v>
      </c>
      <c r="E6">
        <v>1</v>
      </c>
      <c r="F6">
        <v>21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145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3479</v>
      </c>
      <c r="G8">
        <v>1</v>
      </c>
    </row>
    <row r="9" spans="1:7" x14ac:dyDescent="0.25">
      <c r="A9">
        <v>2</v>
      </c>
      <c r="B9" t="s">
        <v>140</v>
      </c>
      <c r="C9" t="s">
        <v>30</v>
      </c>
      <c r="D9" t="s">
        <v>9</v>
      </c>
      <c r="E9">
        <v>2</v>
      </c>
      <c r="F9">
        <v>599</v>
      </c>
      <c r="G9">
        <v>1</v>
      </c>
    </row>
    <row r="10" spans="1:7" x14ac:dyDescent="0.25">
      <c r="A10">
        <v>3</v>
      </c>
      <c r="B10" t="s">
        <v>123</v>
      </c>
      <c r="C10" t="s">
        <v>30</v>
      </c>
      <c r="D10" t="s">
        <v>9</v>
      </c>
      <c r="E10">
        <v>2</v>
      </c>
      <c r="F10">
        <v>285</v>
      </c>
      <c r="G10">
        <v>1</v>
      </c>
    </row>
    <row r="11" spans="1:7" x14ac:dyDescent="0.25">
      <c r="A11">
        <v>4</v>
      </c>
      <c r="B11" t="s">
        <v>147</v>
      </c>
      <c r="C11" t="s">
        <v>30</v>
      </c>
      <c r="D11" t="s">
        <v>9</v>
      </c>
      <c r="E11">
        <v>2</v>
      </c>
      <c r="F11">
        <v>154</v>
      </c>
      <c r="G11">
        <v>1</v>
      </c>
    </row>
    <row r="12" spans="1:7" x14ac:dyDescent="0.25">
      <c r="A12">
        <v>5</v>
      </c>
      <c r="B12" t="s">
        <v>148</v>
      </c>
      <c r="C12" t="s">
        <v>30</v>
      </c>
      <c r="D12" t="s">
        <v>9</v>
      </c>
      <c r="E12">
        <v>2</v>
      </c>
      <c r="F12">
        <v>56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192</v>
      </c>
      <c r="G13">
        <v>1</v>
      </c>
    </row>
    <row r="14" spans="1:7" x14ac:dyDescent="0.25">
      <c r="A14">
        <v>1</v>
      </c>
      <c r="B14" t="s">
        <v>124</v>
      </c>
      <c r="C14" t="s">
        <v>31</v>
      </c>
      <c r="D14" t="s">
        <v>29</v>
      </c>
      <c r="E14">
        <v>1</v>
      </c>
      <c r="F14">
        <v>134</v>
      </c>
      <c r="G14">
        <v>2</v>
      </c>
    </row>
    <row r="15" spans="1:7" x14ac:dyDescent="0.25">
      <c r="A15">
        <v>2</v>
      </c>
      <c r="B15" t="s">
        <v>140</v>
      </c>
      <c r="C15" t="s">
        <v>31</v>
      </c>
      <c r="D15" t="s">
        <v>29</v>
      </c>
      <c r="E15">
        <v>1</v>
      </c>
      <c r="F15">
        <v>1</v>
      </c>
      <c r="G15">
        <v>2</v>
      </c>
    </row>
    <row r="16" spans="1:7" x14ac:dyDescent="0.25">
      <c r="A16">
        <v>3</v>
      </c>
      <c r="B16" t="s">
        <v>123</v>
      </c>
      <c r="C16" t="s">
        <v>31</v>
      </c>
      <c r="D16" t="s">
        <v>29</v>
      </c>
      <c r="E16">
        <v>1</v>
      </c>
      <c r="F16">
        <v>146</v>
      </c>
      <c r="G16">
        <v>2</v>
      </c>
    </row>
    <row r="17" spans="1:7" x14ac:dyDescent="0.25">
      <c r="A17">
        <v>4</v>
      </c>
      <c r="B17" t="s">
        <v>147</v>
      </c>
      <c r="C17" t="s">
        <v>31</v>
      </c>
      <c r="D17" t="s">
        <v>29</v>
      </c>
      <c r="E17">
        <v>1</v>
      </c>
      <c r="F17">
        <v>6</v>
      </c>
      <c r="G17">
        <v>2</v>
      </c>
    </row>
    <row r="18" spans="1:7" x14ac:dyDescent="0.25">
      <c r="A18">
        <v>5</v>
      </c>
      <c r="B18" t="s">
        <v>148</v>
      </c>
      <c r="C18" t="s">
        <v>31</v>
      </c>
      <c r="D18" t="s">
        <v>29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103</v>
      </c>
      <c r="C19" t="s">
        <v>31</v>
      </c>
      <c r="D19" t="s">
        <v>29</v>
      </c>
      <c r="E19">
        <v>1</v>
      </c>
      <c r="F19">
        <v>35</v>
      </c>
      <c r="G19">
        <v>2</v>
      </c>
    </row>
    <row r="20" spans="1:7" x14ac:dyDescent="0.25">
      <c r="A20">
        <v>1</v>
      </c>
      <c r="B20" t="s">
        <v>124</v>
      </c>
      <c r="C20" t="s">
        <v>31</v>
      </c>
      <c r="D20" t="s">
        <v>9</v>
      </c>
      <c r="E20">
        <v>2</v>
      </c>
      <c r="F20">
        <v>279</v>
      </c>
      <c r="G20">
        <v>2</v>
      </c>
    </row>
    <row r="21" spans="1:7" x14ac:dyDescent="0.25">
      <c r="A21">
        <v>2</v>
      </c>
      <c r="B21" t="s">
        <v>140</v>
      </c>
      <c r="C21" t="s">
        <v>31</v>
      </c>
      <c r="D21" t="s">
        <v>9</v>
      </c>
      <c r="E21">
        <v>2</v>
      </c>
      <c r="F21">
        <v>1</v>
      </c>
      <c r="G21">
        <v>2</v>
      </c>
    </row>
    <row r="22" spans="1:7" x14ac:dyDescent="0.25">
      <c r="A22">
        <v>3</v>
      </c>
      <c r="B22" t="s">
        <v>123</v>
      </c>
      <c r="C22" t="s">
        <v>31</v>
      </c>
      <c r="D22" t="s">
        <v>9</v>
      </c>
      <c r="E22">
        <v>2</v>
      </c>
      <c r="F22">
        <v>282</v>
      </c>
      <c r="G22">
        <v>2</v>
      </c>
    </row>
    <row r="23" spans="1:7" x14ac:dyDescent="0.25">
      <c r="A23">
        <v>4</v>
      </c>
      <c r="B23" t="s">
        <v>147</v>
      </c>
      <c r="C23" t="s">
        <v>31</v>
      </c>
      <c r="D23" t="s">
        <v>9</v>
      </c>
      <c r="E23">
        <v>2</v>
      </c>
      <c r="F23">
        <v>6</v>
      </c>
      <c r="G23">
        <v>2</v>
      </c>
    </row>
    <row r="24" spans="1:7" x14ac:dyDescent="0.25">
      <c r="A24">
        <v>5</v>
      </c>
      <c r="B24" t="s">
        <v>148</v>
      </c>
      <c r="C24" t="s">
        <v>31</v>
      </c>
      <c r="D24" t="s">
        <v>9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103</v>
      </c>
      <c r="C25" t="s">
        <v>31</v>
      </c>
      <c r="D25" t="s">
        <v>9</v>
      </c>
      <c r="E25">
        <v>2</v>
      </c>
      <c r="F25">
        <v>57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5</v>
      </c>
      <c r="G26">
        <v>3</v>
      </c>
    </row>
    <row r="27" spans="1:7" x14ac:dyDescent="0.25">
      <c r="A27">
        <v>2</v>
      </c>
      <c r="B27" t="s">
        <v>140</v>
      </c>
      <c r="C27" t="s">
        <v>104</v>
      </c>
      <c r="D27" t="s">
        <v>29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123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147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148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5</v>
      </c>
      <c r="G32">
        <v>3</v>
      </c>
    </row>
    <row r="33" spans="1:7" x14ac:dyDescent="0.25">
      <c r="A33">
        <v>2</v>
      </c>
      <c r="B33" t="s">
        <v>140</v>
      </c>
      <c r="C33" t="s">
        <v>104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123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147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148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1847</v>
      </c>
      <c r="D2">
        <v>1668</v>
      </c>
      <c r="E2">
        <v>258</v>
      </c>
    </row>
    <row r="3" spans="1:5" x14ac:dyDescent="0.25">
      <c r="A3">
        <v>2</v>
      </c>
      <c r="B3" t="s">
        <v>126</v>
      </c>
      <c r="C3">
        <v>315</v>
      </c>
      <c r="D3">
        <v>277</v>
      </c>
      <c r="E3">
        <v>16</v>
      </c>
    </row>
    <row r="4" spans="1:5" x14ac:dyDescent="0.25">
      <c r="A4">
        <v>3</v>
      </c>
      <c r="B4" t="s">
        <v>127</v>
      </c>
      <c r="C4">
        <v>272</v>
      </c>
      <c r="D4">
        <v>239</v>
      </c>
      <c r="E4">
        <v>70</v>
      </c>
    </row>
    <row r="5" spans="1:5" x14ac:dyDescent="0.25">
      <c r="A5" s="2">
        <v>4</v>
      </c>
      <c r="B5" s="2" t="s">
        <v>149</v>
      </c>
      <c r="C5" s="2">
        <v>182</v>
      </c>
      <c r="D5" s="2">
        <v>176</v>
      </c>
      <c r="E5" s="2">
        <v>15</v>
      </c>
    </row>
    <row r="6" spans="1:5" x14ac:dyDescent="0.25">
      <c r="A6" s="2">
        <v>5</v>
      </c>
      <c r="B6" s="2" t="s">
        <v>142</v>
      </c>
      <c r="C6" s="2">
        <v>160</v>
      </c>
      <c r="D6" s="2">
        <v>134</v>
      </c>
      <c r="E6" s="2">
        <v>20</v>
      </c>
    </row>
    <row r="7" spans="1:5" x14ac:dyDescent="0.25">
      <c r="A7" s="2">
        <v>6</v>
      </c>
      <c r="B7" s="2" t="s">
        <v>103</v>
      </c>
      <c r="C7" s="2">
        <v>300</v>
      </c>
      <c r="D7" s="2">
        <v>293</v>
      </c>
      <c r="E7" s="2">
        <v>53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33</v>
      </c>
      <c r="D2" s="2">
        <v>18</v>
      </c>
      <c r="E2" s="2">
        <v>4</v>
      </c>
    </row>
    <row r="3" spans="1:5" x14ac:dyDescent="0.25">
      <c r="A3" s="2">
        <v>2</v>
      </c>
      <c r="B3" s="2" t="s">
        <v>127</v>
      </c>
      <c r="C3" s="2">
        <v>11</v>
      </c>
      <c r="D3" s="2">
        <v>5</v>
      </c>
      <c r="E3" s="2">
        <v>0</v>
      </c>
    </row>
    <row r="4" spans="1:5" x14ac:dyDescent="0.25">
      <c r="A4" s="2">
        <v>3</v>
      </c>
      <c r="B4" s="2" t="s">
        <v>143</v>
      </c>
      <c r="C4" s="2">
        <v>8</v>
      </c>
      <c r="D4" s="2">
        <v>2</v>
      </c>
      <c r="E4" s="2">
        <v>0</v>
      </c>
    </row>
    <row r="5" spans="1:5" x14ac:dyDescent="0.25">
      <c r="A5" s="2">
        <v>4</v>
      </c>
      <c r="B5" s="2" t="s">
        <v>126</v>
      </c>
      <c r="C5" s="2">
        <v>6</v>
      </c>
      <c r="D5" s="2">
        <v>0</v>
      </c>
      <c r="E5" s="2">
        <v>0</v>
      </c>
    </row>
    <row r="6" spans="1:5" x14ac:dyDescent="0.25">
      <c r="A6" s="2">
        <v>5</v>
      </c>
      <c r="B6" s="2" t="s">
        <v>149</v>
      </c>
      <c r="C6" s="2">
        <v>3</v>
      </c>
      <c r="D6" s="2">
        <v>0</v>
      </c>
      <c r="E6" s="2">
        <v>0</v>
      </c>
    </row>
    <row r="7" spans="1:5" x14ac:dyDescent="0.25">
      <c r="A7" s="2">
        <v>6</v>
      </c>
      <c r="B7" s="2" t="s">
        <v>103</v>
      </c>
      <c r="C7" s="2">
        <v>19</v>
      </c>
      <c r="D7" s="2">
        <v>10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144</v>
      </c>
      <c r="B2" s="1" t="s">
        <v>145</v>
      </c>
      <c r="C2" s="1" t="s">
        <v>146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4613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8</v>
      </c>
      <c r="B5" t="s">
        <v>89</v>
      </c>
      <c r="C5" t="s">
        <v>90</v>
      </c>
      <c r="D5">
        <v>4</v>
      </c>
    </row>
    <row r="6" spans="1:4" x14ac:dyDescent="0.25">
      <c r="A6">
        <v>2494</v>
      </c>
      <c r="B6" t="s">
        <v>49</v>
      </c>
      <c r="C6" t="s">
        <v>63</v>
      </c>
      <c r="D6">
        <v>1</v>
      </c>
    </row>
    <row r="7" spans="1:4" x14ac:dyDescent="0.25">
      <c r="A7">
        <v>7</v>
      </c>
      <c r="B7" t="s">
        <v>49</v>
      </c>
      <c r="C7" t="s">
        <v>91</v>
      </c>
      <c r="D7">
        <v>2</v>
      </c>
    </row>
    <row r="8" spans="1:4" x14ac:dyDescent="0.25">
      <c r="A8">
        <v>0</v>
      </c>
      <c r="B8" t="s">
        <v>49</v>
      </c>
      <c r="C8" t="s">
        <v>62</v>
      </c>
      <c r="D8">
        <v>3</v>
      </c>
    </row>
    <row r="9" spans="1:4" x14ac:dyDescent="0.25">
      <c r="A9">
        <v>22</v>
      </c>
      <c r="B9" t="s">
        <v>49</v>
      </c>
      <c r="C9" t="s">
        <v>90</v>
      </c>
      <c r="D9">
        <v>4</v>
      </c>
    </row>
    <row r="10" spans="1:4" x14ac:dyDescent="0.25">
      <c r="A10">
        <v>961</v>
      </c>
      <c r="B10" t="s">
        <v>50</v>
      </c>
      <c r="C10" t="s">
        <v>63</v>
      </c>
      <c r="D10">
        <v>1</v>
      </c>
    </row>
    <row r="11" spans="1:4" x14ac:dyDescent="0.25">
      <c r="A11">
        <v>2</v>
      </c>
      <c r="B11" t="s">
        <v>50</v>
      </c>
      <c r="C11" t="s">
        <v>91</v>
      </c>
      <c r="D11">
        <v>2</v>
      </c>
    </row>
    <row r="12" spans="1:4" x14ac:dyDescent="0.25">
      <c r="A12">
        <v>0</v>
      </c>
      <c r="B12" t="s">
        <v>50</v>
      </c>
      <c r="C12" t="s">
        <v>62</v>
      </c>
      <c r="D12">
        <v>3</v>
      </c>
    </row>
    <row r="13" spans="1:4" x14ac:dyDescent="0.25">
      <c r="A13">
        <v>18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2016-06-16T13:41:36Z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