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684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19" sheetId="10758" r:id="rId15"/>
    <sheet name="Ceny_tygodniowe_UE" sheetId="10608" r:id="rId16"/>
    <sheet name="CENY_LUTY_2019" sheetId="10754" r:id="rId17"/>
    <sheet name="Handel_I_2019" sheetId="10756" r:id="rId18"/>
    <sheet name="Handel zagr. wg krajów 1_19" sheetId="10757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55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6">#REF!</definedName>
    <definedName name="_A" localSheetId="14">#REF!</definedName>
    <definedName name="_A" localSheetId="27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8" hidden="1">Ceny_TYG_żywiec!$H$5:$M$5</definedName>
    <definedName name="_xlnm._FilterDatabase" localSheetId="17" hidden="1">Handel_I_2019!#REF!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23">#REF!</definedName>
    <definedName name="recap" localSheetId="28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58" l="1"/>
  <c r="D81" i="10758"/>
  <c r="E80" i="10758"/>
  <c r="D80" i="10758"/>
  <c r="E79" i="10758"/>
  <c r="D79" i="10758"/>
  <c r="E78" i="10758"/>
  <c r="D78" i="10758"/>
  <c r="E77" i="10758"/>
  <c r="D77" i="10758"/>
  <c r="E76" i="10758"/>
  <c r="D76" i="10758"/>
  <c r="E75" i="10758"/>
  <c r="D75" i="10758"/>
  <c r="E74" i="10758"/>
  <c r="D74" i="10758"/>
  <c r="E73" i="10758"/>
  <c r="D73" i="10758"/>
  <c r="E72" i="10758"/>
  <c r="D72" i="10758"/>
  <c r="E71" i="10758"/>
  <c r="D71" i="10758"/>
  <c r="E70" i="10758"/>
  <c r="D70" i="10758"/>
  <c r="E69" i="10758"/>
  <c r="D69" i="10758"/>
  <c r="E68" i="10758"/>
  <c r="D68" i="10758"/>
  <c r="E67" i="10758"/>
  <c r="D67" i="10758"/>
  <c r="E66" i="10758"/>
  <c r="D66" i="10758"/>
  <c r="E65" i="10758"/>
  <c r="D65" i="10758"/>
  <c r="E64" i="10758"/>
  <c r="D64" i="10758"/>
  <c r="E63" i="10758"/>
  <c r="D63" i="10758"/>
  <c r="E62" i="10758"/>
  <c r="D62" i="10758"/>
  <c r="E61" i="10758"/>
  <c r="D61" i="10758"/>
  <c r="E60" i="10758"/>
  <c r="D60" i="10758"/>
  <c r="E59" i="10758"/>
  <c r="D59" i="10758"/>
  <c r="E58" i="10758"/>
  <c r="D58" i="10758"/>
  <c r="E57" i="10758"/>
  <c r="D57" i="10758"/>
  <c r="E56" i="10758"/>
  <c r="D56" i="10758"/>
  <c r="E55" i="10758"/>
  <c r="D55" i="10758"/>
  <c r="E54" i="10758"/>
  <c r="D54" i="10758"/>
  <c r="E53" i="10758"/>
  <c r="D53" i="10758"/>
  <c r="D44" i="10756" l="1"/>
  <c r="C44" i="10756"/>
  <c r="D31" i="10756"/>
  <c r="C31" i="10756"/>
  <c r="D22" i="10756"/>
  <c r="C22" i="10756"/>
  <c r="D19" i="10756" l="1"/>
  <c r="C18" i="10756"/>
  <c r="D18" i="10756"/>
  <c r="C19" i="10756"/>
  <c r="N7" i="10754" l="1"/>
  <c r="N8" i="10754"/>
  <c r="N9" i="10754"/>
  <c r="N10" i="10754"/>
  <c r="N11" i="1075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<sst xmlns="http://schemas.openxmlformats.org/spreadsheetml/2006/main" count="3886" uniqueCount="614">
  <si>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</si>
  <si>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</si>
  <si>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</si>
  <si>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</si>
  <si>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</si>
  <si>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</si>
  <si>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</si>
  <si>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</si>
  <si>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</si>
  <si>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</si>
  <si>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</si>
  <si>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</si>
  <si>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</si>
  <si>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</si>
  <si>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</si>
  <si>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</si>
  <si>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</si>
  <si>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</si>
  <si>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</si>
  <si>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</si>
  <si>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</si>
  <si>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</si>
  <si>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</si>
  <si>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</si>
  <si>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</si>
  <si>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</si>
  <si>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</si>
  <si>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</si>
  <si>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</si>
  <si>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</si>
  <si>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</si>
  <si>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</si>
  <si>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</si>
  <si>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</si>
  <si>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</si>
  <si>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</si>
  <si>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</si>
  <si>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</si>
  <si>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</si>
  <si>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</si>
  <si>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</si>
  <si>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</si>
  <si>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</si>
  <si>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</si>
  <si>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</si>
  <si>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</si>
  <si>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</si>
  <si>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</si>
  <si>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</si>
  <si>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</si>
  <si>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</si>
  <si>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</si>
  <si>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</si>
  <si>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</si>
  <si>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</si>
  <si>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</si>
  <si>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</si>
  <si>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</si>
  <si>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</si>
  <si>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</si>
  <si>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</si>
  <si>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</si>
  <si>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</si>
  <si>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</si>
  <si>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</si>
  <si>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</si>
  <si>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</si>
  <si>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</si>
  <si>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</si>
  <si>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</si>
  <si>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</si>
  <si>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</si>
  <si>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</si>
  <si>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</si>
  <si>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</si>
  <si>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</si>
  <si>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</si>
  <si>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</si>
  <si>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</si>
  <si>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</si>
  <si>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</si>
  <si>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</si>
  <si>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</si>
  <si>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</si>
  <si>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</si>
  <si>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</si>
  <si>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</si>
  <si>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</si>
  <si>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</si>
  <si>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</si>
  <si>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</si>
  <si>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</si>
  <si>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</si>
  <si>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</si>
  <si>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</si>
  <si>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</si>
  <si>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</si>
  <si>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</si>
  <si>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</si>
  <si>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</si>
  <si>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</si>
  <si>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</si>
  <si>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</si>
  <si>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</si>
  <si>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</si>
  <si>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</si>
  <si>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</si>
  <si>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</si>
  <si>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</si>
  <si>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</si>
  <si>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</si>
  <si>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</si>
  <si>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</si>
  <si>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</si>
  <si>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</si>
  <si>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</si>
  <si>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</si>
  <si>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</si>
  <si>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</si>
  <si>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</si>
  <si>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</si>
  <si>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</si>
  <si>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</si>
  <si>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</si>
  <si>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</si>
  <si>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</si>
  <si>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</si>
  <si>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</si>
  <si>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</si>
  <si>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</si>
  <si>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</si>
  <si>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</si>
  <si>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</si>
  <si>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</si>
  <si>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</si>
  <si>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</si>
  <si>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</si>
  <si>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</si>
  <si>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</si>
  <si>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</si>
  <si>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</si>
  <si>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</si>
  <si>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</si>
  <si>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</si>
  <si>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</si>
  <si>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</si>
  <si>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</si>
  <si>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</si>
  <si>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</si>
  <si>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</si>
  <si>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</si>
  <si>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</si>
  <si>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</si>
  <si>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</si>
  <si>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</si>
  <si>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</si>
  <si>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</si>
  <si>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</si>
  <si>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</si>
  <si>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</si>
  <si>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</si>
  <si>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</si>
  <si>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</si>
  <si>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</si>
  <si>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</si>
  <si>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</si>
  <si>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</si>
  <si>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</si>
  <si>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</si>
  <si>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</si>
  <si>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</si>
  <si>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</si>
  <si>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</si>
  <si>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</si>
  <si>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</si>
  <si>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</si>
  <si>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</si>
  <si>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</si>
  <si>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</si>
  <si>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</si>
  <si>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</si>
  <si>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</si>
  <si>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</si>
  <si>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</si>
  <si>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</si>
  <si>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</si>
  <si>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</si>
  <si>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</si>
  <si>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</si>
  <si>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</si>
  <si>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</si>
  <si>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</si>
  <si>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</si>
  <si>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</si>
  <si>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</si>
  <si>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</si>
  <si>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</si>
  <si>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</si>
  <si>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</si>
  <si>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</si>
  <si>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</si>
  <si>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</si>
  <si>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</si>
  <si>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</si>
  <si>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</si>
  <si>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</si>
  <si>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</si>
  <si>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</si>
  <si>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</si>
  <si>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</si>
  <si>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</si>
  <si>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</si>
  <si>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</si>
  <si>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</si>
  <si>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</si>
  <si>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</si>
  <si>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</si>
  <si>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</si>
  <si>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</si>
  <si>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</si>
  <si>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</si>
  <si>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</si>
  <si>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</si>
  <si>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</si>
  <si>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</si>
  <si>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</si>
  <si>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</si>
  <si>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</si>
  <si>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</si>
  <si>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</si>
  <si>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</si>
  <si>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</si>
  <si>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</si>
  <si>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</si>
  <si>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</si>
  <si>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</si>
  <si>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</si>
  <si>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</si>
  <si>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</si>
  <si>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</si>
  <si>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</si>
  <si>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</si>
  <si>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</si>
  <si>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</si>
  <si>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</si>
  <si>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</si>
  <si>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</si>
  <si>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</si>
  <si>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</si>
  <si>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</si>
  <si>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</si>
  <si>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</si>
  <si>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</si>
  <si>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</si>
  <si>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</si>
  <si>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</si>
  <si>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</si>
  <si>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</si>
  <si>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</si>
  <si>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</si>
  <si>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</si>
  <si>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</si>
  <si>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</si>
  <si>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</si>
  <si>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</si>
  <si>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</si>
  <si>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</si>
  <si>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</si>
  <si>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</si>
  <si>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</si>
  <si>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</si>
  <si>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</si>
  <si>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</si>
  <si>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</si>
  <si>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</si>
  <si>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</si>
  <si>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</si>
  <si>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</si>
  <si>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</si>
  <si>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</si>
  <si>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</si>
  <si>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</si>
  <si>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</si>
  <si>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</si>
  <si>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</si>
  <si>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</si>
  <si>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</si>
  <si>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</si>
  <si>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</si>
  <si>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</si>
  <si>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</si>
  <si>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</si>
  <si>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</si>
  <si>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</si>
  <si>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</si>
  <si>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</si>
  <si>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</si>
  <si>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</si>
  <si>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</si>
  <si>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</si>
  <si>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</si>
  <si>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</si>
  <si>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</si>
  <si>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</si>
  <si>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</si>
  <si>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</si>
  <si>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</si>
  <si>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</si>
  <si>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</si>
  <si>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</si>
  <si>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</si>
  <si>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</si>
  <si>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</si>
  <si>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</si>
  <si>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</si>
  <si>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</si>
  <si>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</si>
  <si>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</si>
  <si>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</si>
  <si>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</si>
  <si>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</si>
  <si>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</si>
  <si>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</si>
  <si>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</si>
  <si>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</si>
  <si>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</si>
  <si>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</si>
  <si>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</si>
  <si>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</si>
  <si>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</si>
  <si>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</si>
  <si>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</si>
  <si>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</si>
  <si>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</si>
  <si>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</si>
  <si>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</si>
  <si>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</si>
  <si>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</si>
  <si>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</si>
  <si>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</si>
  <si>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</si>
  <si>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</si>
  <si>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</si>
  <si>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</si>
  <si>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</si>
  <si>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</si>
  <si>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</si>
  <si>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</si>
  <si>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</si>
  <si>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</si>
  <si>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</si>
  <si>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</si>
  <si>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</si>
  <si>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</si>
  <si>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</si>
  <si>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</si>
  <si>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</si>
  <si>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</si>
  <si>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</si>
  <si>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</si>
  <si>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</si>
  <si>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</si>
  <si>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</si>
  <si>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</si>
  <si>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</si>
  <si>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</si>
  <si>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</si>
  <si>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</si>
  <si>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</si>
  <si>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</si>
  <si>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</si>
  <si>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</si>
  <si>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</si>
  <si>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</si>
  <si>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</si>
  <si>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</si>
  <si>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</si>
  <si>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</si>
  <si>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</si>
  <si>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</si>
  <si>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</si>
  <si>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</si>
  <si>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</si>
  <si>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</si>
  <si>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</si>
  <si>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</si>
  <si>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</si>
  <si>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</si>
  <si>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</si>
  <si>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</si>
  <si>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</si>
  <si>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</si>
  <si>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</si>
  <si>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</si>
  <si>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</si>
  <si>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</si>
  <si>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</si>
  <si>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</si>
  <si>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</si>
  <si>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</si>
  <si>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</si>
  <si>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</si>
  <si>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</si>
  <si>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</si>
  <si>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</si>
  <si>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</si>
  <si>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</si>
  <si>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</si>
  <si>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</si>
  <si>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</si>
  <si>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</si>
  <si>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</si>
  <si>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</si>
  <si>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</si>
  <si>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</si>
  <si>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</si>
  <si>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</si>
  <si>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</si>
  <si>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</si>
  <si>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</si>
  <si>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</si>
  <si>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</si>
  <si>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</si>
  <si>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</si>
  <si>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</si>
  <si>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</si>
  <si>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</si>
  <si>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</si>
  <si>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</si>
  <si>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</si>
  <si>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</si>
  <si>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</si>
  <si>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</si>
  <si>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</si>
  <si>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</si>
  <si>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</si>
  <si>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</si>
  <si>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</si>
  <si>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</si>
  <si>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</si>
  <si>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</si>
  <si>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</si>
  <si>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</si>
  <si>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</si>
  <si>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</si>
  <si>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</si>
  <si>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</si>
  <si>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</si>
  <si>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</si>
  <si>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</si>
  <si>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</si>
  <si>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</si>
  <si>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</si>
  <si>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</si>
  <si>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</si>
  <si>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</si>
  <si>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</si>
  <si>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</si>
  <si>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</si>
  <si>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</si>
  <si>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</si>
  <si>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</si>
  <si>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</si>
  <si>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</si>
  <si>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</si>
  <si>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</si>
  <si>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</si>
  <si>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</si>
  <si>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</si>
  <si>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</si>
  <si>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</si>
  <si>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</si>
  <si>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</si>
  <si>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</si>
  <si>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</si>
  <si>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</si>
  <si>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</si>
  <si>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</si>
  <si>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</si>
  <si>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</si>
  <si>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</si>
  <si>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</si>
  <si>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</si>
  <si>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</si>
  <si>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</si>
  <si>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</si>
  <si>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</si>
  <si>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</si>
  <si>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</si>
  <si>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</si>
  <si>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</si>
  <si>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</si>
  <si>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</si>
  <si>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</si>
  <si>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</si>
  <si>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</si>
  <si>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</si>
  <si>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</si>
  <si>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</si>
  <si>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</si>
  <si>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</si>
  <si>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</si>
  <si>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</si>
  <si>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</si>
  <si>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</si>
  <si>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</si>
  <si>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</si>
  <si>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</si>
  <si>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</si>
  <si>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</si>
  <si>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</si>
  <si>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</si>
  <si>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</si>
  <si>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</si>
  <si>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</si>
  <si>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</si>
  <si>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</si>
  <si>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</si>
  <si>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</si>
  <si>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</si>
  <si>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</si>
  <si>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</si>
  <si>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</si>
  <si>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</si>
  <si>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</si>
  <si>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</si>
  <si>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</si>
  <si>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</si>
  <si>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</si>
  <si>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</si>
  <si>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</si>
  <si>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</si>
  <si>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</si>
  <si>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</si>
  <si>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</si>
  <si>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</si>
  <si>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</si>
  <si>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</si>
  <si>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</si>
  <si>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</si>
  <si>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</si>
  <si>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</si>
  <si>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</si>
  <si>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</si>
  <si>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</si>
  <si>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</si>
  <si>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</si>
  <si>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</si>
  <si>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</si>
  <si>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</si>
  <si>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</si>
  <si>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</si>
  <si>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</si>
  <si>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</si>
  <si>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I 2019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</si>
  <si>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</si>
  <si>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</si>
  <si>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</si>
  <si>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</si>
  <si>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</si>
  <si>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</si>
  <si>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</si>
  <si>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</si>
  <si>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</si>
  <si>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</si>
  <si>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</si>
  <si>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</si>
  <si>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</si>
  <si>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</si>
  <si>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</si>
  <si>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</si>
  <si>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</si>
  <si>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</si>
  <si>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</si>
  <si>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</si>
  <si>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</si>
  <si>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</si>
  <si>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</si>
  <si>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31.01.2019-03.02.2019</t>
  </si>
  <si>
    <t>04.02.2019-03.03.2019</t>
  </si>
  <si>
    <t xml:space="preserve">Miesięczna zmiana  ceny </t>
  </si>
  <si>
    <t>SKUP  - LUTY 2019 - ZMIANY MIESIĘCZNE</t>
  </si>
  <si>
    <t>2019-02-04 - 2019-03-03</t>
  </si>
  <si>
    <t>Nowy Targ</t>
  </si>
  <si>
    <r>
      <t>Handel zagraniczny towarami z rynku wieprzowiny w okresie I 2019.  (dane wstępne)</t>
    </r>
    <r>
      <rPr>
        <b/>
        <u/>
        <sz val="12"/>
        <rFont val="Arial CE"/>
        <charset val="238"/>
      </rPr>
      <t/>
    </r>
  </si>
  <si>
    <t>I 2019 Rok</t>
  </si>
  <si>
    <t>I 2018 Rok</t>
  </si>
  <si>
    <t>Handel zagraniczny towarami z rynku wieprzowiny w okresie I 2019.  (dane wstępne)</t>
  </si>
  <si>
    <t>IMPORT MIĘSA WIEPRZOWEGO DO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</si>
  <si>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</si>
  <si>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</si>
  <si>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t>I 2018 r.</t>
  </si>
  <si>
    <t>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</si>
  <si>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</si>
  <si>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</si>
  <si>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t>I 2019 r.</t>
  </si>
  <si>
    <t>Wartość                  [tys. EUR]</t>
  </si>
  <si>
    <t>17.03.2019</t>
  </si>
  <si>
    <t>NR 12/2019</t>
  </si>
  <si>
    <t xml:space="preserve"> 18.03.2019 - 24.03.2019 r. </t>
  </si>
  <si>
    <t>28 marca 2019r.</t>
  </si>
  <si>
    <t>Łącko</t>
  </si>
  <si>
    <t>24.03.2019</t>
  </si>
  <si>
    <t>25.03.2018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</si>
  <si>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- 281 521 sztuki</t>
    </r>
  </si>
  <si>
    <t xml:space="preserve">LUTY </t>
  </si>
  <si>
    <t>2019-03-24</t>
  </si>
  <si>
    <t>2019-03-17</t>
  </si>
  <si>
    <t>2018-03-25</t>
  </si>
  <si>
    <t xml:space="preserve"> 2019-03-24</t>
  </si>
  <si>
    <t xml:space="preserve"> 2019-03-17</t>
  </si>
  <si>
    <t>CENY SPRZEDAŻY - PÓŁTUSZE WIEPRZOWE</t>
  </si>
  <si>
    <t>Roczna zmiana ceny</t>
  </si>
  <si>
    <t xml:space="preserve"> 2018-03-25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</si>
</sst>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9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  <xf numFmtId="0" fontId="261" fillId="0" borderId="0"/>
  </cellStyleXfs>
  <cellXfs count="1806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183" fontId="246" fillId="79" borderId="38" xfId="135" applyNumberFormat="1" applyFont="1" applyFill="1" applyBorder="1" applyAlignment="1" applyProtection="1">
      <alignment horizontal="center" vertical="center" wrapText="1"/>
      <protection locked="0"/>
    </xf>
    <xf numFmtId="0" fontId="38" fillId="0" borderId="83" xfId="307" applyFont="1" applyBorder="1" applyProtection="1">
      <protection locked="0"/>
    </xf>
    <xf numFmtId="4" fontId="248" fillId="58" borderId="50" xfId="135" applyNumberFormat="1" applyFont="1" applyFill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4" fontId="248" fillId="58" borderId="22" xfId="135" applyNumberFormat="1" applyFont="1" applyFill="1" applyBorder="1" applyProtection="1">
      <protection locked="0"/>
    </xf>
    <xf numFmtId="184" fontId="246" fillId="81" borderId="24" xfId="168" applyNumberFormat="1" applyFont="1" applyFill="1" applyBorder="1" applyAlignment="1">
      <alignment horizontal="right" vertical="center"/>
    </xf>
    <xf numFmtId="4" fontId="248" fillId="82" borderId="22" xfId="135" applyNumberFormat="1" applyFont="1" applyFill="1" applyBorder="1" applyProtection="1">
      <protection locked="0"/>
    </xf>
    <xf numFmtId="184" fontId="246" fillId="83" borderId="24" xfId="168" applyNumberFormat="1" applyFont="1" applyFill="1" applyBorder="1" applyAlignment="1">
      <alignment horizontal="right" vertical="center"/>
    </xf>
    <xf numFmtId="4" fontId="249" fillId="58" borderId="22" xfId="135" applyNumberFormat="1" applyFont="1" applyFill="1" applyBorder="1" applyProtection="1">
      <protection locked="0"/>
    </xf>
    <xf numFmtId="4" fontId="249" fillId="82" borderId="22" xfId="135" applyNumberFormat="1" applyFont="1" applyFill="1" applyBorder="1" applyProtection="1">
      <protection locked="0"/>
    </xf>
    <xf numFmtId="4" fontId="248" fillId="58" borderId="0" xfId="135" applyNumberFormat="1" applyFont="1" applyFill="1" applyBorder="1" applyProtection="1">
      <protection locked="0"/>
    </xf>
    <xf numFmtId="0" fontId="248" fillId="58" borderId="63" xfId="135" applyFont="1" applyFill="1" applyBorder="1" applyProtection="1">
      <protection locked="0"/>
    </xf>
    <xf numFmtId="4" fontId="246" fillId="84" borderId="38" xfId="135" applyNumberFormat="1" applyFont="1" applyFill="1" applyBorder="1" applyProtection="1">
      <protection locked="0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165" fontId="41" fillId="0" borderId="0" xfId="203" applyNumberFormat="1" applyFont="1"/>
    <xf numFmtId="3" fontId="48" fillId="0" borderId="89" xfId="448" applyNumberFormat="1" applyFont="1" applyFill="1" applyBorder="1" applyAlignment="1" applyProtection="1">
      <alignment horizontal="right"/>
    </xf>
    <xf numFmtId="3" fontId="36" fillId="0" borderId="89" xfId="448" applyNumberFormat="1" applyFont="1" applyBorder="1" applyAlignment="1">
      <alignment horizontal="right"/>
    </xf>
    <xf numFmtId="3" fontId="48" fillId="0" borderId="89" xfId="448" applyNumberFormat="1" applyFont="1" applyBorder="1" applyAlignment="1">
      <alignment horizontal="right"/>
    </xf>
    <xf numFmtId="0" fontId="237" fillId="0" borderId="0" xfId="307" applyNumberFormat="1" applyFont="1"/>
    <xf numFmtId="1" fontId="237" fillId="0" borderId="0" xfId="307" applyNumberFormat="1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9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Grecja</c:v>
              </c:pt>
              <c:pt idx="1">
                <c:v>Finlandia</c:v>
              </c:pt>
              <c:pt idx="2">
                <c:v>Szwecja</c:v>
              </c:pt>
              <c:pt idx="3">
                <c:v>Cypr</c:v>
              </c:pt>
              <c:pt idx="4">
                <c:v>Wlk. Brytania</c:v>
              </c:pt>
              <c:pt idx="5">
                <c:v>Bułgaria</c:v>
              </c:pt>
              <c:pt idx="6">
                <c:v>Słowenia</c:v>
              </c:pt>
              <c:pt idx="7">
                <c:v>Estonia</c:v>
              </c:pt>
              <c:pt idx="8">
                <c:v>Niemcy</c:v>
              </c:pt>
              <c:pt idx="9">
                <c:v>Austria</c:v>
              </c:pt>
              <c:pt idx="10">
                <c:v>Portugalia</c:v>
              </c:pt>
              <c:pt idx="11">
                <c:v>Węgry</c:v>
              </c:pt>
              <c:pt idx="12">
                <c:v>Chorwacja</c:v>
              </c:pt>
              <c:pt idx="13">
                <c:v>Słowacja</c:v>
              </c:pt>
              <c:pt idx="14">
                <c:v>Czechy</c:v>
              </c:pt>
              <c:pt idx="15">
                <c:v>Irlandia</c:v>
              </c:pt>
              <c:pt idx="16">
                <c:v>Średnio w UE</c:v>
              </c:pt>
              <c:pt idx="17">
                <c:v>Łotwa</c:v>
              </c:pt>
              <c:pt idx="18">
                <c:v>Hiszpania</c:v>
              </c:pt>
              <c:pt idx="19">
                <c:v>Dania</c:v>
              </c:pt>
              <c:pt idx="20">
                <c:v>Francja</c:v>
              </c:pt>
              <c:pt idx="21">
                <c:v>Polska</c:v>
              </c:pt>
              <c:pt idx="22">
                <c:v>Litwa</c:v>
              </c:pt>
              <c:pt idx="23">
                <c:v>Holandia</c:v>
              </c:pt>
              <c:pt idx="24">
                <c:v>Rumunia</c:v>
              </c:pt>
              <c:pt idx="25">
                <c:v>Belgia</c:v>
              </c:pt>
            </c:strLit>
          </c:cat>
          <c:val>
            <c:numLit>
              <c:formatCode>0.00</c:formatCode>
              <c:ptCount val="26"/>
              <c:pt idx="0">
                <c:v>170.46040000000002</c:v>
              </c:pt>
              <c:pt idx="1">
                <c:v>165.1789</c:v>
              </c:pt>
              <c:pt idx="2">
                <c:v>164.0042</c:v>
              </c:pt>
              <c:pt idx="3">
                <c:v>162.84460000000001</c:v>
              </c:pt>
              <c:pt idx="4">
                <c:v>160.14530000000002</c:v>
              </c:pt>
              <c:pt idx="5">
                <c:v>158.54070000000002</c:v>
              </c:pt>
              <c:pt idx="6">
                <c:v>149.90430000000001</c:v>
              </c:pt>
              <c:pt idx="7">
                <c:v>145.9</c:v>
              </c:pt>
              <c:pt idx="8">
                <c:v>143.09540000000001</c:v>
              </c:pt>
              <c:pt idx="9">
                <c:v>142.20500000000001</c:v>
              </c:pt>
              <c:pt idx="10">
                <c:v>141.5</c:v>
              </c:pt>
              <c:pt idx="11">
                <c:v>141.40380000000002</c:v>
              </c:pt>
              <c:pt idx="12">
                <c:v>141.2448</c:v>
              </c:pt>
              <c:pt idx="13">
                <c:v>140.6789</c:v>
              </c:pt>
              <c:pt idx="14">
                <c:v>137.70770000000002</c:v>
              </c:pt>
              <c:pt idx="15">
                <c:v>137.31140000000002</c:v>
              </c:pt>
              <c:pt idx="16" formatCode="General">
                <c:v>135.60850000000002</c:v>
              </c:pt>
              <c:pt idx="17">
                <c:v>130.72880000000001</c:v>
              </c:pt>
              <c:pt idx="18">
                <c:v>130.56390000000002</c:v>
              </c:pt>
              <c:pt idx="19">
                <c:v>129.25890000000001</c:v>
              </c:pt>
              <c:pt idx="20">
                <c:v>129.1429</c:v>
              </c:pt>
              <c:pt idx="21">
                <c:v>127.4821</c:v>
              </c:pt>
              <c:pt idx="22">
                <c:v>124.7839</c:v>
              </c:pt>
              <c:pt idx="23">
                <c:v>123.51750000000001</c:v>
              </c:pt>
              <c:pt idx="24" formatCode="General">
                <c:v>109.9487</c:v>
              </c:pt>
              <c:pt idx="25">
                <c:v>105.8964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67200"/>
        <c:axId val="114971776"/>
      </c:barChart>
      <c:catAx>
        <c:axId val="1144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7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717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4672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2019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50611.985999999997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11904"/>
        <c:axId val="150950656"/>
      </c:barChart>
      <c:catAx>
        <c:axId val="1504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09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50656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0411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8.4640669916260472E-2"/>
          <c:w val="0.86966874957694806"/>
          <c:h val="0.77073417435723757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45139.976999999999</c:v>
              </c:pt>
              <c:pt idx="1">
                <c:v>40065.633999999998</c:v>
              </c:pt>
              <c:pt idx="2">
                <c:v>45041.296999999999</c:v>
              </c:pt>
              <c:pt idx="3">
                <c:v>40096.305999999997</c:v>
              </c:pt>
              <c:pt idx="4">
                <c:v>37529.875</c:v>
              </c:pt>
              <c:pt idx="5">
                <c:v>39097.783000000003</c:v>
              </c:pt>
              <c:pt idx="6">
                <c:v>39102.125999999997</c:v>
              </c:pt>
              <c:pt idx="7">
                <c:v>39486.97</c:v>
              </c:pt>
              <c:pt idx="8">
                <c:v>41467.063000000002</c:v>
              </c:pt>
              <c:pt idx="9">
                <c:v>49287.345999999998</c:v>
              </c:pt>
              <c:pt idx="10">
                <c:v>48421.161999999997</c:v>
              </c:pt>
              <c:pt idx="11">
                <c:v>40875.379000000001</c:v>
              </c:pt>
              <c:pt idx="12">
                <c:v>50611.985999999997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64225.667999999998</c:v>
              </c:pt>
              <c:pt idx="1">
                <c:v>61581.896000000001</c:v>
              </c:pt>
              <c:pt idx="2">
                <c:v>71556.607999999993</c:v>
              </c:pt>
              <c:pt idx="3">
                <c:v>58577.521999999997</c:v>
              </c:pt>
              <c:pt idx="4">
                <c:v>57677.273999999998</c:v>
              </c:pt>
              <c:pt idx="5">
                <c:v>59364.875</c:v>
              </c:pt>
              <c:pt idx="6">
                <c:v>61972.845000000001</c:v>
              </c:pt>
              <c:pt idx="7">
                <c:v>68312.968999999997</c:v>
              </c:pt>
              <c:pt idx="8">
                <c:v>64061.082999999999</c:v>
              </c:pt>
              <c:pt idx="9">
                <c:v>70751.101999999999</c:v>
              </c:pt>
              <c:pt idx="10">
                <c:v>66987.642999999996</c:v>
              </c:pt>
              <c:pt idx="11">
                <c:v>58362.288999999997</c:v>
              </c:pt>
              <c:pt idx="12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6176"/>
        <c:axId val="33667712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126.84650000000001</c:v>
              </c:pt>
              <c:pt idx="1">
                <c:v>124.96430000000001</c:v>
              </c:pt>
              <c:pt idx="2">
                <c:v>130.2724</c:v>
              </c:pt>
              <c:pt idx="3">
                <c:v>127.14400000000001</c:v>
              </c:pt>
              <c:pt idx="4">
                <c:v>127.1384</c:v>
              </c:pt>
              <c:pt idx="5">
                <c:v>126.7539</c:v>
              </c:pt>
              <c:pt idx="6">
                <c:v>127.12740000000001</c:v>
              </c:pt>
              <c:pt idx="7">
                <c:v>130.0094</c:v>
              </c:pt>
              <c:pt idx="8">
                <c:v>131.8049</c:v>
              </c:pt>
              <c:pt idx="9">
                <c:v>126.8858</c:v>
              </c:pt>
              <c:pt idx="10">
                <c:v>127.09500000000001</c:v>
              </c:pt>
              <c:pt idx="11">
                <c:v>130.08360000000002</c:v>
              </c:pt>
              <c:pt idx="12">
                <c:v>127.1808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137.1129</c:v>
              </c:pt>
              <c:pt idx="1">
                <c:v>146.43110000000001</c:v>
              </c:pt>
              <c:pt idx="2">
                <c:v>152.2842</c:v>
              </c:pt>
              <c:pt idx="3">
                <c:v>147.90470000000002</c:v>
              </c:pt>
              <c:pt idx="4">
                <c:v>144.97450000000001</c:v>
              </c:pt>
              <c:pt idx="5">
                <c:v>148.94200000000001</c:v>
              </c:pt>
              <c:pt idx="6">
                <c:v>147.12610000000001</c:v>
              </c:pt>
              <c:pt idx="7">
                <c:v>154.2071</c:v>
              </c:pt>
              <c:pt idx="8">
                <c:v>150.27930000000001</c:v>
              </c:pt>
              <c:pt idx="9">
                <c:v>141.4803</c:v>
              </c:pt>
              <c:pt idx="10">
                <c:v>140.3963</c:v>
              </c:pt>
              <c:pt idx="11">
                <c:v>140.26900000000001</c:v>
              </c:pt>
              <c:pt idx="12">
                <c:v>140.08520000000001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134.6943</c:v>
              </c:pt>
              <c:pt idx="1">
                <c:v>140.82750000000001</c:v>
              </c:pt>
              <c:pt idx="2">
                <c:v>146.08110000000002</c:v>
              </c:pt>
              <c:pt idx="3">
                <c:v>142.57680000000002</c:v>
              </c:pt>
              <c:pt idx="4">
                <c:v>137.94390000000001</c:v>
              </c:pt>
              <c:pt idx="5">
                <c:v>143.1388</c:v>
              </c:pt>
              <c:pt idx="6">
                <c:v>142.17400000000001</c:v>
              </c:pt>
              <c:pt idx="7">
                <c:v>148.50290000000001</c:v>
              </c:pt>
              <c:pt idx="8">
                <c:v>144.601</c:v>
              </c:pt>
              <c:pt idx="9">
                <c:v>134.73240000000001</c:v>
              </c:pt>
              <c:pt idx="10">
                <c:v>130.1078</c:v>
              </c:pt>
              <c:pt idx="11">
                <c:v>128.36020000000002</c:v>
              </c:pt>
              <c:pt idx="12">
                <c:v>125.70370000000001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119.04610000000001</c:v>
              </c:pt>
              <c:pt idx="1">
                <c:v>124.83460000000001</c:v>
              </c:pt>
              <c:pt idx="2">
                <c:v>132.77370000000002</c:v>
              </c:pt>
              <c:pt idx="3">
                <c:v>127.66630000000001</c:v>
              </c:pt>
              <c:pt idx="4">
                <c:v>126.6349</c:v>
              </c:pt>
              <c:pt idx="5">
                <c:v>130.69110000000001</c:v>
              </c:pt>
              <c:pt idx="6">
                <c:v>128.49290000000002</c:v>
              </c:pt>
              <c:pt idx="7">
                <c:v>131.92750000000001</c:v>
              </c:pt>
              <c:pt idx="8">
                <c:v>128.42099999999999</c:v>
              </c:pt>
              <c:pt idx="9">
                <c:v>121.62260000000001</c:v>
              </c:pt>
              <c:pt idx="10">
                <c:v>121.19500000000001</c:v>
              </c:pt>
              <c:pt idx="11">
                <c:v>121.8245</c:v>
              </c:pt>
              <c:pt idx="12">
                <c:v>121.96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11584"/>
        <c:axId val="225013120"/>
      </c:lineChart>
      <c:catAx>
        <c:axId val="2250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2250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013120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641336499604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225011584"/>
        <c:crosses val="autoZero"/>
        <c:crossBetween val="between"/>
      </c:valAx>
      <c:catAx>
        <c:axId val="3366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33667712"/>
        <c:crosses val="autoZero"/>
        <c:auto val="1"/>
        <c:lblAlgn val="ctr"/>
        <c:lblOffset val="100"/>
        <c:noMultiLvlLbl val="0"/>
      </c:catAx>
      <c:valAx>
        <c:axId val="3366771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1995583885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6661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1226096739"/>
          <c:w val="0.84343162745079903"/>
          <c:h val="5.004166145898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90368"/>
        <c:axId val="34092160"/>
      </c:lineChart>
      <c:catAx>
        <c:axId val="340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092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09216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09036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52</xdr:col>
      <xdr:colOff>482600</xdr:colOff>
      <xdr:row>5</xdr:row>
      <xdr:rowOff>101600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5600" y="1447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15481300" y="1841500"/>
    <xdr:ext cx="9218448" cy="5627414"/>
    <xdr:graphicFrame macro="">
      <xdr:nvGraphicFramePr>
        <xdr:cNvPr id="16" name="Wykres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twoCellAnchor editAs="oneCell">
    <xdr:from>
      <xdr:col>6</xdr:col>
      <xdr:colOff>736600</xdr:colOff>
      <xdr:row>49</xdr:row>
      <xdr:rowOff>152400</xdr:rowOff>
    </xdr:from>
    <xdr:to>
      <xdr:col>15</xdr:col>
      <xdr:colOff>754990</xdr:colOff>
      <xdr:row>72</xdr:row>
      <xdr:rowOff>107066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92800" y="10287000"/>
          <a:ext cx="7041490" cy="4450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50987</xdr:colOff>
      <xdr:row>1</xdr:row>
      <xdr:rowOff>7284</xdr:rowOff>
    </xdr:from>
    <xdr:to>
      <xdr:col>22</xdr:col>
      <xdr:colOff>113179</xdr:colOff>
      <xdr:row>20</xdr:row>
      <xdr:rowOff>236445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448235</xdr:colOff>
      <xdr:row>23</xdr:row>
      <xdr:rowOff>11206</xdr:rowOff>
    </xdr:from>
    <xdr:to>
      <xdr:col>20</xdr:col>
      <xdr:colOff>82363</xdr:colOff>
      <xdr:row>43</xdr:row>
      <xdr:rowOff>183777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3"/>
      <c r="Y1" s="1693"/>
      <c r="Z1" s="1693"/>
      <c r="AA1" s="1693"/>
      <c r="AB1" s="1693"/>
      <c r="AC1" s="1693"/>
      <c r="AD1" s="1693"/>
      <c r="AE1" s="1693"/>
      <c r="AF1" s="1693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7" t="s">
        <v>545</v>
      </c>
      <c r="C3" s="1688"/>
      <c r="D3" s="1688"/>
      <c r="E3" s="1688"/>
      <c r="F3" s="1688"/>
      <c r="G3" s="1688"/>
      <c r="H3" s="1688"/>
      <c r="I3" s="1688"/>
      <c r="J3" s="1688"/>
      <c r="K3" s="1689"/>
      <c r="L3" s="1687">
        <v>2017</v>
      </c>
      <c r="M3" s="1688"/>
      <c r="N3" s="1689"/>
      <c r="O3" s="1687">
        <v>2016</v>
      </c>
      <c r="P3" s="1688"/>
      <c r="Q3" s="1689"/>
      <c r="R3" s="1687">
        <v>2015</v>
      </c>
      <c r="S3" s="1688"/>
      <c r="T3" s="1689"/>
      <c r="U3" s="1687">
        <v>2014</v>
      </c>
      <c r="V3" s="1688"/>
      <c r="W3" s="1689"/>
      <c r="X3" s="1687">
        <v>2013</v>
      </c>
      <c r="Y3" s="1688"/>
      <c r="Z3" s="1689"/>
      <c r="AA3" s="1687">
        <v>2012</v>
      </c>
      <c r="AB3" s="1688"/>
      <c r="AC3" s="1689"/>
      <c r="AD3" s="1687">
        <v>2011</v>
      </c>
      <c r="AE3" s="1688"/>
      <c r="AF3" s="1689"/>
      <c r="AG3" s="1687">
        <v>2010</v>
      </c>
      <c r="AH3" s="1688"/>
      <c r="AI3" s="1689"/>
      <c r="AJ3" s="1687">
        <v>2009</v>
      </c>
      <c r="AK3" s="1688"/>
      <c r="AL3" s="1689"/>
      <c r="AM3" s="721"/>
      <c r="AN3" s="722">
        <v>2008</v>
      </c>
      <c r="AO3" s="723"/>
      <c r="AP3" s="721"/>
      <c r="AQ3" s="722">
        <v>2007</v>
      </c>
      <c r="AR3" s="723"/>
      <c r="AS3" s="1694">
        <v>2006</v>
      </c>
      <c r="AT3" s="1695"/>
      <c r="AU3" s="1696"/>
      <c r="AV3" s="1694">
        <v>2005</v>
      </c>
      <c r="AW3" s="1695"/>
      <c r="AX3" s="1696"/>
      <c r="AY3" s="1469"/>
      <c r="AZ3" s="1697">
        <v>2004</v>
      </c>
      <c r="BA3" s="1698"/>
      <c r="BB3" s="1699"/>
      <c r="BC3" s="1690">
        <v>2003</v>
      </c>
      <c r="BD3" s="1691"/>
      <c r="BE3" s="1692"/>
    </row>
    <row r="4" spans="2:57" ht="24.75" customHeight="1">
      <c r="B4" s="84" t="s">
        <v>2</v>
      </c>
      <c r="C4" s="1673" t="s">
        <v>159</v>
      </c>
      <c r="D4" s="1674"/>
      <c r="E4" s="1674"/>
      <c r="F4" s="1674"/>
      <c r="G4" s="1675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6"/>
      <c r="D5" s="1677"/>
      <c r="E5" s="1677"/>
      <c r="F5" s="1677"/>
      <c r="G5" s="1678"/>
      <c r="H5" s="1155" t="s">
        <v>544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79" t="s">
        <v>11</v>
      </c>
      <c r="C7" s="1680"/>
      <c r="D7" s="1680"/>
      <c r="E7" s="1680"/>
      <c r="F7" s="1680"/>
      <c r="G7" s="1680"/>
      <c r="H7" s="1680"/>
      <c r="I7" s="1680"/>
      <c r="J7" s="1680"/>
      <c r="K7" s="1680"/>
      <c r="L7" s="1680"/>
      <c r="M7" s="1680"/>
      <c r="N7" s="1680"/>
      <c r="O7" s="1680"/>
      <c r="P7" s="1680"/>
      <c r="Q7" s="1680"/>
      <c r="R7" s="1680"/>
      <c r="S7" s="1680"/>
      <c r="T7" s="1680"/>
      <c r="U7" s="1680"/>
      <c r="V7" s="1680"/>
      <c r="W7" s="1681"/>
      <c r="X7" s="1680"/>
      <c r="Y7" s="1680"/>
      <c r="Z7" s="1680"/>
      <c r="AA7" s="1680"/>
      <c r="AB7" s="1680"/>
      <c r="AC7" s="1680"/>
      <c r="AD7" s="1680"/>
      <c r="AE7" s="1680"/>
      <c r="AF7" s="1681"/>
      <c r="AG7" s="1680"/>
      <c r="AH7" s="1680"/>
      <c r="AI7" s="1681"/>
      <c r="AJ7" s="1680"/>
      <c r="AK7" s="1680"/>
      <c r="AL7" s="1680"/>
      <c r="AM7" s="1680"/>
      <c r="AN7" s="1680"/>
      <c r="AO7" s="1680"/>
      <c r="AP7" s="1680"/>
      <c r="AQ7" s="1680"/>
      <c r="AR7" s="1681"/>
      <c r="AS7" s="1680"/>
      <c r="AT7" s="1680"/>
      <c r="AU7" s="1680"/>
      <c r="AV7" s="1680"/>
      <c r="AW7" s="1680"/>
      <c r="AX7" s="1681"/>
      <c r="AY7" s="1680"/>
      <c r="AZ7" s="1680"/>
      <c r="BA7" s="1680"/>
      <c r="BB7" s="1680"/>
      <c r="BC7" s="1680"/>
      <c r="BD7" s="1680"/>
      <c r="BE7" s="1681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2" t="s">
        <v>46</v>
      </c>
      <c r="C15" s="1683"/>
      <c r="D15" s="1683"/>
      <c r="E15" s="1683"/>
      <c r="F15" s="1683"/>
      <c r="G15" s="1683"/>
      <c r="H15" s="1683"/>
      <c r="I15" s="1683"/>
      <c r="J15" s="1683"/>
      <c r="K15" s="1683"/>
      <c r="L15" s="1683"/>
      <c r="M15" s="1683"/>
      <c r="N15" s="1683"/>
      <c r="O15" s="1683"/>
      <c r="P15" s="1683"/>
      <c r="Q15" s="1683"/>
      <c r="R15" s="1683"/>
      <c r="S15" s="1683"/>
      <c r="T15" s="1683"/>
      <c r="U15" s="1683"/>
      <c r="V15" s="1683"/>
      <c r="W15" s="1684"/>
      <c r="X15" s="1683"/>
      <c r="Y15" s="1683"/>
      <c r="Z15" s="1683"/>
      <c r="AA15" s="1683"/>
      <c r="AB15" s="1683"/>
      <c r="AC15" s="1683"/>
      <c r="AD15" s="1683"/>
      <c r="AE15" s="1683"/>
      <c r="AF15" s="1684"/>
      <c r="AG15" s="1683"/>
      <c r="AH15" s="1683"/>
      <c r="AI15" s="1684"/>
      <c r="AJ15" s="1683"/>
      <c r="AK15" s="1683"/>
      <c r="AL15" s="1683"/>
      <c r="AM15" s="1683"/>
      <c r="AN15" s="1683"/>
      <c r="AO15" s="1683"/>
      <c r="AP15" s="1683"/>
      <c r="AQ15" s="1683"/>
      <c r="AR15" s="1684"/>
      <c r="AS15" s="1683"/>
      <c r="AT15" s="1683"/>
      <c r="AU15" s="1683"/>
      <c r="AV15" s="1683"/>
      <c r="AW15" s="1683"/>
      <c r="AX15" s="1684"/>
      <c r="AY15" s="1683"/>
      <c r="AZ15" s="1683"/>
      <c r="BA15" s="1683"/>
      <c r="BB15" s="1683"/>
      <c r="BC15" s="1683"/>
      <c r="BD15" s="1683"/>
      <c r="BE15" s="1684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2" t="s">
        <v>47</v>
      </c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3"/>
      <c r="W23" s="1684"/>
      <c r="X23" s="1683"/>
      <c r="Y23" s="1683"/>
      <c r="Z23" s="1683"/>
      <c r="AA23" s="1683"/>
      <c r="AB23" s="1683"/>
      <c r="AC23" s="1683"/>
      <c r="AD23" s="1683"/>
      <c r="AE23" s="1683"/>
      <c r="AF23" s="1684"/>
      <c r="AG23" s="1683"/>
      <c r="AH23" s="1683"/>
      <c r="AI23" s="1684"/>
      <c r="AJ23" s="1683"/>
      <c r="AK23" s="1683"/>
      <c r="AL23" s="1683"/>
      <c r="AM23" s="1683"/>
      <c r="AN23" s="1683"/>
      <c r="AO23" s="1683"/>
      <c r="AP23" s="1683"/>
      <c r="AQ23" s="1683"/>
      <c r="AR23" s="1684"/>
      <c r="AS23" s="1683"/>
      <c r="AT23" s="1683"/>
      <c r="AU23" s="1683"/>
      <c r="AV23" s="1683"/>
      <c r="AW23" s="1683"/>
      <c r="AX23" s="1684"/>
      <c r="AY23" s="1683"/>
      <c r="AZ23" s="1683"/>
      <c r="BA23" s="1683"/>
      <c r="BB23" s="1683"/>
      <c r="BC23" s="1683"/>
      <c r="BD23" s="1683"/>
      <c r="BE23" s="1684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2" t="s">
        <v>188</v>
      </c>
      <c r="C31" s="1683"/>
      <c r="D31" s="1683"/>
      <c r="E31" s="1683"/>
      <c r="F31" s="1683"/>
      <c r="G31" s="1683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5"/>
      <c r="W31" s="1686"/>
      <c r="X31" s="1685"/>
      <c r="Y31" s="1685"/>
      <c r="Z31" s="1685"/>
      <c r="AA31" s="1685"/>
      <c r="AB31" s="1685"/>
      <c r="AC31" s="1685"/>
      <c r="AD31" s="1685"/>
      <c r="AE31" s="1685"/>
      <c r="AF31" s="1686"/>
      <c r="AG31" s="1685"/>
      <c r="AH31" s="1685"/>
      <c r="AI31" s="1686"/>
      <c r="AJ31" s="1685"/>
      <c r="AK31" s="1685"/>
      <c r="AL31" s="1685"/>
      <c r="AM31" s="1685"/>
      <c r="AN31" s="1685"/>
      <c r="AO31" s="1685"/>
      <c r="AP31" s="1685"/>
      <c r="AQ31" s="1685"/>
      <c r="AR31" s="1686"/>
      <c r="AS31" s="1685"/>
      <c r="AT31" s="1685"/>
      <c r="AU31" s="1685"/>
      <c r="AV31" s="1685"/>
      <c r="AW31" s="1685"/>
      <c r="AX31" s="1686"/>
      <c r="AY31" s="1685"/>
      <c r="AZ31" s="1685"/>
      <c r="BA31" s="1685"/>
      <c r="BB31" s="1685"/>
      <c r="BC31" s="1685"/>
      <c r="BD31" s="1685"/>
      <c r="BE31" s="1686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2" t="s">
        <v>48</v>
      </c>
      <c r="C39" s="1683"/>
      <c r="D39" s="1683"/>
      <c r="E39" s="1683"/>
      <c r="F39" s="1683"/>
      <c r="G39" s="1683"/>
      <c r="H39" s="1683"/>
      <c r="I39" s="1683"/>
      <c r="J39" s="1683"/>
      <c r="K39" s="1683"/>
      <c r="L39" s="1683"/>
      <c r="M39" s="1683"/>
      <c r="N39" s="1683"/>
      <c r="O39" s="1683"/>
      <c r="P39" s="1683"/>
      <c r="Q39" s="1683"/>
      <c r="R39" s="1683"/>
      <c r="S39" s="1683"/>
      <c r="T39" s="1683"/>
      <c r="U39" s="1683"/>
      <c r="V39" s="1683"/>
      <c r="W39" s="1684"/>
      <c r="X39" s="1683"/>
      <c r="Y39" s="1683"/>
      <c r="Z39" s="1683"/>
      <c r="AA39" s="1683"/>
      <c r="AB39" s="1683"/>
      <c r="AC39" s="1683"/>
      <c r="AD39" s="1683"/>
      <c r="AE39" s="1683"/>
      <c r="AF39" s="1684"/>
      <c r="AG39" s="1683"/>
      <c r="AH39" s="1683"/>
      <c r="AI39" s="1684"/>
      <c r="AJ39" s="1683"/>
      <c r="AK39" s="1683"/>
      <c r="AL39" s="1683"/>
      <c r="AM39" s="1683"/>
      <c r="AN39" s="1683"/>
      <c r="AO39" s="1683"/>
      <c r="AP39" s="1683"/>
      <c r="AQ39" s="1683"/>
      <c r="AR39" s="1684"/>
      <c r="AS39" s="1683"/>
      <c r="AT39" s="1683"/>
      <c r="AU39" s="1683"/>
      <c r="AV39" s="1683"/>
      <c r="AW39" s="1683"/>
      <c r="AX39" s="1684"/>
      <c r="AY39" s="1683"/>
      <c r="AZ39" s="1683"/>
      <c r="BA39" s="1683"/>
      <c r="BB39" s="1683"/>
      <c r="BC39" s="1683"/>
      <c r="BD39" s="1683"/>
      <c r="BE39" s="1684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H21" sqref="H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2" t="s">
        <v>145</v>
      </c>
      <c r="C1" s="1722"/>
      <c r="D1" s="1722"/>
      <c r="E1" s="1722"/>
      <c r="F1" s="370" t="str">
        <f>SKUP_SEUROP_tyg!J1</f>
        <v xml:space="preserve"> 18.03.2019 - 24.03.2019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30" t="s">
        <v>3</v>
      </c>
      <c r="D5" s="1731"/>
      <c r="E5" s="1723" t="s">
        <v>541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609</v>
      </c>
      <c r="D6" s="32" t="s">
        <v>610</v>
      </c>
      <c r="E6" s="1724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6550.2910000000002</v>
      </c>
      <c r="D8" s="969">
        <v>6364.41</v>
      </c>
      <c r="E8" s="970">
        <v>2.9206320774431616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6459.4759999999997</v>
      </c>
      <c r="D9" s="121">
        <v>6247.482</v>
      </c>
      <c r="E9" s="93">
        <v>3.3932710810531299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7867.9189999999999</v>
      </c>
      <c r="D10" s="121">
        <v>7131.3029999999999</v>
      </c>
      <c r="E10" s="93">
        <v>10.329332521700451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6780.1719999999996</v>
      </c>
      <c r="D11" s="121">
        <v>6653.9560000000001</v>
      </c>
      <c r="E11" s="93">
        <v>1.8968565466919143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6495.2169999999996</v>
      </c>
      <c r="D12" s="122">
        <v>6301.5389999999998</v>
      </c>
      <c r="E12" s="94">
        <v>3.0735031553403047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8" t="s">
        <v>297</v>
      </c>
      <c r="C15" s="1718"/>
      <c r="D15" s="1718"/>
      <c r="E15" s="1718"/>
      <c r="F15" s="1718"/>
      <c r="G15" s="1718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5" t="s">
        <v>611</v>
      </c>
      <c r="C18" s="1726"/>
      <c r="D18" s="1726"/>
      <c r="E18" s="1727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8" t="s">
        <v>45</v>
      </c>
      <c r="C19" s="1700" t="s">
        <v>159</v>
      </c>
      <c r="D19" s="1701"/>
      <c r="E19" s="515" t="s">
        <v>612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9">
        <v>0</v>
      </c>
      <c r="C20" s="516" t="s">
        <v>609</v>
      </c>
      <c r="D20" s="517" t="s">
        <v>613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6550.2910000000002</v>
      </c>
      <c r="D21" s="520">
        <v>6736.2190000000001</v>
      </c>
      <c r="E21" s="521">
        <v>-2.7601240399102207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6459.4759999999997</v>
      </c>
      <c r="D22" s="524">
        <v>6412.1379999999999</v>
      </c>
      <c r="E22" s="525">
        <v>0.73825610116313367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7867.9189999999999</v>
      </c>
      <c r="D23" s="528">
        <v>7887.5990000000002</v>
      </c>
      <c r="E23" s="529">
        <v>-0.24950558465257033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6780.1719999999996</v>
      </c>
      <c r="D24" s="528">
        <v>7014.7089999999998</v>
      </c>
      <c r="E24" s="529">
        <v>-3.3435029165144305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6495.2169999999996</v>
      </c>
      <c r="D25" s="533">
        <v>6689.1210000000001</v>
      </c>
      <c r="E25" s="534">
        <v>-2.8987964188418847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H17" sqref="H17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4" t="s">
        <v>146</v>
      </c>
      <c r="C1" s="1734"/>
      <c r="D1" s="1734"/>
      <c r="E1" s="1734"/>
      <c r="F1" s="832" t="str">
        <f>SKUP_SEUROP_tyg!J1</f>
        <v xml:space="preserve"> 18.03.2019 - 24.03.2019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5" t="s">
        <v>20</v>
      </c>
      <c r="C5" s="1732" t="s">
        <v>159</v>
      </c>
      <c r="D5" s="1733"/>
      <c r="E5" s="908" t="s">
        <v>542</v>
      </c>
      <c r="F5" s="23"/>
    </row>
    <row r="6" spans="2:7" ht="19.5" customHeight="1" thickBot="1">
      <c r="B6" s="1736"/>
      <c r="C6" s="266" t="s">
        <v>609</v>
      </c>
      <c r="D6" s="266" t="s">
        <v>610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11590.895</v>
      </c>
      <c r="D8" s="121">
        <v>10440.668</v>
      </c>
      <c r="E8" s="83">
        <v>11.016795093953766</v>
      </c>
      <c r="F8" s="23"/>
    </row>
    <row r="9" spans="2:7" ht="16.5" customHeight="1">
      <c r="B9" s="140" t="s">
        <v>22</v>
      </c>
      <c r="C9" s="121">
        <v>16101.877</v>
      </c>
      <c r="D9" s="121">
        <v>18522.419000000002</v>
      </c>
      <c r="E9" s="83">
        <v>-13.068174302719321</v>
      </c>
      <c r="F9" s="23"/>
    </row>
    <row r="10" spans="2:7" ht="16.5" customHeight="1" thickBot="1">
      <c r="B10" s="140" t="s">
        <v>23</v>
      </c>
      <c r="C10" s="121">
        <v>10831.109</v>
      </c>
      <c r="D10" s="121">
        <v>10760.964</v>
      </c>
      <c r="E10" s="83">
        <v>0.65184680480299384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9376.2639999999992</v>
      </c>
      <c r="D12" s="121">
        <v>8858.3610000000008</v>
      </c>
      <c r="E12" s="141">
        <v>5.8464878548074344</v>
      </c>
    </row>
    <row r="13" spans="2:7" ht="16.5" customHeight="1">
      <c r="B13" s="140" t="s">
        <v>22</v>
      </c>
      <c r="C13" s="121">
        <v>19848.631000000001</v>
      </c>
      <c r="D13" s="121">
        <v>19760.303</v>
      </c>
      <c r="E13" s="141">
        <v>0.44699719432440554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10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10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10" ht="16.5" customHeight="1">
      <c r="B19" s="7" t="s">
        <v>26</v>
      </c>
      <c r="C19" s="66"/>
      <c r="D19" s="66"/>
      <c r="E19" s="929"/>
    </row>
    <row r="20" spans="2:10" ht="16.5" customHeight="1">
      <c r="B20" s="140" t="s">
        <v>21</v>
      </c>
      <c r="C20" s="121">
        <v>11481.249</v>
      </c>
      <c r="D20" s="121">
        <v>10908.991</v>
      </c>
      <c r="E20" s="141">
        <v>5.2457463756272213</v>
      </c>
      <c r="J20" t="s">
        <v>296</v>
      </c>
    </row>
    <row r="21" spans="2:10" ht="16.5" customHeight="1">
      <c r="B21" s="142" t="s">
        <v>22</v>
      </c>
      <c r="C21" s="121">
        <v>16320.014999999999</v>
      </c>
      <c r="D21" s="121">
        <v>16982.72</v>
      </c>
      <c r="E21" s="141">
        <v>-3.9022312091349423</v>
      </c>
      <c r="H21" t="s">
        <v>365</v>
      </c>
    </row>
    <row r="22" spans="2:10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10" ht="16.5" customHeight="1">
      <c r="B23" s="7" t="s">
        <v>27</v>
      </c>
      <c r="C23" s="66"/>
      <c r="D23" s="66"/>
      <c r="E23" s="929"/>
    </row>
    <row r="24" spans="2:10" ht="16.5" customHeight="1">
      <c r="B24" s="140" t="s">
        <v>21</v>
      </c>
      <c r="C24" s="121">
        <v>10877.882</v>
      </c>
      <c r="D24" s="121">
        <v>10847.081</v>
      </c>
      <c r="E24" s="141">
        <v>0.28395657781111322</v>
      </c>
    </row>
    <row r="25" spans="2:10" ht="16.5" customHeight="1">
      <c r="B25" s="142" t="s">
        <v>22</v>
      </c>
      <c r="C25" s="121">
        <v>18748.825000000001</v>
      </c>
      <c r="D25" s="121">
        <v>18064.87</v>
      </c>
      <c r="E25" s="141">
        <v>3.786105297187313</v>
      </c>
    </row>
    <row r="26" spans="2:10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10" ht="16.5" customHeight="1">
      <c r="B27" s="7" t="s">
        <v>28</v>
      </c>
      <c r="C27" s="66"/>
      <c r="D27" s="66"/>
      <c r="E27" s="929"/>
    </row>
    <row r="28" spans="2:10" ht="16.5" customHeight="1">
      <c r="B28" s="140" t="s">
        <v>21</v>
      </c>
      <c r="C28" s="121">
        <v>11535.107</v>
      </c>
      <c r="D28" s="121">
        <v>11254.395</v>
      </c>
      <c r="E28" s="141">
        <v>2.4942433600384519</v>
      </c>
    </row>
    <row r="29" spans="2:10" ht="16.5" customHeight="1">
      <c r="B29" s="142" t="s">
        <v>22</v>
      </c>
      <c r="C29" s="121">
        <v>21746.934000000001</v>
      </c>
      <c r="D29" s="121">
        <v>20103.903999999999</v>
      </c>
      <c r="E29" s="141">
        <v>8.1726912344985454</v>
      </c>
    </row>
    <row r="30" spans="2:10" ht="16.5" customHeight="1" thickBot="1">
      <c r="B30" s="142" t="s">
        <v>23</v>
      </c>
      <c r="C30" s="121">
        <v>10447.948</v>
      </c>
      <c r="D30" s="121">
        <v>11549.031000000001</v>
      </c>
      <c r="E30" s="141">
        <v>-9.533986011467114</v>
      </c>
    </row>
    <row r="31" spans="2:10" ht="16.5" customHeight="1">
      <c r="B31" s="7" t="s">
        <v>29</v>
      </c>
      <c r="C31" s="66"/>
      <c r="D31" s="66"/>
      <c r="E31" s="929"/>
    </row>
    <row r="32" spans="2:10" ht="16.5" customHeight="1">
      <c r="B32" s="140" t="s">
        <v>21</v>
      </c>
      <c r="C32" s="121">
        <v>11119.251</v>
      </c>
      <c r="D32" s="121">
        <v>10829.668</v>
      </c>
      <c r="E32" s="141">
        <v>2.6739785559446565</v>
      </c>
    </row>
    <row r="33" spans="1:6" ht="16.5" customHeight="1">
      <c r="B33" s="142" t="s">
        <v>22</v>
      </c>
      <c r="C33" s="121">
        <v>15797.031000000001</v>
      </c>
      <c r="D33" s="121">
        <v>16637.099999999999</v>
      </c>
      <c r="E33" s="141">
        <v>-5.0493715851921177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11110.594999999999</v>
      </c>
      <c r="D36" s="121">
        <v>10812.773999999999</v>
      </c>
      <c r="E36" s="141">
        <v>2.7543440748877202</v>
      </c>
    </row>
    <row r="37" spans="1:6" ht="16.5" customHeight="1">
      <c r="B37" s="140" t="s">
        <v>22</v>
      </c>
      <c r="C37" s="121">
        <v>12666.51</v>
      </c>
      <c r="D37" s="121">
        <v>15146.457</v>
      </c>
      <c r="E37" s="141">
        <v>-16.373116168355413</v>
      </c>
    </row>
    <row r="38" spans="1:6" ht="16.5" customHeight="1" thickBot="1">
      <c r="B38" s="140" t="s">
        <v>23</v>
      </c>
      <c r="C38" s="121">
        <v>11497.39</v>
      </c>
      <c r="D38" s="121">
        <v>10058.912</v>
      </c>
      <c r="E38" s="141">
        <v>14.300532701747457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11970.954</v>
      </c>
      <c r="D40" s="121">
        <v>10002.885</v>
      </c>
      <c r="E40" s="141">
        <v>19.675013758530657</v>
      </c>
    </row>
    <row r="41" spans="1:6" ht="16.5" customHeight="1">
      <c r="B41" s="140" t="s">
        <v>22</v>
      </c>
      <c r="C41" s="121">
        <v>14945.523999999999</v>
      </c>
      <c r="D41" s="121">
        <v>16826.112000000001</v>
      </c>
      <c r="E41" s="141">
        <v>-11.176604553684188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I22" sqref="I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1" t="s">
        <v>183</v>
      </c>
      <c r="C1" s="1741"/>
      <c r="D1" s="1741"/>
      <c r="E1" s="1741"/>
      <c r="F1" s="1741"/>
      <c r="G1" s="370" t="str">
        <f>SKUP_SEUROP_tyg!J1</f>
        <v xml:space="preserve"> 18.03.2019 - 24.03.2019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8" t="s">
        <v>455</v>
      </c>
      <c r="C3" s="264" t="s">
        <v>0</v>
      </c>
      <c r="D3" s="265">
        <v>43548</v>
      </c>
      <c r="E3" s="266">
        <v>43541</v>
      </c>
      <c r="F3" s="267" t="s">
        <v>543</v>
      </c>
      <c r="G3" s="22"/>
      <c r="H3" s="488" t="s">
        <v>286</v>
      </c>
    </row>
    <row r="4" spans="1:13" ht="24.95" customHeight="1">
      <c r="B4" s="1739"/>
      <c r="C4" s="268" t="s">
        <v>66</v>
      </c>
      <c r="D4" s="269">
        <v>120</v>
      </c>
      <c r="E4" s="270">
        <v>120</v>
      </c>
      <c r="F4" s="271">
        <v>0</v>
      </c>
      <c r="G4" s="107"/>
      <c r="H4" s="489"/>
    </row>
    <row r="5" spans="1:13" ht="24.95" customHeight="1">
      <c r="B5" s="1739"/>
      <c r="C5" s="272" t="s">
        <v>67</v>
      </c>
      <c r="D5" s="273">
        <v>238</v>
      </c>
      <c r="E5" s="274">
        <v>210</v>
      </c>
      <c r="F5" s="275">
        <v>13.333333333333334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9"/>
      <c r="C6" s="276" t="s">
        <v>68</v>
      </c>
      <c r="D6" s="277">
        <v>169.75</v>
      </c>
      <c r="E6" s="278">
        <v>162.13</v>
      </c>
      <c r="F6" s="279">
        <v>4.6999321532103897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9"/>
      <c r="C7" s="272" t="s">
        <v>91</v>
      </c>
      <c r="D7" s="280">
        <v>487</v>
      </c>
      <c r="E7" s="281">
        <v>509</v>
      </c>
      <c r="F7" s="275">
        <v>-4.3222003929273081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9"/>
      <c r="C8" s="272" t="s">
        <v>92</v>
      </c>
      <c r="D8" s="280">
        <v>388</v>
      </c>
      <c r="E8" s="281">
        <v>391</v>
      </c>
      <c r="F8" s="275">
        <v>-0.76726342710997442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0"/>
      <c r="C9" s="282" t="s">
        <v>93</v>
      </c>
      <c r="D9" s="283">
        <v>2.5</v>
      </c>
      <c r="E9" s="284">
        <v>2.33</v>
      </c>
      <c r="F9" s="285">
        <v>7.2961373390557904</v>
      </c>
      <c r="G9" s="22"/>
      <c r="H9" s="1" t="s">
        <v>575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7" t="s">
        <v>94</v>
      </c>
      <c r="C11" s="1737"/>
      <c r="D11" s="1737"/>
      <c r="E11" s="1737"/>
      <c r="F11" s="1737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42" t="s">
        <v>297</v>
      </c>
      <c r="C16" s="1742">
        <v>0</v>
      </c>
      <c r="D16" s="1742">
        <v>0</v>
      </c>
      <c r="E16" s="1742">
        <v>0</v>
      </c>
      <c r="F16" s="1743">
        <v>0</v>
      </c>
    </row>
    <row r="17" spans="2:6" ht="29.25" thickBot="1">
      <c r="B17" s="1738" t="s">
        <v>574</v>
      </c>
      <c r="C17" s="492" t="s">
        <v>0</v>
      </c>
      <c r="D17" s="493">
        <v>43548</v>
      </c>
      <c r="E17" s="494">
        <v>43184</v>
      </c>
      <c r="F17" s="495" t="s">
        <v>307</v>
      </c>
    </row>
    <row r="18" spans="2:6" ht="20.25" customHeight="1">
      <c r="B18" s="1739">
        <v>0</v>
      </c>
      <c r="C18" s="496" t="s">
        <v>66</v>
      </c>
      <c r="D18" s="497">
        <v>120</v>
      </c>
      <c r="E18" s="498">
        <v>140</v>
      </c>
      <c r="F18" s="499">
        <v>-14.285714285714285</v>
      </c>
    </row>
    <row r="19" spans="2:6" ht="20.25" customHeight="1">
      <c r="B19" s="1739">
        <v>0</v>
      </c>
      <c r="C19" s="500" t="s">
        <v>67</v>
      </c>
      <c r="D19" s="501">
        <v>238</v>
      </c>
      <c r="E19" s="502">
        <v>240</v>
      </c>
      <c r="F19" s="499">
        <v>-0.83333333333333337</v>
      </c>
    </row>
    <row r="20" spans="2:6" ht="20.25" customHeight="1">
      <c r="B20" s="1739">
        <v>0</v>
      </c>
      <c r="C20" s="503" t="s">
        <v>68</v>
      </c>
      <c r="D20" s="504">
        <v>169.75</v>
      </c>
      <c r="E20" s="505">
        <v>180.63</v>
      </c>
      <c r="F20" s="506">
        <v>-6.023362675081656</v>
      </c>
    </row>
    <row r="21" spans="2:6" ht="20.25" customHeight="1">
      <c r="B21" s="1739">
        <v>0</v>
      </c>
      <c r="C21" s="507" t="s">
        <v>308</v>
      </c>
      <c r="D21" s="508">
        <v>487</v>
      </c>
      <c r="E21" s="509">
        <v>497</v>
      </c>
      <c r="F21" s="510">
        <v>-2.0120724346076457</v>
      </c>
    </row>
    <row r="22" spans="2:6" ht="20.25" customHeight="1">
      <c r="B22" s="1739">
        <v>0</v>
      </c>
      <c r="C22" s="500" t="s">
        <v>309</v>
      </c>
      <c r="D22" s="508">
        <v>388</v>
      </c>
      <c r="E22" s="509">
        <v>364</v>
      </c>
      <c r="F22" s="510">
        <v>6.593406593406594</v>
      </c>
    </row>
    <row r="23" spans="2:6" ht="20.25" customHeight="1" thickBot="1">
      <c r="B23" s="1740">
        <v>0</v>
      </c>
      <c r="C23" s="511" t="s">
        <v>306</v>
      </c>
      <c r="D23" s="512">
        <v>2.5</v>
      </c>
      <c r="E23" s="513">
        <v>2.44</v>
      </c>
      <c r="F23" s="514">
        <v>2.4590163934426252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5"/>
  <sheetViews>
    <sheetView zoomScaleNormal="100" workbookViewId="0">
      <selection activeCell="O14" sqref="O1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4" t="s">
        <v>184</v>
      </c>
      <c r="C1" s="1744"/>
      <c r="D1" s="1744"/>
      <c r="E1" s="1744"/>
      <c r="F1" s="1744"/>
      <c r="G1" s="370" t="str">
        <f>SKUP_SEUROP_tyg!J1</f>
        <v xml:space="preserve"> 18.03.2019 - 24.03.2019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34" t="s">
        <v>65</v>
      </c>
      <c r="C4" s="300" t="s">
        <v>88</v>
      </c>
      <c r="D4" s="1635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601</v>
      </c>
      <c r="C6" s="91"/>
      <c r="D6" s="195"/>
      <c r="E6" s="195"/>
      <c r="F6" s="92"/>
    </row>
    <row r="7" spans="1:18" ht="15.75">
      <c r="B7" s="88" t="s">
        <v>455</v>
      </c>
      <c r="C7" s="91">
        <v>238</v>
      </c>
      <c r="D7" s="195">
        <v>80</v>
      </c>
      <c r="E7" s="195">
        <v>60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5" t="s">
        <v>284</v>
      </c>
      <c r="I8" s="1746"/>
      <c r="J8" s="1746"/>
      <c r="K8" s="1746"/>
      <c r="L8" s="1746"/>
      <c r="M8" s="1746"/>
      <c r="N8" s="1746"/>
      <c r="O8" s="1746"/>
      <c r="P8" s="1746"/>
      <c r="Q8" s="1746"/>
      <c r="R8" s="1746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583</v>
      </c>
      <c r="C10" s="91"/>
      <c r="D10" s="195"/>
      <c r="E10" s="195"/>
      <c r="F10" s="92"/>
    </row>
    <row r="11" spans="1:18">
      <c r="B11" s="148" t="s">
        <v>455</v>
      </c>
      <c r="C11" s="149">
        <v>210</v>
      </c>
      <c r="D11" s="196">
        <v>100</v>
      </c>
      <c r="E11" s="196">
        <v>60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532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185</v>
      </c>
      <c r="D15" s="196">
        <v>20</v>
      </c>
      <c r="E15" s="196">
        <v>12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534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>
        <v>120</v>
      </c>
      <c r="D19" s="196">
        <v>22</v>
      </c>
      <c r="E19" s="196">
        <v>11</v>
      </c>
      <c r="F19" s="150">
        <v>3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55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553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 t="s">
        <v>293</v>
      </c>
      <c r="D23" s="195">
        <v>0</v>
      </c>
      <c r="E23" s="195">
        <v>0</v>
      </c>
      <c r="F23" s="92">
        <v>2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278</v>
      </c>
      <c r="C26" s="91"/>
      <c r="D26" s="195"/>
      <c r="E26" s="195"/>
      <c r="F26" s="92"/>
    </row>
    <row r="27" spans="2:12">
      <c r="B27" s="88" t="s">
        <v>455</v>
      </c>
      <c r="C27" s="91">
        <v>160</v>
      </c>
      <c r="D27" s="195">
        <v>100</v>
      </c>
      <c r="E27" s="195">
        <v>100</v>
      </c>
      <c r="F27" s="92">
        <v>2</v>
      </c>
    </row>
    <row r="28" spans="2:12">
      <c r="B28" s="148"/>
      <c r="C28" s="149"/>
      <c r="D28" s="196"/>
      <c r="E28" s="196"/>
      <c r="F28" s="150"/>
    </row>
    <row r="29" spans="2:12">
      <c r="B29" s="88" t="s">
        <v>56</v>
      </c>
      <c r="C29" s="91"/>
      <c r="D29" s="195"/>
      <c r="E29" s="195"/>
      <c r="F29" s="92"/>
    </row>
    <row r="30" spans="2:12">
      <c r="B30" s="88" t="s">
        <v>256</v>
      </c>
      <c r="C30" s="91"/>
      <c r="D30" s="195"/>
      <c r="E30" s="195"/>
      <c r="F30" s="92"/>
    </row>
    <row r="31" spans="2:12">
      <c r="B31" s="148" t="s">
        <v>455</v>
      </c>
      <c r="C31" s="149">
        <v>130</v>
      </c>
      <c r="D31" s="196">
        <v>40</v>
      </c>
      <c r="E31" s="196">
        <v>40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550</v>
      </c>
      <c r="C34" s="91"/>
      <c r="D34" s="195"/>
      <c r="E34" s="195"/>
      <c r="F34" s="92"/>
    </row>
    <row r="35" spans="2:6">
      <c r="B35" s="88" t="s">
        <v>455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551</v>
      </c>
      <c r="C38" s="91"/>
      <c r="D38" s="195"/>
      <c r="E38" s="195"/>
      <c r="F38" s="92"/>
    </row>
    <row r="39" spans="2:6">
      <c r="B39" s="148" t="s">
        <v>455</v>
      </c>
      <c r="C39" s="149" t="s">
        <v>293</v>
      </c>
      <c r="D39" s="196">
        <v>0</v>
      </c>
      <c r="E39" s="196">
        <v>0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60</v>
      </c>
      <c r="C41" s="91"/>
      <c r="D41" s="195"/>
      <c r="E41" s="195"/>
      <c r="F41" s="92"/>
    </row>
    <row r="42" spans="2:6">
      <c r="B42" s="88" t="s">
        <v>533</v>
      </c>
      <c r="C42" s="91"/>
      <c r="D42" s="195"/>
      <c r="E42" s="195"/>
      <c r="F42" s="92"/>
    </row>
    <row r="43" spans="2:6">
      <c r="B43" s="88" t="s">
        <v>455</v>
      </c>
      <c r="C43" s="91">
        <v>190</v>
      </c>
      <c r="D43" s="195">
        <v>15</v>
      </c>
      <c r="E43" s="195">
        <v>6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529</v>
      </c>
      <c r="C46" s="91"/>
      <c r="D46" s="195"/>
      <c r="E46" s="195"/>
      <c r="F46" s="92"/>
    </row>
    <row r="47" spans="2:6">
      <c r="B47" s="88" t="s">
        <v>455</v>
      </c>
      <c r="C47" s="91">
        <v>125</v>
      </c>
      <c r="D47" s="195">
        <v>110</v>
      </c>
      <c r="E47" s="195">
        <v>99</v>
      </c>
      <c r="F47" s="92">
        <v>3</v>
      </c>
    </row>
    <row r="48" spans="2:6">
      <c r="B48" s="148"/>
      <c r="C48" s="149"/>
      <c r="D48" s="196"/>
      <c r="E48" s="196"/>
      <c r="F48" s="150"/>
    </row>
    <row r="49" spans="2:6">
      <c r="B49" s="88" t="s">
        <v>63</v>
      </c>
      <c r="C49" s="91"/>
      <c r="D49" s="195"/>
      <c r="E49" s="195"/>
      <c r="F49" s="92"/>
    </row>
    <row r="50" spans="2:6">
      <c r="B50" s="88" t="s">
        <v>368</v>
      </c>
      <c r="C50" s="91"/>
      <c r="D50" s="195"/>
      <c r="E50" s="195"/>
      <c r="F50" s="92"/>
    </row>
    <row r="51" spans="2:6" ht="13.5" thickBot="1">
      <c r="B51" s="1611" t="s">
        <v>455</v>
      </c>
      <c r="C51" s="1612" t="s">
        <v>293</v>
      </c>
      <c r="D51" s="1613">
        <v>0</v>
      </c>
      <c r="E51" s="1613">
        <v>0</v>
      </c>
      <c r="F51" s="1614">
        <v>2</v>
      </c>
    </row>
    <row r="52" spans="2:6">
      <c r="D52" s="1602"/>
      <c r="E52" s="1602"/>
    </row>
    <row r="55" spans="2:6">
      <c r="D55" s="1602"/>
      <c r="E55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S38" sqref="S3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41" t="s">
        <v>185</v>
      </c>
      <c r="C1" s="1741"/>
      <c r="D1" s="1741"/>
      <c r="E1" s="1741"/>
      <c r="F1" s="1741"/>
      <c r="G1" s="1741"/>
      <c r="H1" s="370" t="str">
        <f>SKUP_SEUROP_tyg!J1</f>
        <v xml:space="preserve"> 18.03.2019 - 24.03.2019 r. </v>
      </c>
      <c r="I1" s="1450"/>
    </row>
    <row r="2" spans="2:9" ht="15.75">
      <c r="B2" s="40"/>
      <c r="C2" s="40"/>
      <c r="D2" s="40"/>
      <c r="E2" s="40"/>
      <c r="F2" s="40"/>
      <c r="G2" s="40"/>
      <c r="H2" s="2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9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9" ht="13.5" thickBot="1">
      <c r="B6" s="100"/>
      <c r="C6" s="1623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9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9" ht="13.5" thickBot="1">
      <c r="B8" s="100"/>
      <c r="C8" s="1621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9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9" ht="13.5" thickBot="1">
      <c r="B10" s="100"/>
      <c r="C10" s="1621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9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9" ht="13.5" thickBot="1">
      <c r="B12" s="100"/>
      <c r="C12" s="1621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9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9" ht="13.5" thickBot="1">
      <c r="B14" s="100"/>
      <c r="C14" s="1621" t="s">
        <v>455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9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9" ht="13.5" thickBot="1">
      <c r="B16" s="100"/>
      <c r="C16" s="1621" t="s">
        <v>455</v>
      </c>
      <c r="D16" s="110">
        <v>211</v>
      </c>
      <c r="E16" s="111">
        <v>200</v>
      </c>
      <c r="F16" s="111">
        <v>132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455</v>
      </c>
      <c r="D18" s="110">
        <v>120</v>
      </c>
      <c r="E18" s="111">
        <v>22</v>
      </c>
      <c r="F18" s="111">
        <v>11</v>
      </c>
      <c r="G18" s="112">
        <v>2.5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455</v>
      </c>
      <c r="D20" s="110">
        <v>145</v>
      </c>
      <c r="E20" s="111">
        <v>140</v>
      </c>
      <c r="F20" s="111">
        <v>140</v>
      </c>
      <c r="G20" s="112">
        <v>2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455</v>
      </c>
      <c r="D28" s="110">
        <v>190</v>
      </c>
      <c r="E28" s="111">
        <v>15</v>
      </c>
      <c r="F28" s="111">
        <v>6</v>
      </c>
      <c r="G28" s="112">
        <v>2.33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455</v>
      </c>
      <c r="D34" s="139">
        <v>125</v>
      </c>
      <c r="E34" s="111">
        <v>110</v>
      </c>
      <c r="F34" s="111">
        <v>99</v>
      </c>
      <c r="G34" s="112">
        <v>2.5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8" t="s">
        <v>362</v>
      </c>
      <c r="D43" s="1748"/>
      <c r="E43" s="1748"/>
      <c r="F43" s="1748"/>
      <c r="G43" s="1748"/>
      <c r="H43" s="1748"/>
    </row>
    <row r="44" spans="2:8" ht="15.75">
      <c r="C44" s="1747" t="s">
        <v>363</v>
      </c>
      <c r="D44" s="1747"/>
      <c r="E44" s="1747"/>
      <c r="F44" s="1747"/>
      <c r="G44" s="1747"/>
      <c r="H44" s="1747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S16" sqref="S16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9"/>
      <c r="B5" s="1750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432</v>
      </c>
    </row>
    <row r="6" spans="1:31" ht="16.5" customHeight="1" thickBot="1">
      <c r="A6" s="1751"/>
      <c r="B6" s="1752"/>
      <c r="C6" s="1646">
        <v>43132</v>
      </c>
      <c r="D6" s="1646">
        <v>43160</v>
      </c>
      <c r="E6" s="1646">
        <v>43191</v>
      </c>
      <c r="F6" s="1646">
        <v>43221</v>
      </c>
      <c r="G6" s="1646">
        <v>43252</v>
      </c>
      <c r="H6" s="1646">
        <v>43282</v>
      </c>
      <c r="I6" s="1646">
        <v>43313</v>
      </c>
      <c r="J6" s="1646">
        <v>43344</v>
      </c>
      <c r="K6" s="1646">
        <v>43374</v>
      </c>
      <c r="L6" s="1646">
        <v>43405</v>
      </c>
      <c r="M6" s="1646">
        <v>43435</v>
      </c>
      <c r="N6" s="1646">
        <v>43466</v>
      </c>
      <c r="O6" s="1646">
        <v>43497</v>
      </c>
      <c r="P6" s="1406" t="s">
        <v>530</v>
      </c>
      <c r="U6" s="1671" t="s">
        <v>605</v>
      </c>
      <c r="V6" s="1672">
        <v>2019</v>
      </c>
    </row>
    <row r="7" spans="1:31" ht="15.95" customHeight="1">
      <c r="A7" s="296" t="s">
        <v>104</v>
      </c>
      <c r="B7" s="1647" t="s">
        <v>105</v>
      </c>
      <c r="C7" s="1648">
        <v>117.31790000000001</v>
      </c>
      <c r="D7" s="1648">
        <v>125.7774</v>
      </c>
      <c r="E7" s="1648">
        <v>119.69670000000001</v>
      </c>
      <c r="F7" s="1648">
        <v>116.81610000000001</v>
      </c>
      <c r="G7" s="1648">
        <v>120.5</v>
      </c>
      <c r="H7" s="1648">
        <v>119.2129</v>
      </c>
      <c r="I7" s="1648">
        <v>125.1516</v>
      </c>
      <c r="J7" s="1648">
        <v>121.27670000000001</v>
      </c>
      <c r="K7" s="1648">
        <v>104.47420000000001</v>
      </c>
      <c r="L7" s="1648">
        <v>104.41670000000001</v>
      </c>
      <c r="M7" s="1648">
        <v>105.8032</v>
      </c>
      <c r="N7" s="1648">
        <v>104.66770000000001</v>
      </c>
      <c r="O7" s="1648">
        <v>105.8964</v>
      </c>
      <c r="P7" s="1649">
        <v>-9.7355135064640663E-2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50">
        <v>177.577</v>
      </c>
      <c r="D8" s="1650">
        <v>155.91240000000002</v>
      </c>
      <c r="E8" s="1650">
        <v>146.66630000000001</v>
      </c>
      <c r="F8" s="1650">
        <v>147.07650000000001</v>
      </c>
      <c r="G8" s="1650">
        <v>162.96790000000001</v>
      </c>
      <c r="H8" s="1650">
        <v>171.96790000000001</v>
      </c>
      <c r="I8" s="1650">
        <v>171.69330000000002</v>
      </c>
      <c r="J8" s="1650">
        <v>170.05520000000001</v>
      </c>
      <c r="K8" s="1650">
        <v>172.30070000000001</v>
      </c>
      <c r="L8" s="1650">
        <v>174.64160000000001</v>
      </c>
      <c r="M8" s="1650">
        <v>169.25290000000001</v>
      </c>
      <c r="N8" s="1650">
        <v>164.43680000000001</v>
      </c>
      <c r="O8" s="1650">
        <v>158.54070000000002</v>
      </c>
      <c r="P8" s="1651">
        <v>-0.10720025679001211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52">
        <v>347.30500000000001</v>
      </c>
      <c r="D9" s="1652">
        <v>304.93350000000004</v>
      </c>
      <c r="E9" s="1652">
        <v>286.85000000000002</v>
      </c>
      <c r="F9" s="1652">
        <v>287.65230000000003</v>
      </c>
      <c r="G9" s="1652">
        <v>318.73270000000002</v>
      </c>
      <c r="H9" s="1652">
        <v>336.33480000000003</v>
      </c>
      <c r="I9" s="1652">
        <v>335.79770000000002</v>
      </c>
      <c r="J9" s="1652">
        <v>332.59399999999999</v>
      </c>
      <c r="K9" s="1652">
        <v>336.98580000000004</v>
      </c>
      <c r="L9" s="1652">
        <v>341.56400000000002</v>
      </c>
      <c r="M9" s="1652">
        <v>331.02480000000003</v>
      </c>
      <c r="N9" s="1652">
        <v>321.60550000000001</v>
      </c>
      <c r="O9" s="1652">
        <v>310.07390000000004</v>
      </c>
      <c r="P9" s="1653">
        <v>-0.10720001151725422</v>
      </c>
      <c r="Q9" s="1106"/>
      <c r="R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50">
        <v>136.0044</v>
      </c>
      <c r="D10" s="1650">
        <v>142.012</v>
      </c>
      <c r="E10" s="1650">
        <v>139.78919999999999</v>
      </c>
      <c r="F10" s="1650">
        <v>134.74379999999999</v>
      </c>
      <c r="G10" s="1650">
        <v>140.50130000000001</v>
      </c>
      <c r="H10" s="1650">
        <v>141.76760000000002</v>
      </c>
      <c r="I10" s="1650">
        <v>144.2756</v>
      </c>
      <c r="J10" s="1650">
        <v>145.5454</v>
      </c>
      <c r="K10" s="1650">
        <v>138.59870000000001</v>
      </c>
      <c r="L10" s="1650">
        <v>136.02340000000001</v>
      </c>
      <c r="M10" s="1650">
        <v>136.5651</v>
      </c>
      <c r="N10" s="1650">
        <v>137.57590000000002</v>
      </c>
      <c r="O10" s="1650">
        <v>137.70770000000002</v>
      </c>
      <c r="P10" s="1651">
        <v>1.2523859522191927E-2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52">
        <v>3443.3571000000002</v>
      </c>
      <c r="D11" s="1652">
        <v>3610.4839000000002</v>
      </c>
      <c r="E11" s="1652">
        <v>3546.0333000000001</v>
      </c>
      <c r="F11" s="1652">
        <v>3451.3871000000004</v>
      </c>
      <c r="G11" s="1652">
        <v>3622.5333000000001</v>
      </c>
      <c r="H11" s="1652">
        <v>3666.5806000000002</v>
      </c>
      <c r="I11" s="1652">
        <v>3705.0968000000003</v>
      </c>
      <c r="J11" s="1652">
        <v>3729.6</v>
      </c>
      <c r="K11" s="1652">
        <v>3577.1935000000003</v>
      </c>
      <c r="L11" s="1652">
        <v>3527.1</v>
      </c>
      <c r="M11" s="1652">
        <v>3529.9677000000001</v>
      </c>
      <c r="N11" s="1652">
        <v>3528.5161000000003</v>
      </c>
      <c r="O11" s="1652">
        <v>3543.0714000000003</v>
      </c>
      <c r="P11" s="1653">
        <v>2.8958454526833766E-2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50">
        <v>124.96430000000001</v>
      </c>
      <c r="D12" s="1650">
        <v>130.2724</v>
      </c>
      <c r="E12" s="1650">
        <v>127.14400000000001</v>
      </c>
      <c r="F12" s="1650">
        <v>127.1384</v>
      </c>
      <c r="G12" s="1650">
        <v>126.7539</v>
      </c>
      <c r="H12" s="1650">
        <v>127.12740000000001</v>
      </c>
      <c r="I12" s="1650">
        <v>130.0094</v>
      </c>
      <c r="J12" s="1650">
        <v>131.8049</v>
      </c>
      <c r="K12" s="1650">
        <v>126.88500000000001</v>
      </c>
      <c r="L12" s="1650">
        <v>127.09500000000001</v>
      </c>
      <c r="M12" s="1650">
        <v>130.08360000000002</v>
      </c>
      <c r="N12" s="1650">
        <v>127.1808</v>
      </c>
      <c r="O12" s="1650">
        <v>129.25890000000001</v>
      </c>
      <c r="P12" s="1651">
        <v>3.4366615105274168E-2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52">
        <v>930.42860000000007</v>
      </c>
      <c r="D13" s="1652">
        <v>970.38710000000003</v>
      </c>
      <c r="E13" s="1652">
        <v>947</v>
      </c>
      <c r="F13" s="1652">
        <v>947</v>
      </c>
      <c r="G13" s="1652">
        <v>944.2</v>
      </c>
      <c r="H13" s="1652">
        <v>947.4194</v>
      </c>
      <c r="I13" s="1652">
        <v>969.2903</v>
      </c>
      <c r="J13" s="1652">
        <v>983.03330000000005</v>
      </c>
      <c r="K13" s="1652">
        <v>946.51610000000005</v>
      </c>
      <c r="L13" s="1652">
        <v>948.26670000000001</v>
      </c>
      <c r="M13" s="1652">
        <v>971.09680000000003</v>
      </c>
      <c r="N13" s="1652">
        <v>949.51610000000005</v>
      </c>
      <c r="O13" s="1652">
        <v>964.64290000000005</v>
      </c>
      <c r="P13" s="1653">
        <v>3.6772622853596726E-2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50">
        <v>146.43110000000001</v>
      </c>
      <c r="D14" s="1650">
        <v>152.2842</v>
      </c>
      <c r="E14" s="1650">
        <v>147.90470000000002</v>
      </c>
      <c r="F14" s="1650">
        <v>144.97450000000001</v>
      </c>
      <c r="G14" s="1650">
        <v>148.94200000000001</v>
      </c>
      <c r="H14" s="1650">
        <v>147.12610000000001</v>
      </c>
      <c r="I14" s="1650">
        <v>154.2071</v>
      </c>
      <c r="J14" s="1650">
        <v>150.27930000000001</v>
      </c>
      <c r="K14" s="1650">
        <v>141.4803</v>
      </c>
      <c r="L14" s="1650">
        <v>140.3963</v>
      </c>
      <c r="M14" s="1650">
        <v>140.26900000000001</v>
      </c>
      <c r="N14" s="1650">
        <v>140.08520000000001</v>
      </c>
      <c r="O14" s="1650">
        <v>143.09540000000001</v>
      </c>
      <c r="P14" s="1651">
        <v>-2.2779996872249186E-2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50">
        <v>142.625</v>
      </c>
      <c r="D15" s="1650">
        <v>145.24260000000001</v>
      </c>
      <c r="E15" s="1650">
        <v>142.42570000000001</v>
      </c>
      <c r="F15" s="1650">
        <v>143.5942</v>
      </c>
      <c r="G15" s="1650">
        <v>146.8603</v>
      </c>
      <c r="H15" s="1650">
        <v>146.0874</v>
      </c>
      <c r="I15" s="1650">
        <v>146.34030000000001</v>
      </c>
      <c r="J15" s="1650">
        <v>149.452</v>
      </c>
      <c r="K15" s="1650">
        <v>148.28060000000002</v>
      </c>
      <c r="L15" s="1650">
        <v>144.3783</v>
      </c>
      <c r="M15" s="1650">
        <v>145.92060000000001</v>
      </c>
      <c r="N15" s="1650">
        <v>144.61969999999999</v>
      </c>
      <c r="O15" s="1650">
        <v>145.9</v>
      </c>
      <c r="P15" s="1651">
        <v>2.2962313759859798E-2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50">
        <v>138.4461</v>
      </c>
      <c r="D16" s="1650">
        <v>138.83450000000002</v>
      </c>
      <c r="E16" s="1650">
        <v>139.40100000000001</v>
      </c>
      <c r="F16" s="1650">
        <v>140.19900000000001</v>
      </c>
      <c r="G16" s="1650">
        <v>140.66400000000002</v>
      </c>
      <c r="H16" s="1650">
        <v>140.47130000000001</v>
      </c>
      <c r="I16" s="1650">
        <v>137.2594</v>
      </c>
      <c r="J16" s="1650">
        <v>137.4333</v>
      </c>
      <c r="K16" s="1650">
        <v>139.9658</v>
      </c>
      <c r="L16" s="1650">
        <v>138.3793</v>
      </c>
      <c r="M16" s="1650">
        <v>138.7268</v>
      </c>
      <c r="N16" s="1650">
        <v>136.6174</v>
      </c>
      <c r="O16" s="1650">
        <v>137.31140000000002</v>
      </c>
      <c r="P16" s="1651">
        <v>-8.195969406144199E-3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50">
        <v>167.67500000000001</v>
      </c>
      <c r="D17" s="1650">
        <v>159.29420000000002</v>
      </c>
      <c r="E17" s="1650">
        <v>159.18800000000002</v>
      </c>
      <c r="F17" s="1650">
        <v>163.06870000000001</v>
      </c>
      <c r="G17" s="1650">
        <v>168.256</v>
      </c>
      <c r="H17" s="1650">
        <v>173.01260000000002</v>
      </c>
      <c r="I17" s="1650">
        <v>175.77</v>
      </c>
      <c r="J17" s="1650">
        <v>173.05330000000001</v>
      </c>
      <c r="K17" s="1650">
        <v>172.50230000000002</v>
      </c>
      <c r="L17" s="1650">
        <v>173.51600000000002</v>
      </c>
      <c r="M17" s="1650">
        <v>175.3135</v>
      </c>
      <c r="N17" s="1650">
        <v>174.48</v>
      </c>
      <c r="O17" s="1650">
        <v>170.46040000000002</v>
      </c>
      <c r="P17" s="1651">
        <v>1.661189801699714E-2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50">
        <v>127.08320000000001</v>
      </c>
      <c r="D18" s="1650">
        <v>140.0523</v>
      </c>
      <c r="E18" s="1650">
        <v>140.71469999999999</v>
      </c>
      <c r="F18" s="1650">
        <v>141.5865</v>
      </c>
      <c r="G18" s="1650">
        <v>147.143</v>
      </c>
      <c r="H18" s="1650">
        <v>151.00060000000002</v>
      </c>
      <c r="I18" s="1650">
        <v>152.3058</v>
      </c>
      <c r="J18" s="1650">
        <v>149.1583</v>
      </c>
      <c r="K18" s="1650">
        <v>136.13480000000001</v>
      </c>
      <c r="L18" s="1650">
        <v>128.4333</v>
      </c>
      <c r="M18" s="1650">
        <v>127.91520000000001</v>
      </c>
      <c r="N18" s="1650">
        <v>127.54480000000001</v>
      </c>
      <c r="O18" s="1650">
        <v>130.56390000000002</v>
      </c>
      <c r="P18" s="1651">
        <v>2.7389143490248902E-2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50">
        <v>125.71430000000001</v>
      </c>
      <c r="D19" s="1650">
        <v>134.03229999999999</v>
      </c>
      <c r="E19" s="1650">
        <v>131.33330000000001</v>
      </c>
      <c r="F19" s="1650">
        <v>130</v>
      </c>
      <c r="G19" s="1650">
        <v>131.1</v>
      </c>
      <c r="H19" s="1650">
        <v>132.45160000000001</v>
      </c>
      <c r="I19" s="1650">
        <v>133.48390000000001</v>
      </c>
      <c r="J19" s="1650">
        <v>138.4</v>
      </c>
      <c r="K19" s="1650">
        <v>131.35480000000001</v>
      </c>
      <c r="L19" s="1650">
        <v>129.13330000000002</v>
      </c>
      <c r="M19" s="1650">
        <v>129</v>
      </c>
      <c r="N19" s="1650">
        <v>129</v>
      </c>
      <c r="O19" s="1650">
        <v>129.1429</v>
      </c>
      <c r="P19" s="1651">
        <v>2.7272951446255522E-2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50">
        <v>143.3826</v>
      </c>
      <c r="D20" s="1650">
        <v>152.10140000000001</v>
      </c>
      <c r="E20" s="1650">
        <v>148.46120000000002</v>
      </c>
      <c r="F20" s="1650">
        <v>145.35580000000002</v>
      </c>
      <c r="G20" s="1650">
        <v>148.2029</v>
      </c>
      <c r="H20" s="1650">
        <v>148.64330000000001</v>
      </c>
      <c r="I20" s="1650">
        <v>152.77460000000002</v>
      </c>
      <c r="J20" s="1650">
        <v>151.86870000000002</v>
      </c>
      <c r="K20" s="1650">
        <v>144.191</v>
      </c>
      <c r="L20" s="1650">
        <v>143.33150000000001</v>
      </c>
      <c r="M20" s="1650">
        <v>143.7253</v>
      </c>
      <c r="N20" s="1650">
        <v>141.6558</v>
      </c>
      <c r="O20" s="1650">
        <v>141.2448</v>
      </c>
      <c r="P20" s="1651">
        <v>-1.4909758924723127E-2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52">
        <v>1066.5357000000001</v>
      </c>
      <c r="D21" s="1652">
        <v>1131.3226</v>
      </c>
      <c r="E21" s="1652">
        <v>1101.8</v>
      </c>
      <c r="F21" s="1652">
        <v>1074.5806</v>
      </c>
      <c r="G21" s="1652">
        <v>1094.1333</v>
      </c>
      <c r="H21" s="1652">
        <v>1099.5161000000001</v>
      </c>
      <c r="I21" s="1652">
        <v>1134.3226</v>
      </c>
      <c r="J21" s="1652">
        <v>1128.4333000000001</v>
      </c>
      <c r="K21" s="1652">
        <v>1070.5806</v>
      </c>
      <c r="L21" s="1652">
        <v>1064.8</v>
      </c>
      <c r="M21" s="1652">
        <v>1064.4516000000001</v>
      </c>
      <c r="N21" s="1652">
        <v>1052.1613</v>
      </c>
      <c r="O21" s="1652">
        <v>1047.3570999999999</v>
      </c>
      <c r="P21" s="1653">
        <v>-1.7982145370286418E-2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54">
        <v>167.99</v>
      </c>
      <c r="D22" s="1654">
        <v>167.99</v>
      </c>
      <c r="E22" s="1654">
        <v>167.99</v>
      </c>
      <c r="F22" s="1654">
        <v>167.99</v>
      </c>
      <c r="G22" s="1654">
        <v>167.99</v>
      </c>
      <c r="H22" s="1654">
        <v>167.99</v>
      </c>
      <c r="I22" s="1654">
        <v>167.99</v>
      </c>
      <c r="J22" s="1654">
        <v>167.99</v>
      </c>
      <c r="K22" s="1654" t="s">
        <v>531</v>
      </c>
      <c r="L22" s="1654" t="s">
        <v>531</v>
      </c>
      <c r="M22" s="1654" t="s">
        <v>531</v>
      </c>
      <c r="N22" s="1654" t="s">
        <v>531</v>
      </c>
      <c r="O22" s="1654" t="s">
        <v>531</v>
      </c>
      <c r="P22" s="1651" t="s">
        <v>531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54">
        <v>164.87139999999999</v>
      </c>
      <c r="D23" s="1654">
        <v>174.65479999999999</v>
      </c>
      <c r="E23" s="1654">
        <v>189.18470000000002</v>
      </c>
      <c r="F23" s="1654">
        <v>200.71</v>
      </c>
      <c r="G23" s="1654">
        <v>202.29670000000002</v>
      </c>
      <c r="H23" s="1654">
        <v>202.25810000000001</v>
      </c>
      <c r="I23" s="1654">
        <v>202.32</v>
      </c>
      <c r="J23" s="1654">
        <v>201.09730000000002</v>
      </c>
      <c r="K23" s="1654">
        <v>185.911</v>
      </c>
      <c r="L23" s="1654">
        <v>173.73570000000001</v>
      </c>
      <c r="M23" s="1654">
        <v>162.3603</v>
      </c>
      <c r="N23" s="1654">
        <v>161.93710000000002</v>
      </c>
      <c r="O23" s="1654">
        <v>162.84460000000001</v>
      </c>
      <c r="P23" s="1651">
        <v>-1.2293217622947217E-2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54">
        <v>141.44210000000001</v>
      </c>
      <c r="D24" s="1654">
        <v>148.86510000000001</v>
      </c>
      <c r="E24" s="1654">
        <v>147.0377</v>
      </c>
      <c r="F24" s="1654">
        <v>140.8612</v>
      </c>
      <c r="G24" s="1654">
        <v>145.09790000000001</v>
      </c>
      <c r="H24" s="1654">
        <v>147.0669</v>
      </c>
      <c r="I24" s="1654">
        <v>151.74979999999999</v>
      </c>
      <c r="J24" s="1654">
        <v>153.52260000000001</v>
      </c>
      <c r="K24" s="1654">
        <v>142.9982</v>
      </c>
      <c r="L24" s="1654">
        <v>139.46100000000001</v>
      </c>
      <c r="M24" s="1654">
        <v>130.37690000000001</v>
      </c>
      <c r="N24" s="1654">
        <v>127.77890000000001</v>
      </c>
      <c r="O24" s="1654">
        <v>130.72880000000001</v>
      </c>
      <c r="P24" s="1651">
        <v>-7.5743360710849195E-2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54">
        <v>143.70430000000002</v>
      </c>
      <c r="D25" s="1654">
        <v>151.94</v>
      </c>
      <c r="E25" s="1654">
        <v>148.68600000000001</v>
      </c>
      <c r="F25" s="1654">
        <v>143.38230000000001</v>
      </c>
      <c r="G25" s="1654">
        <v>147.26770000000002</v>
      </c>
      <c r="H25" s="1654">
        <v>143.64420000000001</v>
      </c>
      <c r="I25" s="1654">
        <v>132.3681</v>
      </c>
      <c r="J25" s="1654">
        <v>139.18700000000001</v>
      </c>
      <c r="K25" s="1654">
        <v>135.70520000000002</v>
      </c>
      <c r="L25" s="1654">
        <v>129.6233</v>
      </c>
      <c r="M25" s="1654">
        <v>124.70650000000001</v>
      </c>
      <c r="N25" s="1654">
        <v>121.87350000000001</v>
      </c>
      <c r="O25" s="1654">
        <v>124.7839</v>
      </c>
      <c r="P25" s="1651">
        <v>-0.13166203099002616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54">
        <v>142.71430000000001</v>
      </c>
      <c r="D26" s="1654">
        <v>150.59350000000001</v>
      </c>
      <c r="E26" s="1654">
        <v>146.33670000000001</v>
      </c>
      <c r="F26" s="1654">
        <v>141.93550000000002</v>
      </c>
      <c r="G26" s="1654">
        <v>146.96</v>
      </c>
      <c r="H26" s="1654">
        <v>144.61610000000002</v>
      </c>
      <c r="I26" s="1654" t="s">
        <v>531</v>
      </c>
      <c r="J26" s="1654" t="s">
        <v>531</v>
      </c>
      <c r="K26" s="1654" t="s">
        <v>531</v>
      </c>
      <c r="L26" s="1654" t="s">
        <v>531</v>
      </c>
      <c r="M26" s="1654" t="s">
        <v>531</v>
      </c>
      <c r="N26" s="1654" t="s">
        <v>531</v>
      </c>
      <c r="O26" s="1654" t="s">
        <v>531</v>
      </c>
      <c r="P26" s="1651" t="s">
        <v>531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54">
        <v>146.4693</v>
      </c>
      <c r="D27" s="1654">
        <v>156.43470000000002</v>
      </c>
      <c r="E27" s="1654">
        <v>151.57830000000001</v>
      </c>
      <c r="F27" s="1654">
        <v>144.13630000000001</v>
      </c>
      <c r="G27" s="1654">
        <v>149.6987</v>
      </c>
      <c r="H27" s="1654">
        <v>150.13750000000002</v>
      </c>
      <c r="I27" s="1654">
        <v>153.46870000000001</v>
      </c>
      <c r="J27" s="1654">
        <v>152.5744</v>
      </c>
      <c r="K27" s="1654">
        <v>144.3099</v>
      </c>
      <c r="L27" s="1654">
        <v>142.37</v>
      </c>
      <c r="M27" s="1654">
        <v>143.5181</v>
      </c>
      <c r="N27" s="1654">
        <v>142.6114</v>
      </c>
      <c r="O27" s="1654">
        <v>141.40380000000002</v>
      </c>
      <c r="P27" s="1651">
        <v>-3.458403911263308E-2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55">
        <v>45639.380400000002</v>
      </c>
      <c r="D28" s="1655">
        <v>48851.882599999997</v>
      </c>
      <c r="E28" s="1655">
        <v>47253.9303</v>
      </c>
      <c r="F28" s="1655">
        <v>45622.81</v>
      </c>
      <c r="G28" s="1655">
        <v>48263.571299999996</v>
      </c>
      <c r="H28" s="1655">
        <v>48770.343200000003</v>
      </c>
      <c r="I28" s="1655">
        <v>49570.758699999998</v>
      </c>
      <c r="J28" s="1655">
        <v>49549.426299999999</v>
      </c>
      <c r="K28" s="1655">
        <v>46726.385800000004</v>
      </c>
      <c r="L28" s="1655">
        <v>45889.920299999998</v>
      </c>
      <c r="M28" s="1655">
        <v>46321.628700000001</v>
      </c>
      <c r="N28" s="1655">
        <v>45635.732300000003</v>
      </c>
      <c r="O28" s="1655">
        <v>44951.092100000002</v>
      </c>
      <c r="P28" s="1653">
        <v>-1.5081017620475867E-2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54">
        <v>218</v>
      </c>
      <c r="D29" s="1654">
        <v>218</v>
      </c>
      <c r="E29" s="1654">
        <v>218</v>
      </c>
      <c r="F29" s="1654">
        <v>218</v>
      </c>
      <c r="G29" s="1654">
        <v>218</v>
      </c>
      <c r="H29" s="1654">
        <v>218</v>
      </c>
      <c r="I29" s="1654">
        <v>218</v>
      </c>
      <c r="J29" s="1654">
        <v>218</v>
      </c>
      <c r="K29" s="1654">
        <v>218</v>
      </c>
      <c r="L29" s="1654" t="s">
        <v>531</v>
      </c>
      <c r="M29" s="1654" t="s">
        <v>531</v>
      </c>
      <c r="N29" s="1654" t="s">
        <v>531</v>
      </c>
      <c r="O29" s="1654" t="s">
        <v>531</v>
      </c>
      <c r="P29" s="1651" t="s">
        <v>531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54">
        <v>124.83460000000001</v>
      </c>
      <c r="D30" s="1654">
        <v>132.77370000000002</v>
      </c>
      <c r="E30" s="1654">
        <v>127.66630000000001</v>
      </c>
      <c r="F30" s="1654">
        <v>126.6349</v>
      </c>
      <c r="G30" s="1654">
        <v>130.69110000000001</v>
      </c>
      <c r="H30" s="1654">
        <v>128.49290000000002</v>
      </c>
      <c r="I30" s="1654">
        <v>131.92750000000001</v>
      </c>
      <c r="J30" s="1654">
        <v>128.42099999999999</v>
      </c>
      <c r="K30" s="1654">
        <v>121.62260000000001</v>
      </c>
      <c r="L30" s="1654">
        <v>121.19500000000001</v>
      </c>
      <c r="M30" s="1654">
        <v>121.8245</v>
      </c>
      <c r="N30" s="1654">
        <v>121.96</v>
      </c>
      <c r="O30" s="1654">
        <v>123.51750000000001</v>
      </c>
      <c r="P30" s="1651">
        <v>-1.0550760766646405E-2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54">
        <v>147.71790000000001</v>
      </c>
      <c r="D31" s="1654">
        <v>155.29390000000001</v>
      </c>
      <c r="E31" s="1654">
        <v>151.57330000000002</v>
      </c>
      <c r="F31" s="1654">
        <v>148.6729</v>
      </c>
      <c r="G31" s="1654">
        <v>153.3263</v>
      </c>
      <c r="H31" s="1654">
        <v>152.03550000000001</v>
      </c>
      <c r="I31" s="1654">
        <v>157.07650000000001</v>
      </c>
      <c r="J31" s="1654">
        <v>153.19200000000001</v>
      </c>
      <c r="K31" s="1654">
        <v>143.38320000000002</v>
      </c>
      <c r="L31" s="1654">
        <v>140.971</v>
      </c>
      <c r="M31" s="1654">
        <v>141.30100000000002</v>
      </c>
      <c r="N31" s="1654">
        <v>140.24160000000001</v>
      </c>
      <c r="O31" s="1654">
        <v>142.20500000000001</v>
      </c>
      <c r="P31" s="1651">
        <v>-3.7320460147348467E-2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54">
        <v>140.82750000000001</v>
      </c>
      <c r="D32" s="1654">
        <v>146.08110000000002</v>
      </c>
      <c r="E32" s="1654">
        <v>142.57680000000002</v>
      </c>
      <c r="F32" s="1654">
        <v>137.94390000000001</v>
      </c>
      <c r="G32" s="1654">
        <v>143.1388</v>
      </c>
      <c r="H32" s="1654">
        <v>142.17400000000001</v>
      </c>
      <c r="I32" s="1654">
        <v>148.50290000000001</v>
      </c>
      <c r="J32" s="1654">
        <v>144.601</v>
      </c>
      <c r="K32" s="1654">
        <v>134.7313</v>
      </c>
      <c r="L32" s="1654">
        <v>130.1078</v>
      </c>
      <c r="M32" s="1654">
        <v>128.36020000000002</v>
      </c>
      <c r="N32" s="1654">
        <v>125.70370000000001</v>
      </c>
      <c r="O32" s="1654">
        <v>127.4821</v>
      </c>
      <c r="P32" s="1651">
        <v>-9.4764161829188232E-2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55">
        <v>586.68389999999999</v>
      </c>
      <c r="D33" s="1655">
        <v>614.54470000000003</v>
      </c>
      <c r="E33" s="1655">
        <v>597.9914</v>
      </c>
      <c r="F33" s="1655">
        <v>590.20650000000001</v>
      </c>
      <c r="G33" s="1655">
        <v>615.88700000000006</v>
      </c>
      <c r="H33" s="1655">
        <v>615.28250000000003</v>
      </c>
      <c r="I33" s="1655">
        <v>636.59160000000008</v>
      </c>
      <c r="J33" s="1655">
        <v>621.61540000000002</v>
      </c>
      <c r="K33" s="1655">
        <v>579.7038</v>
      </c>
      <c r="L33" s="1655">
        <v>559.9547</v>
      </c>
      <c r="M33" s="1655">
        <v>550.69580000000008</v>
      </c>
      <c r="N33" s="1655">
        <v>539.60340000000008</v>
      </c>
      <c r="O33" s="1655">
        <v>550.0421</v>
      </c>
      <c r="P33" s="1651">
        <v>-6.2455778997855593E-2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54">
        <v>150.32140000000001</v>
      </c>
      <c r="D34" s="1654">
        <v>164.12900000000002</v>
      </c>
      <c r="E34" s="1654">
        <v>165</v>
      </c>
      <c r="F34" s="1654">
        <v>165.3871</v>
      </c>
      <c r="G34" s="1654">
        <v>172.0333</v>
      </c>
      <c r="H34" s="1654">
        <v>173.96770000000001</v>
      </c>
      <c r="I34" s="1654">
        <v>174.16130000000001</v>
      </c>
      <c r="J34" s="1654">
        <v>171.0333</v>
      </c>
      <c r="K34" s="1654">
        <v>157.87100000000001</v>
      </c>
      <c r="L34" s="1654">
        <v>151.13330000000002</v>
      </c>
      <c r="M34" s="1654">
        <v>150.12900000000002</v>
      </c>
      <c r="N34" s="1654">
        <v>138</v>
      </c>
      <c r="O34" s="1654">
        <v>141.5</v>
      </c>
      <c r="P34" s="1651">
        <v>-5.8683593952690738E-2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50">
        <v>139.30590000000001</v>
      </c>
      <c r="D35" s="1650">
        <v>145.28620000000001</v>
      </c>
      <c r="E35" s="1650">
        <v>152.71200000000002</v>
      </c>
      <c r="F35" s="1650">
        <v>148.88580000000002</v>
      </c>
      <c r="G35" s="1650">
        <v>157.39160000000001</v>
      </c>
      <c r="H35" s="1650">
        <v>157.69570000000002</v>
      </c>
      <c r="I35" s="1650">
        <v>155.8699</v>
      </c>
      <c r="J35" s="1650">
        <v>153.95869999999999</v>
      </c>
      <c r="K35" s="1650">
        <v>146.0378</v>
      </c>
      <c r="L35" s="1650">
        <v>142.37470000000002</v>
      </c>
      <c r="M35" s="1650">
        <v>149.501</v>
      </c>
      <c r="N35" s="1650">
        <v>140.3184</v>
      </c>
      <c r="O35" s="1650">
        <v>109.9487</v>
      </c>
      <c r="P35" s="1651">
        <v>-0.21073910006683139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55">
        <v>648.58609999999999</v>
      </c>
      <c r="D36" s="1655">
        <v>677.19290000000001</v>
      </c>
      <c r="E36" s="1655">
        <v>711.40470000000005</v>
      </c>
      <c r="F36" s="1655">
        <v>691.19290000000001</v>
      </c>
      <c r="G36" s="1655">
        <v>733.61030000000005</v>
      </c>
      <c r="H36" s="1655">
        <v>733.57030000000009</v>
      </c>
      <c r="I36" s="1655">
        <v>723.76550000000009</v>
      </c>
      <c r="J36" s="1655">
        <v>715.51300000000003</v>
      </c>
      <c r="K36" s="1655">
        <v>681.33260000000007</v>
      </c>
      <c r="L36" s="1655">
        <v>663.62430000000006</v>
      </c>
      <c r="M36" s="1655">
        <v>695.55810000000008</v>
      </c>
      <c r="N36" s="1655">
        <v>659.33519999999999</v>
      </c>
      <c r="O36" s="1655">
        <v>522.15070000000003</v>
      </c>
      <c r="P36" s="1653">
        <v>-0.19494003957223249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50">
        <v>152.25390000000002</v>
      </c>
      <c r="D37" s="1650">
        <v>160.1165</v>
      </c>
      <c r="E37" s="1650">
        <v>155.613</v>
      </c>
      <c r="F37" s="1650">
        <v>155.57420000000002</v>
      </c>
      <c r="G37" s="1650">
        <v>159.03400000000002</v>
      </c>
      <c r="H37" s="1650">
        <v>160.31190000000001</v>
      </c>
      <c r="I37" s="1650">
        <v>162.20060000000001</v>
      </c>
      <c r="J37" s="1650">
        <v>162.75300000000001</v>
      </c>
      <c r="K37" s="1650">
        <v>153.38580000000002</v>
      </c>
      <c r="L37" s="1650">
        <v>150.785</v>
      </c>
      <c r="M37" s="1650">
        <v>150.33580000000001</v>
      </c>
      <c r="N37" s="1650">
        <v>149.0455</v>
      </c>
      <c r="O37" s="1650">
        <v>149.90430000000001</v>
      </c>
      <c r="P37" s="1651">
        <v>-1.543211700981062E-2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50">
        <v>146.4425</v>
      </c>
      <c r="D38" s="1650">
        <v>150.45770000000002</v>
      </c>
      <c r="E38" s="1650">
        <v>146.75</v>
      </c>
      <c r="F38" s="1650">
        <v>139.2097</v>
      </c>
      <c r="G38" s="1650">
        <v>149.78370000000001</v>
      </c>
      <c r="H38" s="1650">
        <v>154.2732</v>
      </c>
      <c r="I38" s="1650">
        <v>155.6516</v>
      </c>
      <c r="J38" s="1650">
        <v>153.11930000000001</v>
      </c>
      <c r="K38" s="1650">
        <v>145.739</v>
      </c>
      <c r="L38" s="1650">
        <v>142.92570000000001</v>
      </c>
      <c r="M38" s="1650">
        <v>143.4042</v>
      </c>
      <c r="N38" s="1650">
        <v>142.10060000000001</v>
      </c>
      <c r="O38" s="1650">
        <v>140.6789</v>
      </c>
      <c r="P38" s="1651">
        <v>-3.9357426976458276E-2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50">
        <v>156.79390000000001</v>
      </c>
      <c r="D39" s="1650">
        <v>157.41390000000001</v>
      </c>
      <c r="E39" s="1650">
        <v>157.6293</v>
      </c>
      <c r="F39" s="1650">
        <v>157.63840000000002</v>
      </c>
      <c r="G39" s="1650">
        <v>157.56870000000001</v>
      </c>
      <c r="H39" s="1650">
        <v>157.38320000000002</v>
      </c>
      <c r="I39" s="1650">
        <v>157.78390000000002</v>
      </c>
      <c r="J39" s="1650">
        <v>160.59130000000002</v>
      </c>
      <c r="K39" s="1650">
        <v>163.27970000000002</v>
      </c>
      <c r="L39" s="1650">
        <v>164.114</v>
      </c>
      <c r="M39" s="1650">
        <v>163.62</v>
      </c>
      <c r="N39" s="1650">
        <v>164.3939</v>
      </c>
      <c r="O39" s="1650">
        <v>165.1789</v>
      </c>
      <c r="P39" s="1651">
        <v>5.3477845758030051E-2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50">
        <v>172.6763</v>
      </c>
      <c r="D40" s="1650">
        <v>167.77530000000002</v>
      </c>
      <c r="E40" s="1650">
        <v>162.8689</v>
      </c>
      <c r="F40" s="1650">
        <v>163.3931</v>
      </c>
      <c r="G40" s="1650">
        <v>166.608</v>
      </c>
      <c r="H40" s="1650">
        <v>163.7166</v>
      </c>
      <c r="I40" s="1650">
        <v>162.00839999999999</v>
      </c>
      <c r="J40" s="1650">
        <v>163.45959999999999</v>
      </c>
      <c r="K40" s="1650">
        <v>164.11920000000001</v>
      </c>
      <c r="L40" s="1650">
        <v>165.8098</v>
      </c>
      <c r="M40" s="1650">
        <v>166.9847</v>
      </c>
      <c r="N40" s="1650">
        <v>167.74190000000002</v>
      </c>
      <c r="O40" s="1650">
        <v>164.0042</v>
      </c>
      <c r="P40" s="1651">
        <v>-5.0221715429390135E-2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52">
        <v>1714.4286000000002</v>
      </c>
      <c r="D41" s="1652">
        <v>1704.0645000000002</v>
      </c>
      <c r="E41" s="1652">
        <v>1687.9333000000001</v>
      </c>
      <c r="F41" s="1652">
        <v>1691.3871000000001</v>
      </c>
      <c r="G41" s="1652">
        <v>1711.7667000000001</v>
      </c>
      <c r="H41" s="1652">
        <v>1690.4839000000002</v>
      </c>
      <c r="I41" s="1652">
        <v>1692.9032</v>
      </c>
      <c r="J41" s="1652">
        <v>1709.7</v>
      </c>
      <c r="K41" s="1652">
        <v>1703.1290000000001</v>
      </c>
      <c r="L41" s="1652">
        <v>1707.5333000000001</v>
      </c>
      <c r="M41" s="1652">
        <v>1716.9032</v>
      </c>
      <c r="N41" s="1652">
        <v>1721.7097000000001</v>
      </c>
      <c r="O41" s="1652">
        <v>1719.5714</v>
      </c>
      <c r="P41" s="1653">
        <v>2.9997166402846442E-3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50">
        <v>163.37730000000002</v>
      </c>
      <c r="D42" s="1650">
        <v>163.1044</v>
      </c>
      <c r="E42" s="1650">
        <v>164.76340000000002</v>
      </c>
      <c r="F42" s="1650">
        <v>166.57990000000001</v>
      </c>
      <c r="G42" s="1650">
        <v>168.9727</v>
      </c>
      <c r="H42" s="1650">
        <v>168.32310000000001</v>
      </c>
      <c r="I42" s="1650">
        <v>165.30350000000001</v>
      </c>
      <c r="J42" s="1650">
        <v>164.66820000000001</v>
      </c>
      <c r="K42" s="1650">
        <v>165.227</v>
      </c>
      <c r="L42" s="1650">
        <v>163.75140000000002</v>
      </c>
      <c r="M42" s="1650">
        <v>158.79840000000002</v>
      </c>
      <c r="N42" s="1650">
        <v>158.1884</v>
      </c>
      <c r="O42" s="1650">
        <v>160.14530000000002</v>
      </c>
      <c r="P42" s="1651">
        <v>-1.9782429994864681E-2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52">
        <v>144.4375</v>
      </c>
      <c r="D43" s="1652">
        <v>143.94390000000001</v>
      </c>
      <c r="E43" s="1652">
        <v>143.73430000000002</v>
      </c>
      <c r="F43" s="1652">
        <v>146.18680000000001</v>
      </c>
      <c r="G43" s="1652">
        <v>148.3563</v>
      </c>
      <c r="H43" s="1652">
        <v>149.34520000000001</v>
      </c>
      <c r="I43" s="1652">
        <v>148.14350000000002</v>
      </c>
      <c r="J43" s="1652">
        <v>147.11170000000001</v>
      </c>
      <c r="K43" s="1652">
        <v>145.7158</v>
      </c>
      <c r="L43" s="1652">
        <v>144.29600000000002</v>
      </c>
      <c r="M43" s="1652">
        <v>142.46899999999999</v>
      </c>
      <c r="N43" s="1652">
        <v>140.3997</v>
      </c>
      <c r="O43" s="1652">
        <v>139.8843</v>
      </c>
      <c r="P43" s="1653">
        <v>-3.1523669407183097E-2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56"/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656"/>
      <c r="P44" s="1657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8">
        <v>140.8031</v>
      </c>
      <c r="D45" s="1658">
        <v>146.74540000000002</v>
      </c>
      <c r="E45" s="1658">
        <v>143.7302</v>
      </c>
      <c r="F45" s="1658">
        <v>141.59620000000001</v>
      </c>
      <c r="G45" s="1658">
        <v>145.31700000000001</v>
      </c>
      <c r="H45" s="1658">
        <v>145.00900000000001</v>
      </c>
      <c r="I45" s="1658">
        <v>148.7329</v>
      </c>
      <c r="J45" s="1658">
        <v>146.78400000000002</v>
      </c>
      <c r="K45" s="1658">
        <v>138.0771</v>
      </c>
      <c r="L45" s="1658">
        <v>135.76240000000001</v>
      </c>
      <c r="M45" s="1658">
        <v>135.6602</v>
      </c>
      <c r="N45" s="1658">
        <v>134.3278</v>
      </c>
      <c r="O45" s="1658">
        <v>135.60850000000002</v>
      </c>
      <c r="P45" s="1659">
        <v>-3.6892653641858564E-2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430</v>
      </c>
      <c r="E51" s="1093" t="s">
        <v>429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428</v>
      </c>
      <c r="C53" s="1093" t="s">
        <v>105</v>
      </c>
      <c r="D53" s="1118">
        <f>+P7</f>
        <v>-9.7355135064640663E-2</v>
      </c>
      <c r="E53" s="1119">
        <f>+(O7/N7)-1</f>
        <v>1.1739056079382637E-2</v>
      </c>
      <c r="F53" s="1120"/>
      <c r="G53" s="1121"/>
      <c r="I53" s="1399"/>
      <c r="J53" s="1660"/>
      <c r="K53" s="1400"/>
      <c r="L53" s="1661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427</v>
      </c>
      <c r="C54" s="1093" t="s">
        <v>105</v>
      </c>
      <c r="D54" s="1118">
        <f>+P8</f>
        <v>-0.10720025679001211</v>
      </c>
      <c r="E54" s="1119">
        <f>+(O8/N8)-1</f>
        <v>-3.5856328996915487E-2</v>
      </c>
      <c r="F54" s="1121"/>
      <c r="G54" s="1121"/>
      <c r="I54" s="1399"/>
      <c r="J54" s="1660"/>
      <c r="K54" s="1402"/>
      <c r="L54" s="1661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426</v>
      </c>
      <c r="C55" s="1093" t="s">
        <v>105</v>
      </c>
      <c r="D55" s="1118">
        <f>+P10</f>
        <v>1.2523859522191927E-2</v>
      </c>
      <c r="E55" s="1119">
        <f>+(O10/N10)-1</f>
        <v>9.5801662936612075E-4</v>
      </c>
      <c r="F55" s="1121"/>
      <c r="G55" s="1121"/>
      <c r="I55" s="1399"/>
      <c r="J55" s="1660"/>
      <c r="K55" s="1662"/>
      <c r="L55" s="1663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425</v>
      </c>
      <c r="C56" s="1093" t="s">
        <v>105</v>
      </c>
      <c r="D56" s="1118">
        <f>+P12</f>
        <v>3.4366615105274168E-2</v>
      </c>
      <c r="E56" s="1119">
        <f>+(O12/N12)-1</f>
        <v>1.6339730525362306E-2</v>
      </c>
      <c r="F56" s="1121"/>
      <c r="G56" s="1121"/>
      <c r="I56" s="1399"/>
      <c r="J56" s="1660"/>
      <c r="K56" s="1664"/>
      <c r="L56" s="1661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424</v>
      </c>
      <c r="C57" s="1093" t="s">
        <v>105</v>
      </c>
      <c r="D57" s="1118">
        <f t="shared" ref="D57:D63" si="0">+P14</f>
        <v>-2.2779996872249186E-2</v>
      </c>
      <c r="E57" s="1119">
        <f t="shared" ref="E57:E63" si="1">+(O14/N14)-1</f>
        <v>2.1488351374734815E-2</v>
      </c>
      <c r="F57" s="1121"/>
      <c r="G57" s="1121"/>
      <c r="I57" s="1399"/>
      <c r="J57" s="1660"/>
      <c r="K57" s="1403"/>
      <c r="L57" s="1661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423</v>
      </c>
      <c r="C58" s="1093" t="s">
        <v>105</v>
      </c>
      <c r="D58" s="1118">
        <f t="shared" si="0"/>
        <v>2.2962313759859798E-2</v>
      </c>
      <c r="E58" s="1119">
        <f t="shared" si="1"/>
        <v>8.8528741243414366E-3</v>
      </c>
      <c r="F58" s="1121"/>
      <c r="G58" s="1121"/>
      <c r="I58" s="1253"/>
      <c r="J58" s="1085"/>
      <c r="K58" s="1665"/>
      <c r="L58" s="1666"/>
      <c r="M58" s="1666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422</v>
      </c>
      <c r="C59" s="1093" t="s">
        <v>105</v>
      </c>
      <c r="D59" s="1118">
        <f t="shared" si="0"/>
        <v>-8.195969406144199E-3</v>
      </c>
      <c r="E59" s="1119">
        <f t="shared" si="1"/>
        <v>5.0798800152835888E-3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421</v>
      </c>
      <c r="C60" s="1093" t="s">
        <v>105</v>
      </c>
      <c r="D60" s="1118">
        <f t="shared" si="0"/>
        <v>1.661189801699714E-2</v>
      </c>
      <c r="E60" s="1119">
        <f t="shared" si="1"/>
        <v>-2.3037597432370327E-2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420</v>
      </c>
      <c r="C61" s="1093" t="s">
        <v>105</v>
      </c>
      <c r="D61" s="1118">
        <f t="shared" si="0"/>
        <v>2.7389143490248902E-2</v>
      </c>
      <c r="E61" s="1119">
        <f t="shared" si="1"/>
        <v>2.3670898382372352E-2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419</v>
      </c>
      <c r="C62" s="1093" t="s">
        <v>105</v>
      </c>
      <c r="D62" s="1118">
        <f t="shared" si="0"/>
        <v>2.7272951446255522E-2</v>
      </c>
      <c r="E62" s="1119">
        <f t="shared" si="1"/>
        <v>1.1077519379845135E-3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418</v>
      </c>
      <c r="C63" s="1093" t="s">
        <v>105</v>
      </c>
      <c r="D63" s="1118">
        <f t="shared" si="0"/>
        <v>-1.4909758924723127E-2</v>
      </c>
      <c r="E63" s="1119">
        <f t="shared" si="1"/>
        <v>-2.9013990249605603E-3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417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416</v>
      </c>
      <c r="C65" s="1093" t="s">
        <v>105</v>
      </c>
      <c r="D65" s="1118">
        <f t="shared" si="2"/>
        <v>-1.2293217622947217E-2</v>
      </c>
      <c r="E65" s="1119">
        <f t="shared" si="3"/>
        <v>5.6040277366953273E-3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415</v>
      </c>
      <c r="C66" s="1093" t="s">
        <v>105</v>
      </c>
      <c r="D66" s="1118">
        <f t="shared" si="2"/>
        <v>-7.5743360710849195E-2</v>
      </c>
      <c r="E66" s="1119">
        <f t="shared" si="3"/>
        <v>2.3085971157992491E-2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414</v>
      </c>
      <c r="C67" s="1093" t="s">
        <v>105</v>
      </c>
      <c r="D67" s="1118">
        <f t="shared" si="2"/>
        <v>-0.13166203099002616</v>
      </c>
      <c r="E67" s="1119">
        <f t="shared" si="3"/>
        <v>2.3880499042039371E-2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413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412</v>
      </c>
      <c r="C69" s="1093" t="s">
        <v>105</v>
      </c>
      <c r="D69" s="1118">
        <f t="shared" si="2"/>
        <v>-3.458403911263308E-2</v>
      </c>
      <c r="E69" s="1119">
        <f t="shared" si="3"/>
        <v>-8.4677662515056928E-3</v>
      </c>
      <c r="F69" s="1121"/>
      <c r="G69" s="1121"/>
      <c r="K69" s="1085"/>
      <c r="L69" s="1084"/>
      <c r="M69" s="1116"/>
    </row>
    <row r="70" spans="2:30" ht="15.75">
      <c r="B70" s="1117" t="s">
        <v>411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410</v>
      </c>
      <c r="C71" s="1093" t="s">
        <v>105</v>
      </c>
      <c r="D71" s="1118">
        <f>+P30</f>
        <v>-1.0550760766646405E-2</v>
      </c>
      <c r="E71" s="1119">
        <f>+(O30/N30)-1</f>
        <v>1.277058051820279E-2</v>
      </c>
      <c r="F71" s="1121"/>
      <c r="G71" s="1121"/>
      <c r="K71" s="1124"/>
      <c r="L71" s="1084"/>
      <c r="M71" s="1125"/>
    </row>
    <row r="72" spans="2:30" ht="15.75">
      <c r="B72" s="1123" t="s">
        <v>409</v>
      </c>
      <c r="C72" s="1093" t="s">
        <v>105</v>
      </c>
      <c r="D72" s="1118">
        <f>+P31</f>
        <v>-3.7320460147348467E-2</v>
      </c>
      <c r="E72" s="1119">
        <f>+(O31/N31)-1</f>
        <v>1.4000125497712679E-2</v>
      </c>
      <c r="F72" s="1121"/>
      <c r="G72" s="1121"/>
      <c r="K72" s="1085"/>
      <c r="L72" s="1084"/>
      <c r="M72" s="1125"/>
    </row>
    <row r="73" spans="2:30" ht="15.75">
      <c r="B73" s="1126" t="s">
        <v>408</v>
      </c>
      <c r="C73" s="1126" t="s">
        <v>105</v>
      </c>
      <c r="D73" s="1127">
        <f>+P32</f>
        <v>-9.4764161829188232E-2</v>
      </c>
      <c r="E73" s="1128">
        <f>+(O32/N32)-1</f>
        <v>1.4147554924795358E-2</v>
      </c>
      <c r="F73" s="1121"/>
      <c r="G73" s="1121"/>
      <c r="K73" s="1085"/>
      <c r="L73" s="1084"/>
      <c r="M73" s="1125"/>
    </row>
    <row r="74" spans="2:30" ht="15.75">
      <c r="B74" s="1117" t="s">
        <v>407</v>
      </c>
      <c r="C74" s="1093" t="s">
        <v>105</v>
      </c>
      <c r="D74" s="1118">
        <f>+P34</f>
        <v>-5.8683593952690738E-2</v>
      </c>
      <c r="E74" s="1119">
        <f>+(O34/N34)-1</f>
        <v>2.5362318840579601E-2</v>
      </c>
      <c r="F74" s="1121"/>
      <c r="G74" s="1121"/>
      <c r="K74" s="1085"/>
      <c r="L74" s="1084"/>
      <c r="M74" s="1125"/>
    </row>
    <row r="75" spans="2:30" ht="15.75">
      <c r="B75" s="1117" t="s">
        <v>406</v>
      </c>
      <c r="C75" s="1093" t="s">
        <v>105</v>
      </c>
      <c r="D75" s="1118">
        <f>+P35</f>
        <v>-0.21073910006683139</v>
      </c>
      <c r="E75" s="1119">
        <f>+(O35/N35)-1</f>
        <v>-0.21643419537280928</v>
      </c>
      <c r="F75" s="1121"/>
      <c r="G75" s="1121"/>
      <c r="K75" s="1085"/>
      <c r="L75" s="1084"/>
      <c r="M75" s="1125"/>
    </row>
    <row r="76" spans="2:30" ht="15.75">
      <c r="B76" s="1117" t="s">
        <v>405</v>
      </c>
      <c r="C76" s="1093" t="s">
        <v>105</v>
      </c>
      <c r="D76" s="1118">
        <f>+P37</f>
        <v>-1.543211700981062E-2</v>
      </c>
      <c r="E76" s="1119">
        <f>+(O37/N37)-1</f>
        <v>5.761998852699346E-3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404</v>
      </c>
      <c r="C77" s="1093" t="s">
        <v>105</v>
      </c>
      <c r="D77" s="1118">
        <f>+P38</f>
        <v>-3.9357426976458276E-2</v>
      </c>
      <c r="E77" s="1119">
        <f>+(O38/N38)-1</f>
        <v>-1.0004883863966918E-2</v>
      </c>
      <c r="F77" s="1121"/>
      <c r="G77" s="1121"/>
      <c r="H77" s="1095"/>
      <c r="K77" s="1085"/>
      <c r="L77" s="1084"/>
      <c r="M77" s="1116"/>
    </row>
    <row r="78" spans="2:30" ht="15.75">
      <c r="B78" s="1123" t="s">
        <v>403</v>
      </c>
      <c r="C78" s="1093" t="s">
        <v>105</v>
      </c>
      <c r="D78" s="1118">
        <f>+P39</f>
        <v>5.3477845758030051E-2</v>
      </c>
      <c r="E78" s="1119">
        <f>+(O39/N39)-1</f>
        <v>4.7751163516407402E-3</v>
      </c>
      <c r="F78" s="1121"/>
      <c r="G78" s="1121"/>
      <c r="H78" s="1095"/>
      <c r="K78" s="1085"/>
      <c r="L78" s="1084"/>
      <c r="M78" s="1116"/>
    </row>
    <row r="79" spans="2:30" ht="15.75">
      <c r="B79" s="1123" t="s">
        <v>402</v>
      </c>
      <c r="C79" s="1093" t="s">
        <v>105</v>
      </c>
      <c r="D79" s="1118">
        <f>+P40</f>
        <v>-5.0221715429390135E-2</v>
      </c>
      <c r="E79" s="1119">
        <f>+(O40/N40)-1</f>
        <v>-2.2282447021287011E-2</v>
      </c>
      <c r="F79" s="1121"/>
      <c r="G79" s="1121"/>
      <c r="H79" s="1095"/>
      <c r="K79" s="1085"/>
      <c r="L79" s="1084"/>
      <c r="M79" s="1116"/>
    </row>
    <row r="80" spans="2:30" ht="15.75">
      <c r="B80" s="1117" t="s">
        <v>401</v>
      </c>
      <c r="C80" s="1093" t="s">
        <v>105</v>
      </c>
      <c r="D80" s="1118">
        <f>+P42</f>
        <v>-1.9782429994864681E-2</v>
      </c>
      <c r="E80" s="1119">
        <f>+(O42/N42)-1</f>
        <v>1.2370692162004371E-2</v>
      </c>
      <c r="F80" s="1121"/>
      <c r="G80" s="1121"/>
      <c r="K80" s="1085"/>
      <c r="L80" s="1084"/>
      <c r="M80" s="1116"/>
    </row>
    <row r="81" spans="2:13" ht="15.75">
      <c r="B81" s="1129" t="s">
        <v>400</v>
      </c>
      <c r="C81" s="1126" t="s">
        <v>105</v>
      </c>
      <c r="D81" s="1127">
        <f>+P45</f>
        <v>-3.6892653641858564E-2</v>
      </c>
      <c r="E81" s="1128">
        <f>+(O45/N45)-1</f>
        <v>9.5341396196471084E-3</v>
      </c>
      <c r="F81" s="1121"/>
      <c r="G81" s="1121"/>
      <c r="K81" s="1085"/>
      <c r="L81" s="1084"/>
      <c r="M81" s="1116"/>
    </row>
    <row r="82" spans="2:13" ht="15.75">
      <c r="K82" s="1085"/>
      <c r="L82" s="1084"/>
      <c r="M82" s="1116"/>
    </row>
    <row r="83" spans="2:13" ht="15.75"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53"/>
      <c r="AF1" s="1754"/>
      <c r="AG1" s="1754"/>
    </row>
    <row r="2" spans="1:33" ht="18">
      <c r="A2" s="1755" t="s">
        <v>358</v>
      </c>
      <c r="B2" s="1755"/>
      <c r="C2" s="1755"/>
      <c r="D2" s="1755"/>
      <c r="E2" s="1755"/>
      <c r="F2" s="1755"/>
      <c r="G2" s="1755"/>
      <c r="H2" s="1755"/>
      <c r="I2" s="1755"/>
      <c r="J2" s="1755"/>
      <c r="K2" s="1755"/>
      <c r="L2" s="1755"/>
      <c r="M2" s="1755"/>
      <c r="N2" s="1755"/>
      <c r="O2" s="1755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J25" sqref="J25:J26"/>
    </sheetView>
  </sheetViews>
  <sheetFormatPr defaultRowHeight="12.75"/>
  <cols>
    <col min="1" max="1" width="13.140625" customWidth="1"/>
    <col min="2" max="5" width="15" customWidth="1"/>
    <col min="6" max="9" width="13.85546875" customWidth="1"/>
    <col min="10" max="10" width="9.7109375" customWidth="1"/>
    <col min="11" max="11" width="38.42578125" customWidth="1"/>
    <col min="12" max="13" width="14.85546875" customWidth="1"/>
    <col min="14" max="14" width="19.42578125" customWidth="1"/>
  </cols>
  <sheetData>
    <row r="1" spans="1:14" ht="16.5" customHeight="1">
      <c r="A1" s="153" t="s">
        <v>253</v>
      </c>
      <c r="B1" s="154"/>
      <c r="C1" s="154"/>
      <c r="D1" s="154"/>
      <c r="E1" s="155" t="s">
        <v>582</v>
      </c>
      <c r="F1" s="154"/>
      <c r="G1" s="3"/>
      <c r="H1" s="156"/>
      <c r="I1" s="156"/>
    </row>
    <row r="2" spans="1:14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4" ht="21" thickBot="1">
      <c r="A3" s="223" t="s">
        <v>581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4" ht="29.25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4" ht="31.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6" t="s">
        <v>148</v>
      </c>
      <c r="L5" s="1757"/>
      <c r="M5" s="1758"/>
      <c r="N5" s="605" t="s">
        <v>580</v>
      </c>
    </row>
    <row r="6" spans="1:14" ht="29.25" customHeight="1" thickBot="1">
      <c r="A6" s="602" t="s">
        <v>213</v>
      </c>
      <c r="B6" s="1436" t="s">
        <v>579</v>
      </c>
      <c r="C6" s="1436" t="s">
        <v>578</v>
      </c>
      <c r="D6" s="1436" t="s">
        <v>579</v>
      </c>
      <c r="E6" s="1436" t="s">
        <v>578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577</v>
      </c>
      <c r="M6" s="607" t="s">
        <v>554</v>
      </c>
      <c r="N6" s="605" t="s">
        <v>18</v>
      </c>
    </row>
    <row r="7" spans="1:14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4.1935667647058823</v>
      </c>
      <c r="M7" s="609">
        <v>4.0855298823529411</v>
      </c>
      <c r="N7" s="1633">
        <f>((L7-M7)/M7)*100</f>
        <v>2.6443787088572339</v>
      </c>
    </row>
    <row r="8" spans="1:14" ht="15.75">
      <c r="A8" s="59" t="s">
        <v>125</v>
      </c>
      <c r="B8" s="71">
        <v>5650.3630000000003</v>
      </c>
      <c r="C8" s="54">
        <v>5530.48</v>
      </c>
      <c r="D8" s="121">
        <v>5539.5715686274516</v>
      </c>
      <c r="E8" s="121">
        <v>5422.0392156862736</v>
      </c>
      <c r="F8" s="160">
        <v>2.1676780315632773</v>
      </c>
      <c r="G8" s="34">
        <v>61.42</v>
      </c>
      <c r="H8" s="60">
        <v>93.6</v>
      </c>
      <c r="I8" s="35">
        <v>26.248617906521453</v>
      </c>
      <c r="K8" s="871" t="s">
        <v>46</v>
      </c>
      <c r="L8" s="610">
        <v>4.1861445294117647</v>
      </c>
      <c r="M8" s="611">
        <v>4.0952661176470588</v>
      </c>
      <c r="N8" s="1632">
        <f>((L8-M8)/M8)*100</f>
        <v>2.2191088235535772</v>
      </c>
    </row>
    <row r="9" spans="1:14" ht="15.75">
      <c r="A9" s="59" t="s">
        <v>12</v>
      </c>
      <c r="B9" s="71">
        <v>5518.134</v>
      </c>
      <c r="C9" s="54">
        <v>5396.0010000000002</v>
      </c>
      <c r="D9" s="121">
        <v>5409.9352941176467</v>
      </c>
      <c r="E9" s="121">
        <v>5290.1970588235299</v>
      </c>
      <c r="F9" s="160">
        <v>2.2633983944776848</v>
      </c>
      <c r="G9" s="34">
        <v>57.74</v>
      </c>
      <c r="H9" s="60">
        <v>95.7</v>
      </c>
      <c r="I9" s="35">
        <v>57.716392727567822</v>
      </c>
      <c r="K9" s="872" t="s">
        <v>47</v>
      </c>
      <c r="L9" s="612">
        <v>4.266932647058824</v>
      </c>
      <c r="M9" s="613">
        <v>4.1217172941176479</v>
      </c>
      <c r="N9" s="1631">
        <f>((L9-M9)/M9)*100</f>
        <v>3.5231759623208943</v>
      </c>
    </row>
    <row r="10" spans="1:14" ht="15.75">
      <c r="A10" s="59" t="s">
        <v>13</v>
      </c>
      <c r="B10" s="71">
        <v>5148.5630000000001</v>
      </c>
      <c r="C10" s="54">
        <v>5006.9870000000001</v>
      </c>
      <c r="D10" s="121">
        <v>5047.6107843137252</v>
      </c>
      <c r="E10" s="121">
        <v>4908.8107843137259</v>
      </c>
      <c r="F10" s="160">
        <v>2.8275687554211748</v>
      </c>
      <c r="G10" s="60">
        <v>53.28</v>
      </c>
      <c r="H10" s="60">
        <v>97.1</v>
      </c>
      <c r="I10" s="35">
        <v>14.247650863745026</v>
      </c>
      <c r="K10" s="872" t="s">
        <v>188</v>
      </c>
      <c r="L10" s="612">
        <v>4.1718215882352947</v>
      </c>
      <c r="M10" s="613">
        <v>4.1079327058823534</v>
      </c>
      <c r="N10" s="1631">
        <f>((L10-M10)/M10)*100</f>
        <v>1.5552563035284306</v>
      </c>
    </row>
    <row r="11" spans="1:14" ht="16.5" thickBot="1">
      <c r="A11" s="59" t="s">
        <v>14</v>
      </c>
      <c r="B11" s="71">
        <v>4778.1059999999998</v>
      </c>
      <c r="C11" s="54">
        <v>4622.8459999999995</v>
      </c>
      <c r="D11" s="121">
        <v>4684.4176470588236</v>
      </c>
      <c r="E11" s="121">
        <v>4532.2019607843131</v>
      </c>
      <c r="F11" s="160">
        <v>3.3585371435691393</v>
      </c>
      <c r="G11" s="60">
        <v>48.41</v>
      </c>
      <c r="H11" s="60">
        <v>98.8</v>
      </c>
      <c r="I11" s="35">
        <v>1.6345896999800504</v>
      </c>
      <c r="K11" s="873" t="s">
        <v>48</v>
      </c>
      <c r="L11" s="614">
        <v>4.1346851764705876</v>
      </c>
      <c r="M11" s="615">
        <v>4.028576882352942</v>
      </c>
      <c r="N11" s="1630">
        <f>((L11-M11)/M11)*100</f>
        <v>2.6338902599190748</v>
      </c>
    </row>
    <row r="12" spans="1:14" ht="15">
      <c r="A12" s="59" t="s">
        <v>15</v>
      </c>
      <c r="B12" s="71">
        <v>4174.7550000000001</v>
      </c>
      <c r="C12" s="54">
        <v>4029.2339999999999</v>
      </c>
      <c r="D12" s="121">
        <v>4092.8970588235293</v>
      </c>
      <c r="E12" s="121">
        <v>3950.2294117647057</v>
      </c>
      <c r="F12" s="160">
        <v>3.6116294064827255</v>
      </c>
      <c r="G12" s="60">
        <v>43.54</v>
      </c>
      <c r="H12" s="60">
        <v>102</v>
      </c>
      <c r="I12" s="35">
        <v>0.13846294298843267</v>
      </c>
    </row>
    <row r="13" spans="1:14" ht="15">
      <c r="A13" s="59" t="s">
        <v>16</v>
      </c>
      <c r="B13" s="71">
        <v>4039.712</v>
      </c>
      <c r="C13" s="54">
        <v>3759.4769999999999</v>
      </c>
      <c r="D13" s="121">
        <v>3960.5019607843137</v>
      </c>
      <c r="E13" s="121">
        <v>3685.7617647058823</v>
      </c>
      <c r="F13" s="160">
        <v>7.4540953435810398</v>
      </c>
      <c r="G13" s="60">
        <v>37.630000000000003</v>
      </c>
      <c r="H13" s="60">
        <v>96.3</v>
      </c>
      <c r="I13" s="35">
        <v>1.4285859197219246E-2</v>
      </c>
      <c r="K13" s="1" t="s">
        <v>398</v>
      </c>
      <c r="L13" s="1"/>
      <c r="M13" s="1"/>
    </row>
    <row r="14" spans="1:14" ht="15" thickBot="1">
      <c r="A14" s="61" t="s">
        <v>124</v>
      </c>
      <c r="B14" s="72">
        <v>5483.8950000000004</v>
      </c>
      <c r="C14" s="73">
        <v>5342.616</v>
      </c>
      <c r="D14" s="161">
        <v>5376.3676470588234</v>
      </c>
      <c r="E14" s="161">
        <v>5237.8588235294119</v>
      </c>
      <c r="F14" s="162">
        <v>2.6443787088572424</v>
      </c>
      <c r="G14" s="62">
        <v>57.9</v>
      </c>
      <c r="H14" s="62">
        <v>95.4</v>
      </c>
      <c r="I14" s="36">
        <v>100</v>
      </c>
      <c r="K14" s="1" t="s">
        <v>399</v>
      </c>
      <c r="L14" s="1"/>
      <c r="M14" s="1"/>
    </row>
    <row r="15" spans="1:14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4" ht="15">
      <c r="A16" s="59" t="s">
        <v>125</v>
      </c>
      <c r="B16" s="71">
        <v>5634.1229999999996</v>
      </c>
      <c r="C16" s="54">
        <v>5525.1210000000001</v>
      </c>
      <c r="D16" s="121">
        <v>5523.65</v>
      </c>
      <c r="E16" s="121">
        <v>5416.785294117647</v>
      </c>
      <c r="F16" s="160">
        <v>1.9728436716589464</v>
      </c>
      <c r="G16" s="60">
        <v>61.43</v>
      </c>
      <c r="H16" s="60">
        <v>92.7</v>
      </c>
      <c r="I16" s="35">
        <v>24.222016338009624</v>
      </c>
    </row>
    <row r="17" spans="1:9" ht="15">
      <c r="A17" s="59" t="s">
        <v>12</v>
      </c>
      <c r="B17" s="71">
        <v>5497.8239999999996</v>
      </c>
      <c r="C17" s="54">
        <v>5400.4049999999997</v>
      </c>
      <c r="D17" s="121">
        <v>5390.0235294117647</v>
      </c>
      <c r="E17" s="121">
        <v>5294.5147058823522</v>
      </c>
      <c r="F17" s="160">
        <v>1.803920261535938</v>
      </c>
      <c r="G17" s="60">
        <v>57.66</v>
      </c>
      <c r="H17" s="60">
        <v>94.2</v>
      </c>
      <c r="I17" s="35">
        <v>59.928139094119913</v>
      </c>
    </row>
    <row r="18" spans="1:9" ht="15">
      <c r="A18" s="59" t="s">
        <v>13</v>
      </c>
      <c r="B18" s="71">
        <v>5180.4269999999997</v>
      </c>
      <c r="C18" s="54">
        <v>5060.9470000000001</v>
      </c>
      <c r="D18" s="121">
        <v>5078.8499999999995</v>
      </c>
      <c r="E18" s="121">
        <v>4961.7127450980388</v>
      </c>
      <c r="F18" s="160">
        <v>2.3608229843149822</v>
      </c>
      <c r="G18" s="60">
        <v>53.28</v>
      </c>
      <c r="H18" s="60">
        <v>96</v>
      </c>
      <c r="I18" s="35">
        <v>14.677401908452591</v>
      </c>
    </row>
    <row r="19" spans="1:9" ht="15">
      <c r="A19" s="59" t="s">
        <v>14</v>
      </c>
      <c r="B19" s="71">
        <v>4827.6959999999999</v>
      </c>
      <c r="C19" s="54">
        <v>4691.3410000000003</v>
      </c>
      <c r="D19" s="121">
        <v>4733.035294117647</v>
      </c>
      <c r="E19" s="121">
        <v>4599.3539215686278</v>
      </c>
      <c r="F19" s="160">
        <v>2.9065250213105283</v>
      </c>
      <c r="G19" s="60">
        <v>48.46</v>
      </c>
      <c r="H19" s="60">
        <v>97.5</v>
      </c>
      <c r="I19" s="35">
        <v>1.0967253436672577</v>
      </c>
    </row>
    <row r="20" spans="1:9" ht="15">
      <c r="A20" s="59" t="s">
        <v>15</v>
      </c>
      <c r="B20" s="71">
        <v>4284.2669999999998</v>
      </c>
      <c r="C20" s="54">
        <v>4064.828</v>
      </c>
      <c r="D20" s="121">
        <v>4200.2617647058823</v>
      </c>
      <c r="E20" s="121">
        <v>3985.1254901960783</v>
      </c>
      <c r="F20" s="160">
        <v>5.3984818053801993</v>
      </c>
      <c r="G20" s="60">
        <v>43.09</v>
      </c>
      <c r="H20" s="60">
        <v>99</v>
      </c>
      <c r="I20" s="35">
        <v>6.3019380811068837E-2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5474.1890000000003</v>
      </c>
      <c r="C22" s="73">
        <v>5355.348</v>
      </c>
      <c r="D22" s="161">
        <v>5366.8519607843136</v>
      </c>
      <c r="E22" s="161">
        <v>5250.3411764705879</v>
      </c>
      <c r="F22" s="162">
        <v>2.219108823553583</v>
      </c>
      <c r="G22" s="62">
        <v>57.81</v>
      </c>
      <c r="H22" s="62">
        <v>94.2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5770.8559999999998</v>
      </c>
      <c r="C24" s="54">
        <v>5605.9480000000003</v>
      </c>
      <c r="D24" s="121">
        <v>5657.7019607843131</v>
      </c>
      <c r="E24" s="121">
        <v>5496.0274509803921</v>
      </c>
      <c r="F24" s="160">
        <v>2.9416612498010939</v>
      </c>
      <c r="G24" s="60">
        <v>61.43</v>
      </c>
      <c r="H24" s="60">
        <v>93.7</v>
      </c>
      <c r="I24" s="35">
        <v>29.728450861551824</v>
      </c>
    </row>
    <row r="25" spans="1:9" ht="15">
      <c r="A25" s="59" t="s">
        <v>12</v>
      </c>
      <c r="B25" s="71">
        <v>5608.8069999999998</v>
      </c>
      <c r="C25" s="54">
        <v>5434.4740000000002</v>
      </c>
      <c r="D25" s="121">
        <v>5498.8303921568622</v>
      </c>
      <c r="E25" s="121">
        <v>5327.9156862745094</v>
      </c>
      <c r="F25" s="160">
        <v>3.2079093579249736</v>
      </c>
      <c r="G25" s="60">
        <v>57.67</v>
      </c>
      <c r="H25" s="60">
        <v>96.1</v>
      </c>
      <c r="I25" s="35">
        <v>55.278685642181912</v>
      </c>
    </row>
    <row r="26" spans="1:9" ht="15">
      <c r="A26" s="59" t="s">
        <v>13</v>
      </c>
      <c r="B26" s="71">
        <v>5150.6679999999997</v>
      </c>
      <c r="C26" s="54">
        <v>4958.6279999999997</v>
      </c>
      <c r="D26" s="121">
        <v>5049.674509803921</v>
      </c>
      <c r="E26" s="121">
        <v>4861.3999999999996</v>
      </c>
      <c r="F26" s="160">
        <v>3.8728454725783013</v>
      </c>
      <c r="G26" s="60">
        <v>53.2</v>
      </c>
      <c r="H26" s="60">
        <v>97.4</v>
      </c>
      <c r="I26" s="35">
        <v>13.490060608567941</v>
      </c>
    </row>
    <row r="27" spans="1:9" ht="15">
      <c r="A27" s="59" t="s">
        <v>14</v>
      </c>
      <c r="B27" s="71">
        <v>4781.7169999999996</v>
      </c>
      <c r="C27" s="54">
        <v>4585.2910000000002</v>
      </c>
      <c r="D27" s="121">
        <v>4687.9578431372547</v>
      </c>
      <c r="E27" s="121">
        <v>4495.3833333333332</v>
      </c>
      <c r="F27" s="160">
        <v>4.2838284418589678</v>
      </c>
      <c r="G27" s="60">
        <v>48.36</v>
      </c>
      <c r="H27" s="60">
        <v>98.4</v>
      </c>
      <c r="I27" s="35">
        <v>1.3934282109095424</v>
      </c>
    </row>
    <row r="28" spans="1:9" ht="15">
      <c r="A28" s="59" t="s">
        <v>15</v>
      </c>
      <c r="B28" s="71">
        <v>4453.576</v>
      </c>
      <c r="C28" s="54">
        <v>4343.4719999999998</v>
      </c>
      <c r="D28" s="121">
        <v>4366.2509803921566</v>
      </c>
      <c r="E28" s="121">
        <v>4258.3058823529409</v>
      </c>
      <c r="F28" s="160">
        <v>2.5349305808809239</v>
      </c>
      <c r="G28" s="60">
        <v>43.42</v>
      </c>
      <c r="H28" s="60">
        <v>100.2</v>
      </c>
      <c r="I28" s="35">
        <v>9.2826262333740139E-2</v>
      </c>
    </row>
    <row r="29" spans="1:9" ht="15">
      <c r="A29" s="59" t="s">
        <v>16</v>
      </c>
      <c r="B29" s="71">
        <v>4226.5349999999999</v>
      </c>
      <c r="C29" s="54">
        <v>4025.3429999999998</v>
      </c>
      <c r="D29" s="121">
        <v>4143.661764705882</v>
      </c>
      <c r="E29" s="121">
        <v>3946.4147058823528</v>
      </c>
      <c r="F29" s="160">
        <v>4.9981330783488511</v>
      </c>
      <c r="G29" s="60">
        <v>36.65</v>
      </c>
      <c r="H29" s="60">
        <v>103.7</v>
      </c>
      <c r="I29" s="35">
        <v>1.6548414455040027E-2</v>
      </c>
    </row>
    <row r="30" spans="1:9" ht="15" thickBot="1">
      <c r="A30" s="61" t="s">
        <v>124</v>
      </c>
      <c r="B30" s="72">
        <v>5579.835</v>
      </c>
      <c r="C30" s="73">
        <v>5389.9380000000001</v>
      </c>
      <c r="D30" s="161">
        <v>5470.4264705882351</v>
      </c>
      <c r="E30" s="161">
        <v>5284.2529411764708</v>
      </c>
      <c r="F30" s="162">
        <v>3.5231759623209014</v>
      </c>
      <c r="G30" s="62">
        <v>58.04</v>
      </c>
      <c r="H30" s="62">
        <v>95.6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5572.2690000000002</v>
      </c>
      <c r="C32" s="54">
        <v>5493.2610000000004</v>
      </c>
      <c r="D32" s="121">
        <v>5463.0088235294115</v>
      </c>
      <c r="E32" s="121">
        <v>5385.55</v>
      </c>
      <c r="F32" s="160">
        <v>1.4382713655877595</v>
      </c>
      <c r="G32" s="60">
        <v>61.25</v>
      </c>
      <c r="H32" s="60">
        <v>94.3</v>
      </c>
      <c r="I32" s="35">
        <v>26.586592206282837</v>
      </c>
    </row>
    <row r="33" spans="1:9" ht="15">
      <c r="A33" s="59" t="s">
        <v>12</v>
      </c>
      <c r="B33" s="71">
        <v>5501.26</v>
      </c>
      <c r="C33" s="54">
        <v>5429.7969999999996</v>
      </c>
      <c r="D33" s="121">
        <v>5393.3921568627457</v>
      </c>
      <c r="E33" s="121">
        <v>5323.3303921568622</v>
      </c>
      <c r="F33" s="160">
        <v>1.3161265513241223</v>
      </c>
      <c r="G33" s="60">
        <v>57.82</v>
      </c>
      <c r="H33" s="60">
        <v>96.4</v>
      </c>
      <c r="I33" s="35">
        <v>57.863893115861728</v>
      </c>
    </row>
    <row r="34" spans="1:9" ht="15">
      <c r="A34" s="59" t="s">
        <v>13</v>
      </c>
      <c r="B34" s="71">
        <v>5167.3180000000002</v>
      </c>
      <c r="C34" s="54">
        <v>5116.1310000000003</v>
      </c>
      <c r="D34" s="121">
        <v>5065.9980392156867</v>
      </c>
      <c r="E34" s="121">
        <v>5015.8147058823533</v>
      </c>
      <c r="F34" s="160">
        <v>1.0005021372595795</v>
      </c>
      <c r="G34" s="60">
        <v>53.16</v>
      </c>
      <c r="H34" s="60">
        <v>97.5</v>
      </c>
      <c r="I34" s="35">
        <v>13.49594456838093</v>
      </c>
    </row>
    <row r="35" spans="1:9" ht="15">
      <c r="A35" s="59" t="s">
        <v>14</v>
      </c>
      <c r="B35" s="71">
        <v>4683.9589999999998</v>
      </c>
      <c r="C35" s="54">
        <v>4665.2340000000004</v>
      </c>
      <c r="D35" s="121">
        <v>4592.1166666666668</v>
      </c>
      <c r="E35" s="121">
        <v>4573.7588235294124</v>
      </c>
      <c r="F35" s="160">
        <v>0.40137322157901306</v>
      </c>
      <c r="G35" s="60">
        <v>48.16</v>
      </c>
      <c r="H35" s="60">
        <v>99.3</v>
      </c>
      <c r="I35" s="35">
        <v>1.8846553498702359</v>
      </c>
    </row>
    <row r="36" spans="1:9" ht="15">
      <c r="A36" s="59" t="s">
        <v>15</v>
      </c>
      <c r="B36" s="71">
        <v>4011.5059999999999</v>
      </c>
      <c r="C36" s="54">
        <v>4041.7660000000001</v>
      </c>
      <c r="D36" s="121">
        <v>3932.8490196078428</v>
      </c>
      <c r="E36" s="121">
        <v>3962.5156862745098</v>
      </c>
      <c r="F36" s="160">
        <v>-0.74868263031556548</v>
      </c>
      <c r="G36" s="60">
        <v>43.55</v>
      </c>
      <c r="H36" s="60">
        <v>101.6</v>
      </c>
      <c r="I36" s="35">
        <v>0.16645244532431142</v>
      </c>
    </row>
    <row r="37" spans="1:9" ht="15">
      <c r="A37" s="59" t="s">
        <v>16</v>
      </c>
      <c r="B37" s="71">
        <v>3826.7170000000001</v>
      </c>
      <c r="C37" s="54">
        <v>3871.51</v>
      </c>
      <c r="D37" s="121">
        <v>3751.6833333333334</v>
      </c>
      <c r="E37" s="121">
        <v>3795.5980392156866</v>
      </c>
      <c r="F37" s="160">
        <v>-1.1569904249246448</v>
      </c>
      <c r="G37" s="60">
        <v>39.200000000000003</v>
      </c>
      <c r="H37" s="60">
        <v>96</v>
      </c>
      <c r="I37" s="35">
        <v>2.4623142799454351E-3</v>
      </c>
    </row>
    <row r="38" spans="1:9" ht="15" thickBot="1">
      <c r="A38" s="61" t="s">
        <v>124</v>
      </c>
      <c r="B38" s="72">
        <v>5455.4589999999998</v>
      </c>
      <c r="C38" s="73">
        <v>5371.9120000000003</v>
      </c>
      <c r="D38" s="161">
        <v>5348.4892156862743</v>
      </c>
      <c r="E38" s="161">
        <v>5266.5803921568631</v>
      </c>
      <c r="F38" s="162">
        <v>1.555256303528419</v>
      </c>
      <c r="G38" s="62">
        <v>57.9</v>
      </c>
      <c r="H38" s="62">
        <v>96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5552.8739999999998</v>
      </c>
      <c r="C40" s="54">
        <v>5443.67</v>
      </c>
      <c r="D40" s="121">
        <v>5443.9941176470584</v>
      </c>
      <c r="E40" s="121">
        <v>5336.9313725490192</v>
      </c>
      <c r="F40" s="160">
        <v>2.006073108766691</v>
      </c>
      <c r="G40" s="60">
        <v>61.49</v>
      </c>
      <c r="H40" s="60">
        <v>93.7</v>
      </c>
      <c r="I40" s="35">
        <v>23.664170279858098</v>
      </c>
    </row>
    <row r="41" spans="1:9" ht="15">
      <c r="A41" s="59" t="s">
        <v>12</v>
      </c>
      <c r="B41" s="71">
        <v>5451.4830000000002</v>
      </c>
      <c r="C41" s="54">
        <v>5337.0690000000004</v>
      </c>
      <c r="D41" s="121">
        <v>5344.5911764705879</v>
      </c>
      <c r="E41" s="121">
        <v>5232.4205882352944</v>
      </c>
      <c r="F41" s="160">
        <v>2.143760929453971</v>
      </c>
      <c r="G41" s="60">
        <v>57.83</v>
      </c>
      <c r="H41" s="60">
        <v>95.7</v>
      </c>
      <c r="I41" s="35">
        <v>58.879253711733014</v>
      </c>
    </row>
    <row r="42" spans="1:9" ht="15">
      <c r="A42" s="59" t="s">
        <v>13</v>
      </c>
      <c r="B42" s="71">
        <v>5120.72</v>
      </c>
      <c r="C42" s="54">
        <v>4968.7830000000004</v>
      </c>
      <c r="D42" s="121">
        <v>5020.3137254901958</v>
      </c>
      <c r="E42" s="121">
        <v>4871.3558823529411</v>
      </c>
      <c r="F42" s="160">
        <v>3.0578312637118561</v>
      </c>
      <c r="G42" s="60">
        <v>53.41</v>
      </c>
      <c r="H42" s="60">
        <v>97.2</v>
      </c>
      <c r="I42" s="35">
        <v>15.178557351202207</v>
      </c>
    </row>
    <row r="43" spans="1:9" ht="15">
      <c r="A43" s="59" t="s">
        <v>14</v>
      </c>
      <c r="B43" s="71">
        <v>4807.3149999999996</v>
      </c>
      <c r="C43" s="54">
        <v>4606.1419999999998</v>
      </c>
      <c r="D43" s="121">
        <v>4713.0539215686267</v>
      </c>
      <c r="E43" s="121">
        <v>4515.8254901960781</v>
      </c>
      <c r="F43" s="160">
        <v>4.3674945323005625</v>
      </c>
      <c r="G43" s="60">
        <v>48.56</v>
      </c>
      <c r="H43" s="60">
        <v>99.3</v>
      </c>
      <c r="I43" s="35">
        <v>2.0467744054657731</v>
      </c>
    </row>
    <row r="44" spans="1:9" ht="15">
      <c r="A44" s="59" t="s">
        <v>15</v>
      </c>
      <c r="B44" s="71">
        <v>4104.33</v>
      </c>
      <c r="C44" s="54">
        <v>3905.8339999999998</v>
      </c>
      <c r="D44" s="121">
        <v>4023.8529411764703</v>
      </c>
      <c r="E44" s="121">
        <v>3829.2490196078429</v>
      </c>
      <c r="F44" s="160">
        <v>5.082038816805837</v>
      </c>
      <c r="G44" s="60">
        <v>43.67</v>
      </c>
      <c r="H44" s="60">
        <v>103.4</v>
      </c>
      <c r="I44" s="35">
        <v>0.21206148994875837</v>
      </c>
    </row>
    <row r="45" spans="1:9" ht="15">
      <c r="A45" s="59" t="s">
        <v>16</v>
      </c>
      <c r="B45" s="71">
        <v>3962.04</v>
      </c>
      <c r="C45" s="54">
        <v>3198.931</v>
      </c>
      <c r="D45" s="121">
        <v>3884.3529411764703</v>
      </c>
      <c r="E45" s="121">
        <v>3136.2068627450981</v>
      </c>
      <c r="F45" s="160">
        <v>23.855125352813172</v>
      </c>
      <c r="G45" s="60">
        <v>38.81</v>
      </c>
      <c r="H45" s="60">
        <v>88.1</v>
      </c>
      <c r="I45" s="35">
        <v>1.9182761792142951E-2</v>
      </c>
    </row>
    <row r="46" spans="1:9" ht="15" thickBot="1">
      <c r="A46" s="74" t="s">
        <v>124</v>
      </c>
      <c r="B46" s="75">
        <v>5406.8959999999997</v>
      </c>
      <c r="C46" s="55">
        <v>5268.1390000000001</v>
      </c>
      <c r="D46" s="163">
        <v>5300.8784313725482</v>
      </c>
      <c r="E46" s="163">
        <v>5164.8421568627455</v>
      </c>
      <c r="F46" s="162">
        <v>2.6338902599191023</v>
      </c>
      <c r="G46" s="76">
        <v>57.8</v>
      </c>
      <c r="H46" s="76">
        <v>95.5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W32" sqref="W32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36"/>
      <c r="C1" s="1637"/>
      <c r="D1" s="1637"/>
    </row>
    <row r="2" spans="2:6" ht="28.5" customHeight="1">
      <c r="B2" s="988" t="s">
        <v>584</v>
      </c>
      <c r="C2" s="988"/>
      <c r="D2" s="988"/>
      <c r="E2" s="988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9" t="s">
        <v>376</v>
      </c>
      <c r="C4" s="1760"/>
      <c r="D4" s="1760"/>
      <c r="E4" s="1761"/>
    </row>
    <row r="5" spans="2:6" ht="21" customHeight="1" thickBot="1">
      <c r="B5" s="990" t="s">
        <v>377</v>
      </c>
      <c r="C5" s="991" t="s">
        <v>585</v>
      </c>
      <c r="D5" s="992" t="s">
        <v>586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1334.605</v>
      </c>
      <c r="D7" s="1002">
        <v>1137.9269999999999</v>
      </c>
      <c r="E7" s="1003">
        <v>17.283885521654739</v>
      </c>
      <c r="F7" s="1004"/>
    </row>
    <row r="8" spans="2:6" ht="21" customHeight="1">
      <c r="B8" s="1006" t="s">
        <v>380</v>
      </c>
      <c r="C8" s="1007">
        <v>1334.605</v>
      </c>
      <c r="D8" s="1008">
        <v>1137.9269999999999</v>
      </c>
      <c r="E8" s="1009">
        <v>17.283885521654739</v>
      </c>
      <c r="F8" s="1004"/>
    </row>
    <row r="9" spans="2:6" ht="21" customHeight="1">
      <c r="B9" s="1010" t="s">
        <v>381</v>
      </c>
      <c r="C9" s="1011">
        <v>50611.985999999997</v>
      </c>
      <c r="D9" s="1012">
        <v>45139.976999999999</v>
      </c>
      <c r="E9" s="1009">
        <v>12.122312335249967</v>
      </c>
      <c r="F9" s="1004"/>
    </row>
    <row r="10" spans="2:6" ht="21" customHeight="1" thickBot="1">
      <c r="B10" s="1006" t="s">
        <v>380</v>
      </c>
      <c r="C10" s="1011">
        <v>35962.256000000001</v>
      </c>
      <c r="D10" s="1012">
        <v>32470.031999999999</v>
      </c>
      <c r="E10" s="1013">
        <v>10.755221922787147</v>
      </c>
      <c r="F10" s="1004"/>
    </row>
    <row r="11" spans="2:6" ht="29.25" customHeight="1" thickBot="1">
      <c r="B11" s="1014" t="s">
        <v>382</v>
      </c>
      <c r="C11" s="1415" t="s">
        <v>166</v>
      </c>
      <c r="D11" s="1416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17660.978999999999</v>
      </c>
      <c r="D12" s="1002">
        <v>16871.374</v>
      </c>
      <c r="E12" s="1017">
        <v>4.6801463828612864</v>
      </c>
      <c r="F12" s="1004"/>
    </row>
    <row r="13" spans="2:6" ht="21" customHeight="1">
      <c r="B13" s="1006" t="s">
        <v>380</v>
      </c>
      <c r="C13" s="1018">
        <v>17660.978999999999</v>
      </c>
      <c r="D13" s="1008">
        <v>16871.374</v>
      </c>
      <c r="E13" s="1019">
        <v>4.6801463828612864</v>
      </c>
      <c r="F13" s="1004"/>
    </row>
    <row r="14" spans="2:6" ht="21" customHeight="1">
      <c r="B14" s="1010" t="s">
        <v>384</v>
      </c>
      <c r="C14" s="1020">
        <v>63589.73</v>
      </c>
      <c r="D14" s="1012">
        <v>64225.667999999998</v>
      </c>
      <c r="E14" s="1019">
        <v>-0.99016175277459895</v>
      </c>
      <c r="F14" s="1004"/>
    </row>
    <row r="15" spans="2:6" ht="21" customHeight="1" thickBot="1">
      <c r="B15" s="1021" t="s">
        <v>380</v>
      </c>
      <c r="C15" s="1022">
        <v>63589.182000000001</v>
      </c>
      <c r="D15" s="1023">
        <v>64219.64</v>
      </c>
      <c r="E15" s="1024">
        <v>-0.98172147959720535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38" t="s">
        <v>386</v>
      </c>
      <c r="C18" s="1639">
        <f>C8/C7*100</f>
        <v>100</v>
      </c>
      <c r="D18" s="1640">
        <f>C13/C12*100</f>
        <v>100</v>
      </c>
      <c r="E18" s="1032"/>
      <c r="F18" s="1004"/>
    </row>
    <row r="19" spans="2:6" ht="21" customHeight="1" thickBot="1">
      <c r="B19" s="1641" t="s">
        <v>387</v>
      </c>
      <c r="C19" s="1642">
        <f>C10/C9*100</f>
        <v>71.054820887684599</v>
      </c>
      <c r="D19" s="1643">
        <f>C15/C14*100</f>
        <v>99.999138225622275</v>
      </c>
      <c r="E19" s="1031"/>
      <c r="F19" s="1004"/>
    </row>
    <row r="20" spans="2:6" ht="21" customHeight="1" thickBot="1">
      <c r="B20" s="1644"/>
      <c r="C20" s="1645"/>
      <c r="D20" s="1645"/>
      <c r="E20" s="1031"/>
      <c r="F20" s="1004"/>
    </row>
    <row r="21" spans="2:6" ht="21" customHeight="1" thickBot="1">
      <c r="B21" s="1762" t="s">
        <v>388</v>
      </c>
      <c r="C21" s="1763"/>
      <c r="D21" s="1764"/>
      <c r="E21" s="1033"/>
      <c r="F21" s="1004"/>
    </row>
    <row r="22" spans="2:6" ht="21" customHeight="1" thickBot="1">
      <c r="B22" s="1034" t="s">
        <v>389</v>
      </c>
      <c r="C22" s="991" t="str">
        <f>C5</f>
        <v>I 2019 Rok</v>
      </c>
      <c r="D22" s="992" t="str">
        <f>D5</f>
        <v>I 2018 Rok</v>
      </c>
      <c r="F22" s="1004"/>
    </row>
    <row r="23" spans="2:6" ht="21" customHeight="1">
      <c r="B23" s="1035" t="s">
        <v>390</v>
      </c>
      <c r="C23" s="1036">
        <v>-16326.374</v>
      </c>
      <c r="D23" s="1037">
        <v>-15733.447</v>
      </c>
      <c r="E23" s="1005"/>
      <c r="F23" s="1004"/>
    </row>
    <row r="24" spans="2:6" ht="21" customHeight="1">
      <c r="B24" s="1038" t="s">
        <v>380</v>
      </c>
      <c r="C24" s="1039">
        <v>-16326.374</v>
      </c>
      <c r="D24" s="1040">
        <v>-15733.447</v>
      </c>
      <c r="E24" s="1005"/>
      <c r="F24" s="1004"/>
    </row>
    <row r="25" spans="2:6" ht="21" customHeight="1">
      <c r="B25" s="1041" t="s">
        <v>391</v>
      </c>
      <c r="C25" s="1039">
        <v>-12977.744000000006</v>
      </c>
      <c r="D25" s="1040">
        <v>-19085.690999999999</v>
      </c>
      <c r="E25" s="1005"/>
      <c r="F25" s="1004"/>
    </row>
    <row r="26" spans="2:6" ht="21" customHeight="1" thickBot="1">
      <c r="B26" s="1042" t="s">
        <v>380</v>
      </c>
      <c r="C26" s="1043">
        <v>-27626.925999999999</v>
      </c>
      <c r="D26" s="1044">
        <v>-31749.608</v>
      </c>
      <c r="E26" s="1005"/>
      <c r="F26" s="1004"/>
    </row>
    <row r="27" spans="2:6" ht="21" customHeight="1">
      <c r="B27" s="988" t="s">
        <v>587</v>
      </c>
      <c r="C27" s="988"/>
      <c r="D27" s="988"/>
      <c r="E27" s="988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9" t="s">
        <v>203</v>
      </c>
      <c r="C30" s="1760"/>
      <c r="D30" s="1761"/>
    </row>
    <row r="31" spans="2:6" ht="18" customHeight="1" thickBot="1">
      <c r="B31" s="990" t="s">
        <v>377</v>
      </c>
      <c r="C31" s="991" t="str">
        <f>C5</f>
        <v>I 2019 Rok</v>
      </c>
      <c r="D31" s="992" t="str">
        <f>D5</f>
        <v>I 2018 Rok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1494.905</v>
      </c>
      <c r="D33" s="1051">
        <v>1249.2529999999999</v>
      </c>
      <c r="E33" s="1004"/>
    </row>
    <row r="34" spans="2:6" ht="18" customHeight="1">
      <c r="B34" s="1052" t="s">
        <v>380</v>
      </c>
      <c r="C34" s="1053">
        <v>1494.905</v>
      </c>
      <c r="D34" s="1054">
        <v>1249.2529999999999</v>
      </c>
      <c r="E34" s="1004"/>
    </row>
    <row r="35" spans="2:6" ht="18" customHeight="1">
      <c r="B35" s="1055" t="s">
        <v>393</v>
      </c>
      <c r="C35" s="1056">
        <v>83441.212</v>
      </c>
      <c r="D35" s="1057">
        <v>80129.959000000003</v>
      </c>
      <c r="E35" s="1004"/>
    </row>
    <row r="36" spans="2:6" ht="18" customHeight="1" thickBot="1">
      <c r="B36" s="1052" t="s">
        <v>380</v>
      </c>
      <c r="C36" s="1056">
        <v>58639.678999999996</v>
      </c>
      <c r="D36" s="1057">
        <v>53317.97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28855.562999999998</v>
      </c>
      <c r="D38" s="1051">
        <v>30135.758999999998</v>
      </c>
      <c r="E38" s="1004"/>
    </row>
    <row r="39" spans="2:6" ht="18" customHeight="1">
      <c r="B39" s="1052" t="s">
        <v>380</v>
      </c>
      <c r="C39" s="1053">
        <v>28855.562999999998</v>
      </c>
      <c r="D39" s="1054">
        <v>30135.758999999998</v>
      </c>
      <c r="E39" s="1004"/>
    </row>
    <row r="40" spans="2:6" ht="18" customHeight="1">
      <c r="B40" s="1055" t="s">
        <v>394</v>
      </c>
      <c r="C40" s="1056">
        <v>112804.164</v>
      </c>
      <c r="D40" s="1057">
        <v>116408.005</v>
      </c>
      <c r="E40" s="1004"/>
    </row>
    <row r="41" spans="2:6" ht="18" customHeight="1" thickBot="1">
      <c r="B41" s="1058" t="s">
        <v>380</v>
      </c>
      <c r="C41" s="1059">
        <v>112803.569</v>
      </c>
      <c r="D41" s="1060">
        <v>116390.88800000001</v>
      </c>
      <c r="E41" s="1004"/>
    </row>
    <row r="42" spans="2:6" ht="18" customHeight="1" thickBot="1"/>
    <row r="43" spans="2:6" ht="18" customHeight="1" thickBot="1">
      <c r="B43" s="1765" t="s">
        <v>395</v>
      </c>
      <c r="C43" s="1766"/>
      <c r="D43" s="1767"/>
    </row>
    <row r="44" spans="2:6" ht="18" customHeight="1" thickBot="1">
      <c r="B44" s="1061" t="s">
        <v>203</v>
      </c>
      <c r="C44" s="991" t="str">
        <f>C5</f>
        <v>I 2019 Rok</v>
      </c>
      <c r="D44" s="992" t="str">
        <f>D5</f>
        <v>I 2018 Rok</v>
      </c>
      <c r="F44" s="1397"/>
    </row>
    <row r="45" spans="2:6" ht="18" customHeight="1">
      <c r="B45" s="1049" t="s">
        <v>392</v>
      </c>
      <c r="C45" s="1050">
        <v>-27360.657999999999</v>
      </c>
      <c r="D45" s="1051">
        <v>-28886.505999999998</v>
      </c>
      <c r="E45" s="1004"/>
      <c r="F45" s="1397"/>
    </row>
    <row r="46" spans="2:6" ht="18" customHeight="1">
      <c r="B46" s="1052" t="s">
        <v>380</v>
      </c>
      <c r="C46" s="1053">
        <v>-27360.657999999999</v>
      </c>
      <c r="D46" s="1054">
        <v>-28886.505999999998</v>
      </c>
      <c r="E46" s="1004"/>
      <c r="F46" s="1026"/>
    </row>
    <row r="47" spans="2:6" ht="18" customHeight="1">
      <c r="B47" s="1055" t="s">
        <v>393</v>
      </c>
      <c r="C47" s="1056">
        <v>-29362.952000000005</v>
      </c>
      <c r="D47" s="1054">
        <v>-36278.046000000002</v>
      </c>
      <c r="E47" s="1004"/>
      <c r="F47" s="1026"/>
    </row>
    <row r="48" spans="2:6" ht="18" customHeight="1" thickBot="1">
      <c r="B48" s="1058" t="s">
        <v>380</v>
      </c>
      <c r="C48" s="1059">
        <v>-54163.890000000007</v>
      </c>
      <c r="D48" s="1062">
        <v>-63072.918000000005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W3" sqref="W3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57031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588</v>
      </c>
      <c r="N3"/>
      <c r="Q3" s="558"/>
      <c r="R3" s="558"/>
      <c r="S3" s="559"/>
      <c r="V3" s="561" t="s">
        <v>144</v>
      </c>
    </row>
    <row r="4" spans="2:23" ht="21" customHeight="1">
      <c r="B4" s="564" t="s">
        <v>589</v>
      </c>
      <c r="C4" s="564"/>
      <c r="D4" s="564"/>
      <c r="E4" s="564"/>
      <c r="F4" s="564"/>
      <c r="G4" s="564"/>
      <c r="H4" s="564"/>
      <c r="I4" s="565"/>
      <c r="J4" s="565"/>
      <c r="M4" s="564" t="s">
        <v>590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591</v>
      </c>
      <c r="C7" s="572"/>
      <c r="D7" s="573"/>
      <c r="E7" s="574"/>
      <c r="F7" s="571" t="s">
        <v>592</v>
      </c>
      <c r="G7" s="572"/>
      <c r="H7" s="573"/>
      <c r="I7" s="574"/>
      <c r="M7" s="571" t="s">
        <v>591</v>
      </c>
      <c r="N7" s="572"/>
      <c r="O7" s="573"/>
      <c r="P7" s="574"/>
      <c r="Q7" s="571" t="s">
        <v>592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596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80129.959000000003</v>
      </c>
      <c r="D9" s="1065">
        <v>336345.37599999999</v>
      </c>
      <c r="E9" s="1066">
        <v>45139.976999999999</v>
      </c>
      <c r="F9" s="1063" t="s">
        <v>166</v>
      </c>
      <c r="G9" s="1064">
        <v>83441.212</v>
      </c>
      <c r="H9" s="1067">
        <v>357512.20899999997</v>
      </c>
      <c r="I9" s="1066">
        <v>50611.985999999997</v>
      </c>
      <c r="M9" s="580" t="s">
        <v>166</v>
      </c>
      <c r="N9" s="182">
        <v>116408.005</v>
      </c>
      <c r="O9" s="222">
        <v>488622.685</v>
      </c>
      <c r="P9" s="183">
        <v>64225.667999999998</v>
      </c>
      <c r="Q9" s="580" t="s">
        <v>166</v>
      </c>
      <c r="R9" s="182">
        <v>112804.164</v>
      </c>
      <c r="S9" s="222">
        <v>483320.92300000001</v>
      </c>
      <c r="T9" s="183">
        <v>63589.73</v>
      </c>
      <c r="W9" s="584"/>
    </row>
    <row r="10" spans="2:23">
      <c r="B10" s="1068" t="s">
        <v>366</v>
      </c>
      <c r="C10" s="1069">
        <v>16533.863000000001</v>
      </c>
      <c r="D10" s="1070">
        <v>69400.869000000006</v>
      </c>
      <c r="E10" s="1071">
        <v>6003.933</v>
      </c>
      <c r="F10" s="1068" t="s">
        <v>366</v>
      </c>
      <c r="G10" s="1072">
        <v>17642.817999999999</v>
      </c>
      <c r="H10" s="1073">
        <v>75592.415999999997</v>
      </c>
      <c r="I10" s="1074">
        <v>7863.7610000000004</v>
      </c>
      <c r="K10" s="584"/>
      <c r="M10" s="233" t="s">
        <v>108</v>
      </c>
      <c r="N10" s="581">
        <v>39026.108</v>
      </c>
      <c r="O10" s="582">
        <v>163812.12700000001</v>
      </c>
      <c r="P10" s="583">
        <v>17980.967000000001</v>
      </c>
      <c r="Q10" s="904" t="s">
        <v>108</v>
      </c>
      <c r="R10" s="905">
        <v>33404.131999999998</v>
      </c>
      <c r="S10" s="906">
        <v>143123.408</v>
      </c>
      <c r="T10" s="907">
        <v>14910.748</v>
      </c>
      <c r="W10" s="584"/>
    </row>
    <row r="11" spans="2:23">
      <c r="B11" s="1075" t="s">
        <v>113</v>
      </c>
      <c r="C11" s="1076">
        <v>7630.13</v>
      </c>
      <c r="D11" s="1077">
        <v>32027.48</v>
      </c>
      <c r="E11" s="1078">
        <v>5854.6610000000001</v>
      </c>
      <c r="F11" s="1075" t="s">
        <v>113</v>
      </c>
      <c r="G11" s="1076">
        <v>11349.108</v>
      </c>
      <c r="H11" s="1077">
        <v>48626.387999999999</v>
      </c>
      <c r="I11" s="1079">
        <v>8370.7180000000008</v>
      </c>
      <c r="K11" s="584"/>
      <c r="L11" s="584"/>
      <c r="M11" s="234" t="s">
        <v>104</v>
      </c>
      <c r="N11" s="585">
        <v>26515.147000000001</v>
      </c>
      <c r="O11" s="586">
        <v>111297.33199999999</v>
      </c>
      <c r="P11" s="587">
        <v>17397.126</v>
      </c>
      <c r="Q11" s="234" t="s">
        <v>104</v>
      </c>
      <c r="R11" s="585">
        <v>29709.118999999999</v>
      </c>
      <c r="S11" s="586">
        <v>127291.71799999999</v>
      </c>
      <c r="T11" s="587">
        <v>19946.623</v>
      </c>
      <c r="W11" s="584"/>
    </row>
    <row r="12" spans="2:23">
      <c r="B12" s="1075" t="s">
        <v>108</v>
      </c>
      <c r="C12" s="1076">
        <v>6915.723</v>
      </c>
      <c r="D12" s="1077">
        <v>29028.754000000001</v>
      </c>
      <c r="E12" s="1078">
        <v>6409.4059999999999</v>
      </c>
      <c r="F12" s="1075" t="s">
        <v>108</v>
      </c>
      <c r="G12" s="1076">
        <v>7009.8190000000004</v>
      </c>
      <c r="H12" s="1077">
        <v>30034.277999999998</v>
      </c>
      <c r="I12" s="1079">
        <v>5796.9790000000003</v>
      </c>
      <c r="K12" s="584"/>
      <c r="L12" s="584"/>
      <c r="M12" s="234" t="s">
        <v>106</v>
      </c>
      <c r="N12" s="585">
        <v>15861.772999999999</v>
      </c>
      <c r="O12" s="586">
        <v>66579.801999999996</v>
      </c>
      <c r="P12" s="587">
        <v>11153.406000000001</v>
      </c>
      <c r="Q12" s="234" t="s">
        <v>106</v>
      </c>
      <c r="R12" s="585">
        <v>15748.522999999999</v>
      </c>
      <c r="S12" s="586">
        <v>67476.145000000004</v>
      </c>
      <c r="T12" s="587">
        <v>10660.54</v>
      </c>
      <c r="W12" s="584"/>
    </row>
    <row r="13" spans="2:23">
      <c r="B13" s="1075" t="s">
        <v>134</v>
      </c>
      <c r="C13" s="1076">
        <v>5969.0209999999997</v>
      </c>
      <c r="D13" s="1077">
        <v>25054.965</v>
      </c>
      <c r="E13" s="1078">
        <v>3070.1570000000002</v>
      </c>
      <c r="F13" s="1075" t="s">
        <v>168</v>
      </c>
      <c r="G13" s="1076">
        <v>6600.2269999999999</v>
      </c>
      <c r="H13" s="1077">
        <v>28279.338</v>
      </c>
      <c r="I13" s="1079">
        <v>2722.2730000000001</v>
      </c>
      <c r="K13" s="584"/>
      <c r="L13" s="584"/>
      <c r="M13" s="234" t="s">
        <v>115</v>
      </c>
      <c r="N13" s="585">
        <v>10724.965</v>
      </c>
      <c r="O13" s="586">
        <v>45018.052000000003</v>
      </c>
      <c r="P13" s="587">
        <v>7042.6040000000003</v>
      </c>
      <c r="Q13" s="234" t="s">
        <v>110</v>
      </c>
      <c r="R13" s="585">
        <v>11369.223</v>
      </c>
      <c r="S13" s="586">
        <v>48712.62</v>
      </c>
      <c r="T13" s="587">
        <v>5216.3149999999996</v>
      </c>
    </row>
    <row r="14" spans="2:23">
      <c r="B14" s="1075" t="s">
        <v>168</v>
      </c>
      <c r="C14" s="1076">
        <v>4976.9610000000002</v>
      </c>
      <c r="D14" s="1077">
        <v>20890.772000000001</v>
      </c>
      <c r="E14" s="1078">
        <v>2067.6260000000002</v>
      </c>
      <c r="F14" s="1075" t="s">
        <v>134</v>
      </c>
      <c r="G14" s="1076">
        <v>5818.8239999999996</v>
      </c>
      <c r="H14" s="1077">
        <v>24931.376</v>
      </c>
      <c r="I14" s="1079">
        <v>3213.2310000000002</v>
      </c>
      <c r="M14" s="234" t="s">
        <v>110</v>
      </c>
      <c r="N14" s="585">
        <v>10334.073</v>
      </c>
      <c r="O14" s="586">
        <v>43377.29</v>
      </c>
      <c r="P14" s="587">
        <v>4463.4430000000002</v>
      </c>
      <c r="Q14" s="234" t="s">
        <v>115</v>
      </c>
      <c r="R14" s="585">
        <v>10287.423000000001</v>
      </c>
      <c r="S14" s="586">
        <v>44077.500999999997</v>
      </c>
      <c r="T14" s="587">
        <v>7242.6639999999998</v>
      </c>
    </row>
    <row r="15" spans="2:23">
      <c r="B15" s="1075" t="s">
        <v>152</v>
      </c>
      <c r="C15" s="1076">
        <v>3867.2710000000002</v>
      </c>
      <c r="D15" s="1077">
        <v>16232.875</v>
      </c>
      <c r="E15" s="1078">
        <v>2192.636</v>
      </c>
      <c r="F15" s="1075" t="s">
        <v>131</v>
      </c>
      <c r="G15" s="1076">
        <v>4382.0529999999999</v>
      </c>
      <c r="H15" s="1077">
        <v>18775.348999999998</v>
      </c>
      <c r="I15" s="1079">
        <v>2729.4589999999998</v>
      </c>
      <c r="M15" s="234" t="s">
        <v>167</v>
      </c>
      <c r="N15" s="585">
        <v>5491.4110000000001</v>
      </c>
      <c r="O15" s="586">
        <v>23050.202000000001</v>
      </c>
      <c r="P15" s="587">
        <v>2200.5169999999998</v>
      </c>
      <c r="Q15" s="234" t="s">
        <v>167</v>
      </c>
      <c r="R15" s="585">
        <v>5393.6329999999998</v>
      </c>
      <c r="S15" s="586">
        <v>23109.557000000001</v>
      </c>
      <c r="T15" s="587">
        <v>2187.6350000000002</v>
      </c>
    </row>
    <row r="16" spans="2:23">
      <c r="B16" s="1075" t="s">
        <v>131</v>
      </c>
      <c r="C16" s="1076">
        <v>3634.3879999999999</v>
      </c>
      <c r="D16" s="1077">
        <v>15255.334999999999</v>
      </c>
      <c r="E16" s="1078">
        <v>1920.896</v>
      </c>
      <c r="F16" s="1075" t="s">
        <v>167</v>
      </c>
      <c r="G16" s="1076">
        <v>3481.087</v>
      </c>
      <c r="H16" s="1077">
        <v>14915.07</v>
      </c>
      <c r="I16" s="1079">
        <v>1707.212</v>
      </c>
      <c r="M16" s="234" t="s">
        <v>113</v>
      </c>
      <c r="N16" s="585">
        <v>2618.462</v>
      </c>
      <c r="O16" s="586">
        <v>10990.99</v>
      </c>
      <c r="P16" s="587">
        <v>926.02499999999998</v>
      </c>
      <c r="Q16" s="234" t="s">
        <v>111</v>
      </c>
      <c r="R16" s="585">
        <v>2999.9789999999998</v>
      </c>
      <c r="S16" s="586">
        <v>12853.74</v>
      </c>
      <c r="T16" s="587">
        <v>1840.2</v>
      </c>
    </row>
    <row r="17" spans="2:29">
      <c r="B17" s="1075" t="s">
        <v>129</v>
      </c>
      <c r="C17" s="1076">
        <v>3559.3249999999998</v>
      </c>
      <c r="D17" s="1077">
        <v>14940.261</v>
      </c>
      <c r="E17" s="1078">
        <v>1983.6690000000001</v>
      </c>
      <c r="F17" s="1075" t="s">
        <v>115</v>
      </c>
      <c r="G17" s="1076">
        <v>3277.7130000000002</v>
      </c>
      <c r="H17" s="1077">
        <v>14043.694</v>
      </c>
      <c r="I17" s="1079">
        <v>1741.97</v>
      </c>
      <c r="M17" s="234" t="s">
        <v>111</v>
      </c>
      <c r="N17" s="585">
        <v>2052.5650000000001</v>
      </c>
      <c r="O17" s="586">
        <v>8615.6479999999992</v>
      </c>
      <c r="P17" s="587">
        <v>1336.0060000000001</v>
      </c>
      <c r="Q17" s="234" t="s">
        <v>119</v>
      </c>
      <c r="R17" s="585">
        <v>1849.4159999999999</v>
      </c>
      <c r="S17" s="586">
        <v>7924.0079999999998</v>
      </c>
      <c r="T17" s="587">
        <v>539.80200000000002</v>
      </c>
    </row>
    <row r="18" spans="2:29">
      <c r="B18" s="1075" t="s">
        <v>276</v>
      </c>
      <c r="C18" s="1076">
        <v>3437.7460000000001</v>
      </c>
      <c r="D18" s="1077">
        <v>14429.938</v>
      </c>
      <c r="E18" s="1078">
        <v>1251.5730000000001</v>
      </c>
      <c r="F18" s="1075" t="s">
        <v>152</v>
      </c>
      <c r="G18" s="1076">
        <v>2892.8980000000001</v>
      </c>
      <c r="H18" s="1077">
        <v>12394.9</v>
      </c>
      <c r="I18" s="1079">
        <v>1704.048</v>
      </c>
      <c r="M18" s="234" t="s">
        <v>119</v>
      </c>
      <c r="N18" s="585">
        <v>1893.346</v>
      </c>
      <c r="O18" s="586">
        <v>7947.3209999999999</v>
      </c>
      <c r="P18" s="587">
        <v>540.59100000000001</v>
      </c>
      <c r="Q18" s="234" t="s">
        <v>129</v>
      </c>
      <c r="R18" s="585">
        <v>582.33299999999997</v>
      </c>
      <c r="S18" s="586">
        <v>2495.0709999999999</v>
      </c>
      <c r="T18" s="587">
        <v>396.44099999999997</v>
      </c>
    </row>
    <row r="19" spans="2:29">
      <c r="B19" s="1075" t="s">
        <v>186</v>
      </c>
      <c r="C19" s="1076">
        <v>3412.4189999999999</v>
      </c>
      <c r="D19" s="1077">
        <v>14323.584999999999</v>
      </c>
      <c r="E19" s="1078">
        <v>2517.2849999999999</v>
      </c>
      <c r="F19" s="1075" t="s">
        <v>129</v>
      </c>
      <c r="G19" s="1076">
        <v>2883.8539999999998</v>
      </c>
      <c r="H19" s="1077">
        <v>12356.171</v>
      </c>
      <c r="I19" s="1079">
        <v>1575.5250000000001</v>
      </c>
      <c r="M19" s="234" t="s">
        <v>118</v>
      </c>
      <c r="N19" s="585">
        <v>613.49300000000005</v>
      </c>
      <c r="O19" s="586">
        <v>2575.136</v>
      </c>
      <c r="P19" s="587">
        <v>381.303</v>
      </c>
      <c r="Q19" s="234" t="s">
        <v>118</v>
      </c>
      <c r="R19" s="585">
        <v>527.01300000000003</v>
      </c>
      <c r="S19" s="586">
        <v>2258.038</v>
      </c>
      <c r="T19" s="587">
        <v>155.68100000000001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167</v>
      </c>
      <c r="C20" s="1076">
        <v>3277.627</v>
      </c>
      <c r="D20" s="1077">
        <v>13757.848</v>
      </c>
      <c r="E20" s="1078">
        <v>1484.7729999999999</v>
      </c>
      <c r="F20" s="1075" t="s">
        <v>434</v>
      </c>
      <c r="G20" s="1076">
        <v>2129.1469999999999</v>
      </c>
      <c r="H20" s="1077">
        <v>9122.5210000000006</v>
      </c>
      <c r="I20" s="1079">
        <v>1452.556</v>
      </c>
      <c r="M20" s="234" t="s">
        <v>131</v>
      </c>
      <c r="N20" s="581">
        <v>499.34300000000002</v>
      </c>
      <c r="O20" s="582">
        <v>2095.9940000000001</v>
      </c>
      <c r="P20" s="583">
        <v>365.79700000000003</v>
      </c>
      <c r="Q20" s="233" t="s">
        <v>113</v>
      </c>
      <c r="R20" s="585">
        <v>360.64499999999998</v>
      </c>
      <c r="S20" s="586">
        <v>1545.221</v>
      </c>
      <c r="T20" s="587">
        <v>146.63499999999999</v>
      </c>
    </row>
    <row r="21" spans="2:29">
      <c r="B21" s="1075" t="s">
        <v>110</v>
      </c>
      <c r="C21" s="1076">
        <v>2452.58</v>
      </c>
      <c r="D21" s="1077">
        <v>10294.696</v>
      </c>
      <c r="E21" s="1078">
        <v>1259.4459999999999</v>
      </c>
      <c r="F21" s="1075" t="s">
        <v>252</v>
      </c>
      <c r="G21" s="1076">
        <v>1889.396</v>
      </c>
      <c r="H21" s="1077">
        <v>8095.299</v>
      </c>
      <c r="I21" s="1079">
        <v>1167.5119999999999</v>
      </c>
      <c r="M21" s="234" t="s">
        <v>168</v>
      </c>
      <c r="N21" s="585">
        <v>375.62599999999998</v>
      </c>
      <c r="O21" s="586">
        <v>1576.6880000000001</v>
      </c>
      <c r="P21" s="587">
        <v>238.51499999999999</v>
      </c>
      <c r="Q21" s="234" t="s">
        <v>117</v>
      </c>
      <c r="R21" s="581">
        <v>230.108</v>
      </c>
      <c r="S21" s="582">
        <v>985.91899999999998</v>
      </c>
      <c r="T21" s="583">
        <v>89.069000000000003</v>
      </c>
    </row>
    <row r="22" spans="2:29" ht="13.5" thickBot="1">
      <c r="B22" s="1075" t="s">
        <v>115</v>
      </c>
      <c r="C22" s="1076">
        <v>2067.4720000000002</v>
      </c>
      <c r="D22" s="1077">
        <v>8678.2109999999993</v>
      </c>
      <c r="E22" s="1078">
        <v>844.87</v>
      </c>
      <c r="F22" s="1075" t="s">
        <v>110</v>
      </c>
      <c r="G22" s="1076">
        <v>1746.6079999999999</v>
      </c>
      <c r="H22" s="1077">
        <v>7483.5169999999998</v>
      </c>
      <c r="I22" s="1079">
        <v>976.22799999999995</v>
      </c>
      <c r="M22" s="1231" t="s">
        <v>112</v>
      </c>
      <c r="N22" s="1131">
        <v>147.61600000000001</v>
      </c>
      <c r="O22" s="1132">
        <v>619.61800000000005</v>
      </c>
      <c r="P22" s="1133">
        <v>63.246000000000002</v>
      </c>
      <c r="Q22" s="1231" t="s">
        <v>131</v>
      </c>
      <c r="R22" s="1131">
        <v>211.142</v>
      </c>
      <c r="S22" s="1132">
        <v>904.66200000000003</v>
      </c>
      <c r="T22" s="1133">
        <v>187.87100000000001</v>
      </c>
    </row>
    <row r="23" spans="2:29">
      <c r="B23" s="1075" t="s">
        <v>126</v>
      </c>
      <c r="C23" s="1076">
        <v>1760.5319999999999</v>
      </c>
      <c r="D23" s="1077">
        <v>7389.8320000000003</v>
      </c>
      <c r="E23" s="1078">
        <v>842.80200000000002</v>
      </c>
      <c r="F23" s="1075" t="s">
        <v>126</v>
      </c>
      <c r="G23" s="1076">
        <v>1602.623</v>
      </c>
      <c r="H23" s="1077">
        <v>6866.5929999999998</v>
      </c>
      <c r="I23" s="1079">
        <v>781.33799999999997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252</v>
      </c>
      <c r="C24" s="1076">
        <v>1665.26</v>
      </c>
      <c r="D24" s="1077">
        <v>6989.9219999999996</v>
      </c>
      <c r="E24" s="1078">
        <v>880.48699999999997</v>
      </c>
      <c r="F24" s="1075" t="s">
        <v>112</v>
      </c>
      <c r="G24" s="1076">
        <v>1372.547</v>
      </c>
      <c r="H24" s="1077">
        <v>5880.8140000000003</v>
      </c>
      <c r="I24" s="1079">
        <v>531.56299999999999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291</v>
      </c>
      <c r="C25" s="1076">
        <v>1374.0160000000001</v>
      </c>
      <c r="D25" s="1077">
        <v>5767.424</v>
      </c>
      <c r="E25" s="1078">
        <v>692.77</v>
      </c>
      <c r="F25" s="1068" t="s">
        <v>130</v>
      </c>
      <c r="G25" s="1076">
        <v>1134.2149999999999</v>
      </c>
      <c r="H25" s="1077">
        <v>4859.6400000000003</v>
      </c>
      <c r="I25" s="1079">
        <v>558.04399999999998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130</v>
      </c>
      <c r="C26" s="1076">
        <v>1309.2349999999999</v>
      </c>
      <c r="D26" s="1077">
        <v>5495.5110000000004</v>
      </c>
      <c r="E26" s="1078">
        <v>656.97799999999995</v>
      </c>
      <c r="F26" s="1068" t="s">
        <v>292</v>
      </c>
      <c r="G26" s="1076">
        <v>1026.473</v>
      </c>
      <c r="H26" s="1077">
        <v>4398.0209999999997</v>
      </c>
      <c r="I26" s="1079">
        <v>1414.259</v>
      </c>
      <c r="N26" s="926"/>
      <c r="O26" s="916"/>
      <c r="P26" s="916"/>
    </row>
    <row r="27" spans="2:29">
      <c r="B27" s="1068" t="s">
        <v>119</v>
      </c>
      <c r="C27" s="1076">
        <v>928.40599999999995</v>
      </c>
      <c r="D27" s="1077">
        <v>3896.9879999999998</v>
      </c>
      <c r="E27" s="1078">
        <v>1064.1780000000001</v>
      </c>
      <c r="F27" s="1068" t="s">
        <v>119</v>
      </c>
      <c r="G27" s="1076">
        <v>1011.135</v>
      </c>
      <c r="H27" s="1077">
        <v>4332.3140000000003</v>
      </c>
      <c r="I27" s="1079">
        <v>969.38199999999995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818.56600000000003</v>
      </c>
      <c r="D28" s="1077">
        <v>3435.9259999999999</v>
      </c>
      <c r="E28" s="1078">
        <v>500.06799999999998</v>
      </c>
      <c r="F28" s="1068" t="s">
        <v>186</v>
      </c>
      <c r="G28" s="1076">
        <v>952.24300000000005</v>
      </c>
      <c r="H28" s="1077">
        <v>4079.9740000000002</v>
      </c>
      <c r="I28" s="1079">
        <v>1251.9880000000001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716.33399999999995</v>
      </c>
      <c r="D29" s="1077">
        <v>3006.8049999999998</v>
      </c>
      <c r="E29" s="1078">
        <v>273.42599999999999</v>
      </c>
      <c r="F29" s="1075" t="s">
        <v>106</v>
      </c>
      <c r="G29" s="1076">
        <v>718.91600000000005</v>
      </c>
      <c r="H29" s="1077">
        <v>3080.2759999999998</v>
      </c>
      <c r="I29" s="1079">
        <v>398.2</v>
      </c>
      <c r="K29" s="1235"/>
      <c r="L29" s="1236"/>
      <c r="M29" s="1237"/>
      <c r="N29" s="1237"/>
      <c r="O29" s="1168"/>
    </row>
    <row r="30" spans="2:29">
      <c r="B30" s="1068" t="s">
        <v>104</v>
      </c>
      <c r="C30" s="1076">
        <v>677.85799999999995</v>
      </c>
      <c r="D30" s="1077">
        <v>2845.319</v>
      </c>
      <c r="E30" s="1078">
        <v>558.54600000000005</v>
      </c>
      <c r="F30" s="1068" t="s">
        <v>276</v>
      </c>
      <c r="G30" s="1076">
        <v>613.76800000000003</v>
      </c>
      <c r="H30" s="1077">
        <v>2629.748</v>
      </c>
      <c r="I30" s="1079">
        <v>269.03699999999998</v>
      </c>
      <c r="L30" s="584"/>
      <c r="O30" s="584"/>
    </row>
    <row r="31" spans="2:29">
      <c r="B31" s="1068" t="s">
        <v>153</v>
      </c>
      <c r="C31" s="1076">
        <v>533.19899999999996</v>
      </c>
      <c r="D31" s="1077">
        <v>2238.1080000000002</v>
      </c>
      <c r="E31" s="1078">
        <v>321.50799999999998</v>
      </c>
      <c r="F31" s="1068" t="s">
        <v>451</v>
      </c>
      <c r="G31" s="1076">
        <v>548.94899999999996</v>
      </c>
      <c r="H31" s="1077">
        <v>2352.0140000000001</v>
      </c>
      <c r="I31" s="1079">
        <v>223.298</v>
      </c>
      <c r="L31" s="584"/>
      <c r="O31" s="584"/>
    </row>
    <row r="32" spans="2:29">
      <c r="B32" s="1068" t="s">
        <v>472</v>
      </c>
      <c r="C32" s="1076">
        <v>263.18099999999998</v>
      </c>
      <c r="D32" s="1077">
        <v>1104.693</v>
      </c>
      <c r="E32" s="1078">
        <v>320.85000000000002</v>
      </c>
      <c r="F32" s="1068" t="s">
        <v>104</v>
      </c>
      <c r="G32" s="1076">
        <v>498.84500000000003</v>
      </c>
      <c r="H32" s="1077">
        <v>2137.3420000000001</v>
      </c>
      <c r="I32" s="1078">
        <v>463.03300000000002</v>
      </c>
      <c r="K32" s="584"/>
      <c r="L32" s="584"/>
      <c r="N32" s="584"/>
    </row>
    <row r="33" spans="2:26" ht="13.5" customHeight="1" thickBot="1">
      <c r="B33" s="1080" t="s">
        <v>473</v>
      </c>
      <c r="C33" s="1081">
        <v>245.029</v>
      </c>
      <c r="D33" s="1082">
        <v>1028.502</v>
      </c>
      <c r="E33" s="1083">
        <v>567.97299999999996</v>
      </c>
      <c r="F33" s="1080" t="s">
        <v>291</v>
      </c>
      <c r="G33" s="1081">
        <v>461.37200000000001</v>
      </c>
      <c r="H33" s="1082">
        <v>1976.797</v>
      </c>
      <c r="I33" s="1083">
        <v>238.85599999999999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593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594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591</v>
      </c>
      <c r="C40" s="572"/>
      <c r="D40" s="573"/>
      <c r="E40" s="574"/>
      <c r="F40" s="574"/>
      <c r="G40" s="571" t="s">
        <v>595</v>
      </c>
      <c r="H40" s="572"/>
      <c r="I40" s="573"/>
      <c r="J40" s="574"/>
      <c r="K40" s="574"/>
      <c r="M40" s="571" t="s">
        <v>591</v>
      </c>
      <c r="N40" s="572"/>
      <c r="O40" s="573"/>
      <c r="P40" s="574"/>
      <c r="Q40" s="574"/>
      <c r="R40" s="571" t="s">
        <v>595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1249.2529999999999</v>
      </c>
      <c r="D42" s="1264">
        <v>5243.741</v>
      </c>
      <c r="E42" s="1264">
        <v>1137.9269999999999</v>
      </c>
      <c r="F42" s="1339">
        <v>9.109</v>
      </c>
      <c r="G42" s="1440" t="s">
        <v>166</v>
      </c>
      <c r="H42" s="182">
        <v>1494.905</v>
      </c>
      <c r="I42" s="1264">
        <v>6405.067</v>
      </c>
      <c r="J42" s="1264">
        <v>1334.605</v>
      </c>
      <c r="K42" s="1339">
        <v>14.196</v>
      </c>
      <c r="M42" s="580" t="s">
        <v>166</v>
      </c>
      <c r="N42" s="182">
        <v>30135.758999999998</v>
      </c>
      <c r="O42" s="1264">
        <v>126494.85799999999</v>
      </c>
      <c r="P42" s="1264">
        <v>16871.374</v>
      </c>
      <c r="Q42" s="1339">
        <v>525.61500000000001</v>
      </c>
      <c r="R42" s="580" t="s">
        <v>166</v>
      </c>
      <c r="S42" s="182">
        <v>28855.562999999998</v>
      </c>
      <c r="T42" s="1264">
        <v>123634.59</v>
      </c>
      <c r="U42" s="1264">
        <v>17660.978999999999</v>
      </c>
      <c r="V42" s="1339">
        <v>569.048</v>
      </c>
      <c r="Z42" s="584"/>
    </row>
    <row r="43" spans="2:26">
      <c r="B43" s="1276" t="s">
        <v>115</v>
      </c>
      <c r="C43" s="1277">
        <v>611.55499999999995</v>
      </c>
      <c r="D43" s="1274">
        <v>2567.0039999999999</v>
      </c>
      <c r="E43" s="1274">
        <v>571.36599999999999</v>
      </c>
      <c r="F43" s="1342">
        <v>4.7949999999999999</v>
      </c>
      <c r="G43" s="1343" t="s">
        <v>134</v>
      </c>
      <c r="H43" s="1277">
        <v>953.95100000000002</v>
      </c>
      <c r="I43" s="1274">
        <v>4087.2979999999998</v>
      </c>
      <c r="J43" s="1274">
        <v>894.05799999999999</v>
      </c>
      <c r="K43" s="1342">
        <v>7.3230000000000004</v>
      </c>
      <c r="M43" s="1297" t="s">
        <v>106</v>
      </c>
      <c r="N43" s="1298">
        <v>24500.982</v>
      </c>
      <c r="O43" s="1295">
        <v>102842.874</v>
      </c>
      <c r="P43" s="1295">
        <v>13507.23</v>
      </c>
      <c r="Q43" s="1371">
        <v>435.66500000000002</v>
      </c>
      <c r="R43" s="1297" t="s">
        <v>106</v>
      </c>
      <c r="S43" s="1298">
        <v>25429.792000000001</v>
      </c>
      <c r="T43" s="1295">
        <v>108956.499</v>
      </c>
      <c r="U43" s="1295">
        <v>15413.888000000001</v>
      </c>
      <c r="V43" s="1371">
        <v>516.11400000000003</v>
      </c>
      <c r="Z43" s="584"/>
    </row>
    <row r="44" spans="2:26">
      <c r="B44" s="184" t="s">
        <v>134</v>
      </c>
      <c r="C44" s="185">
        <v>496.6</v>
      </c>
      <c r="D44" s="1283">
        <v>2084.4789999999998</v>
      </c>
      <c r="E44" s="1283">
        <v>450.46199999999999</v>
      </c>
      <c r="F44" s="1346">
        <v>3.5910000000000002</v>
      </c>
      <c r="G44" s="235" t="s">
        <v>115</v>
      </c>
      <c r="H44" s="185">
        <v>217.75200000000001</v>
      </c>
      <c r="I44" s="1283">
        <v>932.97900000000004</v>
      </c>
      <c r="J44" s="1283">
        <v>255.40899999999999</v>
      </c>
      <c r="K44" s="1346">
        <v>1.42</v>
      </c>
      <c r="M44" s="184" t="s">
        <v>108</v>
      </c>
      <c r="N44" s="185">
        <v>3424.9470000000001</v>
      </c>
      <c r="O44" s="1283">
        <v>14376.218999999999</v>
      </c>
      <c r="P44" s="1283">
        <v>2036.0640000000001</v>
      </c>
      <c r="Q44" s="1346">
        <v>54.765000000000001</v>
      </c>
      <c r="R44" s="184" t="s">
        <v>108</v>
      </c>
      <c r="S44" s="185">
        <v>1796.9390000000001</v>
      </c>
      <c r="T44" s="1283">
        <v>7699.1760000000004</v>
      </c>
      <c r="U44" s="1283">
        <v>1178.444</v>
      </c>
      <c r="V44" s="1346">
        <v>28.466000000000001</v>
      </c>
      <c r="Z44" s="584"/>
    </row>
    <row r="45" spans="2:26">
      <c r="B45" s="184" t="s">
        <v>113</v>
      </c>
      <c r="C45" s="185">
        <v>118.283</v>
      </c>
      <c r="D45" s="1283">
        <v>496.49299999999999</v>
      </c>
      <c r="E45" s="1283">
        <v>94.099000000000004</v>
      </c>
      <c r="F45" s="1346">
        <v>0.58299999999999996</v>
      </c>
      <c r="G45" s="235" t="s">
        <v>108</v>
      </c>
      <c r="H45" s="185">
        <v>206.42599999999999</v>
      </c>
      <c r="I45" s="1283">
        <v>884.45100000000002</v>
      </c>
      <c r="J45" s="1283">
        <v>116.746</v>
      </c>
      <c r="K45" s="1346">
        <v>4.87</v>
      </c>
      <c r="M45" s="184" t="s">
        <v>115</v>
      </c>
      <c r="N45" s="185">
        <v>1153.7650000000001</v>
      </c>
      <c r="O45" s="1283">
        <v>4842.9309999999996</v>
      </c>
      <c r="P45" s="1283">
        <v>527.12199999999996</v>
      </c>
      <c r="Q45" s="1346">
        <v>22.765000000000001</v>
      </c>
      <c r="R45" s="184" t="s">
        <v>115</v>
      </c>
      <c r="S45" s="185">
        <v>887.7</v>
      </c>
      <c r="T45" s="1283">
        <v>3803.4459999999999</v>
      </c>
      <c r="U45" s="1283">
        <v>476.04300000000001</v>
      </c>
      <c r="V45" s="1346">
        <v>18.681000000000001</v>
      </c>
      <c r="Z45" s="584"/>
    </row>
    <row r="46" spans="2:26" ht="13.5" thickBot="1">
      <c r="B46" s="1307" t="s">
        <v>108</v>
      </c>
      <c r="C46" s="1308">
        <v>22.815000000000001</v>
      </c>
      <c r="D46" s="1305">
        <v>95.765000000000001</v>
      </c>
      <c r="E46" s="1305">
        <v>22</v>
      </c>
      <c r="F46" s="1379">
        <v>0.14000000000000001</v>
      </c>
      <c r="G46" s="1380" t="s">
        <v>113</v>
      </c>
      <c r="H46" s="1308">
        <v>116.776</v>
      </c>
      <c r="I46" s="1305">
        <v>500.339</v>
      </c>
      <c r="J46" s="1305">
        <v>68.391999999999996</v>
      </c>
      <c r="K46" s="1379">
        <v>0.58299999999999996</v>
      </c>
      <c r="M46" s="184" t="s">
        <v>129</v>
      </c>
      <c r="N46" s="185">
        <v>632.43899999999996</v>
      </c>
      <c r="O46" s="1283">
        <v>2654.6660000000002</v>
      </c>
      <c r="P46" s="1283">
        <v>579.17700000000002</v>
      </c>
      <c r="Q46" s="1346">
        <v>6.1890000000000001</v>
      </c>
      <c r="R46" s="184" t="s">
        <v>168</v>
      </c>
      <c r="S46" s="185">
        <v>415.03</v>
      </c>
      <c r="T46" s="1283">
        <v>1778.242</v>
      </c>
      <c r="U46" s="1283">
        <v>278.03300000000002</v>
      </c>
      <c r="V46" s="1346">
        <v>2.5430000000000001</v>
      </c>
    </row>
    <row r="47" spans="2:26">
      <c r="B47" s="588" t="s">
        <v>208</v>
      </c>
      <c r="C47" s="917"/>
      <c r="D47" s="917"/>
      <c r="E47" s="917"/>
      <c r="F47" s="917"/>
      <c r="G47" s="1309"/>
      <c r="H47" s="917"/>
      <c r="I47" s="917"/>
      <c r="J47" s="917"/>
      <c r="K47" s="1384"/>
      <c r="M47" s="233" t="s">
        <v>131</v>
      </c>
      <c r="N47" s="236">
        <v>268.036</v>
      </c>
      <c r="O47" s="1289">
        <v>1125.08</v>
      </c>
      <c r="P47" s="1289">
        <v>128.10599999999999</v>
      </c>
      <c r="Q47" s="1357">
        <v>5.0330000000000004</v>
      </c>
      <c r="R47" s="233" t="s">
        <v>129</v>
      </c>
      <c r="S47" s="236">
        <v>275.12700000000001</v>
      </c>
      <c r="T47" s="1289">
        <v>1178.818</v>
      </c>
      <c r="U47" s="1289">
        <v>260.72399999999999</v>
      </c>
      <c r="V47" s="1357">
        <v>2.5649999999999999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118.904</v>
      </c>
      <c r="O48" s="1283">
        <v>499.10199999999998</v>
      </c>
      <c r="P48" s="1283">
        <v>52.265000000000001</v>
      </c>
      <c r="Q48" s="1346">
        <v>0.52900000000000003</v>
      </c>
      <c r="R48" s="184" t="s">
        <v>131</v>
      </c>
      <c r="S48" s="185">
        <v>27.503</v>
      </c>
      <c r="T48" s="1283">
        <v>117.84099999999999</v>
      </c>
      <c r="U48" s="1283">
        <v>16.247</v>
      </c>
      <c r="V48" s="1346">
        <v>0.499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297" t="s">
        <v>134</v>
      </c>
      <c r="N49" s="1298">
        <v>33.759</v>
      </c>
      <c r="O49" s="1295">
        <v>141.702</v>
      </c>
      <c r="P49" s="1295">
        <v>41.02</v>
      </c>
      <c r="Q49" s="1371">
        <v>0.66600000000000004</v>
      </c>
      <c r="R49" s="1297" t="s">
        <v>134</v>
      </c>
      <c r="S49" s="1298">
        <v>23.472000000000001</v>
      </c>
      <c r="T49" s="1295">
        <v>100.568</v>
      </c>
      <c r="U49" s="1295">
        <v>37.6</v>
      </c>
      <c r="V49" s="1371">
        <v>0.18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307" t="s">
        <v>168</v>
      </c>
      <c r="N50" s="1308">
        <v>2.927</v>
      </c>
      <c r="O50" s="1305">
        <v>12.284000000000001</v>
      </c>
      <c r="P50" s="1305">
        <v>0.39</v>
      </c>
      <c r="Q50" s="1379">
        <v>3.0000000000000001E-3</v>
      </c>
      <c r="R50" s="1307"/>
      <c r="S50" s="1308"/>
      <c r="T50" s="1305"/>
      <c r="U50" s="1305"/>
      <c r="V50" s="1379"/>
    </row>
    <row r="51" spans="2:22">
      <c r="M51" s="588" t="s">
        <v>208</v>
      </c>
      <c r="N51" s="589"/>
      <c r="O51" s="589"/>
      <c r="P51" s="589"/>
      <c r="Q51" s="589"/>
      <c r="S51" s="589"/>
      <c r="T51" s="589"/>
      <c r="U51" s="589"/>
      <c r="V51" s="1667"/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93"/>
      <c r="R1" s="1693"/>
      <c r="S1" s="1693"/>
      <c r="T1" s="1693"/>
      <c r="U1" s="1693"/>
      <c r="V1" s="1693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7" t="s">
        <v>545</v>
      </c>
      <c r="B3" s="1688"/>
      <c r="C3" s="1688"/>
      <c r="D3" s="1688"/>
      <c r="E3" s="1688"/>
      <c r="F3" s="1688"/>
      <c r="G3" s="1688"/>
      <c r="H3" s="1688"/>
      <c r="I3" s="1688"/>
      <c r="J3" s="1689"/>
      <c r="K3" s="1687">
        <v>2017</v>
      </c>
      <c r="L3" s="1688"/>
      <c r="M3" s="1689"/>
      <c r="N3" s="1687">
        <v>2016</v>
      </c>
      <c r="O3" s="1688"/>
      <c r="P3" s="1689"/>
      <c r="Q3" s="1687">
        <v>2015</v>
      </c>
      <c r="R3" s="1688"/>
      <c r="S3" s="1689"/>
      <c r="T3" s="1687">
        <v>2014</v>
      </c>
      <c r="U3" s="1688"/>
      <c r="V3" s="1689"/>
    </row>
    <row r="4" spans="1:22" ht="24.75" customHeight="1">
      <c r="A4" s="84" t="s">
        <v>2</v>
      </c>
      <c r="B4" s="1673" t="s">
        <v>159</v>
      </c>
      <c r="C4" s="1674"/>
      <c r="D4" s="1674"/>
      <c r="E4" s="1674"/>
      <c r="F4" s="1675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6"/>
      <c r="C5" s="1677"/>
      <c r="D5" s="1677"/>
      <c r="E5" s="1677"/>
      <c r="F5" s="1678"/>
      <c r="G5" s="1155" t="s">
        <v>544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79" t="s">
        <v>11</v>
      </c>
      <c r="B7" s="1680"/>
      <c r="C7" s="1680"/>
      <c r="D7" s="1680"/>
      <c r="E7" s="1680"/>
      <c r="F7" s="1680"/>
      <c r="G7" s="1680"/>
      <c r="H7" s="1680"/>
      <c r="I7" s="1680"/>
      <c r="J7" s="1680"/>
      <c r="K7" s="1680"/>
      <c r="L7" s="1680"/>
      <c r="M7" s="1680"/>
      <c r="N7" s="1680"/>
      <c r="O7" s="1680"/>
      <c r="P7" s="1680"/>
      <c r="Q7" s="1680"/>
      <c r="R7" s="1680"/>
      <c r="S7" s="1680"/>
      <c r="T7" s="1680"/>
      <c r="U7" s="1680"/>
      <c r="V7" s="1681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82" t="s">
        <v>46</v>
      </c>
      <c r="B15" s="1683"/>
      <c r="C15" s="1683"/>
      <c r="D15" s="1683"/>
      <c r="E15" s="1683"/>
      <c r="F15" s="1683"/>
      <c r="G15" s="1683"/>
      <c r="H15" s="1683"/>
      <c r="I15" s="1683"/>
      <c r="J15" s="1683"/>
      <c r="K15" s="1683"/>
      <c r="L15" s="1683"/>
      <c r="M15" s="1683"/>
      <c r="N15" s="1683"/>
      <c r="O15" s="1683"/>
      <c r="P15" s="1683"/>
      <c r="Q15" s="1683"/>
      <c r="R15" s="1683"/>
      <c r="S15" s="1683"/>
      <c r="T15" s="1683"/>
      <c r="U15" s="1683"/>
      <c r="V15" s="1684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82" t="s">
        <v>47</v>
      </c>
      <c r="B23" s="1683"/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4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82" t="s">
        <v>188</v>
      </c>
      <c r="B31" s="1683"/>
      <c r="C31" s="1683"/>
      <c r="D31" s="1683"/>
      <c r="E31" s="1683"/>
      <c r="F31" s="1683"/>
      <c r="G31" s="1685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6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82" t="s">
        <v>48</v>
      </c>
      <c r="B39" s="1683"/>
      <c r="C39" s="1683"/>
      <c r="D39" s="1683"/>
      <c r="E39" s="1683"/>
      <c r="F39" s="1683"/>
      <c r="G39" s="1683"/>
      <c r="H39" s="1683"/>
      <c r="I39" s="1683"/>
      <c r="J39" s="1683"/>
      <c r="K39" s="1683"/>
      <c r="L39" s="1683"/>
      <c r="M39" s="1683"/>
      <c r="N39" s="1683"/>
      <c r="O39" s="1683"/>
      <c r="P39" s="1683"/>
      <c r="Q39" s="1683"/>
      <c r="R39" s="1683"/>
      <c r="S39" s="1683"/>
      <c r="T39" s="1683"/>
      <c r="U39" s="1683"/>
      <c r="V39" s="1684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2" sqref="K22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536</v>
      </c>
      <c r="N3"/>
      <c r="Q3" s="558"/>
      <c r="R3" s="558"/>
      <c r="S3" s="559"/>
    </row>
    <row r="4" spans="2:23" ht="21" customHeight="1">
      <c r="B4" s="564" t="s">
        <v>557</v>
      </c>
      <c r="C4" s="564"/>
      <c r="D4" s="564"/>
      <c r="E4" s="564"/>
      <c r="F4" s="564"/>
      <c r="G4" s="564"/>
      <c r="H4" s="564"/>
      <c r="I4" s="565"/>
      <c r="J4" s="565"/>
      <c r="M4" s="564" t="s">
        <v>558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559</v>
      </c>
      <c r="C7" s="572"/>
      <c r="D7" s="573"/>
      <c r="E7" s="574"/>
      <c r="F7" s="571" t="s">
        <v>560</v>
      </c>
      <c r="G7" s="572"/>
      <c r="H7" s="573"/>
      <c r="I7" s="574"/>
      <c r="M7" s="571" t="s">
        <v>559</v>
      </c>
      <c r="N7" s="572"/>
      <c r="O7" s="573"/>
      <c r="P7" s="574"/>
      <c r="Q7" s="571" t="s">
        <v>560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563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561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559</v>
      </c>
      <c r="C40" s="572"/>
      <c r="D40" s="573"/>
      <c r="E40" s="574"/>
      <c r="F40" s="574"/>
      <c r="G40" s="571" t="s">
        <v>562</v>
      </c>
      <c r="H40" s="572"/>
      <c r="I40" s="573"/>
      <c r="J40" s="574"/>
      <c r="K40" s="574"/>
      <c r="M40" s="571" t="s">
        <v>559</v>
      </c>
      <c r="N40" s="572"/>
      <c r="O40" s="573"/>
      <c r="P40" s="574"/>
      <c r="Q40" s="574"/>
      <c r="R40" s="571" t="s">
        <v>562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434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434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484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456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510</v>
      </c>
      <c r="C2" s="1320"/>
      <c r="H2" s="1321"/>
      <c r="I2" s="1321"/>
      <c r="J2" s="1321"/>
    </row>
    <row r="3" spans="2:24" ht="51.75" customHeight="1">
      <c r="B3" s="1322" t="s">
        <v>511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461</v>
      </c>
      <c r="C6" s="1329"/>
      <c r="D6" s="1330"/>
      <c r="E6" s="1330"/>
      <c r="F6" s="1331"/>
      <c r="G6" s="1332" t="s">
        <v>512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513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513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514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8" t="s">
        <v>515</v>
      </c>
      <c r="Q11" s="1769"/>
      <c r="R11" s="1769"/>
      <c r="S11" s="1770"/>
      <c r="T11" s="1768" t="s">
        <v>516</v>
      </c>
      <c r="U11" s="1769"/>
      <c r="V11" s="1770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517</v>
      </c>
      <c r="P12" s="1352" t="s">
        <v>518</v>
      </c>
      <c r="Q12" s="1353" t="s">
        <v>203</v>
      </c>
      <c r="R12" s="1354" t="s">
        <v>519</v>
      </c>
      <c r="S12" s="1355" t="s">
        <v>513</v>
      </c>
      <c r="T12" s="1356" t="s">
        <v>203</v>
      </c>
      <c r="U12" s="1354" t="s">
        <v>519</v>
      </c>
      <c r="V12" s="1355" t="s">
        <v>513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434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520</v>
      </c>
      <c r="P13" s="1360" t="s">
        <v>521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522</v>
      </c>
      <c r="P14" s="1366" t="s">
        <v>523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434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524</v>
      </c>
      <c r="P15" s="1374" t="s">
        <v>525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471</v>
      </c>
      <c r="Q16" s="1381"/>
      <c r="R16" s="1381"/>
      <c r="S16" s="1381"/>
      <c r="V16" s="1381"/>
    </row>
    <row r="17" spans="2:23">
      <c r="B17" s="588" t="s">
        <v>471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526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527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528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461</v>
      </c>
      <c r="C24" s="1329"/>
      <c r="D24" s="1330"/>
      <c r="E24" s="1330"/>
      <c r="F24" s="1330"/>
      <c r="G24" s="1328" t="s">
        <v>460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513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513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471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7" t="s">
        <v>461</v>
      </c>
      <c r="L6" s="1257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462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435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463</v>
      </c>
      <c r="L27" s="233">
        <v>456.37099999999998</v>
      </c>
      <c r="M27" s="1283">
        <v>2001.1320000000001</v>
      </c>
      <c r="N27" s="186">
        <v>158.96600000000001</v>
      </c>
      <c r="O27" s="184" t="s">
        <v>464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462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465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466</v>
      </c>
      <c r="C34" s="1279">
        <v>3576.0639999999999</v>
      </c>
      <c r="D34" s="1280">
        <v>15551.939</v>
      </c>
      <c r="E34" s="1281">
        <v>1709.979</v>
      </c>
      <c r="F34" s="1278" t="s">
        <v>451</v>
      </c>
      <c r="G34" s="1279">
        <v>5537.1719999999996</v>
      </c>
      <c r="H34" s="1280">
        <v>23692.339</v>
      </c>
      <c r="I34" s="1281">
        <v>1894.7460000000001</v>
      </c>
      <c r="K34" s="1282" t="s">
        <v>467</v>
      </c>
      <c r="L34" s="233">
        <v>0.75600000000000001</v>
      </c>
      <c r="M34" s="1283">
        <v>3.335</v>
      </c>
      <c r="N34" s="186">
        <v>1.0529999999999999</v>
      </c>
      <c r="O34" s="184" t="s">
        <v>463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451</v>
      </c>
      <c r="C35" s="1279">
        <v>2952.1149999999998</v>
      </c>
      <c r="D35" s="1280">
        <v>12863.763000000001</v>
      </c>
      <c r="E35" s="1281">
        <v>1105.3040000000001</v>
      </c>
      <c r="F35" s="1284" t="s">
        <v>466</v>
      </c>
      <c r="G35" s="1285">
        <v>5441.4750000000004</v>
      </c>
      <c r="H35" s="1286">
        <v>23210.273000000001</v>
      </c>
      <c r="I35" s="1287">
        <v>2432.502</v>
      </c>
      <c r="K35" s="1304" t="s">
        <v>468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469</v>
      </c>
      <c r="C36" s="1279">
        <v>2738.3220000000001</v>
      </c>
      <c r="D36" s="1280">
        <v>11892.766</v>
      </c>
      <c r="E36" s="1281">
        <v>1129.7809999999999</v>
      </c>
      <c r="F36" s="1278" t="s">
        <v>470</v>
      </c>
      <c r="G36" s="1279">
        <v>3344.915</v>
      </c>
      <c r="H36" s="1280">
        <v>14256.851000000001</v>
      </c>
      <c r="I36" s="1281">
        <v>1522.828</v>
      </c>
      <c r="K36" s="588" t="s">
        <v>471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470</v>
      </c>
      <c r="C37" s="1285">
        <v>2715.0540000000001</v>
      </c>
      <c r="D37" s="1286">
        <v>11801.904</v>
      </c>
      <c r="E37" s="1287">
        <v>1327.0160000000001</v>
      </c>
      <c r="F37" s="1284" t="s">
        <v>472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473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434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472</v>
      </c>
      <c r="C40" s="1279">
        <v>1331.5239999999999</v>
      </c>
      <c r="D40" s="1280">
        <v>5792.42</v>
      </c>
      <c r="E40" s="1281">
        <v>1710.8150000000001</v>
      </c>
      <c r="F40" s="1284" t="s">
        <v>474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475</v>
      </c>
      <c r="C41" s="1279">
        <v>1102.1320000000001</v>
      </c>
      <c r="D41" s="1280">
        <v>4786.7619999999997</v>
      </c>
      <c r="E41" s="1281">
        <v>2222.2350000000001</v>
      </c>
      <c r="F41" s="1278" t="s">
        <v>476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477</v>
      </c>
      <c r="C42" s="1279">
        <v>1031.354</v>
      </c>
      <c r="D42" s="1280">
        <v>4483.299</v>
      </c>
      <c r="E42" s="1281">
        <v>491.16300000000001</v>
      </c>
      <c r="F42" s="1290" t="s">
        <v>477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473</v>
      </c>
      <c r="C43" s="1285">
        <v>920.40099999999995</v>
      </c>
      <c r="D43" s="1286">
        <v>4010.7370000000001</v>
      </c>
      <c r="E43" s="1287">
        <v>2519.489</v>
      </c>
      <c r="F43" s="1278" t="s">
        <v>475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434</v>
      </c>
      <c r="C44" s="1279">
        <v>656.72</v>
      </c>
      <c r="D44" s="1280">
        <v>2856.7060000000001</v>
      </c>
      <c r="E44" s="1281">
        <v>662.71500000000003</v>
      </c>
      <c r="F44" s="1278" t="s">
        <v>469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478</v>
      </c>
      <c r="C45" s="1291">
        <v>642.56899999999996</v>
      </c>
      <c r="D45" s="1292">
        <v>2804.194</v>
      </c>
      <c r="E45" s="1293">
        <v>509.51</v>
      </c>
      <c r="F45" s="1278" t="s">
        <v>479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480</v>
      </c>
      <c r="C47" s="1279">
        <v>582.70699999999999</v>
      </c>
      <c r="D47" s="1280">
        <v>2548.8620000000001</v>
      </c>
      <c r="E47" s="1281">
        <v>480.56900000000002</v>
      </c>
      <c r="F47" s="1278" t="s">
        <v>481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482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479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483</v>
      </c>
      <c r="C50" s="1279">
        <v>403.84199999999998</v>
      </c>
      <c r="D50" s="1280">
        <v>1755.423</v>
      </c>
      <c r="E50" s="1281">
        <v>144.79499999999999</v>
      </c>
      <c r="F50" s="1278" t="s">
        <v>484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463</v>
      </c>
      <c r="C51" s="1291">
        <v>393.43299999999999</v>
      </c>
      <c r="D51" s="1292">
        <v>1703.768</v>
      </c>
      <c r="E51" s="1293">
        <v>355.62</v>
      </c>
      <c r="F51" s="1278" t="s">
        <v>463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474</v>
      </c>
      <c r="C52" s="1279">
        <v>358.39</v>
      </c>
      <c r="D52" s="1280">
        <v>1564.067</v>
      </c>
      <c r="E52" s="1281">
        <v>563.21699999999998</v>
      </c>
      <c r="F52" s="1284" t="s">
        <v>478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485</v>
      </c>
      <c r="C53" s="1279">
        <v>276.18</v>
      </c>
      <c r="D53" s="1280">
        <v>1208.614</v>
      </c>
      <c r="E53" s="1281">
        <v>124.53100000000001</v>
      </c>
      <c r="F53" s="1278" t="s">
        <v>482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480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486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481</v>
      </c>
      <c r="C56" s="1279">
        <v>211.072</v>
      </c>
      <c r="D56" s="1280">
        <v>919.07</v>
      </c>
      <c r="E56" s="1281">
        <v>156.41999999999999</v>
      </c>
      <c r="F56" s="1278" t="s">
        <v>483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487</v>
      </c>
      <c r="C57" s="1291">
        <v>168.941</v>
      </c>
      <c r="D57" s="1292">
        <v>735.625</v>
      </c>
      <c r="E57" s="1293">
        <v>265.19</v>
      </c>
      <c r="F57" s="1278" t="s">
        <v>488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489</v>
      </c>
      <c r="C58" s="1279">
        <v>149.48500000000001</v>
      </c>
      <c r="D58" s="1280">
        <v>652.60799999999995</v>
      </c>
      <c r="E58" s="1281">
        <v>99.644999999999996</v>
      </c>
      <c r="F58" s="1284" t="s">
        <v>490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491</v>
      </c>
      <c r="C59" s="1279">
        <v>146.446</v>
      </c>
      <c r="D59" s="1280">
        <v>642.45899999999995</v>
      </c>
      <c r="E59" s="1281">
        <v>58.454999999999998</v>
      </c>
      <c r="F59" s="1278" t="s">
        <v>486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490</v>
      </c>
      <c r="C60" s="1279">
        <v>91.593999999999994</v>
      </c>
      <c r="D60" s="1280">
        <v>393.84100000000001</v>
      </c>
      <c r="E60" s="1281">
        <v>108.175</v>
      </c>
      <c r="F60" s="1290" t="s">
        <v>492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493</v>
      </c>
      <c r="C61" s="1285">
        <v>74.134</v>
      </c>
      <c r="D61" s="1286">
        <v>319.02699999999999</v>
      </c>
      <c r="E61" s="1287">
        <v>24.760999999999999</v>
      </c>
      <c r="F61" s="1278" t="s">
        <v>485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488</v>
      </c>
      <c r="C62" s="1279">
        <v>72.534000000000006</v>
      </c>
      <c r="D62" s="1280">
        <v>314.12099999999998</v>
      </c>
      <c r="E62" s="1281">
        <v>75</v>
      </c>
      <c r="F62" s="1278" t="s">
        <v>494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495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496</v>
      </c>
      <c r="C64" s="1279">
        <v>58.357999999999997</v>
      </c>
      <c r="D64" s="1280">
        <v>247.786</v>
      </c>
      <c r="E64" s="1281">
        <v>24.998000000000001</v>
      </c>
      <c r="F64" s="1284" t="s">
        <v>497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498</v>
      </c>
      <c r="C65" s="1279">
        <v>56.228999999999999</v>
      </c>
      <c r="D65" s="1280">
        <v>242.43799999999999</v>
      </c>
      <c r="E65" s="1281">
        <v>23.966000000000001</v>
      </c>
      <c r="F65" s="1278" t="s">
        <v>499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500</v>
      </c>
      <c r="C66" s="1279">
        <v>55.207000000000001</v>
      </c>
      <c r="D66" s="1280">
        <v>240.07599999999999</v>
      </c>
      <c r="E66" s="1281">
        <v>33.725999999999999</v>
      </c>
      <c r="F66" s="1290" t="s">
        <v>487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497</v>
      </c>
      <c r="C67" s="1285">
        <v>53.314999999999998</v>
      </c>
      <c r="D67" s="1286">
        <v>233.14400000000001</v>
      </c>
      <c r="E67" s="1287">
        <v>21.06</v>
      </c>
      <c r="F67" s="1284" t="s">
        <v>501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502</v>
      </c>
      <c r="C68" s="1279">
        <v>28.202000000000002</v>
      </c>
      <c r="D68" s="1280">
        <v>121.43600000000001</v>
      </c>
      <c r="E68" s="1281">
        <v>39.744999999999997</v>
      </c>
      <c r="F68" s="1278" t="s">
        <v>503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484</v>
      </c>
      <c r="C70" s="1279">
        <v>25.120999999999999</v>
      </c>
      <c r="D70" s="1280">
        <v>110.122</v>
      </c>
      <c r="E70" s="1281">
        <v>13.675000000000001</v>
      </c>
      <c r="F70" s="1278" t="s">
        <v>504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505</v>
      </c>
      <c r="C71" s="1279">
        <v>18.292000000000002</v>
      </c>
      <c r="D71" s="1280">
        <v>79.789000000000001</v>
      </c>
      <c r="E71" s="1281">
        <v>45.02</v>
      </c>
      <c r="F71" s="1278" t="s">
        <v>489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494</v>
      </c>
      <c r="C72" s="1279">
        <v>16.248999999999999</v>
      </c>
      <c r="D72" s="1280">
        <v>69.878</v>
      </c>
      <c r="E72" s="1281">
        <v>25</v>
      </c>
      <c r="F72" s="1278" t="s">
        <v>505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506</v>
      </c>
      <c r="C73" s="1285">
        <v>4.7649999999999997</v>
      </c>
      <c r="D73" s="1286">
        <v>21.283000000000001</v>
      </c>
      <c r="E73" s="1287">
        <v>5.2</v>
      </c>
      <c r="F73" s="1284" t="s">
        <v>435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435</v>
      </c>
      <c r="C74" s="1279">
        <v>4.4820000000000002</v>
      </c>
      <c r="D74" s="1280">
        <v>19.658999999999999</v>
      </c>
      <c r="E74" s="1281">
        <v>0.86499999999999999</v>
      </c>
      <c r="F74" s="1278" t="s">
        <v>507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507</v>
      </c>
      <c r="C75" s="1291">
        <v>3.0670000000000002</v>
      </c>
      <c r="D75" s="1292">
        <v>13.218999999999999</v>
      </c>
      <c r="E75" s="1293">
        <v>0.51200000000000001</v>
      </c>
      <c r="F75" s="1290" t="s">
        <v>508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462</v>
      </c>
      <c r="C77" s="1279">
        <v>2.113</v>
      </c>
      <c r="D77" s="1280">
        <v>9.2170000000000005</v>
      </c>
      <c r="E77" s="1281">
        <v>0.63700000000000001</v>
      </c>
      <c r="F77" s="1278" t="s">
        <v>462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509</v>
      </c>
      <c r="C78" s="1312">
        <v>3.7999999999999999E-2</v>
      </c>
      <c r="D78" s="1313">
        <v>0.16</v>
      </c>
      <c r="E78" s="1314">
        <v>2.1999999999999999E-2</v>
      </c>
      <c r="F78" s="1311" t="s">
        <v>509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14" sqref="N12:N14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555</v>
      </c>
      <c r="B5" s="362"/>
      <c r="C5" s="362"/>
      <c r="H5" s="362" t="s">
        <v>448</v>
      </c>
      <c r="I5" s="362"/>
      <c r="J5" s="362"/>
      <c r="O5" s="362" t="s">
        <v>537</v>
      </c>
      <c r="P5" s="362"/>
      <c r="Q5" s="362"/>
      <c r="W5" s="362" t="s">
        <v>538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80" t="s">
        <v>265</v>
      </c>
      <c r="AF7" s="1783" t="s">
        <v>266</v>
      </c>
      <c r="AG7" s="1783" t="s">
        <v>266</v>
      </c>
      <c r="AL7" s="1780" t="s">
        <v>265</v>
      </c>
      <c r="AM7" s="1783" t="s">
        <v>266</v>
      </c>
      <c r="AN7" s="1783" t="s">
        <v>266</v>
      </c>
      <c r="AO7" s="342"/>
      <c r="AP7" s="1773" t="s">
        <v>265</v>
      </c>
      <c r="AQ7" s="1776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81"/>
      <c r="AF8" s="1784"/>
      <c r="AG8" s="1784"/>
      <c r="AL8" s="1781"/>
      <c r="AM8" s="1784"/>
      <c r="AN8" s="1784"/>
      <c r="AP8" s="1774"/>
      <c r="AQ8" s="1777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71" t="s">
        <v>326</v>
      </c>
      <c r="Z9"/>
      <c r="AE9" s="1781"/>
      <c r="AF9" s="1785" t="s">
        <v>267</v>
      </c>
      <c r="AG9" s="1771" t="s">
        <v>326</v>
      </c>
      <c r="AI9" s="553"/>
      <c r="AJ9" s="553"/>
      <c r="AL9" s="1781"/>
      <c r="AM9" s="1785" t="s">
        <v>267</v>
      </c>
      <c r="AN9" s="1771" t="s">
        <v>326</v>
      </c>
      <c r="AP9" s="1774"/>
      <c r="AQ9" s="1778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72"/>
      <c r="Z10"/>
      <c r="AE10" s="1782"/>
      <c r="AF10" s="1786"/>
      <c r="AG10" s="1772"/>
      <c r="AI10" s="552"/>
      <c r="AJ10" s="552"/>
      <c r="AL10" s="1782"/>
      <c r="AM10" s="1786"/>
      <c r="AN10" s="1772"/>
      <c r="AP10" s="1775"/>
      <c r="AQ10" s="1779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668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669">
        <v>1777837</v>
      </c>
      <c r="C15" s="979"/>
      <c r="D15" s="535">
        <f t="shared" ref="D15:D42" si="5">((B15-I15)/I15)*100</f>
        <v>5.7655228704705683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556</v>
      </c>
      <c r="B27" s="350">
        <f>SUM(B14:B25)</f>
        <v>3755823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670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669">
        <v>167507348</v>
      </c>
      <c r="C32" s="979"/>
      <c r="D32" s="535">
        <f t="shared" si="5"/>
        <v>7.0192474394196678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556</v>
      </c>
      <c r="B44" s="358">
        <f>SUM(B31:B42)</f>
        <v>356960257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Z68" sqref="Z68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/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18.03.2019 - 24.03.2019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7" t="s">
        <v>191</v>
      </c>
      <c r="C6" s="1788"/>
      <c r="D6" s="1788"/>
      <c r="E6" s="1788"/>
      <c r="F6" s="1788"/>
      <c r="G6" s="1789"/>
    </row>
    <row r="7" spans="2:8" ht="24.95" customHeight="1" thickBot="1">
      <c r="B7" s="1790" t="s">
        <v>221</v>
      </c>
      <c r="C7" s="1791"/>
      <c r="D7" s="1791"/>
      <c r="E7" s="1791"/>
      <c r="F7" s="1791"/>
      <c r="G7" s="1792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93" t="s">
        <v>257</v>
      </c>
      <c r="B1" s="1793"/>
      <c r="C1" s="1793"/>
      <c r="D1" s="1793"/>
      <c r="E1" s="1793"/>
      <c r="F1" s="1793"/>
      <c r="G1" s="1793"/>
      <c r="H1" s="1793"/>
      <c r="I1" s="1793"/>
      <c r="J1" s="1793"/>
      <c r="K1" s="1793"/>
      <c r="L1" s="1793"/>
      <c r="M1" s="1793"/>
      <c r="N1" s="1793"/>
      <c r="O1" s="1793"/>
      <c r="P1" s="1793"/>
      <c r="Q1" s="1793"/>
      <c r="R1" s="1793"/>
      <c r="S1" s="1793"/>
      <c r="T1" s="1793"/>
      <c r="U1" s="1793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445</v>
      </c>
      <c r="AH5" s="1599"/>
      <c r="AI5" s="1599"/>
      <c r="AJ5" s="1496"/>
      <c r="AV5" s="1599" t="s">
        <v>444</v>
      </c>
      <c r="AW5" s="1599"/>
      <c r="AX5" s="1599"/>
      <c r="AY5" s="1496"/>
      <c r="BK5" s="1599" t="s">
        <v>443</v>
      </c>
      <c r="BL5" s="1599"/>
      <c r="BM5" s="1599"/>
      <c r="BN5" s="1496"/>
      <c r="BZ5" s="1599" t="s">
        <v>442</v>
      </c>
      <c r="CA5" s="1599"/>
      <c r="CB5" s="1599"/>
      <c r="CC5" s="1496"/>
      <c r="CO5" s="1599" t="s">
        <v>441</v>
      </c>
      <c r="CP5" s="1599"/>
      <c r="CQ5" s="1599"/>
      <c r="CR5" s="1598"/>
      <c r="DE5" s="1599" t="s">
        <v>440</v>
      </c>
      <c r="DF5" s="1599"/>
      <c r="DG5" s="1599"/>
      <c r="DH5" s="1598"/>
      <c r="DU5" s="1599" t="s">
        <v>439</v>
      </c>
      <c r="DV5" s="1599"/>
      <c r="DW5" s="1599"/>
      <c r="DX5" s="1598"/>
      <c r="EJ5" s="1599" t="s">
        <v>552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4"/>
      <c r="CA7" s="1795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4"/>
      <c r="CP7" s="1795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4"/>
      <c r="DF7" s="1795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9"/>
      <c r="DV7" s="1750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9"/>
      <c r="EK7" s="1750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6"/>
      <c r="CA8" s="1797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6"/>
      <c r="CP8" s="1797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6"/>
      <c r="DF8" s="1797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51"/>
      <c r="DV8" s="1752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51"/>
      <c r="EK8" s="1752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531</v>
      </c>
      <c r="EV24" s="1408" t="s">
        <v>531</v>
      </c>
      <c r="EW24" s="1548" t="s">
        <v>531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531</v>
      </c>
      <c r="EV28" s="1410" t="s">
        <v>531</v>
      </c>
      <c r="EW28" s="1570" t="s">
        <v>531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108" sqref="T108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447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8" t="s">
        <v>318</v>
      </c>
      <c r="R3" s="1799"/>
      <c r="S3" s="1799"/>
      <c r="T3" s="1799"/>
      <c r="U3" s="965"/>
      <c r="V3" s="1180">
        <v>2003</v>
      </c>
      <c r="W3" s="1798" t="s">
        <v>319</v>
      </c>
      <c r="X3" s="1798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8" t="s">
        <v>318</v>
      </c>
      <c r="R7" s="1799"/>
      <c r="S7" s="1799"/>
      <c r="T7" s="1799"/>
      <c r="U7" s="965"/>
      <c r="V7" s="1180">
        <v>2004</v>
      </c>
      <c r="W7" s="1798" t="s">
        <v>319</v>
      </c>
      <c r="X7" s="1798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8" t="s">
        <v>318</v>
      </c>
      <c r="R11" s="1799"/>
      <c r="S11" s="1799"/>
      <c r="T11" s="1799"/>
      <c r="U11" s="965"/>
      <c r="V11" s="1180">
        <v>2005</v>
      </c>
      <c r="W11" s="1798" t="s">
        <v>319</v>
      </c>
      <c r="X11" s="1798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8" t="s">
        <v>318</v>
      </c>
      <c r="R15" s="1799"/>
      <c r="S15" s="1799"/>
      <c r="T15" s="1799"/>
      <c r="U15" s="965"/>
      <c r="V15" s="1180">
        <v>2006</v>
      </c>
      <c r="W15" s="1798" t="s">
        <v>319</v>
      </c>
      <c r="X15" s="1798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8" t="s">
        <v>318</v>
      </c>
      <c r="R19" s="1799"/>
      <c r="S19" s="1799"/>
      <c r="T19" s="1799"/>
      <c r="U19" s="965"/>
      <c r="V19" s="1180">
        <v>2007</v>
      </c>
      <c r="W19" s="1798" t="s">
        <v>319</v>
      </c>
      <c r="X19" s="1798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/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/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-100</v>
      </c>
      <c r="F104" s="1206" t="e">
        <f t="shared" si="4"/>
        <v>#DIV/0!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-100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S30" sqref="S30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549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>
        <v>4.5033682352941176</v>
      </c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/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/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/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800">
        <v>4.1773075882352941</v>
      </c>
      <c r="F56" s="1800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801"/>
      <c r="F57" s="1801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548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700" t="s">
        <v>7</v>
      </c>
      <c r="C5" s="1701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1" sqref="U11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5" t="s">
        <v>576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</row>
    <row r="2" spans="1:18" s="813" customFormat="1" ht="25.5" customHeight="1">
      <c r="A2" s="1805" t="s">
        <v>450</v>
      </c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805"/>
      <c r="N2" s="1805"/>
      <c r="O2" s="1805"/>
      <c r="P2" s="1805"/>
      <c r="Q2" s="1805"/>
      <c r="R2" s="1805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802" t="s">
        <v>312</v>
      </c>
      <c r="C4" s="1803"/>
      <c r="D4" s="1803"/>
      <c r="E4" s="1803"/>
      <c r="F4" s="1803"/>
      <c r="G4" s="1803"/>
      <c r="H4" s="1803"/>
      <c r="I4" s="1803"/>
      <c r="J4" s="1803"/>
      <c r="K4" s="1803"/>
      <c r="L4" s="1803"/>
      <c r="M4" s="1803"/>
      <c r="N4" s="1803"/>
      <c r="O4" s="1803"/>
      <c r="P4" s="1803"/>
      <c r="Q4" s="1803"/>
      <c r="R4" s="1804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09"/>
      <c r="D8" s="1607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373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N39" sqref="N38:N3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598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600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18.03.2019 - 24.03.2019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28" sqref="K28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18.03.2019 - 24.03.2019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702" t="s">
        <v>149</v>
      </c>
      <c r="C6" s="1704" t="s">
        <v>159</v>
      </c>
      <c r="D6" s="1705"/>
      <c r="E6" s="1705"/>
      <c r="F6" s="1705"/>
      <c r="G6" s="1706"/>
    </row>
    <row r="7" spans="2:12" ht="29.25" thickBot="1">
      <c r="B7" s="1703"/>
      <c r="C7" s="265" t="s">
        <v>602</v>
      </c>
      <c r="D7" s="266" t="s">
        <v>597</v>
      </c>
      <c r="E7" s="869" t="s">
        <v>603</v>
      </c>
      <c r="F7" s="859" t="s">
        <v>539</v>
      </c>
      <c r="G7" s="860" t="s">
        <v>331</v>
      </c>
    </row>
    <row r="8" spans="2:12" ht="20.25" customHeight="1" thickBot="1">
      <c r="B8" s="861" t="s">
        <v>332</v>
      </c>
      <c r="C8" s="862">
        <v>5928.9137254901962</v>
      </c>
      <c r="D8" s="863">
        <v>5675.4892156862743</v>
      </c>
      <c r="E8" s="864">
        <v>6001.1127450980393</v>
      </c>
      <c r="F8" s="865">
        <f t="shared" ref="F8:G14" si="0">(($C8-D8)/D8)</f>
        <v>4.4652452004223929E-2</v>
      </c>
      <c r="G8" s="865">
        <f t="shared" si="0"/>
        <v>-1.2030938706628762E-2</v>
      </c>
      <c r="I8" s="1169"/>
    </row>
    <row r="9" spans="2:12" ht="20.25" customHeight="1" thickBot="1">
      <c r="B9" s="861" t="s">
        <v>333</v>
      </c>
      <c r="C9" s="862">
        <v>5800.3098039215683</v>
      </c>
      <c r="D9" s="863">
        <v>5551.3274509803923</v>
      </c>
      <c r="E9" s="864">
        <v>5903.8656862745102</v>
      </c>
      <c r="F9" s="865">
        <f t="shared" si="0"/>
        <v>4.4850957746548438E-2</v>
      </c>
      <c r="G9" s="865">
        <f t="shared" si="0"/>
        <v>-1.7540352009310058E-2</v>
      </c>
      <c r="I9" s="1169"/>
    </row>
    <row r="10" spans="2:12" ht="20.25" customHeight="1" thickBot="1">
      <c r="B10" s="861" t="s">
        <v>334</v>
      </c>
      <c r="C10" s="862">
        <v>5448.4843137254902</v>
      </c>
      <c r="D10" s="863">
        <v>5193.214705882353</v>
      </c>
      <c r="E10" s="864">
        <v>5538.3607843137252</v>
      </c>
      <c r="F10" s="865">
        <f t="shared" si="0"/>
        <v>4.9154449084108424E-2</v>
      </c>
      <c r="G10" s="865">
        <f t="shared" si="0"/>
        <v>-1.622799129352347E-2</v>
      </c>
      <c r="I10" s="1169"/>
      <c r="L10" s="915"/>
    </row>
    <row r="11" spans="2:12" ht="20.25" customHeight="1" thickBot="1">
      <c r="B11" s="861" t="s">
        <v>335</v>
      </c>
      <c r="C11" s="862">
        <v>5090.9029411764704</v>
      </c>
      <c r="D11" s="863">
        <v>4853.3666666666668</v>
      </c>
      <c r="E11" s="864">
        <v>5178.1960784313724</v>
      </c>
      <c r="F11" s="865">
        <f t="shared" si="0"/>
        <v>4.8942577559866411E-2</v>
      </c>
      <c r="G11" s="865">
        <f t="shared" si="0"/>
        <v>-1.6857827693799031E-2</v>
      </c>
      <c r="I11" s="1169"/>
      <c r="L11" s="915"/>
    </row>
    <row r="12" spans="2:12" ht="20.25" customHeight="1" thickBot="1">
      <c r="B12" s="861" t="s">
        <v>336</v>
      </c>
      <c r="C12" s="862">
        <v>4359.1421568627447</v>
      </c>
      <c r="D12" s="863">
        <v>4197.4058823529413</v>
      </c>
      <c r="E12" s="864">
        <v>4643.2215686274512</v>
      </c>
      <c r="F12" s="865">
        <f t="shared" si="0"/>
        <v>3.8532436233957655E-2</v>
      </c>
      <c r="G12" s="865">
        <f t="shared" si="0"/>
        <v>-6.1181532598859188E-2</v>
      </c>
      <c r="I12" s="1169"/>
      <c r="L12" s="915"/>
    </row>
    <row r="13" spans="2:12" ht="20.25" customHeight="1" thickBot="1">
      <c r="B13" s="861" t="s">
        <v>337</v>
      </c>
      <c r="C13" s="862">
        <v>4155.6852941176467</v>
      </c>
      <c r="D13" s="863">
        <v>3900.4029411764704</v>
      </c>
      <c r="E13" s="864">
        <v>3873.798039215686</v>
      </c>
      <c r="F13" s="865">
        <f t="shared" si="0"/>
        <v>6.5450251369202364E-2</v>
      </c>
      <c r="G13" s="865">
        <f t="shared" si="0"/>
        <v>7.276766936436195E-2</v>
      </c>
      <c r="I13" s="1169"/>
      <c r="L13" s="915"/>
    </row>
    <row r="14" spans="2:12" ht="20.25" customHeight="1" thickBot="1">
      <c r="B14" s="861" t="s">
        <v>338</v>
      </c>
      <c r="C14" s="862">
        <v>5773.5490196078435</v>
      </c>
      <c r="D14" s="863">
        <v>5520.8254901960781</v>
      </c>
      <c r="E14" s="864">
        <v>5858.1441176470589</v>
      </c>
      <c r="F14" s="865">
        <f t="shared" si="0"/>
        <v>4.5776402434844876E-2</v>
      </c>
      <c r="G14" s="865">
        <f t="shared" si="0"/>
        <v>-1.4440596943387124E-2</v>
      </c>
      <c r="I14" s="1169"/>
      <c r="L14" s="915"/>
    </row>
    <row r="15" spans="2:12" ht="15">
      <c r="B15" s="1707" t="s">
        <v>339</v>
      </c>
      <c r="C15" s="1707"/>
      <c r="D15" s="1707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702" t="s">
        <v>149</v>
      </c>
      <c r="C19" s="1704" t="s">
        <v>342</v>
      </c>
      <c r="D19" s="1705"/>
      <c r="E19" s="1705"/>
      <c r="F19" s="1705"/>
      <c r="G19" s="1706"/>
      <c r="I19" s="2"/>
      <c r="J19" s="2"/>
    </row>
    <row r="20" spans="2:17" ht="29.25" thickBot="1">
      <c r="B20" s="1703"/>
      <c r="C20" s="265" t="s">
        <v>602</v>
      </c>
      <c r="D20" s="266" t="s">
        <v>597</v>
      </c>
      <c r="E20" s="869" t="s">
        <v>603</v>
      </c>
      <c r="F20" s="859" t="s">
        <v>539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169.75</v>
      </c>
      <c r="D21" s="867">
        <v>162.13</v>
      </c>
      <c r="E21" s="868">
        <v>180.63</v>
      </c>
      <c r="F21" s="865">
        <f>(($C21-D21)/D21)</f>
        <v>4.6999321532103899E-2</v>
      </c>
      <c r="G21" s="865">
        <f>(($C21-E21)/E21)</f>
        <v>-6.023362675081656E-2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K55" sqref="K5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599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8" t="s">
        <v>159</v>
      </c>
      <c r="D7" s="1709"/>
      <c r="E7" s="1709"/>
      <c r="F7" s="1709"/>
      <c r="G7" s="1447" t="s">
        <v>540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606</v>
      </c>
      <c r="D9" s="32" t="s">
        <v>607</v>
      </c>
      <c r="E9" s="117" t="s">
        <v>606</v>
      </c>
      <c r="F9" s="1446" t="s">
        <v>607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6047.4920000000002</v>
      </c>
      <c r="D12" s="54">
        <v>5788.9989999999998</v>
      </c>
      <c r="E12" s="121">
        <v>5928.9137254901962</v>
      </c>
      <c r="F12" s="121">
        <v>5675.4892156862743</v>
      </c>
      <c r="G12" s="160">
        <v>4.4652452004223946</v>
      </c>
      <c r="H12" s="34">
        <v>61.45</v>
      </c>
      <c r="I12" s="60">
        <v>93.1</v>
      </c>
      <c r="J12" s="35">
        <v>28.062560164250623</v>
      </c>
      <c r="K12" s="26"/>
      <c r="L12" s="1444"/>
    </row>
    <row r="13" spans="1:12" ht="15">
      <c r="B13" s="59" t="s">
        <v>12</v>
      </c>
      <c r="C13" s="71">
        <v>5916.3159999999998</v>
      </c>
      <c r="D13" s="54">
        <v>5662.3540000000003</v>
      </c>
      <c r="E13" s="121">
        <v>5800.3098039215683</v>
      </c>
      <c r="F13" s="121">
        <v>5551.3274509803923</v>
      </c>
      <c r="G13" s="160">
        <v>4.4850957746548437</v>
      </c>
      <c r="H13" s="34">
        <v>57.8</v>
      </c>
      <c r="I13" s="60">
        <v>94.9</v>
      </c>
      <c r="J13" s="35">
        <v>56.8852767644332</v>
      </c>
      <c r="K13" s="26"/>
      <c r="L13" s="1444"/>
    </row>
    <row r="14" spans="1:12" ht="15">
      <c r="B14" s="59" t="s">
        <v>13</v>
      </c>
      <c r="C14" s="71">
        <v>5557.4539999999997</v>
      </c>
      <c r="D14" s="54">
        <v>5297.0789999999997</v>
      </c>
      <c r="E14" s="121">
        <v>5448.4843137254902</v>
      </c>
      <c r="F14" s="121">
        <v>5193.214705882353</v>
      </c>
      <c r="G14" s="160">
        <v>4.9154449084108434</v>
      </c>
      <c r="H14" s="60">
        <v>53.28</v>
      </c>
      <c r="I14" s="60">
        <v>96.8</v>
      </c>
      <c r="J14" s="35">
        <v>13.259046394407523</v>
      </c>
      <c r="K14" s="26"/>
    </row>
    <row r="15" spans="1:12" ht="15">
      <c r="B15" s="59" t="s">
        <v>14</v>
      </c>
      <c r="C15" s="71">
        <v>5192.7209999999995</v>
      </c>
      <c r="D15" s="54">
        <v>4950.4340000000002</v>
      </c>
      <c r="E15" s="121">
        <v>5090.9029411764704</v>
      </c>
      <c r="F15" s="121">
        <v>4853.3666666666668</v>
      </c>
      <c r="G15" s="160">
        <v>4.8942577559866338</v>
      </c>
      <c r="H15" s="60">
        <v>48.38</v>
      </c>
      <c r="I15" s="60">
        <v>98.6</v>
      </c>
      <c r="J15" s="35">
        <v>1.6371780435562533</v>
      </c>
      <c r="K15" s="26"/>
    </row>
    <row r="16" spans="1:12" ht="15">
      <c r="B16" s="59" t="s">
        <v>15</v>
      </c>
      <c r="C16" s="71">
        <v>4446.3249999999998</v>
      </c>
      <c r="D16" s="54">
        <v>4281.3540000000003</v>
      </c>
      <c r="E16" s="121">
        <v>4359.1421568627447</v>
      </c>
      <c r="F16" s="121">
        <v>4197.4058823529413</v>
      </c>
      <c r="G16" s="160">
        <v>3.8532436233957656</v>
      </c>
      <c r="H16" s="60">
        <v>43.41</v>
      </c>
      <c r="I16" s="60">
        <v>103.6</v>
      </c>
      <c r="J16" s="35">
        <v>0.14883436759602303</v>
      </c>
      <c r="K16" s="26"/>
    </row>
    <row r="17" spans="2:11" ht="15">
      <c r="B17" s="59" t="s">
        <v>16</v>
      </c>
      <c r="C17" s="71">
        <v>4238.799</v>
      </c>
      <c r="D17" s="54">
        <v>3978.4110000000001</v>
      </c>
      <c r="E17" s="121">
        <v>4155.6852941176467</v>
      </c>
      <c r="F17" s="121">
        <v>3900.4029411764704</v>
      </c>
      <c r="G17" s="160">
        <v>6.5450251369202403</v>
      </c>
      <c r="H17" s="60">
        <v>37.93</v>
      </c>
      <c r="I17" s="60">
        <v>95.5</v>
      </c>
      <c r="J17" s="35">
        <v>7.1042657563734155E-3</v>
      </c>
      <c r="K17" s="26"/>
    </row>
    <row r="18" spans="2:11" ht="15" thickBot="1">
      <c r="B18" s="61" t="s">
        <v>124</v>
      </c>
      <c r="C18" s="72">
        <v>5889.02</v>
      </c>
      <c r="D18" s="73">
        <v>5631.2420000000002</v>
      </c>
      <c r="E18" s="161">
        <v>5773.5490196078435</v>
      </c>
      <c r="F18" s="161">
        <v>5520.8254901960781</v>
      </c>
      <c r="G18" s="162">
        <v>4.5776402434844785</v>
      </c>
      <c r="H18" s="62">
        <v>58.05</v>
      </c>
      <c r="I18" s="62">
        <v>94.7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5973.4040000000005</v>
      </c>
      <c r="D20" s="54">
        <v>5754.0219999999999</v>
      </c>
      <c r="E20" s="121">
        <v>5856.2784313725497</v>
      </c>
      <c r="F20" s="121">
        <v>5641.1980392156865</v>
      </c>
      <c r="G20" s="160">
        <v>3.8126722490807388</v>
      </c>
      <c r="H20" s="60">
        <v>61.49</v>
      </c>
      <c r="I20" s="60">
        <v>92.8</v>
      </c>
      <c r="J20" s="35">
        <v>26.149420152600829</v>
      </c>
      <c r="K20" s="26"/>
    </row>
    <row r="21" spans="2:11" ht="15">
      <c r="B21" s="59" t="s">
        <v>12</v>
      </c>
      <c r="C21" s="71">
        <v>5843.1769999999997</v>
      </c>
      <c r="D21" s="54">
        <v>5647.9</v>
      </c>
      <c r="E21" s="121">
        <v>5728.6049019607835</v>
      </c>
      <c r="F21" s="121">
        <v>5537.1568627450979</v>
      </c>
      <c r="G21" s="160">
        <v>3.4575151826342543</v>
      </c>
      <c r="H21" s="60">
        <v>57.7</v>
      </c>
      <c r="I21" s="60">
        <v>93.7</v>
      </c>
      <c r="J21" s="35">
        <v>58.930007326269141</v>
      </c>
      <c r="K21" s="26"/>
    </row>
    <row r="22" spans="2:11" ht="15">
      <c r="B22" s="59" t="s">
        <v>13</v>
      </c>
      <c r="C22" s="71">
        <v>5510.9139999999998</v>
      </c>
      <c r="D22" s="54">
        <v>5314.6369999999997</v>
      </c>
      <c r="E22" s="121">
        <v>5402.8568627450977</v>
      </c>
      <c r="F22" s="121">
        <v>5210.4284313725484</v>
      </c>
      <c r="G22" s="160">
        <v>3.6931402840871361</v>
      </c>
      <c r="H22" s="60">
        <v>53.27</v>
      </c>
      <c r="I22" s="60">
        <v>95.4</v>
      </c>
      <c r="J22" s="35">
        <v>13.644729553454962</v>
      </c>
      <c r="K22" s="26"/>
    </row>
    <row r="23" spans="2:11" ht="15">
      <c r="B23" s="59" t="s">
        <v>14</v>
      </c>
      <c r="C23" s="71">
        <v>5136.277</v>
      </c>
      <c r="D23" s="54">
        <v>4968.3130000000001</v>
      </c>
      <c r="E23" s="121">
        <v>5035.56568627451</v>
      </c>
      <c r="F23" s="121">
        <v>4870.8950980392156</v>
      </c>
      <c r="G23" s="160">
        <v>3.3807048791008119</v>
      </c>
      <c r="H23" s="60">
        <v>48.31</v>
      </c>
      <c r="I23" s="60">
        <v>97.6</v>
      </c>
      <c r="J23" s="35">
        <v>1.177563747476011</v>
      </c>
      <c r="K23" s="26"/>
    </row>
    <row r="24" spans="2:11" ht="15">
      <c r="B24" s="59" t="s">
        <v>15</v>
      </c>
      <c r="C24" s="71">
        <v>4597.7070000000003</v>
      </c>
      <c r="D24" s="54">
        <v>4361.7179999999998</v>
      </c>
      <c r="E24" s="121">
        <v>4507.5558823529418</v>
      </c>
      <c r="F24" s="121">
        <v>4276.1941176470582</v>
      </c>
      <c r="G24" s="160">
        <v>5.4104598233998731</v>
      </c>
      <c r="H24" s="60">
        <v>43.16</v>
      </c>
      <c r="I24" s="60">
        <v>96.6</v>
      </c>
      <c r="J24" s="35">
        <v>8.9344745635509176E-2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5820.7939999999999</v>
      </c>
      <c r="D26" s="73">
        <v>5618.3810000000003</v>
      </c>
      <c r="E26" s="161">
        <v>5706.6607843137253</v>
      </c>
      <c r="F26" s="161">
        <v>5508.2166666666672</v>
      </c>
      <c r="G26" s="162">
        <v>3.6026926618184052</v>
      </c>
      <c r="H26" s="62">
        <v>57.96</v>
      </c>
      <c r="I26" s="62">
        <v>93.8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6222.665</v>
      </c>
      <c r="D28" s="54">
        <v>5924.3059999999996</v>
      </c>
      <c r="E28" s="121">
        <v>6100.6519607843138</v>
      </c>
      <c r="F28" s="121">
        <v>5808.1431372549014</v>
      </c>
      <c r="G28" s="160">
        <v>5.0361848290753448</v>
      </c>
      <c r="H28" s="60">
        <v>61.52</v>
      </c>
      <c r="I28" s="60">
        <v>93.3</v>
      </c>
      <c r="J28" s="35">
        <v>33.594083692322712</v>
      </c>
      <c r="K28" s="26"/>
    </row>
    <row r="29" spans="2:11" ht="15">
      <c r="B29" s="59" t="s">
        <v>12</v>
      </c>
      <c r="C29" s="71">
        <v>6077.1419999999998</v>
      </c>
      <c r="D29" s="54">
        <v>5763.125</v>
      </c>
      <c r="E29" s="121">
        <v>5957.982352941176</v>
      </c>
      <c r="F29" s="121">
        <v>5650.1225490196075</v>
      </c>
      <c r="G29" s="160">
        <v>5.4487279036980771</v>
      </c>
      <c r="H29" s="60">
        <v>57.73</v>
      </c>
      <c r="I29" s="60">
        <v>95.4</v>
      </c>
      <c r="J29" s="35">
        <v>53.207717559767154</v>
      </c>
      <c r="K29" s="26"/>
    </row>
    <row r="30" spans="2:11" ht="15">
      <c r="B30" s="59" t="s">
        <v>13</v>
      </c>
      <c r="C30" s="71">
        <v>5629.9809999999998</v>
      </c>
      <c r="D30" s="54">
        <v>5315.9</v>
      </c>
      <c r="E30" s="121">
        <v>5519.5892156862737</v>
      </c>
      <c r="F30" s="121">
        <v>5211.6666666666661</v>
      </c>
      <c r="G30" s="160">
        <v>5.9083316089467468</v>
      </c>
      <c r="H30" s="60">
        <v>53.19</v>
      </c>
      <c r="I30" s="60">
        <v>97.1</v>
      </c>
      <c r="J30" s="35">
        <v>11.781360213807158</v>
      </c>
      <c r="K30" s="26"/>
    </row>
    <row r="31" spans="2:11" ht="15">
      <c r="B31" s="59" t="s">
        <v>14</v>
      </c>
      <c r="C31" s="71">
        <v>5319.66</v>
      </c>
      <c r="D31" s="54">
        <v>4972.45</v>
      </c>
      <c r="E31" s="121">
        <v>5215.3529411764703</v>
      </c>
      <c r="F31" s="121">
        <v>4874.9509803921565</v>
      </c>
      <c r="G31" s="160">
        <v>6.9826745366972034</v>
      </c>
      <c r="H31" s="60">
        <v>48.36</v>
      </c>
      <c r="I31" s="60">
        <v>98.4</v>
      </c>
      <c r="J31" s="35">
        <v>1.3216504155327484</v>
      </c>
      <c r="K31" s="26"/>
    </row>
    <row r="32" spans="2:11" ht="15">
      <c r="B32" s="59" t="s">
        <v>15</v>
      </c>
      <c r="C32" s="71">
        <v>4952.67</v>
      </c>
      <c r="D32" s="54">
        <v>4653.1289999999999</v>
      </c>
      <c r="E32" s="121">
        <v>4855.5588235294117</v>
      </c>
      <c r="F32" s="121">
        <v>4561.8911764705881</v>
      </c>
      <c r="G32" s="160">
        <v>6.4374101814069657</v>
      </c>
      <c r="H32" s="60">
        <v>43.27</v>
      </c>
      <c r="I32" s="60">
        <v>99.3</v>
      </c>
      <c r="J32" s="35">
        <v>8.7865955603285209E-2</v>
      </c>
      <c r="K32" s="26"/>
    </row>
    <row r="33" spans="2:11" ht="15">
      <c r="B33" s="59" t="s">
        <v>16</v>
      </c>
      <c r="C33" s="71">
        <v>4499.8379999999997</v>
      </c>
      <c r="D33" s="54">
        <v>4320.4170000000004</v>
      </c>
      <c r="E33" s="121">
        <v>4411.6058823529411</v>
      </c>
      <c r="F33" s="121">
        <v>4235.7029411764706</v>
      </c>
      <c r="G33" s="160">
        <v>4.1528630222499201</v>
      </c>
      <c r="H33" s="60">
        <v>39.409999999999997</v>
      </c>
      <c r="I33" s="60">
        <v>101.7</v>
      </c>
      <c r="J33" s="35">
        <v>7.3221629669404341E-3</v>
      </c>
      <c r="K33" s="26"/>
    </row>
    <row r="34" spans="2:11" ht="15" thickBot="1">
      <c r="B34" s="61" t="s">
        <v>124</v>
      </c>
      <c r="C34" s="72">
        <v>6059.7830000000004</v>
      </c>
      <c r="D34" s="73">
        <v>5743.683</v>
      </c>
      <c r="E34" s="161">
        <v>5940.9637254901963</v>
      </c>
      <c r="F34" s="161">
        <v>5631.0617647058825</v>
      </c>
      <c r="G34" s="162">
        <v>5.5034374285628287</v>
      </c>
      <c r="H34" s="62">
        <v>58.33</v>
      </c>
      <c r="I34" s="62">
        <v>94.9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5985.7049999999999</v>
      </c>
      <c r="D36" s="54">
        <v>5712.5680000000002</v>
      </c>
      <c r="E36" s="121">
        <v>5868.3382352941171</v>
      </c>
      <c r="F36" s="121">
        <v>5600.5568627450984</v>
      </c>
      <c r="G36" s="160">
        <v>4.7813347692316261</v>
      </c>
      <c r="H36" s="60">
        <v>61.25</v>
      </c>
      <c r="I36" s="60">
        <v>93.2</v>
      </c>
      <c r="J36" s="35">
        <v>28.643484579708904</v>
      </c>
      <c r="K36" s="26"/>
    </row>
    <row r="37" spans="2:11" ht="15">
      <c r="B37" s="59" t="s">
        <v>12</v>
      </c>
      <c r="C37" s="71">
        <v>5910.26</v>
      </c>
      <c r="D37" s="54">
        <v>5635.8450000000003</v>
      </c>
      <c r="E37" s="121">
        <v>5794.3725490196075</v>
      </c>
      <c r="F37" s="121">
        <v>5525.338235294118</v>
      </c>
      <c r="G37" s="160">
        <v>4.8691012616564144</v>
      </c>
      <c r="H37" s="60">
        <v>57.89</v>
      </c>
      <c r="I37" s="60">
        <v>95</v>
      </c>
      <c r="J37" s="35">
        <v>56.900126098014489</v>
      </c>
      <c r="K37" s="26"/>
    </row>
    <row r="38" spans="2:11" ht="15">
      <c r="B38" s="59" t="s">
        <v>13</v>
      </c>
      <c r="C38" s="71">
        <v>5572.7070000000003</v>
      </c>
      <c r="D38" s="54">
        <v>5302.6610000000001</v>
      </c>
      <c r="E38" s="121">
        <v>5463.4382352941175</v>
      </c>
      <c r="F38" s="121">
        <v>5198.6872549019608</v>
      </c>
      <c r="G38" s="160">
        <v>5.0926506521914234</v>
      </c>
      <c r="H38" s="60">
        <v>53.17</v>
      </c>
      <c r="I38" s="60">
        <v>97.1</v>
      </c>
      <c r="J38" s="35">
        <v>12.287076022141957</v>
      </c>
      <c r="K38" s="26"/>
    </row>
    <row r="39" spans="2:11" ht="15">
      <c r="B39" s="59" t="s">
        <v>14</v>
      </c>
      <c r="C39" s="71">
        <v>5095.99</v>
      </c>
      <c r="D39" s="54">
        <v>4804.8710000000001</v>
      </c>
      <c r="E39" s="121">
        <v>4996.0686274509799</v>
      </c>
      <c r="F39" s="121">
        <v>4710.6578431372545</v>
      </c>
      <c r="G39" s="160">
        <v>6.0588307157465762</v>
      </c>
      <c r="H39" s="60">
        <v>48.17</v>
      </c>
      <c r="I39" s="60">
        <v>98.9</v>
      </c>
      <c r="J39" s="35">
        <v>1.9940584325375623</v>
      </c>
      <c r="K39" s="26"/>
    </row>
    <row r="40" spans="2:11" ht="15">
      <c r="B40" s="59" t="s">
        <v>15</v>
      </c>
      <c r="C40" s="71">
        <v>4445.1760000000004</v>
      </c>
      <c r="D40" s="54">
        <v>3997.4380000000001</v>
      </c>
      <c r="E40" s="121">
        <v>4358.0156862745098</v>
      </c>
      <c r="F40" s="121">
        <v>3919.056862745098</v>
      </c>
      <c r="G40" s="160">
        <v>11.200623999671796</v>
      </c>
      <c r="H40" s="60">
        <v>43.62</v>
      </c>
      <c r="I40" s="60">
        <v>99.9</v>
      </c>
      <c r="J40" s="35">
        <v>0.17311761311419349</v>
      </c>
      <c r="K40" s="26"/>
    </row>
    <row r="41" spans="2:11" ht="15">
      <c r="B41" s="59" t="s">
        <v>16</v>
      </c>
      <c r="C41" s="71" t="s">
        <v>296</v>
      </c>
      <c r="D41" s="54" t="s">
        <v>296</v>
      </c>
      <c r="E41" s="121" t="s">
        <v>296</v>
      </c>
      <c r="F41" s="121" t="s">
        <v>296</v>
      </c>
      <c r="G41" s="160" t="s">
        <v>296</v>
      </c>
      <c r="H41" s="60" t="s">
        <v>296</v>
      </c>
      <c r="I41" s="60" t="s">
        <v>296</v>
      </c>
      <c r="J41" s="35" t="s">
        <v>296</v>
      </c>
      <c r="K41" s="26"/>
    </row>
    <row r="42" spans="2:11" ht="15" thickBot="1">
      <c r="B42" s="61" t="s">
        <v>124</v>
      </c>
      <c r="C42" s="72">
        <v>5869.3810000000003</v>
      </c>
      <c r="D42" s="73">
        <v>5594.6210000000001</v>
      </c>
      <c r="E42" s="161">
        <v>5754.2950980392161</v>
      </c>
      <c r="F42" s="161">
        <v>5484.9225490196077</v>
      </c>
      <c r="G42" s="162">
        <v>4.9111459024659618</v>
      </c>
      <c r="H42" s="62">
        <v>58.05</v>
      </c>
      <c r="I42" s="62">
        <v>94.8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5922.6760000000004</v>
      </c>
      <c r="D44" s="54">
        <v>5686.7269999999999</v>
      </c>
      <c r="E44" s="121">
        <v>5806.5450980392161</v>
      </c>
      <c r="F44" s="121">
        <v>5575.2225490196079</v>
      </c>
      <c r="G44" s="160">
        <v>4.1491177614118016</v>
      </c>
      <c r="H44" s="60">
        <v>61.46</v>
      </c>
      <c r="I44" s="60">
        <v>93</v>
      </c>
      <c r="J44" s="35">
        <v>24.206308222997954</v>
      </c>
      <c r="K44" s="26"/>
    </row>
    <row r="45" spans="2:11" ht="15">
      <c r="B45" s="59" t="s">
        <v>12</v>
      </c>
      <c r="C45" s="71">
        <v>5837.3959999999997</v>
      </c>
      <c r="D45" s="54">
        <v>5598.22</v>
      </c>
      <c r="E45" s="121">
        <v>5722.9372549019608</v>
      </c>
      <c r="F45" s="121">
        <v>5488.4509803921574</v>
      </c>
      <c r="G45" s="160">
        <v>4.2723579995069771</v>
      </c>
      <c r="H45" s="60">
        <v>57.87</v>
      </c>
      <c r="I45" s="60">
        <v>95.2</v>
      </c>
      <c r="J45" s="35">
        <v>58.808584471113136</v>
      </c>
      <c r="K45" s="26"/>
    </row>
    <row r="46" spans="2:11" ht="15">
      <c r="B46" s="59" t="s">
        <v>13</v>
      </c>
      <c r="C46" s="71">
        <v>5526.82</v>
      </c>
      <c r="D46" s="54">
        <v>5270.3190000000004</v>
      </c>
      <c r="E46" s="121">
        <v>5418.4509803921565</v>
      </c>
      <c r="F46" s="121">
        <v>5166.9794117647061</v>
      </c>
      <c r="G46" s="160">
        <v>4.8668970512031482</v>
      </c>
      <c r="H46" s="60">
        <v>53.4</v>
      </c>
      <c r="I46" s="60">
        <v>97.3</v>
      </c>
      <c r="J46" s="35">
        <v>14.756367091483694</v>
      </c>
      <c r="K46" s="26"/>
    </row>
    <row r="47" spans="2:11" ht="15">
      <c r="B47" s="59" t="s">
        <v>14</v>
      </c>
      <c r="C47" s="71">
        <v>5187.6589999999997</v>
      </c>
      <c r="D47" s="54">
        <v>4987.8190000000004</v>
      </c>
      <c r="E47" s="121">
        <v>5085.9401960784307</v>
      </c>
      <c r="F47" s="121">
        <v>4890.0186274509806</v>
      </c>
      <c r="G47" s="160">
        <v>4.006560783380456</v>
      </c>
      <c r="H47" s="60">
        <v>48.53</v>
      </c>
      <c r="I47" s="60">
        <v>99</v>
      </c>
      <c r="J47" s="35">
        <v>1.9973973932621403</v>
      </c>
      <c r="K47" s="26"/>
    </row>
    <row r="48" spans="2:11" ht="15">
      <c r="B48" s="59" t="s">
        <v>15</v>
      </c>
      <c r="C48" s="71">
        <v>4260.2020000000002</v>
      </c>
      <c r="D48" s="54">
        <v>4259.0150000000003</v>
      </c>
      <c r="E48" s="121">
        <v>4176.6686274509802</v>
      </c>
      <c r="F48" s="121">
        <v>4175.504901960785</v>
      </c>
      <c r="G48" s="160">
        <v>2.7870293952942125E-2</v>
      </c>
      <c r="H48" s="60">
        <v>43.44</v>
      </c>
      <c r="I48" s="60">
        <v>108</v>
      </c>
      <c r="J48" s="35">
        <v>0.22308057753082847</v>
      </c>
      <c r="K48" s="26" t="s">
        <v>101</v>
      </c>
    </row>
    <row r="49" spans="2:11" ht="15">
      <c r="B49" s="59" t="s">
        <v>16</v>
      </c>
      <c r="C49" s="71">
        <v>3983.1379999999999</v>
      </c>
      <c r="D49" s="54">
        <v>3645.808</v>
      </c>
      <c r="E49" s="121">
        <v>3905.0372549019608</v>
      </c>
      <c r="F49" s="121">
        <v>3574.3215686274507</v>
      </c>
      <c r="G49" s="160">
        <v>9.2525442919649059</v>
      </c>
      <c r="H49" s="60">
        <v>38.44</v>
      </c>
      <c r="I49" s="60">
        <v>85</v>
      </c>
      <c r="J49" s="35">
        <v>8.2622436122529071E-3</v>
      </c>
      <c r="K49" s="26"/>
    </row>
    <row r="50" spans="2:11" ht="15" thickBot="1">
      <c r="B50" s="74" t="s">
        <v>124</v>
      </c>
      <c r="C50" s="75">
        <v>5793.0460000000003</v>
      </c>
      <c r="D50" s="55">
        <v>5553.0450000000001</v>
      </c>
      <c r="E50" s="163">
        <v>5679.4568627450981</v>
      </c>
      <c r="F50" s="163">
        <v>5444.161764705882</v>
      </c>
      <c r="G50" s="162">
        <v>4.3219710987395246</v>
      </c>
      <c r="H50" s="76">
        <v>57.86</v>
      </c>
      <c r="I50" s="76">
        <v>95.1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10" t="s">
        <v>604</v>
      </c>
      <c r="C53" s="1711"/>
      <c r="D53" s="1711"/>
      <c r="E53" s="1711"/>
      <c r="F53" s="1711"/>
      <c r="G53" s="1711"/>
      <c r="H53" s="1711"/>
      <c r="I53" s="1711"/>
      <c r="J53" s="1711"/>
      <c r="K53" s="1711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topLeftCell="B1" zoomScaleNormal="100" workbookViewId="0">
      <selection activeCell="C7" sqref="C7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12" t="s">
        <v>158</v>
      </c>
      <c r="C1" s="1712"/>
      <c r="D1" s="1712"/>
      <c r="E1" s="832" t="str">
        <f>SKUP_SEUROP_tyg!J1</f>
        <v xml:space="preserve"> 18.03.2019 - 24.03.2019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9" t="s">
        <v>148</v>
      </c>
      <c r="C5" s="1720"/>
      <c r="D5" s="1720"/>
      <c r="E5" s="1721"/>
      <c r="F5" s="242"/>
      <c r="G5" s="242"/>
      <c r="H5" s="242"/>
    </row>
    <row r="6" spans="1:8" ht="37.5" customHeight="1" thickBot="1">
      <c r="B6" s="1425" t="s">
        <v>45</v>
      </c>
      <c r="C6" s="1426" t="s">
        <v>606</v>
      </c>
      <c r="D6" s="1427" t="s">
        <v>607</v>
      </c>
      <c r="E6" s="1418" t="s">
        <v>541</v>
      </c>
      <c r="F6" s="242"/>
      <c r="G6" s="242"/>
      <c r="H6" s="242"/>
    </row>
    <row r="7" spans="1:8" ht="22.5" customHeight="1" thickBot="1">
      <c r="B7" s="1432" t="s">
        <v>11</v>
      </c>
      <c r="C7" s="1433">
        <v>4.5033682352941176</v>
      </c>
      <c r="D7" s="1434">
        <v>4.3062438823529412</v>
      </c>
      <c r="E7" s="1435">
        <f>((C7-D7)/D7)*100</f>
        <v>4.5776402434844723</v>
      </c>
      <c r="F7" s="290"/>
      <c r="G7" s="290"/>
      <c r="H7" s="290"/>
    </row>
    <row r="8" spans="1:8" ht="16.5" customHeight="1">
      <c r="B8" s="1428" t="s">
        <v>46</v>
      </c>
      <c r="C8" s="1429">
        <v>4.4511954117647052</v>
      </c>
      <c r="D8" s="1430">
        <v>4.2964090000000006</v>
      </c>
      <c r="E8" s="1431">
        <f>((C8-D8)/D8)*100</f>
        <v>3.6026926618183843</v>
      </c>
      <c r="F8" s="833"/>
      <c r="G8" s="290"/>
      <c r="H8" s="290"/>
    </row>
    <row r="9" spans="1:8" ht="15.75" customHeight="1">
      <c r="B9" s="1419" t="s">
        <v>47</v>
      </c>
      <c r="C9" s="1423">
        <v>4.6339517058823532</v>
      </c>
      <c r="D9" s="1421">
        <v>4.3922281764705886</v>
      </c>
      <c r="E9" s="89">
        <f>((C9-D9)/D9)*100</f>
        <v>5.5034374285628189</v>
      </c>
      <c r="F9" s="290"/>
      <c r="G9" s="290"/>
      <c r="H9" s="290"/>
    </row>
    <row r="10" spans="1:8" ht="15.75" customHeight="1">
      <c r="B10" s="1419" t="s">
        <v>188</v>
      </c>
      <c r="C10" s="1423">
        <v>4.4883501764705889</v>
      </c>
      <c r="D10" s="1421">
        <v>4.2782395882352935</v>
      </c>
      <c r="E10" s="89">
        <f>((C10-D10)/D10)*100</f>
        <v>4.9111459024659885</v>
      </c>
      <c r="F10" s="290"/>
      <c r="G10" s="290"/>
      <c r="H10" s="290"/>
    </row>
    <row r="11" spans="1:8" ht="15.75" customHeight="1" thickBot="1">
      <c r="B11" s="1420" t="s">
        <v>48</v>
      </c>
      <c r="C11" s="1424">
        <v>4.4299763529411766</v>
      </c>
      <c r="D11" s="1422">
        <v>4.2464461764705881</v>
      </c>
      <c r="E11" s="90">
        <f>((C11-D11)/D11)*100</f>
        <v>4.3219710987395281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8" t="s">
        <v>297</v>
      </c>
      <c r="C16" s="1718"/>
      <c r="D16" s="1718"/>
      <c r="E16" s="1718"/>
      <c r="F16" s="1718"/>
      <c r="G16" s="1718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3" t="s">
        <v>11</v>
      </c>
      <c r="C20" s="302" t="s">
        <v>301</v>
      </c>
      <c r="D20" s="622"/>
      <c r="E20" s="622"/>
      <c r="F20" s="623"/>
      <c r="G20" s="1715" t="s">
        <v>302</v>
      </c>
      <c r="I20" s="1615" t="s">
        <v>564</v>
      </c>
    </row>
    <row r="21" spans="2:11" ht="24" customHeight="1" thickBot="1">
      <c r="B21" s="1714"/>
      <c r="C21" s="624" t="s">
        <v>303</v>
      </c>
      <c r="D21" s="625"/>
      <c r="E21" s="624" t="s">
        <v>304</v>
      </c>
      <c r="F21" s="625"/>
      <c r="G21" s="1716"/>
      <c r="H21" s="167"/>
      <c r="I21" s="1616" t="s">
        <v>565</v>
      </c>
      <c r="J21" s="1617" t="s">
        <v>566</v>
      </c>
      <c r="K21" s="1617" t="s">
        <v>567</v>
      </c>
    </row>
    <row r="22" spans="2:11" ht="15.75" customHeight="1" thickBot="1">
      <c r="B22" s="1714"/>
      <c r="C22" s="637" t="s">
        <v>606</v>
      </c>
      <c r="D22" s="638" t="s">
        <v>608</v>
      </c>
      <c r="E22" s="626" t="str">
        <f>C22</f>
        <v>2019-03-24</v>
      </c>
      <c r="F22" s="626" t="str">
        <f>D22</f>
        <v>2018-03-25</v>
      </c>
      <c r="G22" s="1717"/>
      <c r="I22" s="1618" t="s">
        <v>568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5928.9137254901962</v>
      </c>
      <c r="D23" s="629">
        <v>6001.1127450980393</v>
      </c>
      <c r="E23" s="630">
        <f>(C23/1.32)/1000</f>
        <v>4.4916013071895424</v>
      </c>
      <c r="F23" s="630">
        <f>(D23/1.32)/1000</f>
        <v>4.5462975341651806</v>
      </c>
      <c r="G23" s="631">
        <f t="shared" ref="G23:G29" si="0">((E23-F23)/F23)*100</f>
        <v>-1.2030938706628624</v>
      </c>
      <c r="I23" s="1618" t="s">
        <v>569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5800.3098039215683</v>
      </c>
      <c r="D24" s="639">
        <v>5903.8656862745102</v>
      </c>
      <c r="E24" s="632">
        <f>(C24/1.32)/1000</f>
        <v>4.3941740938799754</v>
      </c>
      <c r="F24" s="632">
        <f>(D24/1.32)/1000</f>
        <v>4.4726255199049323</v>
      </c>
      <c r="G24" s="633">
        <f t="shared" si="0"/>
        <v>-1.754035200931028</v>
      </c>
      <c r="I24" s="1618" t="s">
        <v>570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5448.4843137254902</v>
      </c>
      <c r="D25" s="639">
        <v>5538.3607843137252</v>
      </c>
      <c r="E25" s="632">
        <f>(C25/1.31)/1000</f>
        <v>4.1591483310881605</v>
      </c>
      <c r="F25" s="632">
        <f>(D25/1.31)/1000</f>
        <v>4.2277563239036073</v>
      </c>
      <c r="G25" s="633">
        <f t="shared" si="0"/>
        <v>-1.622799129352354</v>
      </c>
      <c r="I25" s="1618" t="s">
        <v>571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5090.9029411764704</v>
      </c>
      <c r="D26" s="639">
        <v>5178.1960784313724</v>
      </c>
      <c r="E26" s="632">
        <f>(C26/1.3)/1000</f>
        <v>3.9160791855203616</v>
      </c>
      <c r="F26" s="632">
        <f>(D26/1.3)/1000</f>
        <v>3.9832277526395168</v>
      </c>
      <c r="G26" s="633">
        <f t="shared" si="0"/>
        <v>-1.6857827693798997</v>
      </c>
      <c r="H26" s="291"/>
      <c r="I26" s="1618" t="s">
        <v>572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4359.1421568627447</v>
      </c>
      <c r="D27" s="639">
        <v>4643.2215686274512</v>
      </c>
      <c r="E27" s="632">
        <f>(C27/1.29)/1000</f>
        <v>3.3791799665602671</v>
      </c>
      <c r="F27" s="632">
        <f>(D27/1.29)/1000</f>
        <v>3.5993965648274817</v>
      </c>
      <c r="G27" s="633">
        <f t="shared" si="0"/>
        <v>-6.1181532598859265</v>
      </c>
      <c r="H27" s="291"/>
      <c r="I27" s="1618" t="s">
        <v>573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4155.6852941176467</v>
      </c>
      <c r="D28" s="639">
        <v>3873.798039215686</v>
      </c>
      <c r="E28" s="632">
        <f>(C28/1.28)/1000</f>
        <v>3.2466291360294113</v>
      </c>
      <c r="F28" s="632">
        <f>(D28/1.28)/1000</f>
        <v>3.0264047181372549</v>
      </c>
      <c r="G28" s="633">
        <f t="shared" si="0"/>
        <v>7.2767669364361822</v>
      </c>
      <c r="H28" s="291"/>
      <c r="I28" s="1620"/>
    </row>
    <row r="29" spans="2:11" ht="16.5" thickBot="1">
      <c r="B29" s="634" t="s">
        <v>124</v>
      </c>
      <c r="C29" s="641">
        <v>5773.5490196078435</v>
      </c>
      <c r="D29" s="642">
        <v>5858.1441176470589</v>
      </c>
      <c r="E29" s="635">
        <f>(C29*0.78)/1000</f>
        <v>4.5033682352941176</v>
      </c>
      <c r="F29" s="635">
        <f>(D29*0.78)/1000</f>
        <v>4.5693524117647053</v>
      </c>
      <c r="G29" s="636">
        <f t="shared" si="0"/>
        <v>-1.444059694338707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Ceny_miesieczneUE_II_2019</vt:lpstr>
      <vt:lpstr>Ceny_tygodniowe_UE</vt:lpstr>
      <vt:lpstr>CENY_LUTY_2019</vt:lpstr>
      <vt:lpstr>Handel_I_2019</vt:lpstr>
      <vt:lpstr>Handel zagr. wg krajów 1_19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2019-03-28T09:43:40Z</dcterms:modified>
</cp:coreProperties>
</file>