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_2021" sheetId="65" r:id="rId14"/>
    <sheet name="Eksport I-XI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I-XI_2021'!$A$6:$D$25</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<sst xmlns="http://schemas.openxmlformats.org/spreadsheetml/2006/main" count="6488" uniqueCount="513">
  <si>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</si>
  <si>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</si>
  <si>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</si>
  <si>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</si>
  <si>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</si>
  <si>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</si>
  <si>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</si>
  <si>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</si>
  <si>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</si>
  <si>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</si>
  <si>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</si>
  <si>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</si>
  <si>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</si>
  <si>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</si>
  <si>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</si>
  <si>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</si>
  <si>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</si>
  <si>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</si>
  <si>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</si>
  <si>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</si>
  <si>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</si>
  <si>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</si>
  <si>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</si>
  <si>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</si>
  <si>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</si>
  <si>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</si>
  <si>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</si>
  <si>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</si>
  <si>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</si>
  <si>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</si>
  <si>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</si>
  <si>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</si>
  <si>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</si>
  <si>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</si>
  <si>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</si>
  <si>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</si>
  <si>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</si>
  <si>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</si>
  <si>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</si>
  <si>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</si>
  <si>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</si>
  <si>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</si>
  <si>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</si>
  <si>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</si>
  <si>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</si>
  <si>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</si>
  <si>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</si>
  <si>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</si>
  <si>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</si>
  <si>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</si>
  <si>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</si>
  <si>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</si>
  <si>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</si>
  <si>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</si>
  <si>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</si>
  <si>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</si>
  <si>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</si>
  <si>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</si>
  <si>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</si>
  <si>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</si>
  <si>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</si>
  <si>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</si>
  <si>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</si>
  <si>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</si>
  <si>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</si>
  <si>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</si>
  <si>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</si>
  <si>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</si>
  <si>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</si>
  <si>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</si>
  <si>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</si>
  <si>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</si>
  <si>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</si>
  <si>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</si>
  <si>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</si>
  <si>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</si>
  <si>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</si>
  <si>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</si>
  <si>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</si>
  <si>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</si>
  <si>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</si>
  <si>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</si>
  <si>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</si>
  <si>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</si>
  <si>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</si>
  <si>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</si>
  <si>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</si>
  <si>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</si>
  <si>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</si>
  <si>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</si>
  <si>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</si>
  <si>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</si>
  <si>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</si>
  <si>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</si>
  <si>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</si>
  <si>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</si>
  <si>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</si>
  <si>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</si>
  <si>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</si>
  <si>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</si>
  <si>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</si>
  <si>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</si>
  <si>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</si>
  <si>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</si>
  <si>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</si>
  <si>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</si>
  <si>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</si>
  <si>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</si>
  <si>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</si>
  <si>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</si>
  <si>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</si>
  <si>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</si>
  <si>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</si>
  <si>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</si>
  <si>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</si>
  <si>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</si>
  <si>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</si>
  <si>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</si>
  <si>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</si>
  <si>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</si>
  <si>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</si>
  <si>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</si>
  <si>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</si>
  <si>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</si>
  <si>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</si>
  <si>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</si>
  <si>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</si>
  <si>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</si>
  <si>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</si>
  <si>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</si>
  <si>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</si>
  <si>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</si>
  <si>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</si>
  <si>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</si>
  <si>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</si>
  <si>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</si>
  <si>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</si>
  <si>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</si>
  <si>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</si>
  <si>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</si>
  <si>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</si>
  <si>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</si>
  <si>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</si>
  <si>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</si>
  <si>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</si>
  <si>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</si>
  <si>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</si>
  <si>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</si>
  <si>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</si>
  <si>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</si>
  <si>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</si>
  <si>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</si>
  <si>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</si>
  <si>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</si>
  <si>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</si>
  <si>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</si>
  <si>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</si>
  <si>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</si>
  <si>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</si>
  <si>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</si>
  <si>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</si>
  <si>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</si>
  <si>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</si>
  <si>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</si>
  <si>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</si>
  <si>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</si>
  <si>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</si>
  <si>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</si>
  <si>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</si>
  <si>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</si>
  <si>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</si>
  <si>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</si>
  <si>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</si>
  <si>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</si>
  <si>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</si>
  <si>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</si>
  <si>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</si>
  <si>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</si>
  <si>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</si>
  <si>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</si>
  <si>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</si>
  <si>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</si>
  <si>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</si>
  <si>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</si>
  <si>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</si>
  <si>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</si>
  <si>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</si>
  <si>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</si>
  <si>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</si>
  <si>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</si>
  <si>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</si>
  <si>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</si>
  <si>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</si>
  <si>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</si>
  <si>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</si>
  <si>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</si>
  <si>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</si>
  <si>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</si>
  <si>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</si>
  <si>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</si>
  <si>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</si>
  <si>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</si>
  <si>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</si>
  <si>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</si>
  <si>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</si>
  <si>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</si>
  <si>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</si>
  <si>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</si>
  <si>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</si>
  <si>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</si>
  <si>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</si>
  <si>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</si>
  <si>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</si>
  <si>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</si>
  <si>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</si>
  <si>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</si>
  <si>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</si>
  <si>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</si>
  <si>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</si>
  <si>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</si>
  <si>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</si>
  <si>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</si>
  <si>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</si>
  <si>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</si>
  <si>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</si>
  <si>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</si>
  <si>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</si>
  <si>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</si>
  <si>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</si>
  <si>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</si>
  <si>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</si>
  <si>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</si>
  <si>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</si>
  <si>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</si>
  <si>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</si>
  <si>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</si>
  <si>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</si>
  <si>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</si>
  <si>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</si>
  <si>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</si>
  <si>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</si>
  <si>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</si>
  <si>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</si>
  <si>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</si>
  <si>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</si>
  <si>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</si>
  <si>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</si>
  <si>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</si>
  <si>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</si>
  <si>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</si>
  <si>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</si>
  <si>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</si>
  <si>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</si>
  <si>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</si>
  <si>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</si>
  <si>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</si>
  <si>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</si>
  <si>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</si>
  <si>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</si>
  <si>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</si>
  <si>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</si>
  <si>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</si>
  <si>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</si>
  <si>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</si>
  <si>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</si>
  <si>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</si>
  <si>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</si>
  <si>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</si>
  <si>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</si>
  <si>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</si>
  <si>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</si>
  <si>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</si>
  <si>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</si>
  <si>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</si>
  <si>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</si>
  <si>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</si>
  <si>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</si>
  <si>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</si>
  <si>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</si>
  <si>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</si>
  <si>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</si>
  <si>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</si>
  <si>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</si>
  <si>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</si>
  <si>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</si>
  <si>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</si>
  <si>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</si>
  <si>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</si>
  <si>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</si>
  <si>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</si>
  <si>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</si>
  <si>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</si>
  <si>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</si>
  <si>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</si>
  <si>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</si>
  <si>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</si>
  <si>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</si>
  <si>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</si>
  <si>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</si>
  <si>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</si>
  <si>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</si>
  <si>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</si>
  <si>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</si>
  <si>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</si>
  <si>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</si>
  <si>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</si>
  <si>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</si>
  <si>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</si>
  <si>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</si>
  <si>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</si>
  <si>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</si>
  <si>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</si>
  <si>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</si>
  <si>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</si>
  <si>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</si>
  <si>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</si>
  <si>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</si>
  <si>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</si>
  <si>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</si>
  <si>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</si>
  <si>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</si>
  <si>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</si>
  <si>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</si>
  <si>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</si>
  <si>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</si>
  <si>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</si>
  <si>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</si>
  <si>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</si>
  <si>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</si>
  <si>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</si>
  <si>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</si>
  <si>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</si>
  <si>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</si>
  <si>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</si>
  <si>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</si>
  <si>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</si>
  <si>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</si>
  <si>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</si>
  <si>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</si>
  <si>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</si>
  <si>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</si>
  <si>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</si>
  <si>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</si>
  <si>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</si>
  <si>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</si>
  <si>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</si>
  <si>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</si>
  <si>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</si>
  <si>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</si>
  <si>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</si>
  <si>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</si>
  <si>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</si>
  <si>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</si>
  <si>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</si>
  <si>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</si>
  <si>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</si>
  <si>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</si>
  <si>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</si>
  <si>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</si>
  <si>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</si>
  <si>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</si>
  <si>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</si>
  <si>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</si>
  <si>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</si>
  <si>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</si>
  <si>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</si>
  <si>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</si>
  <si>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</si>
  <si>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</si>
  <si>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</si>
  <si>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</si>
  <si>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</si>
  <si>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</si>
  <si>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</si>
  <si>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</si>
  <si>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</si>
  <si>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</si>
  <si>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</si>
  <si>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</si>
  <si>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</si>
  <si>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</si>
  <si>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</si>
  <si>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</si>
  <si>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</si>
  <si>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</si>
  <si>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</si>
  <si>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</si>
  <si>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</si>
  <si>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</si>
  <si>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</si>
  <si>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</si>
  <si>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</si>
  <si>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</si>
  <si>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</si>
  <si>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</si>
  <si>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</si>
  <si>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</si>
  <si>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</si>
  <si>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</si>
  <si>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</si>
  <si>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</si>
  <si>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</si>
  <si>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</si>
  <si>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</si>
  <si>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</si>
  <si>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</si>
  <si>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</si>
  <si>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</si>
  <si>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</si>
  <si>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</si>
  <si>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</si>
  <si>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</si>
  <si>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</si>
  <si>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</si>
  <si>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</si>
  <si>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</si>
  <si>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</si>
  <si>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</si>
  <si>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</si>
  <si>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</si>
  <si>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</si>
  <si>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</si>
  <si>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</si>
  <si>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</si>
  <si>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</si>
  <si>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</si>
  <si>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</si>
  <si>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</si>
  <si>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</si>
  <si>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</si>
  <si>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</si>
  <si>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</si>
  <si>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</si>
  <si>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</si>
  <si>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</si>
  <si>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</si>
  <si>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</si>
  <si>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</si>
  <si>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</si>
  <si>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</si>
  <si>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</si>
  <si>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</si>
  <si>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</si>
  <si>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</si>
  <si>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</si>
  <si>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</si>
  <si>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</si>
  <si>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</si>
  <si>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</si>
  <si>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</si>
  <si>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</si>
  <si>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</si>
  <si>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</si>
  <si>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</si>
  <si>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</si>
  <si>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</si>
  <si>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</si>
  <si>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</si>
  <si>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</si>
  <si>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</si>
  <si>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</si>
  <si>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</si>
  <si>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</si>
  <si>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</si>
  <si>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</si>
  <si>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</si>
  <si>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</si>
  <si>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</si>
  <si>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</si>
  <si>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</si>
  <si>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</si>
  <si>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</si>
  <si>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</si>
  <si>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</si>
  <si>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</si>
  <si>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</si>
  <si>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</si>
  <si>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</si>
  <si>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</si>
  <si>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</si>
  <si>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</si>
  <si>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</si>
  <si>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</si>
  <si>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</si>
  <si>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</si>
  <si>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</si>
  <si>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</si>
  <si>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</si>
  <si>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</si>
  <si>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</si>
  <si>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</si>
  <si>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09.01.2022</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</si>
  <si>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</si>
  <si>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2021 r. (dane wstępne) </t>
    </r>
    <r>
      <rPr>
        <b/>
        <sz val="11"/>
        <rFont val="Times New Roman"/>
        <family val="1"/>
        <charset val="238"/>
      </rPr>
      <t xml:space="preserve">w porównaniu do I-XI 2020 r. </t>
    </r>
    <r>
      <rPr>
        <i/>
        <sz val="11"/>
        <rFont val="Times New Roman"/>
        <family val="1"/>
        <charset val="238"/>
      </rPr>
      <t>(wg wstępnych danych Min. Finansów).</t>
    </r>
  </si>
  <si>
    <t>I-XI 2021 r. (wstępne)</t>
  </si>
  <si>
    <t>I-XI 2020 r.</t>
  </si>
  <si>
    <t>zmiana w stos. do I-XI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</si>
  <si>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 2021 r.</t>
    </r>
    <r>
      <rPr>
        <b/>
        <sz val="14"/>
        <color indexed="8"/>
        <rFont val="Arial"/>
        <family val="2"/>
        <charset val="238"/>
      </rPr>
      <t xml:space="preserve"> (dane wstępne)</t>
    </r>
  </si>
  <si>
    <t>OKRES: I-XI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</si>
  <si>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</si>
  <si>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2021 r. (dane wstępne)  </t>
    </r>
    <r>
      <rPr>
        <b/>
        <sz val="11"/>
        <rFont val="Times New Roman"/>
        <family val="1"/>
        <charset val="238"/>
      </rPr>
      <t>w porównaniu do I-XI 2020 r.  (</t>
    </r>
    <r>
      <rPr>
        <i/>
        <sz val="11"/>
        <rFont val="Times New Roman"/>
        <family val="1"/>
        <charset val="238"/>
      </rPr>
      <t>wg wstępnych danych Min. Finansów</t>
    </r>
    <r>
      <rPr>
        <b/>
        <sz val="11"/>
        <rFont val="Times New Roman"/>
        <family val="1"/>
        <charset val="238"/>
      </rPr>
      <t>).</t>
    </r>
  </si>
  <si>
    <r>
      <t>Tablica 6. Średnie ceny sprzedaży netto (bez VAT) elementów mięsa wołowego (kraj) wg makroregionów:</t>
    </r>
    <r>
      <rPr>
        <b/>
        <sz val="14"/>
        <color rgb="FF0000FF"/>
        <rFont val="Times New Roman CE"/>
        <charset val="238"/>
      </rPr>
      <t xml:space="preserve"> 10.01 - 16.01.2022</t>
    </r>
  </si>
  <si>
    <t>16.01.2022</t>
  </si>
  <si>
    <r>
      <t xml:space="preserve">Tablica 5. Ceny sprzedaży netto (bez VAT) ćwierci wołowych (zagranica): </t>
    </r>
    <r>
      <rPr>
        <b/>
        <sz val="13"/>
        <color rgb="FF0000FF"/>
        <rFont val="Times New Roman"/>
        <family val="1"/>
        <charset val="238"/>
      </rPr>
      <t>10.01 - 16.01.2022</t>
    </r>
  </si>
  <si>
    <r>
      <t>Tablica 7. Średnie ceny sprzedaży netto (bez VAT) elementów mięsa wołowego (zagranica):</t>
    </r>
    <r>
      <rPr>
        <b/>
        <sz val="14"/>
        <color rgb="FF0000FF"/>
        <rFont val="Times New Roman CE"/>
        <charset val="238"/>
      </rPr>
      <t xml:space="preserve"> 10.01 - 16.01.2022</t>
    </r>
  </si>
  <si>
    <t>NR 02/2022</t>
  </si>
  <si>
    <t>20.01.2022 r.</t>
  </si>
  <si>
    <t>Notowania z okresu: 10.01.2022 - 16.01.2022r.</t>
  </si>
  <si>
    <r>
      <t xml:space="preserve">Tablica 9. Średnie ceny zakupu mięsa wołowego płacone przez podmioty handlu detalicznego w okresie: </t>
    </r>
    <r>
      <rPr>
        <b/>
        <sz val="16"/>
        <color rgb="FF0000FF"/>
        <rFont val="Times New Roman"/>
        <family val="1"/>
        <charset val="238"/>
      </rPr>
      <t>10 stycznia 2022 - 16 stycznia 2022 r.</t>
    </r>
  </si>
  <si>
    <t>10.01 - 16.01.2022</t>
  </si>
  <si>
    <t>20.01.2022</t>
  </si>
  <si>
    <t>Prices not received - Same prices as last week : EL</t>
  </si>
  <si>
    <t>Week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</si>
</sst>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71">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9" fillId="0" borderId="2" xfId="0" applyFont="1" applyBorder="1" applyAlignment="1">
      <alignment vertical="center"/>
    </xf>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2" fontId="15" fillId="0" borderId="58" xfId="0" quotePrefix="1" applyNumberFormat="1" applyFont="1" applyFill="1" applyBorder="1"/>
    <xf numFmtId="3" fontId="83" fillId="64" borderId="22" xfId="0" applyNumberFormat="1" applyFont="1" applyFill="1" applyBorder="1" applyAlignment="1"/>
    <xf numFmtId="3" fontId="83" fillId="64" borderId="51" xfId="0"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165" fontId="15" fillId="0" borderId="29" xfId="0" quotePrefix="1" applyNumberFormat="1" applyFont="1" applyFill="1" applyBorder="1"/>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7"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0" fontId="39" fillId="4" borderId="34" xfId="0" applyFont="1" applyFill="1" applyBorder="1" applyAlignment="1">
      <alignment horizontal="left"/>
    </xf>
    <xf numFmtId="170" fontId="39" fillId="4" borderId="52" xfId="0" applyNumberFormat="1" applyFont="1" applyFill="1" applyBorder="1" applyAlignment="1"/>
    <xf numFmtId="170" fontId="39" fillId="4" borderId="37" xfId="0" applyNumberFormat="1" applyFont="1" applyFill="1" applyBorder="1" applyAlignment="1"/>
    <xf numFmtId="0" fontId="5" fillId="0" borderId="52" xfId="0" applyFont="1" applyBorder="1" applyAlignment="1"/>
    <xf numFmtId="170" fontId="39" fillId="4" borderId="52" xfId="0" applyNumberFormat="1" applyFont="1" applyFill="1" applyBorder="1" applyAlignment="1">
      <alignment horizontal="right"/>
    </xf>
    <xf numFmtId="170" fontId="39" fillId="4" borderId="37" xfId="0" applyNumberFormat="1" applyFont="1" applyFill="1" applyBorder="1" applyAlignment="1">
      <alignment horizontal="right"/>
    </xf>
    <xf numFmtId="3" fontId="83" fillId="64"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8" fillId="0" borderId="59" xfId="234" quotePrefix="1" applyNumberFormat="1" applyFont="1" applyBorder="1" applyAlignment="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232" fillId="68" borderId="0" xfId="174" applyFont="1" applyFill="1" applyAlignment="1">
      <alignment horizontal="center"/>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38"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40"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9" xfId="0" applyFont="1" applyBorder="1" applyAlignment="1">
      <alignment horizontal="center" vertical="center"/>
    </xf>
    <xf numFmtId="0" fontId="5" fillId="0" borderId="0" xfId="0" applyFont="1" applyBorder="1" applyAlignment="1">
      <alignment horizontal="center" vertical="center"/>
    </xf>
    <xf numFmtId="0" fontId="5" fillId="0" borderId="64"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175" fillId="0" borderId="46" xfId="0" applyNumberFormat="1" applyFont="1" applyBorder="1" applyAlignment="1">
      <alignment horizontal="right"/>
    </xf>
    <xf numFmtId="165" fontId="15" fillId="0" borderId="47" xfId="0" quotePrefix="1" applyNumberFormat="1" applyFont="1" applyFill="1" applyBorder="1"/>
    <xf numFmtId="165" fontId="15" fillId="0" borderId="62" xfId="0" quotePrefix="1" applyNumberFormat="1" applyFont="1" applyFill="1" applyBorder="1"/>
    <xf numFmtId="178" fontId="209" fillId="0" borderId="0" xfId="0" applyNumberFormat="1" applyFont="1" applyFill="1" applyAlignment="1">
      <alignment horizontal="right" vertical="center"/>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99" fillId="63" borderId="0" xfId="0" applyFont="1" applyFill="1" applyAlignment="1">
      <alignment horizontal="center" vertical="center"/>
    </xf>
    <xf numFmtId="0" fontId="199" fillId="63" borderId="0" xfId="0" applyFont="1" applyFill="1" applyAlignment="1">
      <alignment horizontal="center" vertical="center"/>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33"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41" xfId="0" applyFont="1" applyFill="1" applyBorder="1" applyAlignment="1">
      <alignment horizontal="center" vertical="center"/>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86" fillId="63" borderId="0" xfId="0" applyFont="1" applyFill="1" applyBorder="1" applyAlignment="1">
      <alignment horizontal="center" vertical="center"/>
    </xf>
    <xf numFmtId="0" fontId="190"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65818</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304318"/>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6" name="Obraz 5"/>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7" name="Obraz 6"/>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8" sqref="I28"/>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506</v>
      </c>
      <c r="I2" s="1031"/>
    </row>
    <row r="3" spans="1:10" ht="12.75">
      <c r="B3" s="1029" t="s">
        <v>463</v>
      </c>
    </row>
    <row r="5" spans="1:10">
      <c r="B5" s="1032" t="s">
        <v>381</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505</v>
      </c>
      <c r="C10" s="1038"/>
      <c r="D10" s="1039" t="s">
        <v>52</v>
      </c>
      <c r="E10" s="1036"/>
      <c r="F10" s="1036"/>
      <c r="G10" s="1036"/>
      <c r="H10" s="1036"/>
      <c r="I10" s="1036"/>
      <c r="J10" s="1035"/>
    </row>
    <row r="11" spans="1:10">
      <c r="B11" s="1034"/>
      <c r="C11" s="1034"/>
      <c r="E11" s="1035"/>
      <c r="F11" s="1040" t="s">
        <v>209</v>
      </c>
      <c r="G11" s="1035"/>
      <c r="H11" s="1035"/>
      <c r="I11" s="1035"/>
      <c r="J11" s="1035"/>
    </row>
    <row r="12" spans="1:10" ht="15.75">
      <c r="B12" s="1041"/>
      <c r="C12" s="1034"/>
      <c r="D12" s="1035"/>
      <c r="E12" s="1035"/>
      <c r="F12" s="1035"/>
      <c r="G12" s="1042"/>
      <c r="H12" s="1043"/>
      <c r="I12" s="1035"/>
      <c r="J12" s="1035"/>
    </row>
    <row r="13" spans="1:10" ht="15.75">
      <c r="A13" s="1035"/>
      <c r="B13" s="1037" t="s">
        <v>507</v>
      </c>
      <c r="C13" s="1044"/>
      <c r="D13" s="1044"/>
      <c r="E13" s="1044"/>
      <c r="F13" s="1035"/>
      <c r="G13" s="1035"/>
      <c r="H13" s="41"/>
      <c r="I13" s="1035"/>
      <c r="J13" s="1035"/>
    </row>
    <row r="14" spans="1:10" ht="12.75">
      <c r="A14" s="1035"/>
      <c r="B14" s="1388"/>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423</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384</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490</v>
      </c>
      <c r="C25" s="1035"/>
      <c r="D25" s="1035"/>
      <c r="E25" s="1035"/>
      <c r="F25" s="1035"/>
      <c r="G25" s="1035"/>
      <c r="H25" s="1035"/>
      <c r="I25" s="1035"/>
    </row>
    <row r="26" spans="2:11" ht="12.75">
      <c r="B26" s="1045" t="s">
        <v>7</v>
      </c>
    </row>
    <row r="27" spans="2:11" ht="12.75">
      <c r="B27" s="1045"/>
    </row>
    <row r="28" spans="2:11">
      <c r="B28" s="1046" t="s">
        <v>385</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51" t="s">
        <v>470</v>
      </c>
      <c r="B1" s="1451"/>
      <c r="C1" s="1451"/>
      <c r="D1" s="1451"/>
      <c r="E1" s="1451"/>
      <c r="F1" s="1451"/>
      <c r="G1" s="581"/>
      <c r="H1" s="581"/>
    </row>
    <row r="2" spans="1:8" ht="13.5" customHeight="1" thickBot="1"/>
    <row r="3" spans="1:8" ht="27" customHeight="1">
      <c r="A3" s="1447" t="s">
        <v>57</v>
      </c>
      <c r="B3" s="1447" t="s">
        <v>98</v>
      </c>
      <c r="C3" s="1452" t="s">
        <v>65</v>
      </c>
      <c r="D3" s="1453"/>
      <c r="E3" s="1454"/>
      <c r="F3" s="1449" t="s">
        <v>99</v>
      </c>
      <c r="G3" s="1450"/>
      <c r="H3" s="81"/>
    </row>
    <row r="4" spans="1:8" ht="32.25" customHeight="1" thickBot="1">
      <c r="A4" s="1448"/>
      <c r="B4" s="1448"/>
      <c r="C4" s="1003">
        <v>44577</v>
      </c>
      <c r="D4" s="1004">
        <v>44570</v>
      </c>
      <c r="E4" s="1005">
        <v>44213</v>
      </c>
      <c r="F4" s="805" t="s">
        <v>288</v>
      </c>
      <c r="G4" s="806" t="s">
        <v>100</v>
      </c>
      <c r="H4" s="81"/>
    </row>
    <row r="5" spans="1:8" ht="29.25" customHeight="1">
      <c r="A5" s="843" t="s">
        <v>104</v>
      </c>
      <c r="B5" s="941" t="s">
        <v>271</v>
      </c>
      <c r="C5" s="1383">
        <v>742.07</v>
      </c>
      <c r="D5" s="1384" t="s">
        <v>469</v>
      </c>
      <c r="E5" s="1385">
        <v>633.05999999999995</v>
      </c>
      <c r="F5" s="1052" t="s">
        <v>80</v>
      </c>
      <c r="G5" s="1053">
        <v>17.219536852746991</v>
      </c>
      <c r="H5" s="81"/>
    </row>
    <row r="6" spans="1:8" ht="28.5" customHeight="1" thickBot="1">
      <c r="A6" s="844" t="s">
        <v>105</v>
      </c>
      <c r="B6" s="1238" t="s">
        <v>271</v>
      </c>
      <c r="C6" s="978">
        <v>1088.3399999999999</v>
      </c>
      <c r="D6" s="1386" t="s">
        <v>469</v>
      </c>
      <c r="E6" s="1387">
        <v>935.56</v>
      </c>
      <c r="F6" s="1239" t="s">
        <v>80</v>
      </c>
      <c r="G6" s="1054">
        <v>16.330326221728161</v>
      </c>
      <c r="H6" s="81"/>
    </row>
    <row r="7" spans="1:8" ht="32.25" customHeight="1" thickBot="1">
      <c r="A7" s="1236" t="s">
        <v>101</v>
      </c>
      <c r="B7" s="1237" t="s">
        <v>102</v>
      </c>
      <c r="C7" s="978" t="s">
        <v>469</v>
      </c>
      <c r="D7" s="1000" t="s">
        <v>469</v>
      </c>
      <c r="E7" s="1001" t="s">
        <v>469</v>
      </c>
      <c r="F7" s="1002" t="s">
        <v>80</v>
      </c>
      <c r="G7" s="1240" t="s">
        <v>80</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388</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J19" sqref="J19:K19"/>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57" t="s">
        <v>508</v>
      </c>
      <c r="B1" s="1358"/>
      <c r="C1" s="1358"/>
      <c r="D1" s="1358"/>
      <c r="E1" s="1358"/>
      <c r="F1" s="1359"/>
      <c r="G1" s="1359"/>
      <c r="H1" s="1359"/>
      <c r="I1" s="1359"/>
      <c r="J1" s="1359"/>
      <c r="K1" s="1359"/>
      <c r="L1" s="1359"/>
      <c r="M1" s="1359"/>
      <c r="N1" s="1359"/>
    </row>
    <row r="2" spans="1:14" ht="20.25">
      <c r="A2" s="1360" t="s">
        <v>464</v>
      </c>
      <c r="B2" s="1358"/>
      <c r="C2" s="1358"/>
      <c r="D2" s="1358"/>
      <c r="E2" s="1358"/>
      <c r="F2" s="1359"/>
      <c r="G2" s="1359"/>
      <c r="H2" s="1359"/>
      <c r="I2" s="1359"/>
      <c r="J2" s="1359"/>
      <c r="K2" s="1359"/>
      <c r="L2" s="1359"/>
      <c r="M2" s="1359"/>
      <c r="N2" s="1359"/>
    </row>
    <row r="3" spans="1:14" ht="25.5" customHeight="1">
      <c r="A3" s="1205"/>
      <c r="B3" s="1206"/>
      <c r="C3" s="1206"/>
      <c r="D3" s="1206"/>
      <c r="E3" s="1206"/>
      <c r="F3" s="1206"/>
      <c r="G3" s="1206"/>
      <c r="H3" s="1206"/>
    </row>
    <row r="4" spans="1:14" ht="34.5" customHeight="1" thickBot="1">
      <c r="A4" s="1090"/>
      <c r="B4" s="1327"/>
    </row>
    <row r="5" spans="1:14" ht="24.95" customHeight="1">
      <c r="B5" s="1455" t="s">
        <v>103</v>
      </c>
      <c r="C5" s="1457" t="s">
        <v>465</v>
      </c>
      <c r="D5" s="1458"/>
      <c r="E5" s="1459" t="s">
        <v>466</v>
      </c>
      <c r="F5" s="1249"/>
    </row>
    <row r="6" spans="1:14" ht="24.95" customHeight="1" thickBot="1">
      <c r="B6" s="1456"/>
      <c r="C6" s="1362">
        <v>44577</v>
      </c>
      <c r="D6" s="1363">
        <v>44570</v>
      </c>
      <c r="E6" s="1460"/>
    </row>
    <row r="7" spans="1:14" ht="24.95" customHeight="1">
      <c r="B7" s="1461" t="s">
        <v>483</v>
      </c>
      <c r="C7" s="1462"/>
      <c r="D7" s="1462"/>
      <c r="E7" s="1463"/>
    </row>
    <row r="8" spans="1:14" ht="24.95" customHeight="1">
      <c r="B8" s="1364" t="s">
        <v>484</v>
      </c>
      <c r="C8" s="1365">
        <v>34.340000000000003</v>
      </c>
      <c r="D8" s="1366">
        <v>34.06</v>
      </c>
      <c r="E8" s="1367">
        <v>0.82207868467410772</v>
      </c>
    </row>
    <row r="9" spans="1:14" ht="24.95" customHeight="1" thickBot="1">
      <c r="B9" s="1368" t="s">
        <v>485</v>
      </c>
      <c r="C9" s="1365">
        <v>18.510000000000002</v>
      </c>
      <c r="D9" s="1366">
        <v>18.41</v>
      </c>
      <c r="E9" s="1367">
        <v>0.54318305268876377</v>
      </c>
    </row>
    <row r="10" spans="1:14" ht="25.5" customHeight="1">
      <c r="B10" s="1464" t="s">
        <v>486</v>
      </c>
      <c r="C10" s="1465"/>
      <c r="D10" s="1465"/>
      <c r="E10" s="1466"/>
    </row>
    <row r="11" spans="1:14" ht="20.25" customHeight="1" thickBot="1">
      <c r="B11" s="1369" t="s">
        <v>484</v>
      </c>
      <c r="C11" s="1370">
        <v>31.07</v>
      </c>
      <c r="D11" s="1371">
        <v>29.8</v>
      </c>
      <c r="E11" s="1400">
        <v>4.2617449664429516</v>
      </c>
    </row>
    <row r="13" spans="1:14" ht="18.75">
      <c r="B13" s="13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48" priority="23" stopIfTrue="1" operator="lessThan">
      <formula>0</formula>
    </cfRule>
    <cfRule type="cellIs" dxfId="47" priority="24" stopIfTrue="1" operator="greaterThan">
      <formula>0</formula>
    </cfRule>
    <cfRule type="cellIs" dxfId="46" priority="25" stopIfTrue="1" operator="equal">
      <formula>0</formula>
    </cfRule>
  </conditionalFormatting>
  <conditionalFormatting sqref="E8:E9">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11">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topLeftCell="A7" workbookViewId="0">
      <selection sqref="A1:XFD1048576"/>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452</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457</v>
      </c>
      <c r="AD1" s="1159">
        <v>1</v>
      </c>
      <c r="AE1" s="1159">
        <v>1</v>
      </c>
      <c r="AF1" s="1159">
        <v>1</v>
      </c>
      <c r="AG1" s="1159">
        <v>0</v>
      </c>
      <c r="AH1" s="1159">
        <v>0</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510</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600">
        <v>1</v>
      </c>
      <c r="Z4" s="1600"/>
      <c r="AA4" s="1600"/>
    </row>
    <row r="5" spans="1:35" s="1178" customFormat="1" ht="15.75">
      <c r="A5" s="1176" t="s">
        <v>511</v>
      </c>
      <c r="B5" s="1177"/>
      <c r="C5" s="1177"/>
      <c r="D5" s="1177"/>
      <c r="E5" s="1177"/>
      <c r="F5" s="1177"/>
      <c r="G5" s="1177"/>
      <c r="H5" s="1177"/>
      <c r="I5" s="1177"/>
      <c r="J5" s="1177"/>
      <c r="Y5" s="1601"/>
      <c r="Z5" s="1602" t="s">
        <v>458</v>
      </c>
      <c r="AA5" s="1603">
        <v>44564</v>
      </c>
      <c r="AE5" s="41"/>
      <c r="AF5" s="41"/>
      <c r="AG5" s="41"/>
      <c r="AH5" s="41"/>
      <c r="AI5" s="41"/>
    </row>
    <row r="6" spans="1:35">
      <c r="Y6" s="1601"/>
      <c r="Z6" s="1604" t="s">
        <v>459</v>
      </c>
      <c r="AA6" s="1605">
        <v>44570</v>
      </c>
      <c r="AE6" s="81"/>
      <c r="AF6" s="81"/>
      <c r="AG6" s="81"/>
      <c r="AH6" s="81"/>
      <c r="AI6" s="81"/>
    </row>
    <row r="7" spans="1:35" s="1179" customFormat="1" ht="15.75">
      <c r="A7" s="1606" t="s">
        <v>460</v>
      </c>
      <c r="B7" s="1606"/>
      <c r="C7" s="1606"/>
      <c r="D7" s="1606"/>
      <c r="E7" s="1606"/>
      <c r="F7" s="1606"/>
      <c r="G7" s="1606"/>
      <c r="H7" s="1606"/>
      <c r="I7" s="1606"/>
      <c r="J7" s="1606"/>
      <c r="K7" s="1606"/>
      <c r="L7" s="1606"/>
      <c r="M7" s="1606"/>
      <c r="N7" s="1606"/>
      <c r="O7" s="1606"/>
      <c r="P7" s="1606"/>
      <c r="Q7" s="1606"/>
      <c r="R7" s="1606"/>
      <c r="S7" s="1606"/>
      <c r="T7" s="1606"/>
      <c r="U7" s="1606"/>
      <c r="V7" s="1606"/>
      <c r="W7" s="1606"/>
      <c r="X7" s="1606"/>
      <c r="Y7" s="1606"/>
      <c r="Z7" s="1606"/>
      <c r="AA7" s="1607"/>
      <c r="AB7" s="1608"/>
      <c r="AC7" s="1608"/>
      <c r="AD7" s="1608"/>
      <c r="AE7" s="81"/>
      <c r="AF7" s="81"/>
      <c r="AG7" s="81"/>
      <c r="AH7" s="81"/>
      <c r="AI7" s="81"/>
    </row>
    <row r="8" spans="1:35" s="1179" customFormat="1" ht="15.75">
      <c r="A8" s="1606" t="s">
        <v>461</v>
      </c>
      <c r="B8" s="1606"/>
      <c r="C8" s="1606"/>
      <c r="D8" s="1606"/>
      <c r="E8" s="1606"/>
      <c r="F8" s="1606"/>
      <c r="G8" s="1606"/>
      <c r="H8" s="1606"/>
      <c r="I8" s="1606"/>
      <c r="J8" s="1606"/>
      <c r="K8" s="1606"/>
      <c r="L8" s="1606"/>
      <c r="M8" s="1606"/>
      <c r="N8" s="1606"/>
      <c r="O8" s="1606"/>
      <c r="P8" s="1606"/>
      <c r="Q8" s="1606"/>
      <c r="R8" s="1606"/>
      <c r="S8" s="1606"/>
      <c r="T8" s="1606"/>
      <c r="U8" s="1606"/>
      <c r="V8" s="1606"/>
      <c r="W8" s="1606"/>
      <c r="X8" s="1606"/>
      <c r="Y8" s="1606"/>
      <c r="Z8" s="1606"/>
      <c r="AA8" s="1607"/>
      <c r="AB8" s="1608"/>
      <c r="AC8" s="1608"/>
      <c r="AD8" s="1608"/>
      <c r="AE8" s="81"/>
      <c r="AF8" s="81"/>
      <c r="AG8" s="81"/>
      <c r="AH8" s="81"/>
      <c r="AI8" s="81"/>
    </row>
    <row r="9" spans="1:35" s="1179" customFormat="1" ht="13.5" thickBot="1">
      <c r="A9" s="1609"/>
      <c r="B9" s="1609"/>
      <c r="C9" s="1610"/>
      <c r="D9" s="1610"/>
      <c r="E9" s="1610"/>
      <c r="F9" s="1610"/>
      <c r="G9" s="1610"/>
      <c r="H9" s="1611"/>
      <c r="I9" s="1610"/>
      <c r="J9" s="1610"/>
      <c r="K9" s="1610"/>
      <c r="L9" s="1610"/>
      <c r="M9" s="1610"/>
      <c r="N9" s="1610"/>
      <c r="O9" s="1610"/>
      <c r="P9" s="1610"/>
      <c r="Q9" s="1610"/>
      <c r="R9" s="1610"/>
      <c r="S9" s="1610"/>
      <c r="T9" s="1610"/>
      <c r="U9" s="1610"/>
      <c r="V9" s="1610"/>
      <c r="W9" s="1610"/>
      <c r="X9" s="1610"/>
      <c r="Y9" s="1610"/>
      <c r="Z9" s="1609"/>
      <c r="AA9" s="1609"/>
      <c r="AB9" s="1608"/>
      <c r="AC9" s="1608"/>
      <c r="AD9" s="1608"/>
      <c r="AE9" s="81"/>
      <c r="AF9" s="81"/>
      <c r="AG9" s="81"/>
      <c r="AH9" s="81"/>
      <c r="AI9" s="81"/>
    </row>
    <row r="10" spans="1:35" s="1179" customFormat="1" ht="13.5" thickBot="1">
      <c r="A10" s="1612" t="s">
        <v>321</v>
      </c>
      <c r="B10" s="1609"/>
      <c r="C10" s="1613" t="s">
        <v>375</v>
      </c>
      <c r="D10" s="1614"/>
      <c r="E10" s="1614"/>
      <c r="F10" s="1614"/>
      <c r="G10" s="1614"/>
      <c r="H10" s="1615"/>
      <c r="I10" s="1610"/>
      <c r="J10" s="1613" t="s">
        <v>376</v>
      </c>
      <c r="K10" s="1614"/>
      <c r="L10" s="1614"/>
      <c r="M10" s="1614"/>
      <c r="N10" s="1614"/>
      <c r="O10" s="1615"/>
      <c r="P10" s="1610"/>
      <c r="Q10" s="1613" t="s">
        <v>377</v>
      </c>
      <c r="R10" s="1614"/>
      <c r="S10" s="1614"/>
      <c r="T10" s="1614"/>
      <c r="U10" s="1614"/>
      <c r="V10" s="1615"/>
      <c r="W10" s="1610"/>
      <c r="X10" s="1616" t="s">
        <v>378</v>
      </c>
      <c r="Y10" s="1617"/>
      <c r="Z10" s="1617"/>
      <c r="AA10" s="1618"/>
      <c r="AB10" s="1608"/>
      <c r="AC10" s="1608"/>
      <c r="AD10" s="1608"/>
      <c r="AE10" s="81"/>
      <c r="AF10" s="81"/>
      <c r="AG10" s="81"/>
      <c r="AH10" s="81"/>
      <c r="AI10" s="81"/>
    </row>
    <row r="11" spans="1:35" s="1179" customFormat="1" ht="12" customHeight="1">
      <c r="A11" s="1609"/>
      <c r="B11" s="1609"/>
      <c r="C11" s="1619" t="s">
        <v>322</v>
      </c>
      <c r="D11" s="1619" t="s">
        <v>323</v>
      </c>
      <c r="E11" s="1619" t="s">
        <v>324</v>
      </c>
      <c r="F11" s="1619" t="s">
        <v>325</v>
      </c>
      <c r="G11" s="1620" t="s">
        <v>370</v>
      </c>
      <c r="H11" s="1621"/>
      <c r="I11" s="1610"/>
      <c r="J11" s="1622" t="s">
        <v>326</v>
      </c>
      <c r="K11" s="1622" t="s">
        <v>327</v>
      </c>
      <c r="L11" s="1622" t="s">
        <v>328</v>
      </c>
      <c r="M11" s="1622" t="s">
        <v>325</v>
      </c>
      <c r="N11" s="1620" t="s">
        <v>370</v>
      </c>
      <c r="O11" s="1620"/>
      <c r="P11" s="1610"/>
      <c r="Q11" s="1619" t="s">
        <v>322</v>
      </c>
      <c r="R11" s="1619" t="s">
        <v>323</v>
      </c>
      <c r="S11" s="1619" t="s">
        <v>324</v>
      </c>
      <c r="T11" s="1619" t="s">
        <v>325</v>
      </c>
      <c r="U11" s="1620" t="s">
        <v>370</v>
      </c>
      <c r="V11" s="1621"/>
      <c r="W11" s="1610"/>
      <c r="X11" s="1623" t="s">
        <v>329</v>
      </c>
      <c r="Y11" s="1624" t="s">
        <v>330</v>
      </c>
      <c r="Z11" s="1620" t="s">
        <v>370</v>
      </c>
      <c r="AA11" s="1620"/>
      <c r="AB11" s="1608"/>
      <c r="AC11" s="1608"/>
      <c r="AD11" s="1608"/>
      <c r="AE11" s="81"/>
      <c r="AF11" s="81"/>
      <c r="AG11" s="81"/>
      <c r="AH11" s="81"/>
      <c r="AI11" s="81"/>
    </row>
    <row r="12" spans="1:35" s="1179" customFormat="1" ht="12" customHeight="1" thickBot="1">
      <c r="A12" s="1625" t="s">
        <v>371</v>
      </c>
      <c r="B12" s="1609"/>
      <c r="C12" s="1626"/>
      <c r="D12" s="1626"/>
      <c r="E12" s="1626"/>
      <c r="F12" s="1626"/>
      <c r="G12" s="1627" t="s">
        <v>372</v>
      </c>
      <c r="H12" s="1628" t="s">
        <v>331</v>
      </c>
      <c r="I12" s="1629"/>
      <c r="J12" s="1626"/>
      <c r="K12" s="1626"/>
      <c r="L12" s="1626"/>
      <c r="M12" s="1626"/>
      <c r="N12" s="1627" t="s">
        <v>372</v>
      </c>
      <c r="O12" s="1628" t="s">
        <v>331</v>
      </c>
      <c r="P12" s="1609"/>
      <c r="Q12" s="1626"/>
      <c r="R12" s="1626"/>
      <c r="S12" s="1626"/>
      <c r="T12" s="1626"/>
      <c r="U12" s="1627" t="s">
        <v>372</v>
      </c>
      <c r="V12" s="1628" t="s">
        <v>331</v>
      </c>
      <c r="W12" s="1609"/>
      <c r="X12" s="1630"/>
      <c r="Y12" s="1631" t="s">
        <v>332</v>
      </c>
      <c r="Z12" s="1627" t="s">
        <v>372</v>
      </c>
      <c r="AA12" s="1627" t="s">
        <v>331</v>
      </c>
      <c r="AB12" s="1608"/>
      <c r="AC12" s="1608"/>
      <c r="AD12" s="1608"/>
      <c r="AE12" s="1608"/>
    </row>
    <row r="13" spans="1:35" s="1179" customFormat="1" ht="15.75" thickBot="1">
      <c r="A13" s="1632" t="s">
        <v>373</v>
      </c>
      <c r="B13" s="1609"/>
      <c r="C13" s="1633">
        <v>435.84199999999998</v>
      </c>
      <c r="D13" s="1634">
        <v>445.60199999999998</v>
      </c>
      <c r="E13" s="1635"/>
      <c r="F13" s="1636">
        <v>431.09</v>
      </c>
      <c r="G13" s="1180">
        <v>-7.1410000000000196</v>
      </c>
      <c r="H13" s="1181">
        <v>-1.629505899856476E-2</v>
      </c>
      <c r="I13" s="1629"/>
      <c r="J13" s="1633">
        <v>341.06299999999999</v>
      </c>
      <c r="K13" s="1634">
        <v>434.89100000000002</v>
      </c>
      <c r="L13" s="1635">
        <v>438.02</v>
      </c>
      <c r="M13" s="1636">
        <v>429.858</v>
      </c>
      <c r="N13" s="1180">
        <v>1.1270000000000095</v>
      </c>
      <c r="O13" s="1181">
        <v>2.6286879185317691E-3</v>
      </c>
      <c r="P13" s="1609"/>
      <c r="Q13" s="1633">
        <v>432.02499999999998</v>
      </c>
      <c r="R13" s="1634">
        <v>428.37599999999998</v>
      </c>
      <c r="S13" s="1635"/>
      <c r="T13" s="1636">
        <v>422.18700000000001</v>
      </c>
      <c r="U13" s="1180">
        <v>-0.28199999999998226</v>
      </c>
      <c r="V13" s="1181">
        <v>-6.6750459797049189E-4</v>
      </c>
      <c r="W13" s="1609"/>
      <c r="X13" s="1637">
        <v>429.63339999999999</v>
      </c>
      <c r="Y13" s="1246">
        <v>193.18048561151079</v>
      </c>
      <c r="Z13" s="1180">
        <v>-4.6507000000000289</v>
      </c>
      <c r="AA13" s="1181">
        <v>-1.0708888490276403E-2</v>
      </c>
      <c r="AB13" s="1608"/>
      <c r="AC13" s="1608"/>
      <c r="AD13" s="1608"/>
      <c r="AE13" s="1608"/>
      <c r="AF13" s="1182"/>
    </row>
    <row r="14" spans="1:35" s="1179" customFormat="1" ht="2.1" customHeight="1">
      <c r="A14" s="1638"/>
      <c r="B14" s="1609"/>
      <c r="C14" s="1638"/>
      <c r="D14" s="1639"/>
      <c r="E14" s="1639"/>
      <c r="F14" s="1639"/>
      <c r="G14" s="1639"/>
      <c r="H14" s="1183"/>
      <c r="I14" s="1639"/>
      <c r="J14" s="1639"/>
      <c r="K14" s="1639"/>
      <c r="L14" s="1639"/>
      <c r="M14" s="1639"/>
      <c r="N14" s="1639"/>
      <c r="O14" s="1184"/>
      <c r="P14" s="1609"/>
      <c r="Q14" s="1638"/>
      <c r="R14" s="1639"/>
      <c r="S14" s="1639"/>
      <c r="T14" s="1639"/>
      <c r="U14" s="1639"/>
      <c r="V14" s="1183"/>
      <c r="W14" s="1609"/>
      <c r="X14" s="1640"/>
      <c r="Y14" s="1641"/>
      <c r="Z14" s="1638"/>
      <c r="AA14" s="1638"/>
      <c r="AB14" s="1608"/>
      <c r="AC14" s="1608"/>
      <c r="AD14" s="1608"/>
      <c r="AE14" s="1608"/>
    </row>
    <row r="15" spans="1:35" s="1179" customFormat="1" ht="2.85" customHeight="1">
      <c r="A15" s="1642"/>
      <c r="B15" s="1609"/>
      <c r="C15" s="1642"/>
      <c r="D15" s="1642"/>
      <c r="E15" s="1642"/>
      <c r="F15" s="1642"/>
      <c r="G15" s="1185"/>
      <c r="H15" s="1186"/>
      <c r="I15" s="1642"/>
      <c r="J15" s="1642"/>
      <c r="K15" s="1642"/>
      <c r="L15" s="1642"/>
      <c r="M15" s="1642"/>
      <c r="N15" s="1642"/>
      <c r="O15" s="1187"/>
      <c r="P15" s="1642"/>
      <c r="Q15" s="1642"/>
      <c r="R15" s="1642"/>
      <c r="S15" s="1642"/>
      <c r="T15" s="1642"/>
      <c r="U15" s="1185"/>
      <c r="V15" s="1186"/>
      <c r="W15" s="1642"/>
      <c r="X15" s="1642"/>
      <c r="Y15" s="1642"/>
      <c r="Z15" s="1643"/>
      <c r="AA15" s="1643"/>
      <c r="AB15" s="1608"/>
      <c r="AC15" s="1608"/>
      <c r="AD15" s="1608"/>
      <c r="AE15" s="1608"/>
    </row>
    <row r="16" spans="1:35" s="1179" customFormat="1" ht="13.5" thickBot="1">
      <c r="A16" s="1642"/>
      <c r="B16" s="1609"/>
      <c r="C16" s="1644" t="s">
        <v>333</v>
      </c>
      <c r="D16" s="1644" t="s">
        <v>334</v>
      </c>
      <c r="E16" s="1644" t="s">
        <v>335</v>
      </c>
      <c r="F16" s="1644" t="s">
        <v>336</v>
      </c>
      <c r="G16" s="1644"/>
      <c r="H16" s="1188"/>
      <c r="I16" s="1610"/>
      <c r="J16" s="1644" t="s">
        <v>333</v>
      </c>
      <c r="K16" s="1644" t="s">
        <v>334</v>
      </c>
      <c r="L16" s="1644" t="s">
        <v>335</v>
      </c>
      <c r="M16" s="1644" t="s">
        <v>336</v>
      </c>
      <c r="N16" s="1645"/>
      <c r="O16" s="1189"/>
      <c r="P16" s="1610"/>
      <c r="Q16" s="1644" t="s">
        <v>333</v>
      </c>
      <c r="R16" s="1644" t="s">
        <v>334</v>
      </c>
      <c r="S16" s="1644" t="s">
        <v>335</v>
      </c>
      <c r="T16" s="1644" t="s">
        <v>336</v>
      </c>
      <c r="U16" s="1644"/>
      <c r="V16" s="1188"/>
      <c r="W16" s="1609"/>
      <c r="X16" s="1646" t="s">
        <v>329</v>
      </c>
      <c r="Y16" s="1610"/>
      <c r="Z16" s="1643"/>
      <c r="AA16" s="1643"/>
      <c r="AB16" s="1608"/>
      <c r="AC16" s="1608"/>
      <c r="AD16" s="1608"/>
      <c r="AE16" s="1608"/>
    </row>
    <row r="17" spans="1:31" s="1179" customFormat="1">
      <c r="A17" s="1647" t="s">
        <v>337</v>
      </c>
      <c r="B17" s="1609"/>
      <c r="C17" s="1648">
        <v>399.91759999999999</v>
      </c>
      <c r="D17" s="1649">
        <v>353.40039999999999</v>
      </c>
      <c r="E17" s="1649" t="s">
        <v>390</v>
      </c>
      <c r="F17" s="1650">
        <v>394.3141</v>
      </c>
      <c r="G17" s="1190">
        <v>4.288599999999974</v>
      </c>
      <c r="H17" s="1191">
        <v>1.099569130736322E-2</v>
      </c>
      <c r="I17" s="1651"/>
      <c r="J17" s="1648" t="s">
        <v>390</v>
      </c>
      <c r="K17" s="1649" t="s">
        <v>390</v>
      </c>
      <c r="L17" s="1649" t="s">
        <v>390</v>
      </c>
      <c r="M17" s="1650" t="s">
        <v>390</v>
      </c>
      <c r="N17" s="1190"/>
      <c r="O17" s="1191"/>
      <c r="P17" s="1609"/>
      <c r="Q17" s="1648" t="s">
        <v>390</v>
      </c>
      <c r="R17" s="1649" t="s">
        <v>390</v>
      </c>
      <c r="S17" s="1649" t="s">
        <v>390</v>
      </c>
      <c r="T17" s="1650" t="s">
        <v>390</v>
      </c>
      <c r="U17" s="1190" t="s">
        <v>390</v>
      </c>
      <c r="V17" s="1192" t="s">
        <v>390</v>
      </c>
      <c r="W17" s="1609"/>
      <c r="X17" s="1652">
        <v>394.3141</v>
      </c>
      <c r="Y17" s="1653"/>
      <c r="Z17" s="1193">
        <v>4.288599999999974</v>
      </c>
      <c r="AA17" s="1192">
        <v>1.099569130736322E-2</v>
      </c>
      <c r="AB17" s="1654"/>
      <c r="AC17" s="1654"/>
      <c r="AD17" s="1654"/>
      <c r="AE17" s="1654"/>
    </row>
    <row r="18" spans="1:31" s="1179" customFormat="1">
      <c r="A18" s="1655" t="s">
        <v>338</v>
      </c>
      <c r="B18" s="1609"/>
      <c r="C18" s="1656" t="s">
        <v>390</v>
      </c>
      <c r="D18" s="1657" t="s">
        <v>390</v>
      </c>
      <c r="E18" s="1657" t="s">
        <v>390</v>
      </c>
      <c r="F18" s="1658" t="s">
        <v>390</v>
      </c>
      <c r="G18" s="1194"/>
      <c r="H18" s="1195" t="s">
        <v>390</v>
      </c>
      <c r="I18" s="1651"/>
      <c r="J18" s="1656" t="s">
        <v>390</v>
      </c>
      <c r="K18" s="1657" t="s">
        <v>390</v>
      </c>
      <c r="L18" s="1657" t="s">
        <v>390</v>
      </c>
      <c r="M18" s="1658" t="s">
        <v>390</v>
      </c>
      <c r="N18" s="1194" t="s">
        <v>390</v>
      </c>
      <c r="O18" s="1196" t="s">
        <v>390</v>
      </c>
      <c r="P18" s="1609"/>
      <c r="Q18" s="1656" t="s">
        <v>390</v>
      </c>
      <c r="R18" s="1657" t="s">
        <v>390</v>
      </c>
      <c r="S18" s="1657" t="s">
        <v>390</v>
      </c>
      <c r="T18" s="1658" t="s">
        <v>390</v>
      </c>
      <c r="U18" s="1194" t="s">
        <v>390</v>
      </c>
      <c r="V18" s="1196" t="s">
        <v>390</v>
      </c>
      <c r="W18" s="1609"/>
      <c r="X18" s="1659" t="s">
        <v>390</v>
      </c>
      <c r="Y18" s="1639"/>
      <c r="Z18" s="1197" t="s">
        <v>390</v>
      </c>
      <c r="AA18" s="1196" t="s">
        <v>390</v>
      </c>
      <c r="AB18" s="1654"/>
      <c r="AC18" s="1654"/>
      <c r="AD18" s="1654"/>
      <c r="AE18" s="1654"/>
    </row>
    <row r="19" spans="1:31" s="1179" customFormat="1">
      <c r="A19" s="1655" t="s">
        <v>339</v>
      </c>
      <c r="B19" s="1609"/>
      <c r="C19" s="1656">
        <v>383.33359999999999</v>
      </c>
      <c r="D19" s="1657">
        <v>382.70780000000002</v>
      </c>
      <c r="E19" s="1657">
        <v>385.50060000000002</v>
      </c>
      <c r="F19" s="1658">
        <v>383.53750000000002</v>
      </c>
      <c r="G19" s="1194">
        <v>5.32650000000001</v>
      </c>
      <c r="H19" s="1195">
        <v>1.4083408467760128E-2</v>
      </c>
      <c r="I19" s="1651"/>
      <c r="J19" s="1656" t="s">
        <v>390</v>
      </c>
      <c r="K19" s="1657" t="s">
        <v>390</v>
      </c>
      <c r="L19" s="1657" t="s">
        <v>390</v>
      </c>
      <c r="M19" s="1658" t="s">
        <v>390</v>
      </c>
      <c r="N19" s="1194" t="s">
        <v>390</v>
      </c>
      <c r="O19" s="1196" t="s">
        <v>390</v>
      </c>
      <c r="P19" s="1609"/>
      <c r="Q19" s="1656" t="s">
        <v>390</v>
      </c>
      <c r="R19" s="1657" t="s">
        <v>390</v>
      </c>
      <c r="S19" s="1657" t="s">
        <v>390</v>
      </c>
      <c r="T19" s="1658" t="s">
        <v>390</v>
      </c>
      <c r="U19" s="1194" t="s">
        <v>390</v>
      </c>
      <c r="V19" s="1196">
        <v>-1</v>
      </c>
      <c r="W19" s="1609"/>
      <c r="X19" s="1659">
        <v>383.53750000000002</v>
      </c>
      <c r="Y19" s="1639"/>
      <c r="Z19" s="1197">
        <v>6.040800000000047</v>
      </c>
      <c r="AA19" s="1196">
        <v>1.6002259092596116E-2</v>
      </c>
      <c r="AB19" s="1654"/>
      <c r="AC19" s="1654"/>
      <c r="AD19" s="1654"/>
      <c r="AE19" s="1654"/>
    </row>
    <row r="20" spans="1:31" s="1179" customFormat="1">
      <c r="A20" s="1655" t="s">
        <v>340</v>
      </c>
      <c r="B20" s="1609"/>
      <c r="C20" s="1656" t="s">
        <v>390</v>
      </c>
      <c r="D20" s="1657">
        <v>405.78559999999999</v>
      </c>
      <c r="E20" s="1657">
        <v>383.53019999999998</v>
      </c>
      <c r="F20" s="1658">
        <v>391.42430000000002</v>
      </c>
      <c r="G20" s="1194">
        <v>1.1858000000000288</v>
      </c>
      <c r="H20" s="1195">
        <v>3.0386545663743103E-3</v>
      </c>
      <c r="I20" s="1651"/>
      <c r="J20" s="1656" t="s">
        <v>390</v>
      </c>
      <c r="K20" s="1657" t="s">
        <v>390</v>
      </c>
      <c r="L20" s="1657" t="s">
        <v>390</v>
      </c>
      <c r="M20" s="1658" t="s">
        <v>390</v>
      </c>
      <c r="N20" s="1194" t="s">
        <v>390</v>
      </c>
      <c r="O20" s="1196" t="s">
        <v>390</v>
      </c>
      <c r="P20" s="1609"/>
      <c r="Q20" s="1656" t="s">
        <v>390</v>
      </c>
      <c r="R20" s="1657">
        <v>406.70069999999998</v>
      </c>
      <c r="S20" s="1657">
        <v>417.60059999999999</v>
      </c>
      <c r="T20" s="1658">
        <v>415.09960000000001</v>
      </c>
      <c r="U20" s="1194">
        <v>1.599899999999991</v>
      </c>
      <c r="V20" s="1196">
        <v>3.8691684661440462E-3</v>
      </c>
      <c r="W20" s="1609"/>
      <c r="X20" s="1660">
        <v>407.32420000000002</v>
      </c>
      <c r="Y20" s="1609"/>
      <c r="Z20" s="1197">
        <v>1.4639000000000237</v>
      </c>
      <c r="AA20" s="1196">
        <v>3.6069061201600139E-3</v>
      </c>
      <c r="AB20" s="1654"/>
      <c r="AC20" s="1654"/>
      <c r="AD20" s="1654"/>
      <c r="AE20" s="1654"/>
    </row>
    <row r="21" spans="1:31" s="1179" customFormat="1">
      <c r="A21" s="1655" t="s">
        <v>341</v>
      </c>
      <c r="B21" s="1609"/>
      <c r="C21" s="1656">
        <v>467.9787</v>
      </c>
      <c r="D21" s="1657">
        <v>483.21949999999998</v>
      </c>
      <c r="E21" s="1657" t="s">
        <v>390</v>
      </c>
      <c r="F21" s="1658">
        <v>475.11219999999997</v>
      </c>
      <c r="G21" s="1194">
        <v>8.0962999999999852</v>
      </c>
      <c r="H21" s="1195">
        <v>1.7336240586241169E-2</v>
      </c>
      <c r="I21" s="1651"/>
      <c r="J21" s="1656" t="s">
        <v>390</v>
      </c>
      <c r="K21" s="1657" t="s">
        <v>390</v>
      </c>
      <c r="L21" s="1657" t="s">
        <v>390</v>
      </c>
      <c r="M21" s="1658" t="s">
        <v>390</v>
      </c>
      <c r="N21" s="1194" t="s">
        <v>390</v>
      </c>
      <c r="O21" s="1196" t="s">
        <v>390</v>
      </c>
      <c r="P21" s="1609"/>
      <c r="Q21" s="1656" t="s">
        <v>390</v>
      </c>
      <c r="R21" s="1657" t="s">
        <v>390</v>
      </c>
      <c r="S21" s="1657" t="s">
        <v>390</v>
      </c>
      <c r="T21" s="1658" t="s">
        <v>390</v>
      </c>
      <c r="U21" s="1194" t="s">
        <v>390</v>
      </c>
      <c r="V21" s="1196" t="s">
        <v>390</v>
      </c>
      <c r="W21" s="1609"/>
      <c r="X21" s="1660">
        <v>475.11219999999997</v>
      </c>
      <c r="Y21" s="1639"/>
      <c r="Z21" s="1197">
        <v>8.0962999999999852</v>
      </c>
      <c r="AA21" s="1196">
        <v>1.7336240586241169E-2</v>
      </c>
      <c r="AB21" s="1654"/>
      <c r="AC21" s="1654"/>
      <c r="AD21" s="1654"/>
      <c r="AE21" s="1654"/>
    </row>
    <row r="22" spans="1:31" s="1179" customFormat="1">
      <c r="A22" s="1655" t="s">
        <v>342</v>
      </c>
      <c r="B22" s="1609"/>
      <c r="C22" s="1656" t="s">
        <v>390</v>
      </c>
      <c r="D22" s="1657" t="s">
        <v>343</v>
      </c>
      <c r="E22" s="1657" t="s">
        <v>390</v>
      </c>
      <c r="F22" s="1658" t="s">
        <v>343</v>
      </c>
      <c r="G22" s="1234" t="s">
        <v>390</v>
      </c>
      <c r="H22" s="1235" t="s">
        <v>390</v>
      </c>
      <c r="I22" s="1651"/>
      <c r="J22" s="1656" t="s">
        <v>390</v>
      </c>
      <c r="K22" s="1657" t="s">
        <v>390</v>
      </c>
      <c r="L22" s="1657" t="s">
        <v>390</v>
      </c>
      <c r="M22" s="1658" t="s">
        <v>390</v>
      </c>
      <c r="N22" s="1194" t="s">
        <v>390</v>
      </c>
      <c r="O22" s="1196" t="s">
        <v>390</v>
      </c>
      <c r="P22" s="1609"/>
      <c r="Q22" s="1656" t="s">
        <v>390</v>
      </c>
      <c r="R22" s="1657" t="s">
        <v>390</v>
      </c>
      <c r="S22" s="1657" t="s">
        <v>390</v>
      </c>
      <c r="T22" s="1658" t="s">
        <v>390</v>
      </c>
      <c r="U22" s="1194" t="s">
        <v>390</v>
      </c>
      <c r="V22" s="1196" t="s">
        <v>390</v>
      </c>
      <c r="W22" s="1609"/>
      <c r="X22" s="1660" t="s">
        <v>343</v>
      </c>
      <c r="Y22" s="1639"/>
      <c r="Z22" s="1197"/>
      <c r="AA22" s="1196"/>
      <c r="AB22" s="1654"/>
      <c r="AC22" s="1654"/>
      <c r="AD22" s="1654"/>
      <c r="AE22" s="1654"/>
    </row>
    <row r="23" spans="1:31" s="1179" customFormat="1">
      <c r="A23" s="1655" t="s">
        <v>344</v>
      </c>
      <c r="B23" s="1609"/>
      <c r="C23" s="1661" t="s">
        <v>390</v>
      </c>
      <c r="D23" s="1662" t="s">
        <v>390</v>
      </c>
      <c r="E23" s="1662" t="s">
        <v>390</v>
      </c>
      <c r="F23" s="1663" t="s">
        <v>390</v>
      </c>
      <c r="G23" s="1194"/>
      <c r="H23" s="1195"/>
      <c r="I23" s="1664"/>
      <c r="J23" s="1661">
        <v>426.24540000000002</v>
      </c>
      <c r="K23" s="1662">
        <v>436.4239</v>
      </c>
      <c r="L23" s="1662">
        <v>451.67779999999999</v>
      </c>
      <c r="M23" s="1663">
        <v>440.68180000000001</v>
      </c>
      <c r="N23" s="1194">
        <v>-1.3098999999999705</v>
      </c>
      <c r="O23" s="1196">
        <v>-2.9636303125148977E-3</v>
      </c>
      <c r="P23" s="1609"/>
      <c r="Q23" s="1661" t="s">
        <v>390</v>
      </c>
      <c r="R23" s="1662" t="s">
        <v>390</v>
      </c>
      <c r="S23" s="1662" t="s">
        <v>390</v>
      </c>
      <c r="T23" s="1663" t="s">
        <v>390</v>
      </c>
      <c r="U23" s="1194" t="s">
        <v>390</v>
      </c>
      <c r="V23" s="1196" t="s">
        <v>390</v>
      </c>
      <c r="W23" s="1609"/>
      <c r="X23" s="1660">
        <v>440.68180000000001</v>
      </c>
      <c r="Y23" s="1653"/>
      <c r="Z23" s="1197">
        <v>-1.3098999999999705</v>
      </c>
      <c r="AA23" s="1196">
        <v>-2.9636303125148977E-3</v>
      </c>
      <c r="AB23" s="1654"/>
      <c r="AC23" s="1654"/>
      <c r="AD23" s="1654"/>
      <c r="AE23" s="1654"/>
    </row>
    <row r="24" spans="1:31" s="1179" customFormat="1">
      <c r="A24" s="1655" t="s">
        <v>345</v>
      </c>
      <c r="B24" s="1609"/>
      <c r="C24" s="1656" t="s">
        <v>390</v>
      </c>
      <c r="D24" s="1657">
        <v>405.91129999999998</v>
      </c>
      <c r="E24" s="1657">
        <v>428.87029999999999</v>
      </c>
      <c r="F24" s="1658">
        <v>415.58150000000001</v>
      </c>
      <c r="G24" s="1194">
        <v>0</v>
      </c>
      <c r="H24" s="1195">
        <v>0</v>
      </c>
      <c r="I24" s="1651"/>
      <c r="J24" s="1656" t="s">
        <v>390</v>
      </c>
      <c r="K24" s="1657" t="s">
        <v>390</v>
      </c>
      <c r="L24" s="1657" t="s">
        <v>390</v>
      </c>
      <c r="M24" s="1658" t="s">
        <v>390</v>
      </c>
      <c r="N24" s="1194" t="s">
        <v>390</v>
      </c>
      <c r="O24" s="1196" t="s">
        <v>390</v>
      </c>
      <c r="P24" s="1609"/>
      <c r="Q24" s="1656" t="s">
        <v>390</v>
      </c>
      <c r="R24" s="1657" t="s">
        <v>390</v>
      </c>
      <c r="S24" s="1657" t="s">
        <v>390</v>
      </c>
      <c r="T24" s="1658" t="s">
        <v>390</v>
      </c>
      <c r="U24" s="1194" t="s">
        <v>390</v>
      </c>
      <c r="V24" s="1196" t="s">
        <v>390</v>
      </c>
      <c r="W24" s="1609"/>
      <c r="X24" s="1660">
        <v>415.58150000000001</v>
      </c>
      <c r="Y24" s="1653"/>
      <c r="Z24" s="1197" t="s">
        <v>390</v>
      </c>
      <c r="AA24" s="1196" t="s">
        <v>390</v>
      </c>
      <c r="AB24" s="1654"/>
      <c r="AC24" s="1654"/>
      <c r="AD24" s="1654"/>
      <c r="AE24" s="1654"/>
    </row>
    <row r="25" spans="1:31" s="1179" customFormat="1">
      <c r="A25" s="1655" t="s">
        <v>346</v>
      </c>
      <c r="B25" s="1609"/>
      <c r="C25" s="1656">
        <v>426.91719999999998</v>
      </c>
      <c r="D25" s="1657">
        <v>435.62310000000002</v>
      </c>
      <c r="E25" s="1657" t="s">
        <v>390</v>
      </c>
      <c r="F25" s="1658">
        <v>430.21980000000002</v>
      </c>
      <c r="G25" s="1194">
        <v>-2.6490999999999758</v>
      </c>
      <c r="H25" s="1195">
        <v>-6.1198667772158766E-3</v>
      </c>
      <c r="I25" s="1651"/>
      <c r="J25" s="1656" t="s">
        <v>390</v>
      </c>
      <c r="K25" s="1657" t="s">
        <v>390</v>
      </c>
      <c r="L25" s="1657" t="s">
        <v>390</v>
      </c>
      <c r="M25" s="1658" t="s">
        <v>390</v>
      </c>
      <c r="N25" s="1194" t="s">
        <v>390</v>
      </c>
      <c r="O25" s="1196" t="s">
        <v>390</v>
      </c>
      <c r="P25" s="1609"/>
      <c r="Q25" s="1656">
        <v>429.79989999999998</v>
      </c>
      <c r="R25" s="1657">
        <v>436.45119999999997</v>
      </c>
      <c r="S25" s="1657" t="s">
        <v>390</v>
      </c>
      <c r="T25" s="1658">
        <v>433.89830000000001</v>
      </c>
      <c r="U25" s="1194">
        <v>0.78230000000002065</v>
      </c>
      <c r="V25" s="1196">
        <v>1.806213577886906E-3</v>
      </c>
      <c r="W25" s="1609"/>
      <c r="X25" s="1660">
        <v>432.3399</v>
      </c>
      <c r="Y25" s="1653"/>
      <c r="Z25" s="1197">
        <v>-0.67140000000000555</v>
      </c>
      <c r="AA25" s="1196">
        <v>-1.5505369028475657E-3</v>
      </c>
      <c r="AB25" s="1654"/>
      <c r="AC25" s="1654"/>
      <c r="AD25" s="1654"/>
      <c r="AE25" s="1654"/>
    </row>
    <row r="26" spans="1:31" s="1179" customFormat="1">
      <c r="A26" s="1655" t="s">
        <v>347</v>
      </c>
      <c r="B26" s="1609"/>
      <c r="C26" s="1661">
        <v>440.85860000000002</v>
      </c>
      <c r="D26" s="1662">
        <v>439.48649999999998</v>
      </c>
      <c r="E26" s="1662">
        <v>391.2002</v>
      </c>
      <c r="F26" s="1663">
        <v>432.82510000000002</v>
      </c>
      <c r="G26" s="1194">
        <v>2.6942000000000235</v>
      </c>
      <c r="H26" s="1195">
        <v>6.2636746162623158E-3</v>
      </c>
      <c r="I26" s="1651"/>
      <c r="J26" s="1661">
        <v>245.2107</v>
      </c>
      <c r="K26" s="1662">
        <v>418</v>
      </c>
      <c r="L26" s="1662">
        <v>387.4735</v>
      </c>
      <c r="M26" s="1663">
        <v>380.90379999999999</v>
      </c>
      <c r="N26" s="1194">
        <v>12.146999999999991</v>
      </c>
      <c r="O26" s="1196">
        <v>3.2940409505668677E-2</v>
      </c>
      <c r="P26" s="1609"/>
      <c r="Q26" s="1661" t="s">
        <v>390</v>
      </c>
      <c r="R26" s="1662" t="s">
        <v>390</v>
      </c>
      <c r="S26" s="1662" t="s">
        <v>390</v>
      </c>
      <c r="T26" s="1663" t="s">
        <v>390</v>
      </c>
      <c r="U26" s="1194" t="s">
        <v>390</v>
      </c>
      <c r="V26" s="1196" t="s">
        <v>390</v>
      </c>
      <c r="W26" s="1609"/>
      <c r="X26" s="1660">
        <v>424.72519999999997</v>
      </c>
      <c r="Y26" s="1639"/>
      <c r="Z26" s="1197">
        <v>4.1687999999999761</v>
      </c>
      <c r="AA26" s="1196">
        <v>9.9125824740746715E-3</v>
      </c>
      <c r="AB26" s="1654"/>
      <c r="AC26" s="1654"/>
      <c r="AD26" s="1654"/>
      <c r="AE26" s="1654"/>
    </row>
    <row r="27" spans="1:31" s="1179" customFormat="1">
      <c r="A27" s="1655" t="s">
        <v>348</v>
      </c>
      <c r="B27" s="1609"/>
      <c r="C27" s="1661">
        <v>396.08780000000002</v>
      </c>
      <c r="D27" s="1662">
        <v>405.91370000000001</v>
      </c>
      <c r="E27" s="1662" t="s">
        <v>390</v>
      </c>
      <c r="F27" s="1663">
        <v>403.34809999999999</v>
      </c>
      <c r="G27" s="1194">
        <v>5.3619999999999663</v>
      </c>
      <c r="H27" s="1195">
        <v>1.3472832342636964E-2</v>
      </c>
      <c r="I27" s="1651"/>
      <c r="J27" s="1661" t="s">
        <v>390</v>
      </c>
      <c r="K27" s="1662" t="s">
        <v>390</v>
      </c>
      <c r="L27" s="1662" t="s">
        <v>390</v>
      </c>
      <c r="M27" s="1663" t="s">
        <v>390</v>
      </c>
      <c r="N27" s="1194" t="s">
        <v>390</v>
      </c>
      <c r="O27" s="1196" t="s">
        <v>390</v>
      </c>
      <c r="P27" s="1609"/>
      <c r="Q27" s="1661" t="s">
        <v>390</v>
      </c>
      <c r="R27" s="1662" t="s">
        <v>390</v>
      </c>
      <c r="S27" s="1662" t="s">
        <v>390</v>
      </c>
      <c r="T27" s="1663" t="s">
        <v>390</v>
      </c>
      <c r="U27" s="1194" t="s">
        <v>390</v>
      </c>
      <c r="V27" s="1196" t="s">
        <v>390</v>
      </c>
      <c r="W27" s="1609"/>
      <c r="X27" s="1660">
        <v>403.34809999999999</v>
      </c>
      <c r="Y27" s="1639"/>
      <c r="Z27" s="1197">
        <v>5.3619999999999663</v>
      </c>
      <c r="AA27" s="1196">
        <v>1.3472832342636964E-2</v>
      </c>
      <c r="AB27" s="1654"/>
      <c r="AC27" s="1654"/>
      <c r="AD27" s="1654"/>
      <c r="AE27" s="1654"/>
    </row>
    <row r="28" spans="1:31" s="1179" customFormat="1">
      <c r="A28" s="1655" t="s">
        <v>349</v>
      </c>
      <c r="B28" s="1609"/>
      <c r="C28" s="1656">
        <v>396.12670000000003</v>
      </c>
      <c r="D28" s="1657">
        <v>322.51979999999998</v>
      </c>
      <c r="E28" s="1657">
        <v>296.71570000000003</v>
      </c>
      <c r="F28" s="1658">
        <v>385.7919</v>
      </c>
      <c r="G28" s="1198">
        <v>-59.6678</v>
      </c>
      <c r="H28" s="1195">
        <v>-0.13394657249578357</v>
      </c>
      <c r="I28" s="1651"/>
      <c r="J28" s="1656" t="s">
        <v>390</v>
      </c>
      <c r="K28" s="1657" t="s">
        <v>390</v>
      </c>
      <c r="L28" s="1657" t="s">
        <v>390</v>
      </c>
      <c r="M28" s="1658" t="s">
        <v>390</v>
      </c>
      <c r="N28" s="1194" t="s">
        <v>390</v>
      </c>
      <c r="O28" s="1196" t="s">
        <v>390</v>
      </c>
      <c r="P28" s="1609"/>
      <c r="Q28" s="1656">
        <v>434.16230000000002</v>
      </c>
      <c r="R28" s="1657">
        <v>426.61200000000002</v>
      </c>
      <c r="S28" s="1657">
        <v>367.35969999999998</v>
      </c>
      <c r="T28" s="1658">
        <v>418.28539999999998</v>
      </c>
      <c r="U28" s="1194">
        <v>-88.507900000000006</v>
      </c>
      <c r="V28" s="1196">
        <v>-0.1746429954776435</v>
      </c>
      <c r="W28" s="1609"/>
      <c r="X28" s="1660">
        <v>387.49700000000001</v>
      </c>
      <c r="Y28" s="1639"/>
      <c r="Z28" s="1197">
        <v>-61.181099999999958</v>
      </c>
      <c r="AA28" s="1196">
        <v>-0.13635856084796638</v>
      </c>
      <c r="AB28" s="1654"/>
      <c r="AC28" s="1654"/>
      <c r="AD28" s="1654"/>
      <c r="AE28" s="1654"/>
    </row>
    <row r="29" spans="1:31" s="1179" customFormat="1">
      <c r="A29" s="1655" t="s">
        <v>350</v>
      </c>
      <c r="B29" s="1609"/>
      <c r="C29" s="1656" t="s">
        <v>390</v>
      </c>
      <c r="D29" s="1657" t="s">
        <v>390</v>
      </c>
      <c r="E29" s="1657" t="s">
        <v>390</v>
      </c>
      <c r="F29" s="1658" t="s">
        <v>390</v>
      </c>
      <c r="G29" s="1194">
        <v>0</v>
      </c>
      <c r="H29" s="1195">
        <v>0</v>
      </c>
      <c r="I29" s="1651"/>
      <c r="J29" s="1656" t="s">
        <v>390</v>
      </c>
      <c r="K29" s="1657" t="s">
        <v>390</v>
      </c>
      <c r="L29" s="1657" t="s">
        <v>390</v>
      </c>
      <c r="M29" s="1658" t="s">
        <v>390</v>
      </c>
      <c r="N29" s="1194" t="s">
        <v>390</v>
      </c>
      <c r="O29" s="1196" t="s">
        <v>390</v>
      </c>
      <c r="P29" s="1609"/>
      <c r="Q29" s="1656" t="s">
        <v>390</v>
      </c>
      <c r="R29" s="1657" t="s">
        <v>390</v>
      </c>
      <c r="S29" s="1657" t="s">
        <v>390</v>
      </c>
      <c r="T29" s="1658" t="s">
        <v>390</v>
      </c>
      <c r="U29" s="1194" t="s">
        <v>390</v>
      </c>
      <c r="V29" s="1196" t="s">
        <v>390</v>
      </c>
      <c r="W29" s="1609"/>
      <c r="X29" s="1660" t="s">
        <v>390</v>
      </c>
      <c r="Y29" s="1653"/>
      <c r="Z29" s="1197" t="s">
        <v>390</v>
      </c>
      <c r="AA29" s="1196" t="s">
        <v>390</v>
      </c>
      <c r="AB29" s="1654"/>
      <c r="AC29" s="1654"/>
      <c r="AD29" s="1654"/>
      <c r="AE29" s="1654"/>
    </row>
    <row r="30" spans="1:31" s="1179" customFormat="1">
      <c r="A30" s="1655" t="s">
        <v>351</v>
      </c>
      <c r="B30" s="1609"/>
      <c r="C30" s="1656" t="s">
        <v>390</v>
      </c>
      <c r="D30" s="1657">
        <v>252.22659999999999</v>
      </c>
      <c r="E30" s="1657" t="s">
        <v>390</v>
      </c>
      <c r="F30" s="1658">
        <v>252.22659999999999</v>
      </c>
      <c r="G30" s="1194">
        <v>-9.3997000000000241</v>
      </c>
      <c r="H30" s="1195">
        <v>-3.5927962899754418E-2</v>
      </c>
      <c r="I30" s="1651"/>
      <c r="J30" s="1656" t="s">
        <v>390</v>
      </c>
      <c r="K30" s="1657" t="s">
        <v>390</v>
      </c>
      <c r="L30" s="1657" t="s">
        <v>390</v>
      </c>
      <c r="M30" s="1658" t="s">
        <v>390</v>
      </c>
      <c r="N30" s="1194" t="s">
        <v>390</v>
      </c>
      <c r="O30" s="1196" t="s">
        <v>390</v>
      </c>
      <c r="P30" s="1609"/>
      <c r="Q30" s="1656" t="s">
        <v>390</v>
      </c>
      <c r="R30" s="1657" t="s">
        <v>390</v>
      </c>
      <c r="S30" s="1657" t="s">
        <v>390</v>
      </c>
      <c r="T30" s="1658" t="s">
        <v>390</v>
      </c>
      <c r="U30" s="1194" t="s">
        <v>390</v>
      </c>
      <c r="V30" s="1196" t="s">
        <v>390</v>
      </c>
      <c r="W30" s="1609"/>
      <c r="X30" s="1660">
        <v>252.22659999999999</v>
      </c>
      <c r="Y30" s="1653"/>
      <c r="Z30" s="1197">
        <v>-4.2953000000000259</v>
      </c>
      <c r="AA30" s="1196">
        <v>-1.6744379329796111E-2</v>
      </c>
      <c r="AB30" s="1654"/>
      <c r="AC30" s="1654"/>
      <c r="AD30" s="1654"/>
      <c r="AE30" s="1654"/>
    </row>
    <row r="31" spans="1:31" s="1179" customFormat="1">
      <c r="A31" s="1655" t="s">
        <v>352</v>
      </c>
      <c r="B31" s="1609"/>
      <c r="C31" s="1656" t="s">
        <v>390</v>
      </c>
      <c r="D31" s="1657">
        <v>353.483</v>
      </c>
      <c r="E31" s="1657">
        <v>364.63189999999997</v>
      </c>
      <c r="F31" s="1658">
        <v>361.56470000000002</v>
      </c>
      <c r="G31" s="1194">
        <v>2.6013000000000375</v>
      </c>
      <c r="H31" s="1195">
        <v>7.2466998028213325E-3</v>
      </c>
      <c r="I31" s="1651"/>
      <c r="J31" s="1656" t="s">
        <v>390</v>
      </c>
      <c r="K31" s="1657" t="s">
        <v>390</v>
      </c>
      <c r="L31" s="1657" t="s">
        <v>390</v>
      </c>
      <c r="M31" s="1658" t="s">
        <v>390</v>
      </c>
      <c r="N31" s="1194" t="s">
        <v>390</v>
      </c>
      <c r="O31" s="1196" t="s">
        <v>390</v>
      </c>
      <c r="P31" s="1609"/>
      <c r="Q31" s="1656" t="s">
        <v>390</v>
      </c>
      <c r="R31" s="1657" t="s">
        <v>390</v>
      </c>
      <c r="S31" s="1657" t="s">
        <v>390</v>
      </c>
      <c r="T31" s="1658" t="s">
        <v>390</v>
      </c>
      <c r="U31" s="1194" t="s">
        <v>390</v>
      </c>
      <c r="V31" s="1196" t="s">
        <v>390</v>
      </c>
      <c r="W31" s="1609"/>
      <c r="X31" s="1660">
        <v>361.56470000000002</v>
      </c>
      <c r="Y31" s="1653"/>
      <c r="Z31" s="1197">
        <v>1.8401000000000067</v>
      </c>
      <c r="AA31" s="1196">
        <v>5.1153020949916694E-3</v>
      </c>
      <c r="AB31" s="1654"/>
      <c r="AC31" s="1654"/>
      <c r="AD31" s="1654"/>
      <c r="AE31" s="1654"/>
    </row>
    <row r="32" spans="1:31" s="1179" customFormat="1">
      <c r="A32" s="1655" t="s">
        <v>353</v>
      </c>
      <c r="B32" s="1609"/>
      <c r="C32" s="1656" t="s">
        <v>343</v>
      </c>
      <c r="D32" s="1662" t="s">
        <v>343</v>
      </c>
      <c r="E32" s="1662" t="s">
        <v>390</v>
      </c>
      <c r="F32" s="1663" t="s">
        <v>343</v>
      </c>
      <c r="G32" s="1194" t="s">
        <v>390</v>
      </c>
      <c r="H32" s="1195" t="s">
        <v>390</v>
      </c>
      <c r="I32" s="1651"/>
      <c r="J32" s="1656" t="s">
        <v>390</v>
      </c>
      <c r="K32" s="1662" t="s">
        <v>390</v>
      </c>
      <c r="L32" s="1662" t="s">
        <v>390</v>
      </c>
      <c r="M32" s="1663" t="s">
        <v>390</v>
      </c>
      <c r="N32" s="1194" t="s">
        <v>390</v>
      </c>
      <c r="O32" s="1196" t="s">
        <v>390</v>
      </c>
      <c r="P32" s="1609"/>
      <c r="Q32" s="1656" t="s">
        <v>390</v>
      </c>
      <c r="R32" s="1662" t="s">
        <v>390</v>
      </c>
      <c r="S32" s="1662" t="s">
        <v>390</v>
      </c>
      <c r="T32" s="1663" t="s">
        <v>390</v>
      </c>
      <c r="U32" s="1194" t="s">
        <v>390</v>
      </c>
      <c r="V32" s="1196" t="s">
        <v>390</v>
      </c>
      <c r="W32" s="1609"/>
      <c r="X32" s="1660" t="s">
        <v>343</v>
      </c>
      <c r="Y32" s="1653"/>
      <c r="Z32" s="1197" t="s">
        <v>390</v>
      </c>
      <c r="AA32" s="1196" t="s">
        <v>390</v>
      </c>
      <c r="AB32" s="1654"/>
      <c r="AC32" s="1654"/>
      <c r="AD32" s="1654"/>
      <c r="AE32" s="1654"/>
    </row>
    <row r="33" spans="1:31" s="1179" customFormat="1">
      <c r="A33" s="1655" t="s">
        <v>354</v>
      </c>
      <c r="B33" s="1609"/>
      <c r="C33" s="1656" t="s">
        <v>390</v>
      </c>
      <c r="D33" s="1662">
        <v>341.75290000000001</v>
      </c>
      <c r="E33" s="1662" t="s">
        <v>390</v>
      </c>
      <c r="F33" s="1663">
        <v>341.75290000000001</v>
      </c>
      <c r="G33" s="1194">
        <v>156.01090000000002</v>
      </c>
      <c r="H33" s="1195">
        <v>0.83993334840800693</v>
      </c>
      <c r="I33" s="1651"/>
      <c r="J33" s="1656" t="s">
        <v>390</v>
      </c>
      <c r="K33" s="1662" t="s">
        <v>390</v>
      </c>
      <c r="L33" s="1662" t="s">
        <v>390</v>
      </c>
      <c r="M33" s="1663" t="s">
        <v>390</v>
      </c>
      <c r="N33" s="1194" t="s">
        <v>390</v>
      </c>
      <c r="O33" s="1196" t="s">
        <v>390</v>
      </c>
      <c r="P33" s="1609"/>
      <c r="Q33" s="1656" t="s">
        <v>390</v>
      </c>
      <c r="R33" s="1662" t="s">
        <v>390</v>
      </c>
      <c r="S33" s="1662" t="s">
        <v>390</v>
      </c>
      <c r="T33" s="1663" t="s">
        <v>390</v>
      </c>
      <c r="U33" s="1194" t="s">
        <v>390</v>
      </c>
      <c r="V33" s="1196" t="s">
        <v>390</v>
      </c>
      <c r="W33" s="1609"/>
      <c r="X33" s="1660">
        <v>341.75290000000001</v>
      </c>
      <c r="Y33" s="1653"/>
      <c r="Z33" s="1197">
        <v>156.01090000000002</v>
      </c>
      <c r="AA33" s="1196">
        <v>0.83993334840800693</v>
      </c>
      <c r="AB33" s="1654"/>
      <c r="AC33" s="1654"/>
      <c r="AD33" s="1654"/>
      <c r="AE33" s="1654"/>
    </row>
    <row r="34" spans="1:31" s="1179" customFormat="1">
      <c r="A34" s="1655" t="s">
        <v>355</v>
      </c>
      <c r="B34" s="1609"/>
      <c r="C34" s="1656" t="s">
        <v>390</v>
      </c>
      <c r="D34" s="1662" t="s">
        <v>390</v>
      </c>
      <c r="E34" s="1662" t="s">
        <v>390</v>
      </c>
      <c r="F34" s="1663" t="s">
        <v>390</v>
      </c>
      <c r="G34" s="1194"/>
      <c r="H34" s="1195">
        <v>-1</v>
      </c>
      <c r="I34" s="1651"/>
      <c r="J34" s="1656" t="s">
        <v>390</v>
      </c>
      <c r="K34" s="1662" t="s">
        <v>390</v>
      </c>
      <c r="L34" s="1662" t="s">
        <v>390</v>
      </c>
      <c r="M34" s="1663" t="s">
        <v>390</v>
      </c>
      <c r="N34" s="1194" t="s">
        <v>390</v>
      </c>
      <c r="O34" s="1196" t="s">
        <v>390</v>
      </c>
      <c r="P34" s="1609"/>
      <c r="Q34" s="1656" t="s">
        <v>390</v>
      </c>
      <c r="R34" s="1662" t="s">
        <v>390</v>
      </c>
      <c r="S34" s="1662" t="s">
        <v>390</v>
      </c>
      <c r="T34" s="1663" t="s">
        <v>390</v>
      </c>
      <c r="U34" s="1194" t="s">
        <v>390</v>
      </c>
      <c r="V34" s="1196" t="s">
        <v>390</v>
      </c>
      <c r="W34" s="1609"/>
      <c r="X34" s="1660" t="s">
        <v>390</v>
      </c>
      <c r="Y34" s="1653"/>
      <c r="Z34" s="1197" t="s">
        <v>390</v>
      </c>
      <c r="AA34" s="1196" t="s">
        <v>390</v>
      </c>
      <c r="AB34" s="1654"/>
      <c r="AC34" s="1654"/>
      <c r="AD34" s="1654"/>
      <c r="AE34" s="1654"/>
    </row>
    <row r="35" spans="1:31" s="1179" customFormat="1">
      <c r="A35" s="1655" t="s">
        <v>356</v>
      </c>
      <c r="B35" s="1609"/>
      <c r="C35" s="1656" t="s">
        <v>390</v>
      </c>
      <c r="D35" s="1657">
        <v>412.60730000000001</v>
      </c>
      <c r="E35" s="1657">
        <v>423.99810000000002</v>
      </c>
      <c r="F35" s="1658">
        <v>417.83850000000001</v>
      </c>
      <c r="G35" s="1194">
        <v>28.600799999999992</v>
      </c>
      <c r="H35" s="1195">
        <v>7.3479007814505115E-2</v>
      </c>
      <c r="I35" s="1651"/>
      <c r="J35" s="1656" t="s">
        <v>390</v>
      </c>
      <c r="K35" s="1657" t="s">
        <v>390</v>
      </c>
      <c r="L35" s="1657" t="s">
        <v>390</v>
      </c>
      <c r="M35" s="1658" t="s">
        <v>390</v>
      </c>
      <c r="N35" s="1194" t="s">
        <v>390</v>
      </c>
      <c r="O35" s="1196" t="s">
        <v>390</v>
      </c>
      <c r="P35" s="1609"/>
      <c r="Q35" s="1656" t="s">
        <v>390</v>
      </c>
      <c r="R35" s="1657">
        <v>409.46440000000001</v>
      </c>
      <c r="S35" s="1657">
        <v>398.47460000000001</v>
      </c>
      <c r="T35" s="1658">
        <v>399.99990000000003</v>
      </c>
      <c r="U35" s="1194">
        <v>-0.81389999999998963</v>
      </c>
      <c r="V35" s="1196">
        <v>-2.0306187062421044E-3</v>
      </c>
      <c r="W35" s="1609"/>
      <c r="X35" s="1660">
        <v>403.80880000000002</v>
      </c>
      <c r="Y35" s="1639"/>
      <c r="Z35" s="1197">
        <v>5.466700000000003</v>
      </c>
      <c r="AA35" s="1196">
        <v>1.3723631019668669E-2</v>
      </c>
      <c r="AB35" s="1654"/>
      <c r="AC35" s="1654"/>
      <c r="AD35" s="1654"/>
      <c r="AE35" s="1654"/>
    </row>
    <row r="36" spans="1:31" s="1179" customFormat="1">
      <c r="A36" s="1655" t="s">
        <v>357</v>
      </c>
      <c r="B36" s="1609"/>
      <c r="C36" s="1656">
        <v>431.57249999999999</v>
      </c>
      <c r="D36" s="1657">
        <v>436.03449999999998</v>
      </c>
      <c r="E36" s="1657" t="s">
        <v>390</v>
      </c>
      <c r="F36" s="1658">
        <v>433.09589999999997</v>
      </c>
      <c r="G36" s="1194">
        <v>-3.3736000000000104</v>
      </c>
      <c r="H36" s="1195">
        <v>-7.7292915083413405E-3</v>
      </c>
      <c r="I36" s="1651"/>
      <c r="J36" s="1656" t="s">
        <v>390</v>
      </c>
      <c r="K36" s="1657" t="s">
        <v>390</v>
      </c>
      <c r="L36" s="1657" t="s">
        <v>390</v>
      </c>
      <c r="M36" s="1658" t="s">
        <v>390</v>
      </c>
      <c r="N36" s="1194" t="s">
        <v>390</v>
      </c>
      <c r="O36" s="1196" t="s">
        <v>390</v>
      </c>
      <c r="P36" s="1609"/>
      <c r="Q36" s="1656">
        <v>493.4436</v>
      </c>
      <c r="R36" s="1657">
        <v>466.5616</v>
      </c>
      <c r="S36" s="1657" t="s">
        <v>390</v>
      </c>
      <c r="T36" s="1658">
        <v>482.4504</v>
      </c>
      <c r="U36" s="1194">
        <v>-4.2180999999999926</v>
      </c>
      <c r="V36" s="1196">
        <v>-8.6672961163501983E-3</v>
      </c>
      <c r="W36" s="1609"/>
      <c r="X36" s="1660">
        <v>434.3449</v>
      </c>
      <c r="Y36" s="1639"/>
      <c r="Z36" s="1197">
        <v>-3.3949999999999818</v>
      </c>
      <c r="AA36" s="1196">
        <v>-7.7557471914256881E-3</v>
      </c>
      <c r="AB36" s="1654"/>
      <c r="AC36" s="1654"/>
      <c r="AD36" s="1654"/>
      <c r="AE36" s="1654"/>
    </row>
    <row r="37" spans="1:31" s="1179" customFormat="1">
      <c r="A37" s="1655" t="s">
        <v>358</v>
      </c>
      <c r="B37" s="1609"/>
      <c r="C37" s="1656" t="s">
        <v>390</v>
      </c>
      <c r="D37" s="1657">
        <v>438.8913</v>
      </c>
      <c r="E37" s="1657">
        <v>455.06729999999999</v>
      </c>
      <c r="F37" s="1658">
        <v>449.4366</v>
      </c>
      <c r="G37" s="1194">
        <v>-3.8437000000000126</v>
      </c>
      <c r="H37" s="1195">
        <v>-8.4797420051125894E-3</v>
      </c>
      <c r="I37" s="1651"/>
      <c r="J37" s="1656" t="s">
        <v>390</v>
      </c>
      <c r="K37" s="1657" t="s">
        <v>390</v>
      </c>
      <c r="L37" s="1657" t="s">
        <v>390</v>
      </c>
      <c r="M37" s="1658" t="s">
        <v>390</v>
      </c>
      <c r="N37" s="1194" t="s">
        <v>390</v>
      </c>
      <c r="O37" s="1196" t="s">
        <v>390</v>
      </c>
      <c r="P37" s="1609"/>
      <c r="Q37" s="1656" t="s">
        <v>390</v>
      </c>
      <c r="R37" s="1657">
        <v>471.25889999999998</v>
      </c>
      <c r="S37" s="1657">
        <v>393.6755</v>
      </c>
      <c r="T37" s="1658">
        <v>403.72359999999998</v>
      </c>
      <c r="U37" s="1194">
        <v>1.301400000000001</v>
      </c>
      <c r="V37" s="1196">
        <v>3.2339170155126773E-3</v>
      </c>
      <c r="W37" s="1609"/>
      <c r="X37" s="1660">
        <v>449.12900000000002</v>
      </c>
      <c r="Y37" s="1639"/>
      <c r="Z37" s="1197">
        <v>-3.8091000000000008</v>
      </c>
      <c r="AA37" s="1196">
        <v>-8.4097584195279573E-3</v>
      </c>
      <c r="AB37" s="1654"/>
      <c r="AC37" s="1654"/>
      <c r="AD37" s="1654"/>
      <c r="AE37" s="1654"/>
    </row>
    <row r="38" spans="1:31" s="1179" customFormat="1">
      <c r="A38" s="1655" t="s">
        <v>359</v>
      </c>
      <c r="B38" s="1609"/>
      <c r="C38" s="1656">
        <v>417.18470000000002</v>
      </c>
      <c r="D38" s="1657">
        <v>415.63929999999999</v>
      </c>
      <c r="E38" s="1657" t="s">
        <v>390</v>
      </c>
      <c r="F38" s="1658">
        <v>416.47640000000001</v>
      </c>
      <c r="G38" s="1194">
        <v>-4.1465000000000032</v>
      </c>
      <c r="H38" s="1195">
        <v>-9.8579986966947919E-3</v>
      </c>
      <c r="I38" s="1651"/>
      <c r="J38" s="1656" t="s">
        <v>390</v>
      </c>
      <c r="K38" s="1657" t="s">
        <v>390</v>
      </c>
      <c r="L38" s="1657" t="s">
        <v>390</v>
      </c>
      <c r="M38" s="1658" t="s">
        <v>390</v>
      </c>
      <c r="N38" s="1194" t="s">
        <v>390</v>
      </c>
      <c r="O38" s="1196" t="s">
        <v>390</v>
      </c>
      <c r="P38" s="1609"/>
      <c r="Q38" s="1656">
        <v>432.7328</v>
      </c>
      <c r="R38" s="1657">
        <v>387.88470000000001</v>
      </c>
      <c r="S38" s="1657" t="s">
        <v>390</v>
      </c>
      <c r="T38" s="1658">
        <v>394.27499999999998</v>
      </c>
      <c r="U38" s="1194">
        <v>16.74369999999999</v>
      </c>
      <c r="V38" s="1196">
        <v>4.435049491260723E-2</v>
      </c>
      <c r="W38" s="1609"/>
      <c r="X38" s="1660">
        <v>406.35719999999998</v>
      </c>
      <c r="Y38" s="1639"/>
      <c r="Z38" s="1197">
        <v>5.375</v>
      </c>
      <c r="AA38" s="1196">
        <v>1.3404585041430828E-2</v>
      </c>
      <c r="AB38" s="1608"/>
      <c r="AC38" s="1608"/>
      <c r="AD38" s="1608"/>
      <c r="AE38" s="1608"/>
    </row>
    <row r="39" spans="1:31" s="1179" customFormat="1">
      <c r="A39" s="1655" t="s">
        <v>360</v>
      </c>
      <c r="B39" s="1609"/>
      <c r="C39" s="1656" t="s">
        <v>390</v>
      </c>
      <c r="D39" s="1657">
        <v>319.44310000000002</v>
      </c>
      <c r="E39" s="1657">
        <v>324.29770000000002</v>
      </c>
      <c r="F39" s="1658">
        <v>323.1472</v>
      </c>
      <c r="G39" s="1194">
        <v>-13.575199999999995</v>
      </c>
      <c r="H39" s="1195">
        <v>-4.0315702192666669E-2</v>
      </c>
      <c r="I39" s="1651"/>
      <c r="J39" s="1656" t="s">
        <v>390</v>
      </c>
      <c r="K39" s="1657" t="s">
        <v>390</v>
      </c>
      <c r="L39" s="1657" t="s">
        <v>390</v>
      </c>
      <c r="M39" s="1658" t="s">
        <v>390</v>
      </c>
      <c r="N39" s="1194" t="s">
        <v>390</v>
      </c>
      <c r="O39" s="1196" t="s">
        <v>390</v>
      </c>
      <c r="P39" s="1609"/>
      <c r="Q39" s="1656" t="s">
        <v>390</v>
      </c>
      <c r="R39" s="1657" t="s">
        <v>390</v>
      </c>
      <c r="S39" s="1657">
        <v>318.26639999999998</v>
      </c>
      <c r="T39" s="1658">
        <v>318.26639999999998</v>
      </c>
      <c r="U39" s="1194">
        <v>5.5577999999999861</v>
      </c>
      <c r="V39" s="1196">
        <v>1.7773096102889463E-2</v>
      </c>
      <c r="W39" s="1609"/>
      <c r="X39" s="1660">
        <v>319.78539999999998</v>
      </c>
      <c r="Y39" s="1639"/>
      <c r="Z39" s="1197">
        <v>-0.39680000000004156</v>
      </c>
      <c r="AA39" s="1196">
        <v>-1.2392943767643994E-3</v>
      </c>
      <c r="AB39" s="1654"/>
      <c r="AC39" s="1654"/>
      <c r="AD39" s="1654"/>
      <c r="AE39" s="1654"/>
    </row>
    <row r="40" spans="1:31" s="1179" customFormat="1">
      <c r="A40" s="1655" t="s">
        <v>361</v>
      </c>
      <c r="B40" s="1609"/>
      <c r="C40" s="1656">
        <v>388.63189999999997</v>
      </c>
      <c r="D40" s="1657">
        <v>391.50439999999998</v>
      </c>
      <c r="E40" s="1657">
        <v>372.14440000000002</v>
      </c>
      <c r="F40" s="1658">
        <v>388.18200000000002</v>
      </c>
      <c r="G40" s="1194">
        <v>3.8611000000000217</v>
      </c>
      <c r="H40" s="1195">
        <v>1.004655224319051E-2</v>
      </c>
      <c r="I40" s="1651"/>
      <c r="J40" s="1656" t="s">
        <v>390</v>
      </c>
      <c r="K40" s="1657" t="s">
        <v>390</v>
      </c>
      <c r="L40" s="1657" t="s">
        <v>390</v>
      </c>
      <c r="M40" s="1658" t="s">
        <v>390</v>
      </c>
      <c r="N40" s="1194" t="s">
        <v>390</v>
      </c>
      <c r="O40" s="1196" t="s">
        <v>390</v>
      </c>
      <c r="P40" s="1609"/>
      <c r="Q40" s="1656">
        <v>289.7353</v>
      </c>
      <c r="R40" s="1657" t="s">
        <v>390</v>
      </c>
      <c r="S40" s="1657">
        <v>404.33049999999997</v>
      </c>
      <c r="T40" s="1658">
        <v>368.0059</v>
      </c>
      <c r="U40" s="1194">
        <v>-12.239199999999983</v>
      </c>
      <c r="V40" s="1196">
        <v>-3.2187660011923858E-2</v>
      </c>
      <c r="W40" s="1609"/>
      <c r="X40" s="1660">
        <v>386.80450000000002</v>
      </c>
      <c r="Y40" s="1639"/>
      <c r="Z40" s="1197">
        <v>2.7619000000000256</v>
      </c>
      <c r="AA40" s="1196">
        <v>7.1916500929845029E-3</v>
      </c>
      <c r="AB40" s="1654"/>
      <c r="AC40" s="1654"/>
      <c r="AD40" s="1654"/>
      <c r="AE40" s="1654"/>
    </row>
    <row r="41" spans="1:31" s="1179" customFormat="1">
      <c r="A41" s="1655" t="s">
        <v>362</v>
      </c>
      <c r="B41" s="1609"/>
      <c r="C41" s="1656" t="s">
        <v>390</v>
      </c>
      <c r="D41" s="1657">
        <v>335.70310000000001</v>
      </c>
      <c r="E41" s="1657">
        <v>301.7439</v>
      </c>
      <c r="F41" s="1658">
        <v>317.90629999999999</v>
      </c>
      <c r="G41" s="1194">
        <v>4.473700000000008</v>
      </c>
      <c r="H41" s="1195">
        <v>1.4273244072250391E-2</v>
      </c>
      <c r="I41" s="1651"/>
      <c r="J41" s="1656" t="s">
        <v>390</v>
      </c>
      <c r="K41" s="1657" t="s">
        <v>390</v>
      </c>
      <c r="L41" s="1657" t="s">
        <v>390</v>
      </c>
      <c r="M41" s="1658" t="s">
        <v>390</v>
      </c>
      <c r="N41" s="1194" t="s">
        <v>390</v>
      </c>
      <c r="O41" s="1196" t="s">
        <v>390</v>
      </c>
      <c r="P41" s="1609"/>
      <c r="Q41" s="1656" t="s">
        <v>390</v>
      </c>
      <c r="R41" s="1657" t="s">
        <v>390</v>
      </c>
      <c r="S41" s="1657" t="s">
        <v>390</v>
      </c>
      <c r="T41" s="1658" t="s">
        <v>390</v>
      </c>
      <c r="U41" s="1194" t="s">
        <v>390</v>
      </c>
      <c r="V41" s="1196" t="s">
        <v>390</v>
      </c>
      <c r="W41" s="1609"/>
      <c r="X41" s="1660">
        <v>317.90629999999999</v>
      </c>
      <c r="Y41" s="1639"/>
      <c r="Z41" s="1197">
        <v>4.473700000000008</v>
      </c>
      <c r="AA41" s="1196">
        <v>1.4273244072250391E-2</v>
      </c>
      <c r="AB41" s="1654"/>
      <c r="AC41" s="1654"/>
      <c r="AD41" s="1654"/>
      <c r="AE41" s="1654"/>
    </row>
    <row r="42" spans="1:31" s="1179" customFormat="1">
      <c r="A42" s="1655" t="s">
        <v>363</v>
      </c>
      <c r="B42" s="1609"/>
      <c r="C42" s="1656" t="s">
        <v>390</v>
      </c>
      <c r="D42" s="1657">
        <v>389.12470000000002</v>
      </c>
      <c r="E42" s="1657">
        <v>378.06380000000001</v>
      </c>
      <c r="F42" s="1658">
        <v>379.9873</v>
      </c>
      <c r="G42" s="1194">
        <v>2.6609000000000265</v>
      </c>
      <c r="H42" s="1195">
        <v>7.051984700779057E-3</v>
      </c>
      <c r="I42" s="1651"/>
      <c r="J42" s="1656" t="s">
        <v>390</v>
      </c>
      <c r="K42" s="1657" t="s">
        <v>390</v>
      </c>
      <c r="L42" s="1657" t="s">
        <v>390</v>
      </c>
      <c r="M42" s="1658" t="s">
        <v>390</v>
      </c>
      <c r="N42" s="1194" t="s">
        <v>390</v>
      </c>
      <c r="O42" s="1196" t="s">
        <v>390</v>
      </c>
      <c r="P42" s="1609"/>
      <c r="Q42" s="1656" t="s">
        <v>390</v>
      </c>
      <c r="R42" s="1657" t="s">
        <v>390</v>
      </c>
      <c r="S42" s="1657" t="s">
        <v>390</v>
      </c>
      <c r="T42" s="1658" t="s">
        <v>390</v>
      </c>
      <c r="U42" s="1194" t="s">
        <v>390</v>
      </c>
      <c r="V42" s="1196" t="s">
        <v>390</v>
      </c>
      <c r="W42" s="1609"/>
      <c r="X42" s="1660">
        <v>379.9873</v>
      </c>
      <c r="Y42" s="1639"/>
      <c r="Z42" s="1197">
        <v>2.6609000000000265</v>
      </c>
      <c r="AA42" s="1196">
        <v>7.051984700779057E-3</v>
      </c>
      <c r="AB42" s="1654"/>
      <c r="AC42" s="1654"/>
      <c r="AD42" s="1654"/>
      <c r="AE42" s="1654"/>
    </row>
    <row r="43" spans="1:31" s="1179" customFormat="1" ht="13.5" thickBot="1">
      <c r="A43" s="1665" t="s">
        <v>364</v>
      </c>
      <c r="B43" s="1609"/>
      <c r="C43" s="1666" t="s">
        <v>390</v>
      </c>
      <c r="D43" s="1667">
        <v>466.71499999999997</v>
      </c>
      <c r="E43" s="1667">
        <v>483.54809999999998</v>
      </c>
      <c r="F43" s="1668">
        <v>476.60750000000002</v>
      </c>
      <c r="G43" s="1199">
        <v>6.9569000000000187</v>
      </c>
      <c r="H43" s="1200">
        <v>1.4812926886498268E-2</v>
      </c>
      <c r="I43" s="1651"/>
      <c r="J43" s="1666" t="s">
        <v>390</v>
      </c>
      <c r="K43" s="1667" t="s">
        <v>390</v>
      </c>
      <c r="L43" s="1667" t="s">
        <v>390</v>
      </c>
      <c r="M43" s="1668" t="s">
        <v>390</v>
      </c>
      <c r="N43" s="1199" t="s">
        <v>390</v>
      </c>
      <c r="O43" s="1201" t="s">
        <v>390</v>
      </c>
      <c r="P43" s="1609"/>
      <c r="Q43" s="1666" t="s">
        <v>390</v>
      </c>
      <c r="R43" s="1667">
        <v>507.69200000000001</v>
      </c>
      <c r="S43" s="1667" t="s">
        <v>390</v>
      </c>
      <c r="T43" s="1668">
        <v>507.69200000000001</v>
      </c>
      <c r="U43" s="1199">
        <v>48.271799999999985</v>
      </c>
      <c r="V43" s="1201">
        <v>0.10507113096028431</v>
      </c>
      <c r="W43" s="1609"/>
      <c r="X43" s="1669">
        <v>478.78820000000002</v>
      </c>
      <c r="Y43" s="1639"/>
      <c r="Z43" s="1202">
        <v>9.8552999999999997</v>
      </c>
      <c r="AA43" s="1201">
        <v>2.1016439665461739E-2</v>
      </c>
      <c r="AB43" s="1608"/>
      <c r="AC43" s="1608"/>
      <c r="AD43" s="1608"/>
      <c r="AE43" s="1608"/>
    </row>
    <row r="44" spans="1:31">
      <c r="A44" s="1670" t="s">
        <v>419</v>
      </c>
    </row>
    <row r="55" spans="3:5" ht="15">
      <c r="D55" s="1608"/>
      <c r="E55" s="1182"/>
    </row>
    <row r="59" spans="3:5" ht="20.85" customHeight="1">
      <c r="C59" s="1158"/>
      <c r="D59" s="1203" t="s">
        <v>462</v>
      </c>
    </row>
    <row r="60" spans="3:5">
      <c r="C60" s="1165"/>
      <c r="D60" s="116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S24" sqref="S24:S25"/>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452</v>
      </c>
      <c r="D1" s="1155"/>
      <c r="E1" s="1155"/>
      <c r="F1" s="1156"/>
      <c r="G1" s="1156"/>
      <c r="H1" s="1155"/>
      <c r="I1" s="1155"/>
      <c r="J1" s="1155"/>
      <c r="K1" s="1155"/>
      <c r="L1" s="1155"/>
      <c r="M1" s="1155"/>
      <c r="N1" s="1155"/>
      <c r="O1" s="1155"/>
      <c r="P1" s="1155"/>
      <c r="Q1" s="1155"/>
      <c r="R1" s="1155"/>
      <c r="S1" s="1157" t="s">
        <v>453</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510</v>
      </c>
      <c r="U2" s="1146"/>
    </row>
    <row r="3" spans="1:31" s="1105" customFormat="1">
      <c r="C3" s="1147"/>
      <c r="Q3" s="1148" t="s">
        <v>512</v>
      </c>
      <c r="R3" s="1149" t="s">
        <v>454</v>
      </c>
      <c r="S3" s="1150">
        <v>44564</v>
      </c>
    </row>
    <row r="4" spans="1:31" s="1105" customFormat="1">
      <c r="C4" s="1147"/>
      <c r="D4" s="1151"/>
      <c r="E4" s="1151"/>
      <c r="F4" s="1151"/>
      <c r="R4" s="1149" t="s">
        <v>455</v>
      </c>
      <c r="S4" s="1150">
        <v>44570</v>
      </c>
    </row>
    <row r="5" spans="1:31" ht="6.6" customHeight="1">
      <c r="C5" s="1152"/>
    </row>
    <row r="6" spans="1:31" ht="28.35" customHeight="1">
      <c r="C6" s="1467" t="s">
        <v>456</v>
      </c>
      <c r="D6" s="1467"/>
      <c r="E6" s="1467"/>
      <c r="F6" s="1467"/>
      <c r="G6" s="1467"/>
      <c r="H6" s="1467"/>
      <c r="I6" s="1467"/>
      <c r="J6" s="1467"/>
      <c r="K6" s="1467"/>
      <c r="L6" s="1467"/>
      <c r="M6" s="1467"/>
      <c r="N6" s="1467"/>
      <c r="O6" s="1467"/>
      <c r="P6" s="1467"/>
      <c r="Q6" s="1467"/>
      <c r="R6" s="1467"/>
      <c r="S6" s="1467"/>
    </row>
    <row r="7" spans="1:31" ht="5.85" customHeight="1">
      <c r="C7" s="1252"/>
      <c r="D7" s="1252"/>
      <c r="E7" s="1252"/>
      <c r="F7" s="1252"/>
      <c r="G7" s="1252"/>
      <c r="H7" s="1252"/>
      <c r="I7" s="1252"/>
      <c r="J7" s="1252"/>
      <c r="K7" s="1252"/>
      <c r="L7" s="1252"/>
      <c r="M7" s="1252"/>
      <c r="N7" s="1252"/>
      <c r="O7" s="1252"/>
      <c r="P7" s="1252"/>
      <c r="Q7" s="1253"/>
      <c r="R7" s="1252"/>
      <c r="S7" s="1252"/>
    </row>
    <row r="8" spans="1:31" ht="13.5" thickBot="1">
      <c r="A8" s="1106"/>
      <c r="B8" s="1106"/>
      <c r="C8" s="1252"/>
      <c r="D8" s="1252"/>
      <c r="E8" s="1252"/>
      <c r="F8" s="1252"/>
      <c r="G8" s="1252"/>
      <c r="H8" s="1252"/>
      <c r="I8" s="1252"/>
      <c r="J8" s="1252"/>
      <c r="K8" s="1252"/>
      <c r="L8" s="1252"/>
      <c r="M8" s="1252"/>
      <c r="N8" s="1252"/>
      <c r="O8" s="1252"/>
      <c r="P8" s="1252"/>
      <c r="Q8" s="1252"/>
      <c r="R8" s="1252"/>
      <c r="S8" s="1252"/>
    </row>
    <row r="9" spans="1:31" ht="18.75" thickBot="1">
      <c r="A9" s="1106"/>
      <c r="B9" s="1106"/>
      <c r="C9" s="1254" t="s">
        <v>394</v>
      </c>
      <c r="D9" s="1255"/>
      <c r="E9" s="1255"/>
      <c r="F9" s="1255"/>
      <c r="G9" s="1255"/>
      <c r="H9" s="1255"/>
      <c r="I9" s="1255"/>
      <c r="J9" s="1255"/>
      <c r="K9" s="1255"/>
      <c r="L9" s="1255"/>
      <c r="M9" s="1255"/>
      <c r="N9" s="1255"/>
      <c r="O9" s="1255"/>
      <c r="P9" s="1255"/>
      <c r="Q9" s="1255"/>
      <c r="R9" s="1256"/>
      <c r="S9" s="1252"/>
    </row>
    <row r="10" spans="1:31" ht="13.5" thickBot="1">
      <c r="A10" s="1104" t="s">
        <v>396</v>
      </c>
      <c r="B10" s="1104" t="s">
        <v>397</v>
      </c>
      <c r="C10" s="1257"/>
      <c r="D10" s="1258" t="s">
        <v>337</v>
      </c>
      <c r="E10" s="1259" t="s">
        <v>340</v>
      </c>
      <c r="F10" s="1259" t="s">
        <v>341</v>
      </c>
      <c r="G10" s="1259" t="s">
        <v>344</v>
      </c>
      <c r="H10" s="1259" t="s">
        <v>346</v>
      </c>
      <c r="I10" s="1259" t="s">
        <v>347</v>
      </c>
      <c r="J10" s="1259" t="s">
        <v>349</v>
      </c>
      <c r="K10" s="1259" t="s">
        <v>356</v>
      </c>
      <c r="L10" s="1259" t="s">
        <v>357</v>
      </c>
      <c r="M10" s="1259" t="s">
        <v>358</v>
      </c>
      <c r="N10" s="1259" t="s">
        <v>359</v>
      </c>
      <c r="O10" s="1259" t="s">
        <v>360</v>
      </c>
      <c r="P10" s="1260" t="s">
        <v>361</v>
      </c>
      <c r="Q10" s="1260" t="s">
        <v>364</v>
      </c>
      <c r="R10" s="1261" t="s">
        <v>395</v>
      </c>
      <c r="S10" s="1252"/>
    </row>
    <row r="11" spans="1:31" ht="14.25">
      <c r="C11" s="1262" t="s">
        <v>398</v>
      </c>
      <c r="D11" s="1263"/>
      <c r="E11" s="1264"/>
      <c r="F11" s="1264"/>
      <c r="G11" s="1264"/>
      <c r="H11" s="1264"/>
      <c r="I11" s="1264"/>
      <c r="J11" s="1264"/>
      <c r="K11" s="1264"/>
      <c r="L11" s="1264"/>
      <c r="M11" s="1264"/>
      <c r="N11" s="1264"/>
      <c r="O11" s="1264"/>
      <c r="P11" s="1264"/>
      <c r="Q11" s="1264"/>
      <c r="R11" s="1265"/>
      <c r="S11" s="1252"/>
    </row>
    <row r="12" spans="1:31">
      <c r="C12" s="1266" t="s">
        <v>399</v>
      </c>
      <c r="D12" s="1267">
        <v>60.83</v>
      </c>
      <c r="E12" s="1268">
        <v>77.305599999999998</v>
      </c>
      <c r="F12" s="1268">
        <v>72</v>
      </c>
      <c r="G12" s="1268">
        <v>119.86</v>
      </c>
      <c r="H12" s="1268">
        <v>103.59</v>
      </c>
      <c r="I12" s="1268">
        <v>54</v>
      </c>
      <c r="J12" s="1268">
        <v>102.19</v>
      </c>
      <c r="K12" s="1268">
        <v>87</v>
      </c>
      <c r="L12" s="1268">
        <v>108.8</v>
      </c>
      <c r="M12" s="1268">
        <v>159.31700000000001</v>
      </c>
      <c r="N12" s="1268" t="e">
        <v>#N/A</v>
      </c>
      <c r="O12" s="1268">
        <v>38.4236</v>
      </c>
      <c r="P12" s="1269" t="e">
        <v>#N/A</v>
      </c>
      <c r="Q12" s="1269" t="e">
        <v>#N/A</v>
      </c>
      <c r="R12" s="1270">
        <v>76.509100000000004</v>
      </c>
      <c r="S12" s="1252"/>
    </row>
    <row r="13" spans="1:31">
      <c r="A13" s="1107"/>
      <c r="B13" s="1107"/>
      <c r="C13" s="1271" t="s">
        <v>400</v>
      </c>
      <c r="D13" s="1272">
        <v>64.17</v>
      </c>
      <c r="E13" s="1273">
        <v>77.323300000000003</v>
      </c>
      <c r="F13" s="1273">
        <v>76.010000000000005</v>
      </c>
      <c r="G13" s="1273">
        <v>119.86</v>
      </c>
      <c r="H13" s="1273">
        <v>100.15</v>
      </c>
      <c r="I13" s="1273">
        <v>46</v>
      </c>
      <c r="J13" s="1273">
        <v>106.5</v>
      </c>
      <c r="K13" s="1273">
        <v>87</v>
      </c>
      <c r="L13" s="1273">
        <v>115.27</v>
      </c>
      <c r="M13" s="1273">
        <v>159.31700000000001</v>
      </c>
      <c r="N13" s="1273" t="e">
        <v>#N/A</v>
      </c>
      <c r="O13" s="1273">
        <v>38.4236</v>
      </c>
      <c r="P13" s="1274" t="e">
        <v>#N/A</v>
      </c>
      <c r="Q13" s="1274" t="e">
        <v>#N/A</v>
      </c>
      <c r="R13" s="1275">
        <v>86.473799999999997</v>
      </c>
      <c r="S13" s="1252"/>
    </row>
    <row r="14" spans="1:31">
      <c r="A14" s="1107"/>
      <c r="B14" s="1107"/>
      <c r="C14" s="1276" t="s">
        <v>401</v>
      </c>
      <c r="D14" s="1277">
        <v>3.3400000000000034</v>
      </c>
      <c r="E14" s="1278">
        <v>-1.7700000000004934E-2</v>
      </c>
      <c r="F14" s="1278">
        <v>-4.0100000000000051</v>
      </c>
      <c r="G14" s="1278">
        <v>0</v>
      </c>
      <c r="H14" s="1278">
        <v>3.4399999999999977</v>
      </c>
      <c r="I14" s="1278">
        <v>8</v>
      </c>
      <c r="J14" s="1278">
        <v>-4.3100000000000023</v>
      </c>
      <c r="K14" s="1278">
        <v>0</v>
      </c>
      <c r="L14" s="1278">
        <v>-6.4699999999999989</v>
      </c>
      <c r="M14" s="1278">
        <v>0</v>
      </c>
      <c r="N14" s="1279" t="e">
        <v>#N/A</v>
      </c>
      <c r="O14" s="1278">
        <v>0</v>
      </c>
      <c r="P14" s="1280"/>
      <c r="Q14" s="1281"/>
      <c r="R14" s="1282">
        <v>-9.9646999999999935</v>
      </c>
      <c r="S14" s="1252"/>
    </row>
    <row r="15" spans="1:31">
      <c r="A15" s="1108"/>
      <c r="B15" s="1108"/>
      <c r="C15" s="1276" t="s">
        <v>402</v>
      </c>
      <c r="D15" s="1283">
        <v>79.50688218787046</v>
      </c>
      <c r="E15" s="1284">
        <v>101.04105263295477</v>
      </c>
      <c r="F15" s="1284">
        <v>94.106452696476623</v>
      </c>
      <c r="G15" s="1284">
        <v>156.66110305832902</v>
      </c>
      <c r="H15" s="1284">
        <v>135.39565881705576</v>
      </c>
      <c r="I15" s="1284">
        <v>70.579839522357474</v>
      </c>
      <c r="J15" s="1284">
        <v>133.56581112573537</v>
      </c>
      <c r="K15" s="1284">
        <v>113.71196367490926</v>
      </c>
      <c r="L15" s="1284">
        <v>142.20530629689802</v>
      </c>
      <c r="M15" s="1284">
        <v>208.23274617006345</v>
      </c>
      <c r="N15" s="1284"/>
      <c r="O15" s="1284">
        <v>50.220954108726936</v>
      </c>
      <c r="P15" s="1285"/>
      <c r="Q15" s="1285"/>
      <c r="R15" s="1286"/>
      <c r="S15" s="1252"/>
    </row>
    <row r="16" spans="1:31">
      <c r="A16" s="1104" t="s">
        <v>396</v>
      </c>
      <c r="B16" s="1104" t="s">
        <v>404</v>
      </c>
      <c r="C16" s="1287" t="s">
        <v>403</v>
      </c>
      <c r="D16" s="1288">
        <v>2.99</v>
      </c>
      <c r="E16" s="1289">
        <v>3.14</v>
      </c>
      <c r="F16" s="1289">
        <v>21.81</v>
      </c>
      <c r="G16" s="1289">
        <v>8.1</v>
      </c>
      <c r="H16" s="1289">
        <v>4.51</v>
      </c>
      <c r="I16" s="1289">
        <v>19.22</v>
      </c>
      <c r="J16" s="1289">
        <v>10.41</v>
      </c>
      <c r="K16" s="1289">
        <v>8.73</v>
      </c>
      <c r="L16" s="1289">
        <v>2.92</v>
      </c>
      <c r="M16" s="1289">
        <v>11.82</v>
      </c>
      <c r="N16" s="1289">
        <v>0</v>
      </c>
      <c r="O16" s="1289">
        <v>6.34</v>
      </c>
      <c r="P16" s="1290"/>
      <c r="Q16" s="1291"/>
      <c r="R16" s="1292">
        <v>99.990000000000009</v>
      </c>
      <c r="S16" s="1252"/>
    </row>
    <row r="17" spans="1:19" ht="14.25">
      <c r="C17" s="1262" t="s">
        <v>405</v>
      </c>
      <c r="D17" s="1293"/>
      <c r="E17" s="1294"/>
      <c r="F17" s="1294"/>
      <c r="G17" s="1294"/>
      <c r="H17" s="1294"/>
      <c r="I17" s="1294"/>
      <c r="J17" s="1294"/>
      <c r="K17" s="1294"/>
      <c r="L17" s="1294"/>
      <c r="M17" s="1294"/>
      <c r="N17" s="1294"/>
      <c r="O17" s="1294"/>
      <c r="P17" s="1294"/>
      <c r="Q17" s="1294"/>
      <c r="R17" s="1295"/>
      <c r="S17" s="1252"/>
    </row>
    <row r="18" spans="1:19">
      <c r="C18" s="1266" t="s">
        <v>399</v>
      </c>
      <c r="D18" s="1267">
        <v>361.67</v>
      </c>
      <c r="E18" s="1268">
        <v>161.33340000000001</v>
      </c>
      <c r="F18" s="1268">
        <v>180.5</v>
      </c>
      <c r="G18" s="1268">
        <v>229.22</v>
      </c>
      <c r="H18" s="1268">
        <v>215.68</v>
      </c>
      <c r="I18" s="1268">
        <v>192</v>
      </c>
      <c r="J18" s="1268">
        <v>242.71</v>
      </c>
      <c r="K18" s="1268">
        <v>195</v>
      </c>
      <c r="L18" s="1268">
        <v>282.75</v>
      </c>
      <c r="M18" s="1268" t="s">
        <v>390</v>
      </c>
      <c r="N18" s="1268" t="e">
        <v>#N/A</v>
      </c>
      <c r="O18" s="1268">
        <v>294.35289999999998</v>
      </c>
      <c r="P18" s="1269"/>
      <c r="Q18" s="1269"/>
      <c r="R18" s="1270">
        <v>212.49789999999999</v>
      </c>
      <c r="S18" s="1252"/>
    </row>
    <row r="19" spans="1:19">
      <c r="A19" s="1107"/>
      <c r="B19" s="1107"/>
      <c r="C19" s="1271" t="s">
        <v>400</v>
      </c>
      <c r="D19" s="1272">
        <v>363.89</v>
      </c>
      <c r="E19" s="1273">
        <v>161.37309999999999</v>
      </c>
      <c r="F19" s="1273">
        <v>173.4</v>
      </c>
      <c r="G19" s="1273">
        <v>229.22</v>
      </c>
      <c r="H19" s="1273">
        <v>220.59</v>
      </c>
      <c r="I19" s="1273">
        <v>101</v>
      </c>
      <c r="J19" s="1273">
        <v>248.34</v>
      </c>
      <c r="K19" s="1273">
        <v>195</v>
      </c>
      <c r="L19" s="1273">
        <v>318.45</v>
      </c>
      <c r="M19" s="1273">
        <v>233.65119999999999</v>
      </c>
      <c r="N19" s="1273" t="e">
        <v>#N/A</v>
      </c>
      <c r="O19" s="1273">
        <v>321.2353</v>
      </c>
      <c r="P19" s="1274"/>
      <c r="Q19" s="1274"/>
      <c r="R19" s="1275">
        <v>187.49930000000001</v>
      </c>
      <c r="S19" s="1252"/>
    </row>
    <row r="20" spans="1:19">
      <c r="A20" s="1107"/>
      <c r="B20" s="1107"/>
      <c r="C20" s="1276" t="s">
        <v>401</v>
      </c>
      <c r="D20" s="1277">
        <v>2.2199999999999704</v>
      </c>
      <c r="E20" s="1279">
        <v>3.9699999999982083E-2</v>
      </c>
      <c r="F20" s="1278">
        <v>7.0999999999999943</v>
      </c>
      <c r="G20" s="1278">
        <v>0</v>
      </c>
      <c r="H20" s="1278">
        <v>-4.9099999999999966</v>
      </c>
      <c r="I20" s="1278">
        <v>91</v>
      </c>
      <c r="J20" s="1278">
        <v>-5.6299999999999955</v>
      </c>
      <c r="K20" s="1278">
        <v>0</v>
      </c>
      <c r="L20" s="1278">
        <v>-35.699999999999989</v>
      </c>
      <c r="M20" s="1278" t="e">
        <v>#VALUE!</v>
      </c>
      <c r="N20" s="1279">
        <v>0</v>
      </c>
      <c r="O20" s="1278">
        <v>-26.882400000000018</v>
      </c>
      <c r="P20" s="1280"/>
      <c r="Q20" s="1281"/>
      <c r="R20" s="1282">
        <v>24.998599999999982</v>
      </c>
      <c r="S20" s="1252"/>
    </row>
    <row r="21" spans="1:19">
      <c r="A21" s="1108"/>
      <c r="B21" s="1108"/>
      <c r="C21" s="1276" t="s">
        <v>402</v>
      </c>
      <c r="D21" s="1283">
        <v>170.19932902866339</v>
      </c>
      <c r="E21" s="1296">
        <v>75.922350291461711</v>
      </c>
      <c r="F21" s="1284">
        <v>84.942015897568879</v>
      </c>
      <c r="G21" s="1284">
        <v>107.86930129662457</v>
      </c>
      <c r="H21" s="1284">
        <v>101.49747362209227</v>
      </c>
      <c r="I21" s="1284">
        <v>90.353834084948616</v>
      </c>
      <c r="J21" s="1284">
        <v>114.21759932686395</v>
      </c>
      <c r="K21" s="1284">
        <v>91.765612742525931</v>
      </c>
      <c r="L21" s="1284">
        <v>133.06013847666262</v>
      </c>
      <c r="M21" s="1284" t="e">
        <v>#VALUE!</v>
      </c>
      <c r="N21" s="1284"/>
      <c r="O21" s="1284">
        <v>138.52038067199723</v>
      </c>
      <c r="P21" s="1285"/>
      <c r="Q21" s="1285"/>
      <c r="R21" s="1286"/>
      <c r="S21" s="1252"/>
    </row>
    <row r="22" spans="1:19" ht="13.5" thickBot="1">
      <c r="C22" s="1297" t="s">
        <v>403</v>
      </c>
      <c r="D22" s="1298">
        <v>3.41</v>
      </c>
      <c r="E22" s="1299">
        <v>2.39</v>
      </c>
      <c r="F22" s="1299">
        <v>16.84</v>
      </c>
      <c r="G22" s="1299">
        <v>8.81</v>
      </c>
      <c r="H22" s="1299">
        <v>10.77</v>
      </c>
      <c r="I22" s="1299">
        <v>27.68</v>
      </c>
      <c r="J22" s="1299">
        <v>8.31</v>
      </c>
      <c r="K22" s="1299">
        <v>5.97</v>
      </c>
      <c r="L22" s="1299">
        <v>2.65</v>
      </c>
      <c r="M22" s="1299">
        <v>8.86</v>
      </c>
      <c r="N22" s="1299">
        <v>0</v>
      </c>
      <c r="O22" s="1299">
        <v>4.3099999999999996</v>
      </c>
      <c r="P22" s="1300"/>
      <c r="Q22" s="1301"/>
      <c r="R22" s="1302">
        <v>100.00000000000001</v>
      </c>
      <c r="S22" s="1252"/>
    </row>
    <row r="23" spans="1:19" ht="13.5" thickBot="1">
      <c r="A23" s="1106"/>
      <c r="B23" s="1106"/>
      <c r="C23" s="1252"/>
      <c r="D23" s="1252"/>
      <c r="E23" s="1252"/>
      <c r="F23" s="1252"/>
      <c r="G23" s="1252"/>
      <c r="H23" s="1252"/>
      <c r="I23" s="1252"/>
      <c r="J23" s="1252"/>
      <c r="K23" s="1252"/>
      <c r="L23" s="1252"/>
      <c r="M23" s="1252"/>
      <c r="N23" s="1252"/>
      <c r="O23" s="1252"/>
      <c r="P23" s="1252"/>
      <c r="Q23" s="1252"/>
      <c r="R23" s="1252"/>
      <c r="S23" s="1252"/>
    </row>
    <row r="24" spans="1:19" ht="18.75" thickBot="1">
      <c r="A24" s="1106"/>
      <c r="B24" s="1106"/>
      <c r="C24" s="1303" t="s">
        <v>406</v>
      </c>
      <c r="D24" s="1255"/>
      <c r="E24" s="1255"/>
      <c r="F24" s="1255"/>
      <c r="G24" s="1255"/>
      <c r="H24" s="1255"/>
      <c r="I24" s="1255"/>
      <c r="J24" s="1255"/>
      <c r="K24" s="1255"/>
      <c r="L24" s="1255"/>
      <c r="M24" s="1255"/>
      <c r="N24" s="1255"/>
      <c r="O24" s="1255"/>
      <c r="P24" s="1255"/>
      <c r="Q24" s="1255"/>
      <c r="R24" s="1256"/>
      <c r="S24" s="1252"/>
    </row>
    <row r="25" spans="1:19" ht="13.5" thickBot="1">
      <c r="A25" s="1104" t="s">
        <v>407</v>
      </c>
      <c r="B25" s="1104" t="s">
        <v>408</v>
      </c>
      <c r="C25" s="1257"/>
      <c r="D25" s="1258" t="s">
        <v>337</v>
      </c>
      <c r="E25" s="1259" t="s">
        <v>340</v>
      </c>
      <c r="F25" s="1259" t="s">
        <v>341</v>
      </c>
      <c r="G25" s="1259" t="s">
        <v>344</v>
      </c>
      <c r="H25" s="1259" t="s">
        <v>346</v>
      </c>
      <c r="I25" s="1259" t="s">
        <v>347</v>
      </c>
      <c r="J25" s="1259" t="s">
        <v>349</v>
      </c>
      <c r="K25" s="1259" t="s">
        <v>356</v>
      </c>
      <c r="L25" s="1259" t="s">
        <v>357</v>
      </c>
      <c r="M25" s="1259" t="s">
        <v>358</v>
      </c>
      <c r="N25" s="1259" t="s">
        <v>359</v>
      </c>
      <c r="O25" s="1259" t="s">
        <v>360</v>
      </c>
      <c r="P25" s="1260" t="s">
        <v>361</v>
      </c>
      <c r="Q25" s="1260" t="s">
        <v>364</v>
      </c>
      <c r="R25" s="1261" t="s">
        <v>395</v>
      </c>
      <c r="S25" s="1252"/>
    </row>
    <row r="26" spans="1:19" ht="14.25">
      <c r="C26" s="1262" t="s">
        <v>409</v>
      </c>
      <c r="D26" s="1263"/>
      <c r="E26" s="1264"/>
      <c r="F26" s="1264"/>
      <c r="G26" s="1264"/>
      <c r="H26" s="1264"/>
      <c r="I26" s="1264"/>
      <c r="J26" s="1264"/>
      <c r="K26" s="1264"/>
      <c r="L26" s="1264"/>
      <c r="M26" s="1264"/>
      <c r="N26" s="1264"/>
      <c r="O26" s="1264"/>
      <c r="P26" s="1264"/>
      <c r="Q26" s="1264"/>
      <c r="R26" s="1265"/>
      <c r="S26" s="1252"/>
    </row>
    <row r="27" spans="1:19">
      <c r="C27" s="1266" t="s">
        <v>410</v>
      </c>
      <c r="D27" s="1267">
        <v>4.32</v>
      </c>
      <c r="E27" s="1268"/>
      <c r="F27" s="1268"/>
      <c r="G27" s="1268">
        <v>2.04</v>
      </c>
      <c r="H27" s="1268">
        <v>2.66</v>
      </c>
      <c r="I27" s="1268">
        <v>2.72</v>
      </c>
      <c r="J27" s="1268">
        <v>2.93</v>
      </c>
      <c r="K27" s="1268"/>
      <c r="L27" s="1268">
        <v>2.52</v>
      </c>
      <c r="M27" s="1268"/>
      <c r="N27" s="1268"/>
      <c r="O27" s="1268"/>
      <c r="P27" s="1269"/>
      <c r="Q27" s="1269">
        <v>2.6579999999999999</v>
      </c>
      <c r="R27" s="1270">
        <v>2.6661999999999999</v>
      </c>
      <c r="S27" s="1252"/>
    </row>
    <row r="28" spans="1:19">
      <c r="A28" s="1107"/>
      <c r="B28" s="1107"/>
      <c r="C28" s="1271" t="s">
        <v>400</v>
      </c>
      <c r="D28" s="1272">
        <v>4.2300000000000004</v>
      </c>
      <c r="E28" s="1304"/>
      <c r="F28" s="1305"/>
      <c r="G28" s="1305">
        <v>2.2000000000000002</v>
      </c>
      <c r="H28" s="1305">
        <v>2.64</v>
      </c>
      <c r="I28" s="1305">
        <v>2.71</v>
      </c>
      <c r="J28" s="1305">
        <v>2.93</v>
      </c>
      <c r="K28" s="1305"/>
      <c r="L28" s="1305">
        <v>2.42</v>
      </c>
      <c r="M28" s="1305"/>
      <c r="N28" s="1305"/>
      <c r="O28" s="1305"/>
      <c r="P28" s="1306"/>
      <c r="Q28" s="1306">
        <v>2.5688</v>
      </c>
      <c r="R28" s="1275">
        <v>2.6532</v>
      </c>
      <c r="S28" s="1252"/>
    </row>
    <row r="29" spans="1:19">
      <c r="A29" s="1107"/>
      <c r="B29" s="1107"/>
      <c r="C29" s="1276" t="s">
        <v>401</v>
      </c>
      <c r="D29" s="1277">
        <v>-8.9999999999999858E-2</v>
      </c>
      <c r="E29" s="1279"/>
      <c r="F29" s="1278"/>
      <c r="G29" s="1278">
        <v>-0.16000000000000014</v>
      </c>
      <c r="H29" s="1278">
        <v>2.0000000000000018E-2</v>
      </c>
      <c r="I29" s="1278">
        <v>1.0000000000000231E-2</v>
      </c>
      <c r="J29" s="1278">
        <v>0</v>
      </c>
      <c r="K29" s="1278"/>
      <c r="L29" s="1278">
        <v>0.10000000000000009</v>
      </c>
      <c r="M29" s="1278"/>
      <c r="N29" s="1279"/>
      <c r="O29" s="1279"/>
      <c r="P29" s="1281"/>
      <c r="Q29" s="1280">
        <v>8.9199999999999946E-2</v>
      </c>
      <c r="R29" s="1282">
        <v>1.2999999999999901E-2</v>
      </c>
      <c r="S29" s="1252"/>
    </row>
    <row r="30" spans="1:19">
      <c r="A30" s="1108"/>
      <c r="B30" s="1108"/>
      <c r="C30" s="1276" t="s">
        <v>402</v>
      </c>
      <c r="D30" s="1283">
        <v>162.02835496211839</v>
      </c>
      <c r="E30" s="1296"/>
      <c r="F30" s="1284"/>
      <c r="G30" s="1284">
        <v>76.513389843222569</v>
      </c>
      <c r="H30" s="1284">
        <v>99.767459305378452</v>
      </c>
      <c r="I30" s="1284">
        <v>102.01785312429676</v>
      </c>
      <c r="J30" s="1284">
        <v>109.89423149051085</v>
      </c>
      <c r="K30" s="1284"/>
      <c r="L30" s="1284">
        <v>94.516540394569049</v>
      </c>
      <c r="M30" s="1284"/>
      <c r="N30" s="1284"/>
      <c r="O30" s="1284"/>
      <c r="P30" s="1285"/>
      <c r="Q30" s="1285">
        <v>99.692446178081155</v>
      </c>
      <c r="R30" s="1307"/>
      <c r="S30" s="1252"/>
    </row>
    <row r="31" spans="1:19">
      <c r="A31" s="1104" t="s">
        <v>407</v>
      </c>
      <c r="B31" s="1104" t="s">
        <v>411</v>
      </c>
      <c r="C31" s="1287" t="s">
        <v>403</v>
      </c>
      <c r="D31" s="1288">
        <v>5.75</v>
      </c>
      <c r="E31" s="1289"/>
      <c r="F31" s="1289"/>
      <c r="G31" s="1289">
        <v>21.56</v>
      </c>
      <c r="H31" s="1289">
        <v>7.03</v>
      </c>
      <c r="I31" s="1289">
        <v>47.86</v>
      </c>
      <c r="J31" s="1289">
        <v>8.33</v>
      </c>
      <c r="K31" s="1289"/>
      <c r="L31" s="1289">
        <v>4.76</v>
      </c>
      <c r="M31" s="1289"/>
      <c r="N31" s="1289"/>
      <c r="O31" s="1289"/>
      <c r="P31" s="1290"/>
      <c r="Q31" s="1291">
        <v>4.71</v>
      </c>
      <c r="R31" s="1292">
        <v>99.999999999999986</v>
      </c>
      <c r="S31" s="1252"/>
    </row>
    <row r="32" spans="1:19" ht="14.25">
      <c r="C32" s="1262" t="s">
        <v>412</v>
      </c>
      <c r="D32" s="1293"/>
      <c r="E32" s="1294"/>
      <c r="F32" s="1294"/>
      <c r="G32" s="1294"/>
      <c r="H32" s="1294"/>
      <c r="I32" s="1294"/>
      <c r="J32" s="1294"/>
      <c r="K32" s="1294"/>
      <c r="L32" s="1294"/>
      <c r="M32" s="1294"/>
      <c r="N32" s="1294"/>
      <c r="O32" s="1294"/>
      <c r="P32" s="1294"/>
      <c r="Q32" s="1294"/>
      <c r="R32" s="1295"/>
      <c r="S32" s="1252"/>
    </row>
    <row r="33" spans="1:19">
      <c r="C33" s="1266" t="s">
        <v>410</v>
      </c>
      <c r="D33" s="1267">
        <v>4.25</v>
      </c>
      <c r="E33" s="1268"/>
      <c r="F33" s="1268">
        <v>4.88</v>
      </c>
      <c r="G33" s="1268">
        <v>1.98</v>
      </c>
      <c r="H33" s="1268" t="e">
        <v>#N/A</v>
      </c>
      <c r="I33" s="1268">
        <v>2.58</v>
      </c>
      <c r="J33" s="1268">
        <v>2.89</v>
      </c>
      <c r="K33" s="1268"/>
      <c r="L33" s="1268">
        <v>2.1</v>
      </c>
      <c r="M33" s="1268"/>
      <c r="N33" s="1268"/>
      <c r="O33" s="1268"/>
      <c r="P33" s="1269"/>
      <c r="Q33" s="1269">
        <v>2.6453000000000002</v>
      </c>
      <c r="R33" s="1270">
        <v>3.2732999999999999</v>
      </c>
      <c r="S33" s="1252"/>
    </row>
    <row r="34" spans="1:19">
      <c r="A34" s="1107"/>
      <c r="B34" s="1107"/>
      <c r="C34" s="1271" t="s">
        <v>400</v>
      </c>
      <c r="D34" s="1272">
        <v>4.1900000000000004</v>
      </c>
      <c r="E34" s="1273"/>
      <c r="F34" s="1273">
        <v>4.1900000000000004</v>
      </c>
      <c r="G34" s="1273">
        <v>1.98</v>
      </c>
      <c r="H34" s="1273" t="e">
        <v>#N/A</v>
      </c>
      <c r="I34" s="1273">
        <v>2.58</v>
      </c>
      <c r="J34" s="1273">
        <v>2.89</v>
      </c>
      <c r="K34" s="1273"/>
      <c r="L34" s="1273">
        <v>2.12</v>
      </c>
      <c r="M34" s="1273"/>
      <c r="N34" s="1273"/>
      <c r="O34" s="1273"/>
      <c r="P34" s="1274"/>
      <c r="Q34" s="1274">
        <v>2.8472</v>
      </c>
      <c r="R34" s="1275">
        <v>3.0516999999999999</v>
      </c>
      <c r="S34" s="1252"/>
    </row>
    <row r="35" spans="1:19">
      <c r="A35" s="1107"/>
      <c r="B35" s="1107"/>
      <c r="C35" s="1276" t="s">
        <v>401</v>
      </c>
      <c r="D35" s="1277">
        <v>-5.9999999999999609E-2</v>
      </c>
      <c r="E35" s="1279"/>
      <c r="F35" s="1278">
        <v>0.6899999999999995</v>
      </c>
      <c r="G35" s="1278">
        <v>0</v>
      </c>
      <c r="H35" s="1278" t="e">
        <v>#N/A</v>
      </c>
      <c r="I35" s="1278">
        <v>0</v>
      </c>
      <c r="J35" s="1278">
        <v>0</v>
      </c>
      <c r="K35" s="1278"/>
      <c r="L35" s="1278">
        <v>-2.0000000000000018E-2</v>
      </c>
      <c r="M35" s="1279"/>
      <c r="N35" s="1279"/>
      <c r="O35" s="1279"/>
      <c r="P35" s="1281"/>
      <c r="Q35" s="1280">
        <v>-0.20189999999999975</v>
      </c>
      <c r="R35" s="1282">
        <v>0.22160000000000002</v>
      </c>
      <c r="S35" s="1252"/>
    </row>
    <row r="36" spans="1:19">
      <c r="A36" s="1108"/>
      <c r="B36" s="1108"/>
      <c r="C36" s="1276" t="s">
        <v>402</v>
      </c>
      <c r="D36" s="1283">
        <v>129.83838939296734</v>
      </c>
      <c r="E36" s="1296"/>
      <c r="F36" s="1284">
        <v>149.08502123239543</v>
      </c>
      <c r="G36" s="1284">
        <v>60.489414352488311</v>
      </c>
      <c r="H36" s="1284" t="e">
        <v>#N/A</v>
      </c>
      <c r="I36" s="1284">
        <v>78.819539913848416</v>
      </c>
      <c r="J36" s="1284">
        <v>88.2901047872178</v>
      </c>
      <c r="K36" s="1284"/>
      <c r="L36" s="1284">
        <v>64.155439464760335</v>
      </c>
      <c r="M36" s="1284"/>
      <c r="N36" s="1284"/>
      <c r="O36" s="1284"/>
      <c r="P36" s="1285"/>
      <c r="Q36" s="1285">
        <v>80.814468579109771</v>
      </c>
      <c r="R36" s="1286"/>
      <c r="S36" s="1252"/>
    </row>
    <row r="37" spans="1:19">
      <c r="A37" s="1104" t="s">
        <v>407</v>
      </c>
      <c r="B37" s="1104" t="s">
        <v>413</v>
      </c>
      <c r="C37" s="1287" t="s">
        <v>403</v>
      </c>
      <c r="D37" s="1288">
        <v>5.22</v>
      </c>
      <c r="E37" s="1289"/>
      <c r="F37" s="1289">
        <v>25.98</v>
      </c>
      <c r="G37" s="1289">
        <v>13.78</v>
      </c>
      <c r="H37" s="1289">
        <v>0</v>
      </c>
      <c r="I37" s="1289">
        <v>33.299999999999997</v>
      </c>
      <c r="J37" s="1289">
        <v>15</v>
      </c>
      <c r="K37" s="1289"/>
      <c r="L37" s="1289">
        <v>3.73</v>
      </c>
      <c r="M37" s="1289"/>
      <c r="N37" s="1289"/>
      <c r="O37" s="1289"/>
      <c r="P37" s="1290"/>
      <c r="Q37" s="1291">
        <v>3.01</v>
      </c>
      <c r="R37" s="1292">
        <v>100.02000000000001</v>
      </c>
      <c r="S37" s="1252"/>
    </row>
    <row r="38" spans="1:19" ht="14.25">
      <c r="C38" s="1262" t="s">
        <v>414</v>
      </c>
      <c r="D38" s="1293"/>
      <c r="E38" s="1294"/>
      <c r="F38" s="1294"/>
      <c r="G38" s="1294"/>
      <c r="H38" s="1294"/>
      <c r="I38" s="1294"/>
      <c r="J38" s="1294"/>
      <c r="K38" s="1294"/>
      <c r="L38" s="1294"/>
      <c r="M38" s="1294"/>
      <c r="N38" s="1294"/>
      <c r="O38" s="1294"/>
      <c r="P38" s="1294"/>
      <c r="Q38" s="1294"/>
      <c r="R38" s="1295"/>
      <c r="S38" s="1252"/>
    </row>
    <row r="39" spans="1:19">
      <c r="C39" s="1266" t="s">
        <v>410</v>
      </c>
      <c r="D39" s="1267">
        <v>2.87</v>
      </c>
      <c r="E39" s="1268"/>
      <c r="F39" s="1268">
        <v>2.4900000000000002</v>
      </c>
      <c r="G39" s="1268">
        <v>2.12</v>
      </c>
      <c r="H39" s="1268" t="e">
        <v>#N/A</v>
      </c>
      <c r="I39" s="1268">
        <v>2.65</v>
      </c>
      <c r="J39" s="1268">
        <v>2.84</v>
      </c>
      <c r="K39" s="1268"/>
      <c r="L39" s="1268">
        <v>2.16</v>
      </c>
      <c r="M39" s="1268"/>
      <c r="N39" s="1268"/>
      <c r="O39" s="1268"/>
      <c r="P39" s="1269"/>
      <c r="Q39" s="1269">
        <v>2.3593999999999999</v>
      </c>
      <c r="R39" s="1270">
        <v>2.5484</v>
      </c>
      <c r="S39" s="1252"/>
    </row>
    <row r="40" spans="1:19">
      <c r="A40" s="1107"/>
      <c r="B40" s="1107"/>
      <c r="C40" s="1271" t="s">
        <v>400</v>
      </c>
      <c r="D40" s="1272">
        <v>2.8</v>
      </c>
      <c r="E40" s="1273"/>
      <c r="F40" s="1273">
        <v>2.5499999999999998</v>
      </c>
      <c r="G40" s="1273">
        <v>2.1</v>
      </c>
      <c r="H40" s="1273" t="e">
        <v>#N/A</v>
      </c>
      <c r="I40" s="1273">
        <v>2.63</v>
      </c>
      <c r="J40" s="1273">
        <v>2.84</v>
      </c>
      <c r="K40" s="1273"/>
      <c r="L40" s="1273">
        <v>2.12</v>
      </c>
      <c r="M40" s="1273"/>
      <c r="N40" s="1273"/>
      <c r="O40" s="1273"/>
      <c r="P40" s="1274"/>
      <c r="Q40" s="1274">
        <v>2.3896999999999999</v>
      </c>
      <c r="R40" s="1275">
        <v>2.5105</v>
      </c>
      <c r="S40" s="1252"/>
    </row>
    <row r="41" spans="1:19">
      <c r="A41" s="1107"/>
      <c r="B41" s="1107"/>
      <c r="C41" s="1276" t="s">
        <v>401</v>
      </c>
      <c r="D41" s="1277">
        <v>-7.0000000000000284E-2</v>
      </c>
      <c r="E41" s="1279"/>
      <c r="F41" s="1278">
        <v>-5.9999999999999609E-2</v>
      </c>
      <c r="G41" s="1278">
        <v>2.0000000000000018E-2</v>
      </c>
      <c r="H41" s="1278" t="e">
        <v>#N/A</v>
      </c>
      <c r="I41" s="1278">
        <v>2.0000000000000018E-2</v>
      </c>
      <c r="J41" s="1278">
        <v>0</v>
      </c>
      <c r="K41" s="1278"/>
      <c r="L41" s="1278">
        <v>4.0000000000000036E-2</v>
      </c>
      <c r="M41" s="1279"/>
      <c r="N41" s="1279"/>
      <c r="O41" s="1279"/>
      <c r="P41" s="1281"/>
      <c r="Q41" s="1280">
        <v>-3.0299999999999994E-2</v>
      </c>
      <c r="R41" s="1282">
        <v>3.7900000000000045E-2</v>
      </c>
      <c r="S41" s="1252"/>
    </row>
    <row r="42" spans="1:19">
      <c r="A42" s="1108"/>
      <c r="B42" s="1108"/>
      <c r="C42" s="1276" t="s">
        <v>402</v>
      </c>
      <c r="D42" s="1283">
        <v>112.61968293831424</v>
      </c>
      <c r="E42" s="1296"/>
      <c r="F42" s="1284">
        <v>97.708366033589712</v>
      </c>
      <c r="G42" s="1284">
        <v>83.189452205305287</v>
      </c>
      <c r="H42" s="1284" t="e">
        <v>#N/A</v>
      </c>
      <c r="I42" s="1284">
        <v>103.9868152566316</v>
      </c>
      <c r="J42" s="1284">
        <v>111.44247370899387</v>
      </c>
      <c r="K42" s="1284"/>
      <c r="L42" s="1284">
        <v>84.759064511065773</v>
      </c>
      <c r="M42" s="1284"/>
      <c r="N42" s="1284"/>
      <c r="O42" s="1284"/>
      <c r="P42" s="1285"/>
      <c r="Q42" s="1285">
        <v>92.583581855281736</v>
      </c>
      <c r="R42" s="1286"/>
      <c r="S42" s="1252"/>
    </row>
    <row r="43" spans="1:19" ht="13.5" thickBot="1">
      <c r="C43" s="1297" t="s">
        <v>403</v>
      </c>
      <c r="D43" s="1298">
        <v>5.22</v>
      </c>
      <c r="E43" s="1299"/>
      <c r="F43" s="1299">
        <v>25.98</v>
      </c>
      <c r="G43" s="1299">
        <v>13.78</v>
      </c>
      <c r="H43" s="1299">
        <v>0</v>
      </c>
      <c r="I43" s="1299">
        <v>33.299999999999997</v>
      </c>
      <c r="J43" s="1299">
        <v>15</v>
      </c>
      <c r="K43" s="1299"/>
      <c r="L43" s="1299">
        <v>3.73</v>
      </c>
      <c r="M43" s="1299"/>
      <c r="N43" s="1299"/>
      <c r="O43" s="1299"/>
      <c r="P43" s="1300"/>
      <c r="Q43" s="1301">
        <v>3.01</v>
      </c>
      <c r="R43" s="1302">
        <v>100.02000000000001</v>
      </c>
      <c r="S43" s="1252"/>
    </row>
    <row r="44" spans="1:19" ht="13.5" thickBot="1">
      <c r="A44" s="1106" t="s">
        <v>415</v>
      </c>
      <c r="B44" s="1106" t="s">
        <v>416</v>
      </c>
      <c r="C44" s="1252"/>
      <c r="D44" s="1252"/>
      <c r="E44" s="1252"/>
      <c r="F44" s="1252"/>
      <c r="G44" s="1252"/>
      <c r="H44" s="1252"/>
      <c r="I44" s="1252"/>
      <c r="J44" s="1252"/>
      <c r="K44" s="1252"/>
      <c r="L44" s="1252"/>
      <c r="M44" s="1252"/>
      <c r="N44" s="1252"/>
      <c r="O44" s="1252"/>
      <c r="P44" s="1252"/>
      <c r="Q44" s="1252"/>
      <c r="R44" s="1252"/>
      <c r="S44" s="1252"/>
    </row>
    <row r="45" spans="1:19" ht="18.75" thickBot="1">
      <c r="A45" s="1106"/>
      <c r="B45" s="1106"/>
      <c r="C45" s="1254" t="s">
        <v>417</v>
      </c>
      <c r="D45" s="1255"/>
      <c r="E45" s="1255"/>
      <c r="F45" s="1255"/>
      <c r="G45" s="1255"/>
      <c r="H45" s="1255"/>
      <c r="I45" s="1255"/>
      <c r="J45" s="1255"/>
      <c r="K45" s="1255"/>
      <c r="L45" s="1255"/>
      <c r="M45" s="1255"/>
      <c r="N45" s="1255"/>
      <c r="O45" s="1255"/>
      <c r="P45" s="1255"/>
      <c r="Q45" s="1255"/>
      <c r="R45" s="1256"/>
      <c r="S45" s="1252"/>
    </row>
    <row r="46" spans="1:19" ht="13.5" thickBot="1">
      <c r="C46" s="1257"/>
      <c r="D46" s="1258" t="s">
        <v>337</v>
      </c>
      <c r="E46" s="1259" t="s">
        <v>340</v>
      </c>
      <c r="F46" s="1259" t="s">
        <v>341</v>
      </c>
      <c r="G46" s="1259" t="s">
        <v>344</v>
      </c>
      <c r="H46" s="1259" t="s">
        <v>346</v>
      </c>
      <c r="I46" s="1259" t="s">
        <v>347</v>
      </c>
      <c r="J46" s="1259" t="s">
        <v>349</v>
      </c>
      <c r="K46" s="1259" t="s">
        <v>356</v>
      </c>
      <c r="L46" s="1259" t="s">
        <v>357</v>
      </c>
      <c r="M46" s="1259" t="s">
        <v>358</v>
      </c>
      <c r="N46" s="1259" t="s">
        <v>359</v>
      </c>
      <c r="O46" s="1259" t="s">
        <v>360</v>
      </c>
      <c r="P46" s="1260" t="s">
        <v>361</v>
      </c>
      <c r="Q46" s="1260" t="s">
        <v>364</v>
      </c>
      <c r="R46" s="1261" t="s">
        <v>395</v>
      </c>
      <c r="S46" s="1252"/>
    </row>
    <row r="47" spans="1:19">
      <c r="C47" s="1308" t="s">
        <v>418</v>
      </c>
      <c r="D47" s="1309">
        <v>656.15</v>
      </c>
      <c r="E47" s="1310"/>
      <c r="F47" s="1311">
        <v>518</v>
      </c>
      <c r="G47" s="1311"/>
      <c r="H47" s="1311"/>
      <c r="I47" s="1311">
        <v>643</v>
      </c>
      <c r="J47" s="1311">
        <v>534.25</v>
      </c>
      <c r="K47" s="1310">
        <v>520.95000000000005</v>
      </c>
      <c r="L47" s="1310"/>
      <c r="M47" s="1310"/>
      <c r="N47" s="1310"/>
      <c r="O47" s="1310"/>
      <c r="P47" s="1310">
        <v>434.66</v>
      </c>
      <c r="Q47" s="1310"/>
      <c r="R47" s="1312">
        <v>570.72749999999996</v>
      </c>
      <c r="S47" s="1252"/>
    </row>
    <row r="48" spans="1:19">
      <c r="A48" s="1107"/>
      <c r="B48" s="1107"/>
      <c r="C48" s="1313" t="s">
        <v>400</v>
      </c>
      <c r="D48" s="1314">
        <v>657.8</v>
      </c>
      <c r="E48" s="1315"/>
      <c r="F48" s="1315">
        <v>512</v>
      </c>
      <c r="G48" s="1315"/>
      <c r="H48" s="1315"/>
      <c r="I48" s="1315">
        <v>642</v>
      </c>
      <c r="J48" s="1315">
        <v>602.25</v>
      </c>
      <c r="K48" s="1315">
        <v>520.95000000000005</v>
      </c>
      <c r="L48" s="1315"/>
      <c r="M48" s="1315"/>
      <c r="N48" s="1315"/>
      <c r="O48" s="1315"/>
      <c r="P48" s="1315">
        <v>435.61</v>
      </c>
      <c r="Q48" s="1316"/>
      <c r="R48" s="1317">
        <v>580.7953</v>
      </c>
      <c r="S48" s="1252"/>
    </row>
    <row r="49" spans="1:19">
      <c r="A49" s="1107"/>
      <c r="B49" s="1107"/>
      <c r="C49" s="1276" t="s">
        <v>401</v>
      </c>
      <c r="D49" s="1277">
        <v>-1.6499999999999773</v>
      </c>
      <c r="E49" s="1279"/>
      <c r="F49" s="1278">
        <v>6</v>
      </c>
      <c r="G49" s="1278"/>
      <c r="H49" s="1278"/>
      <c r="I49" s="1278">
        <v>1</v>
      </c>
      <c r="J49" s="1278">
        <v>-68</v>
      </c>
      <c r="K49" s="1278">
        <v>0</v>
      </c>
      <c r="L49" s="1278"/>
      <c r="M49" s="1278"/>
      <c r="N49" s="1278"/>
      <c r="O49" s="1278"/>
      <c r="P49" s="1278">
        <v>-0.94999999999998863</v>
      </c>
      <c r="Q49" s="1281"/>
      <c r="R49" s="1282">
        <v>-10.067800000000034</v>
      </c>
      <c r="S49" s="1252"/>
    </row>
    <row r="50" spans="1:19">
      <c r="A50" s="1108"/>
      <c r="B50" s="1108"/>
      <c r="C50" s="1276" t="s">
        <v>402</v>
      </c>
      <c r="D50" s="1283">
        <v>114.96730050680929</v>
      </c>
      <c r="E50" s="1284"/>
      <c r="F50" s="1284">
        <v>90.761352834759151</v>
      </c>
      <c r="G50" s="1284"/>
      <c r="H50" s="1284"/>
      <c r="I50" s="1284">
        <v>112.66322369256783</v>
      </c>
      <c r="J50" s="1284">
        <v>93.608596046274286</v>
      </c>
      <c r="K50" s="1284">
        <v>91.278236987003453</v>
      </c>
      <c r="L50" s="1284"/>
      <c r="M50" s="1284"/>
      <c r="N50" s="1284"/>
      <c r="O50" s="1284"/>
      <c r="P50" s="1284">
        <v>76.158937496440956</v>
      </c>
      <c r="Q50" s="1285"/>
      <c r="R50" s="1307"/>
      <c r="S50" s="1252"/>
    </row>
    <row r="51" spans="1:19" ht="13.5" thickBot="1">
      <c r="C51" s="1297" t="s">
        <v>403</v>
      </c>
      <c r="D51" s="1298">
        <v>7.53</v>
      </c>
      <c r="E51" s="1299"/>
      <c r="F51" s="1299">
        <v>8.1999999999999993</v>
      </c>
      <c r="G51" s="1299"/>
      <c r="H51" s="1299"/>
      <c r="I51" s="1299">
        <v>31.16</v>
      </c>
      <c r="J51" s="1299">
        <v>15.8</v>
      </c>
      <c r="K51" s="1299">
        <v>36.97</v>
      </c>
      <c r="L51" s="1299"/>
      <c r="M51" s="1299"/>
      <c r="N51" s="1299"/>
      <c r="O51" s="1299"/>
      <c r="P51" s="1300">
        <v>0.34</v>
      </c>
      <c r="Q51" s="1301"/>
      <c r="R51" s="1302">
        <v>100</v>
      </c>
      <c r="S51" s="125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4" workbookViewId="0">
      <selection activeCell="L32" sqref="L3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468" t="s">
        <v>493</v>
      </c>
      <c r="B5" s="1468"/>
      <c r="C5" s="1468"/>
      <c r="D5" s="1468"/>
      <c r="E5" s="1468"/>
      <c r="F5" s="1468"/>
      <c r="H5" s="597" t="s">
        <v>278</v>
      </c>
    </row>
    <row r="6" spans="1:20" ht="15.75" customHeight="1" thickBot="1">
      <c r="A6" s="1469" t="s">
        <v>124</v>
      </c>
      <c r="B6" s="1471" t="s">
        <v>494</v>
      </c>
      <c r="C6" s="1472"/>
      <c r="D6" s="1473"/>
      <c r="E6" s="1474" t="s">
        <v>495</v>
      </c>
      <c r="F6" s="1476" t="s">
        <v>496</v>
      </c>
    </row>
    <row r="7" spans="1:20" ht="21" customHeight="1" thickBot="1">
      <c r="A7" s="1470"/>
      <c r="B7" s="1242" t="s">
        <v>263</v>
      </c>
      <c r="C7" s="1242" t="s">
        <v>267</v>
      </c>
      <c r="D7" s="1242" t="s">
        <v>268</v>
      </c>
      <c r="E7" s="1475"/>
      <c r="F7" s="1477"/>
    </row>
    <row r="8" spans="1:20" ht="17.25" customHeight="1" thickBot="1">
      <c r="A8" s="791" t="s">
        <v>125</v>
      </c>
      <c r="B8" s="1355">
        <v>13393.465</v>
      </c>
      <c r="C8" s="1243">
        <v>4981.6719999999996</v>
      </c>
      <c r="D8" s="818">
        <f t="shared" ref="D8:D13" si="0">(C8/B8)*100</f>
        <v>37.194796118853482</v>
      </c>
      <c r="E8" s="1243">
        <v>15397.532999999999</v>
      </c>
      <c r="F8" s="818">
        <f t="shared" ref="F8:F13" si="1">((B8-E8)/E8)*100</f>
        <v>-13.015513589092482</v>
      </c>
      <c r="H8" s="625" t="s">
        <v>126</v>
      </c>
    </row>
    <row r="9" spans="1:20" ht="18" customHeight="1" thickBot="1">
      <c r="A9" s="791" t="s">
        <v>127</v>
      </c>
      <c r="B9" s="1356">
        <v>51194</v>
      </c>
      <c r="C9" s="681">
        <v>11560</v>
      </c>
      <c r="D9" s="818">
        <f t="shared" si="0"/>
        <v>22.580771184123137</v>
      </c>
      <c r="E9" s="681">
        <v>45956</v>
      </c>
      <c r="F9" s="818">
        <f t="shared" si="1"/>
        <v>11.397858821481417</v>
      </c>
      <c r="H9" s="596">
        <f>B9-E9</f>
        <v>5238</v>
      </c>
      <c r="O9" s="81"/>
      <c r="P9" s="81"/>
      <c r="Q9" s="81"/>
      <c r="R9" s="81"/>
      <c r="S9" s="81"/>
      <c r="T9" s="81"/>
    </row>
    <row r="10" spans="1:20" ht="15" customHeight="1" thickBot="1">
      <c r="A10" s="792" t="s">
        <v>258</v>
      </c>
      <c r="B10" s="1356">
        <v>11725</v>
      </c>
      <c r="C10" s="683">
        <v>0</v>
      </c>
      <c r="D10" s="819">
        <f t="shared" si="0"/>
        <v>0</v>
      </c>
      <c r="E10" s="683">
        <v>14652</v>
      </c>
      <c r="F10" s="819">
        <f t="shared" si="1"/>
        <v>-19.976794976794977</v>
      </c>
      <c r="O10" s="81"/>
      <c r="P10" s="81"/>
      <c r="Q10" s="81"/>
      <c r="R10" s="81"/>
      <c r="S10" s="81"/>
      <c r="T10" s="81"/>
    </row>
    <row r="11" spans="1:20" ht="17.25" customHeight="1" thickBot="1">
      <c r="A11" s="791" t="s">
        <v>128</v>
      </c>
      <c r="B11" s="1356">
        <v>244018.25700000001</v>
      </c>
      <c r="C11" s="684">
        <v>23002.204000000002</v>
      </c>
      <c r="D11" s="818">
        <f t="shared" si="0"/>
        <v>9.4264274660399696</v>
      </c>
      <c r="E11" s="684">
        <v>255010.94500000001</v>
      </c>
      <c r="F11" s="818">
        <f t="shared" si="1"/>
        <v>-4.3106730183678961</v>
      </c>
      <c r="J11" s="787"/>
      <c r="K11"/>
      <c r="L11"/>
      <c r="M11"/>
      <c r="N11"/>
      <c r="O11" s="81"/>
      <c r="P11" s="81"/>
      <c r="Q11" s="81"/>
      <c r="R11" s="81"/>
      <c r="S11" s="81"/>
      <c r="T11" s="81"/>
    </row>
    <row r="12" spans="1:20" ht="15" customHeight="1" thickBot="1">
      <c r="A12" s="790" t="s">
        <v>129</v>
      </c>
      <c r="B12" s="1356">
        <v>97616.489000000001</v>
      </c>
      <c r="C12" s="680">
        <v>27502.059000000001</v>
      </c>
      <c r="D12" s="818">
        <f t="shared" si="0"/>
        <v>28.173579363215985</v>
      </c>
      <c r="E12" s="680">
        <v>96510.678</v>
      </c>
      <c r="F12" s="818">
        <f t="shared" si="1"/>
        <v>1.1457913496369816</v>
      </c>
      <c r="K12"/>
      <c r="L12"/>
      <c r="M12"/>
      <c r="N12"/>
      <c r="O12" s="81"/>
      <c r="P12" s="81"/>
      <c r="Q12" s="81"/>
      <c r="R12" s="81"/>
      <c r="S12" s="81"/>
      <c r="T12" s="81"/>
    </row>
    <row r="13" spans="1:20" ht="15" customHeight="1" thickBot="1">
      <c r="A13" s="790" t="s">
        <v>130</v>
      </c>
      <c r="B13" s="1356">
        <f>B11+B12</f>
        <v>341634.74600000004</v>
      </c>
      <c r="C13" s="680">
        <f>C11+C12</f>
        <v>50504.263000000006</v>
      </c>
      <c r="D13" s="820">
        <f t="shared" si="0"/>
        <v>14.783116644698662</v>
      </c>
      <c r="E13" s="680">
        <f>E11+E12</f>
        <v>351521.62300000002</v>
      </c>
      <c r="F13" s="820">
        <f t="shared" si="1"/>
        <v>-2.8125942625156739</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259</v>
      </c>
      <c r="L16" s="81"/>
      <c r="M16" s="81"/>
      <c r="O16" s="81"/>
      <c r="P16" s="81"/>
      <c r="Q16" s="81"/>
      <c r="R16" s="81"/>
      <c r="S16" s="81"/>
      <c r="T16" s="81"/>
    </row>
    <row r="17" spans="1:20">
      <c r="L17" s="81"/>
      <c r="M17" s="81"/>
      <c r="O17" s="81"/>
      <c r="P17" s="81"/>
      <c r="Q17" s="81"/>
      <c r="R17" s="81"/>
      <c r="S17" s="81"/>
      <c r="T17" s="81"/>
    </row>
    <row r="18" spans="1:20" ht="33" customHeight="1" thickBot="1">
      <c r="A18" s="1468" t="s">
        <v>500</v>
      </c>
      <c r="B18" s="1468"/>
      <c r="C18" s="1468"/>
      <c r="D18" s="1468"/>
      <c r="E18" s="1468"/>
      <c r="F18" s="1468"/>
      <c r="L18" s="81"/>
      <c r="M18" s="81"/>
      <c r="O18" s="81"/>
      <c r="P18" s="81"/>
      <c r="Q18" s="81"/>
      <c r="R18" s="81"/>
      <c r="S18" s="81"/>
      <c r="T18" s="81"/>
    </row>
    <row r="19" spans="1:20" ht="16.5" customHeight="1" thickBot="1">
      <c r="A19" s="1479" t="s">
        <v>131</v>
      </c>
      <c r="B19" s="1471" t="s">
        <v>494</v>
      </c>
      <c r="C19" s="1472"/>
      <c r="D19" s="1473"/>
      <c r="E19" s="1474" t="s">
        <v>495</v>
      </c>
      <c r="F19" s="1476" t="s">
        <v>496</v>
      </c>
      <c r="O19" s="81"/>
      <c r="P19" s="81"/>
      <c r="Q19" s="81"/>
      <c r="R19" s="81"/>
      <c r="S19" s="81"/>
      <c r="T19" s="81"/>
    </row>
    <row r="20" spans="1:20" ht="21" customHeight="1" thickBot="1">
      <c r="A20" s="1480"/>
      <c r="B20" s="789" t="s">
        <v>263</v>
      </c>
      <c r="C20" s="789" t="s">
        <v>379</v>
      </c>
      <c r="D20" s="789" t="s">
        <v>380</v>
      </c>
      <c r="E20" s="1481"/>
      <c r="F20" s="1482"/>
      <c r="L20" s="81"/>
      <c r="M20" s="81"/>
      <c r="O20" s="81"/>
      <c r="P20" s="81"/>
      <c r="Q20" s="81"/>
      <c r="R20" s="81"/>
      <c r="S20" s="81"/>
      <c r="T20" s="81"/>
    </row>
    <row r="21" spans="1:20" ht="15.75" thickBot="1">
      <c r="A21" s="530" t="s">
        <v>125</v>
      </c>
      <c r="B21" s="1356">
        <v>35253.31</v>
      </c>
      <c r="C21" s="1324">
        <v>0</v>
      </c>
      <c r="D21" s="817">
        <f t="shared" ref="D21:D26" si="2">(C21/B21)*100</f>
        <v>0</v>
      </c>
      <c r="E21" s="680">
        <v>26538.205999999998</v>
      </c>
      <c r="F21" s="817">
        <f t="shared" ref="F21:F26" si="3">((B21-E21)/E21)*100</f>
        <v>32.839838533169875</v>
      </c>
      <c r="H21" s="625" t="s">
        <v>132</v>
      </c>
      <c r="L21" s="81"/>
      <c r="M21" s="81"/>
      <c r="O21" s="81"/>
      <c r="P21" s="81"/>
      <c r="Q21" s="81"/>
      <c r="R21" s="81"/>
      <c r="S21" s="81"/>
      <c r="T21" s="81"/>
    </row>
    <row r="22" spans="1:20" ht="15.75" thickBot="1">
      <c r="A22" s="530" t="s">
        <v>127</v>
      </c>
      <c r="B22" s="1356">
        <v>143986</v>
      </c>
      <c r="C22" s="1324">
        <v>0</v>
      </c>
      <c r="D22" s="818">
        <f t="shared" si="2"/>
        <v>0</v>
      </c>
      <c r="E22" s="680">
        <v>107897</v>
      </c>
      <c r="F22" s="818">
        <f t="shared" si="3"/>
        <v>33.447639878773273</v>
      </c>
      <c r="H22" s="596">
        <f>B22-E22</f>
        <v>36089</v>
      </c>
      <c r="O22" s="81"/>
      <c r="P22" s="81"/>
      <c r="Q22" s="81"/>
      <c r="R22" s="81"/>
      <c r="S22" s="81"/>
      <c r="T22" s="81"/>
    </row>
    <row r="23" spans="1:20" ht="15.75" thickBot="1">
      <c r="A23" s="531" t="s">
        <v>258</v>
      </c>
      <c r="B23" s="1356">
        <v>37311</v>
      </c>
      <c r="C23" s="1325">
        <v>0</v>
      </c>
      <c r="D23" s="818">
        <f t="shared" si="2"/>
        <v>0</v>
      </c>
      <c r="E23" s="683">
        <v>29939</v>
      </c>
      <c r="F23" s="818">
        <f t="shared" si="3"/>
        <v>24.623400915194228</v>
      </c>
      <c r="O23" s="81"/>
      <c r="P23" s="81"/>
      <c r="Q23" s="81"/>
      <c r="R23" s="81"/>
      <c r="S23" s="81"/>
      <c r="T23" s="81"/>
    </row>
    <row r="24" spans="1:20" ht="15.75" thickBot="1">
      <c r="A24" s="530" t="s">
        <v>128</v>
      </c>
      <c r="B24" s="1356">
        <v>11523.32</v>
      </c>
      <c r="C24" s="1326">
        <v>609.58399999999995</v>
      </c>
      <c r="D24" s="819">
        <f t="shared" si="2"/>
        <v>5.2900032282363068</v>
      </c>
      <c r="E24" s="680">
        <v>13607.536</v>
      </c>
      <c r="F24" s="819">
        <f t="shared" si="3"/>
        <v>-15.316630431843064</v>
      </c>
      <c r="O24" s="81"/>
      <c r="P24" s="81"/>
      <c r="Q24" s="81"/>
      <c r="R24" s="81"/>
      <c r="S24" s="81"/>
      <c r="T24" s="81"/>
    </row>
    <row r="25" spans="1:20" ht="15.75" thickBot="1">
      <c r="A25" s="530" t="s">
        <v>129</v>
      </c>
      <c r="B25" s="1356">
        <v>6550.6139999999996</v>
      </c>
      <c r="C25" s="1326">
        <v>309.56400000000002</v>
      </c>
      <c r="D25" s="818">
        <f t="shared" si="2"/>
        <v>4.7257249473102831</v>
      </c>
      <c r="E25" s="680">
        <v>5357.5159999999996</v>
      </c>
      <c r="F25" s="818">
        <f t="shared" si="3"/>
        <v>22.269611513992679</v>
      </c>
      <c r="O25" s="81"/>
      <c r="P25" s="81"/>
      <c r="Q25" s="81"/>
      <c r="R25" s="81"/>
      <c r="S25" s="81"/>
      <c r="T25" s="81"/>
    </row>
    <row r="26" spans="1:20" ht="15.75" thickBot="1">
      <c r="A26" s="530" t="s">
        <v>130</v>
      </c>
      <c r="B26" s="1356">
        <f>B24+B25</f>
        <v>18073.934000000001</v>
      </c>
      <c r="C26" s="680">
        <f>C24+C25</f>
        <v>919.14799999999991</v>
      </c>
      <c r="D26" s="820">
        <f t="shared" si="2"/>
        <v>5.0854894125429464</v>
      </c>
      <c r="E26" s="680">
        <f>E24+E25</f>
        <v>18965.052</v>
      </c>
      <c r="F26" s="820">
        <f t="shared" si="3"/>
        <v>-4.6987374461193072</v>
      </c>
      <c r="O26" s="81"/>
      <c r="P26" s="81"/>
      <c r="Q26" s="81"/>
      <c r="R26" s="81"/>
      <c r="S26" s="81"/>
      <c r="T26" s="81"/>
    </row>
    <row r="27" spans="1:20">
      <c r="A27" s="1055" t="s">
        <v>383</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478"/>
      <c r="D30" s="1478"/>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478"/>
      <c r="C41" s="1478"/>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A45" sqref="A4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483" t="s">
        <v>497</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row>
    <row r="3" spans="1:24" ht="15.75" customHeight="1">
      <c r="A3" s="1484" t="s">
        <v>498</v>
      </c>
      <c r="B3" s="1484"/>
      <c r="C3" s="1484"/>
      <c r="D3" s="1484"/>
      <c r="E3" s="1484"/>
      <c r="F3" s="1484"/>
      <c r="P3" s="550"/>
    </row>
    <row r="4" spans="1:24" ht="4.5" customHeight="1">
      <c r="A4" s="551"/>
      <c r="B4" s="551"/>
      <c r="C4" s="549"/>
      <c r="D4" s="549"/>
    </row>
    <row r="5" spans="1:24" ht="15.75" thickBot="1">
      <c r="A5" s="552" t="s">
        <v>133</v>
      </c>
      <c r="B5" s="1485" t="s">
        <v>134</v>
      </c>
      <c r="C5" s="1485"/>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386</v>
      </c>
      <c r="B7" s="566">
        <v>12113.486000000001</v>
      </c>
      <c r="C7" s="566">
        <v>5325</v>
      </c>
      <c r="D7" s="598">
        <v>5.163435155730169</v>
      </c>
      <c r="F7" s="689" t="s">
        <v>146</v>
      </c>
      <c r="G7" s="564">
        <v>1455.383</v>
      </c>
      <c r="H7" s="564">
        <v>5823</v>
      </c>
      <c r="I7" s="678">
        <v>3.4077686043298887</v>
      </c>
      <c r="K7" s="689" t="s">
        <v>146</v>
      </c>
      <c r="L7" s="564">
        <v>289831.11800000002</v>
      </c>
      <c r="M7" s="564">
        <v>64832.071000000004</v>
      </c>
      <c r="N7" s="678">
        <v>4.4704898907209056</v>
      </c>
      <c r="P7" s="689" t="s">
        <v>147</v>
      </c>
      <c r="Q7" s="564">
        <v>58402.046000000002</v>
      </c>
      <c r="R7" s="564">
        <v>14259.394</v>
      </c>
      <c r="S7" s="678">
        <v>4.0956891996953031</v>
      </c>
    </row>
    <row r="8" spans="1:24" ht="15.75">
      <c r="A8" s="565" t="s">
        <v>146</v>
      </c>
      <c r="B8" s="566">
        <v>8838.9439999999995</v>
      </c>
      <c r="C8" s="566">
        <v>15221</v>
      </c>
      <c r="D8" s="598">
        <v>2.7332361331220283</v>
      </c>
      <c r="F8" s="565" t="s">
        <v>148</v>
      </c>
      <c r="G8" s="566">
        <v>776.90300000000002</v>
      </c>
      <c r="H8" s="566">
        <v>3968</v>
      </c>
      <c r="I8" s="598">
        <v>2.6203699331503008</v>
      </c>
      <c r="K8" s="565" t="s">
        <v>149</v>
      </c>
      <c r="L8" s="566">
        <v>210539.639</v>
      </c>
      <c r="M8" s="566">
        <v>51894.711000000003</v>
      </c>
      <c r="N8" s="598">
        <v>4.0570538874375845</v>
      </c>
      <c r="P8" s="565" t="s">
        <v>149</v>
      </c>
      <c r="Q8" s="566">
        <v>39675.313999999998</v>
      </c>
      <c r="R8" s="566">
        <v>11525.356</v>
      </c>
      <c r="S8" s="598">
        <v>3.4424371793808364</v>
      </c>
    </row>
    <row r="9" spans="1:24" ht="16.5" thickBot="1">
      <c r="A9" s="565" t="s">
        <v>156</v>
      </c>
      <c r="B9" s="566">
        <v>6158.3549999999996</v>
      </c>
      <c r="C9" s="566">
        <v>4293</v>
      </c>
      <c r="D9" s="598">
        <v>2.39520605246669</v>
      </c>
      <c r="F9" s="565" t="s">
        <v>167</v>
      </c>
      <c r="G9" s="566">
        <v>330.86500000000001</v>
      </c>
      <c r="H9" s="566">
        <v>1857</v>
      </c>
      <c r="I9" s="598">
        <v>2.4656641006341804</v>
      </c>
      <c r="K9" s="565" t="s">
        <v>387</v>
      </c>
      <c r="L9" s="566">
        <v>80755.362999999998</v>
      </c>
      <c r="M9" s="566">
        <v>25050.008000000002</v>
      </c>
      <c r="N9" s="598">
        <v>3.2237659564819299</v>
      </c>
      <c r="P9" s="565" t="s">
        <v>153</v>
      </c>
      <c r="Q9" s="566">
        <v>33526.017</v>
      </c>
      <c r="R9" s="566">
        <v>5795.4390000000003</v>
      </c>
      <c r="S9" s="598">
        <v>5.7848968818410471</v>
      </c>
    </row>
    <row r="10" spans="1:24" ht="16.5" thickBot="1">
      <c r="A10" s="565" t="s">
        <v>319</v>
      </c>
      <c r="B10" s="566">
        <v>5373.8950000000004</v>
      </c>
      <c r="C10" s="566">
        <v>2779</v>
      </c>
      <c r="D10" s="598">
        <v>3.5337531308914851</v>
      </c>
      <c r="F10" s="872" t="s">
        <v>269</v>
      </c>
      <c r="G10" s="569">
        <v>2573.2069999999999</v>
      </c>
      <c r="H10" s="569">
        <v>11725</v>
      </c>
      <c r="I10" s="677">
        <v>2.986534401574739</v>
      </c>
      <c r="K10" s="565" t="s">
        <v>155</v>
      </c>
      <c r="L10" s="566">
        <v>74829.313999999998</v>
      </c>
      <c r="M10" s="566">
        <v>13409.642</v>
      </c>
      <c r="N10" s="598">
        <v>5.5802618742543615</v>
      </c>
      <c r="P10" s="565" t="s">
        <v>286</v>
      </c>
      <c r="Q10" s="566">
        <v>32499.812999999998</v>
      </c>
      <c r="R10" s="566">
        <v>8371.76</v>
      </c>
      <c r="S10" s="598">
        <v>3.8820765287108085</v>
      </c>
    </row>
    <row r="11" spans="1:24" ht="15.75">
      <c r="A11" s="565" t="s">
        <v>393</v>
      </c>
      <c r="B11" s="566">
        <v>2132.096</v>
      </c>
      <c r="C11" s="566">
        <v>1052</v>
      </c>
      <c r="D11" s="598">
        <v>4.288792513859498</v>
      </c>
      <c r="K11" s="565" t="s">
        <v>148</v>
      </c>
      <c r="L11" s="566">
        <v>71745.877999999997</v>
      </c>
      <c r="M11" s="566">
        <v>14106.525</v>
      </c>
      <c r="N11" s="598">
        <v>5.0860065111712487</v>
      </c>
      <c r="P11" s="565" t="s">
        <v>148</v>
      </c>
      <c r="Q11" s="566">
        <v>29975.999</v>
      </c>
      <c r="R11" s="566">
        <v>7700.4229999999998</v>
      </c>
      <c r="S11" s="598">
        <v>3.8927730333775172</v>
      </c>
    </row>
    <row r="12" spans="1:24" ht="15.75">
      <c r="A12" s="565" t="s">
        <v>154</v>
      </c>
      <c r="B12" s="566">
        <v>1292.596</v>
      </c>
      <c r="C12" s="566">
        <v>1601</v>
      </c>
      <c r="D12" s="598">
        <v>2.8115988054039591</v>
      </c>
      <c r="H12" s="1006"/>
      <c r="K12" s="565" t="s">
        <v>151</v>
      </c>
      <c r="L12" s="566">
        <v>41545.703000000001</v>
      </c>
      <c r="M12" s="566">
        <v>9196.5329999999994</v>
      </c>
      <c r="N12" s="598">
        <v>4.5175397076267769</v>
      </c>
      <c r="P12" s="565" t="s">
        <v>150</v>
      </c>
      <c r="Q12" s="566">
        <v>28889.59</v>
      </c>
      <c r="R12" s="566">
        <v>6150.94</v>
      </c>
      <c r="S12" s="598">
        <v>4.6967764276679667</v>
      </c>
    </row>
    <row r="13" spans="1:24" ht="15.75">
      <c r="A13" s="565" t="s">
        <v>164</v>
      </c>
      <c r="B13" s="566">
        <v>1261.703</v>
      </c>
      <c r="C13" s="566">
        <v>1161</v>
      </c>
      <c r="D13" s="598">
        <v>2.8432423296638909</v>
      </c>
      <c r="H13" s="1006"/>
      <c r="K13" s="565" t="s">
        <v>153</v>
      </c>
      <c r="L13" s="566">
        <v>36385.783000000003</v>
      </c>
      <c r="M13" s="566">
        <v>5423.1319999999996</v>
      </c>
      <c r="N13" s="598">
        <v>6.7093670225987498</v>
      </c>
      <c r="P13" s="565" t="s">
        <v>387</v>
      </c>
      <c r="Q13" s="566">
        <v>17779.874</v>
      </c>
      <c r="R13" s="566">
        <v>5279.7849999999999</v>
      </c>
      <c r="S13" s="598">
        <v>3.3675375038945714</v>
      </c>
    </row>
    <row r="14" spans="1:24" ht="15.75">
      <c r="A14" s="565" t="s">
        <v>148</v>
      </c>
      <c r="B14" s="566">
        <v>1091.7760000000001</v>
      </c>
      <c r="C14" s="566">
        <v>4579</v>
      </c>
      <c r="D14" s="598">
        <v>2.4934818157733667</v>
      </c>
      <c r="K14" s="565" t="s">
        <v>147</v>
      </c>
      <c r="L14" s="566">
        <v>35261.934999999998</v>
      </c>
      <c r="M14" s="566">
        <v>7020.2879999999996</v>
      </c>
      <c r="N14" s="598">
        <v>5.0228615977008353</v>
      </c>
      <c r="P14" s="565" t="s">
        <v>155</v>
      </c>
      <c r="Q14" s="566">
        <v>17015.948</v>
      </c>
      <c r="R14" s="566">
        <v>4081.049</v>
      </c>
      <c r="S14" s="598">
        <v>4.1695034781498581</v>
      </c>
    </row>
    <row r="15" spans="1:24" ht="15.75">
      <c r="A15" s="565" t="s">
        <v>159</v>
      </c>
      <c r="B15" s="566">
        <v>1039.3699999999999</v>
      </c>
      <c r="C15" s="566">
        <v>778</v>
      </c>
      <c r="D15" s="598">
        <v>2.1905777567954337</v>
      </c>
      <c r="E15" s="767"/>
      <c r="K15" s="565" t="s">
        <v>156</v>
      </c>
      <c r="L15" s="566">
        <v>32568.871999999999</v>
      </c>
      <c r="M15" s="566">
        <v>7790.4719999999998</v>
      </c>
      <c r="N15" s="598">
        <v>4.1806031778305606</v>
      </c>
      <c r="P15" s="565" t="s">
        <v>157</v>
      </c>
      <c r="Q15" s="566">
        <v>13112.498</v>
      </c>
      <c r="R15" s="566">
        <v>3649.886</v>
      </c>
      <c r="S15" s="598">
        <v>3.5925774120068406</v>
      </c>
    </row>
    <row r="16" spans="1:24" ht="15.75">
      <c r="A16" s="565" t="s">
        <v>420</v>
      </c>
      <c r="B16" s="566">
        <v>957.13599999999997</v>
      </c>
      <c r="C16" s="566">
        <v>415</v>
      </c>
      <c r="D16" s="598">
        <v>6.2066648942033957</v>
      </c>
      <c r="E16" s="606"/>
      <c r="K16" s="565" t="s">
        <v>297</v>
      </c>
      <c r="L16" s="566">
        <v>28313.471000000001</v>
      </c>
      <c r="M16" s="566">
        <v>4391.259</v>
      </c>
      <c r="N16" s="598">
        <v>6.4476886924683789</v>
      </c>
      <c r="P16" s="565" t="s">
        <v>146</v>
      </c>
      <c r="Q16" s="566">
        <v>12912.313</v>
      </c>
      <c r="R16" s="566">
        <v>3517.34</v>
      </c>
      <c r="S16" s="598">
        <v>3.6710448805062916</v>
      </c>
    </row>
    <row r="17" spans="1:19" ht="15.75">
      <c r="A17" s="565" t="s">
        <v>149</v>
      </c>
      <c r="B17" s="566">
        <v>872.67100000000005</v>
      </c>
      <c r="C17" s="566">
        <v>9427</v>
      </c>
      <c r="D17" s="598">
        <v>2.207544401524868</v>
      </c>
      <c r="K17" s="565" t="s">
        <v>163</v>
      </c>
      <c r="L17" s="566">
        <v>26884.261999999999</v>
      </c>
      <c r="M17" s="566">
        <v>7657.6080000000002</v>
      </c>
      <c r="N17" s="598">
        <v>3.5107910982123918</v>
      </c>
      <c r="P17" s="565" t="s">
        <v>162</v>
      </c>
      <c r="Q17" s="566">
        <v>10058.992</v>
      </c>
      <c r="R17" s="566">
        <v>3042.433</v>
      </c>
      <c r="S17" s="598">
        <v>3.3062328734930237</v>
      </c>
    </row>
    <row r="18" spans="1:19" ht="15.75">
      <c r="A18" s="565" t="s">
        <v>152</v>
      </c>
      <c r="B18" s="566">
        <v>472.99900000000002</v>
      </c>
      <c r="C18" s="566">
        <v>1401</v>
      </c>
      <c r="D18" s="598">
        <v>2.5549145749272144</v>
      </c>
      <c r="K18" s="565" t="s">
        <v>160</v>
      </c>
      <c r="L18" s="566">
        <v>22223.260999999999</v>
      </c>
      <c r="M18" s="566">
        <v>4854.3620000000001</v>
      </c>
      <c r="N18" s="598">
        <v>4.5779983033815768</v>
      </c>
      <c r="P18" s="565" t="s">
        <v>156</v>
      </c>
      <c r="Q18" s="566">
        <v>7120.8810000000003</v>
      </c>
      <c r="R18" s="566">
        <v>1750.27</v>
      </c>
      <c r="S18" s="598">
        <v>4.0684471538676892</v>
      </c>
    </row>
    <row r="19" spans="1:19" ht="15.75">
      <c r="A19" s="565" t="s">
        <v>492</v>
      </c>
      <c r="B19" s="566">
        <v>402.94</v>
      </c>
      <c r="C19" s="566">
        <v>194</v>
      </c>
      <c r="D19" s="598">
        <v>6.6164203612479477</v>
      </c>
      <c r="K19" s="565" t="s">
        <v>154</v>
      </c>
      <c r="L19" s="566">
        <v>15573.249</v>
      </c>
      <c r="M19" s="566">
        <v>4622.3909999999996</v>
      </c>
      <c r="N19" s="598">
        <v>3.3690895036789406</v>
      </c>
      <c r="P19" s="565" t="s">
        <v>166</v>
      </c>
      <c r="Q19" s="566">
        <v>6503.2740000000003</v>
      </c>
      <c r="R19" s="566">
        <v>2054.232</v>
      </c>
      <c r="S19" s="598">
        <v>3.1657933475868356</v>
      </c>
    </row>
    <row r="20" spans="1:19" ht="15.75">
      <c r="A20" s="565" t="s">
        <v>158</v>
      </c>
      <c r="B20" s="566">
        <v>362.971</v>
      </c>
      <c r="C20" s="566">
        <v>250</v>
      </c>
      <c r="D20" s="598">
        <v>2.4516784869976358</v>
      </c>
      <c r="K20" s="565" t="s">
        <v>161</v>
      </c>
      <c r="L20" s="566">
        <v>15029.962</v>
      </c>
      <c r="M20" s="566">
        <v>3492.9969999999998</v>
      </c>
      <c r="N20" s="598">
        <v>4.3028843139573265</v>
      </c>
      <c r="P20" s="565" t="s">
        <v>164</v>
      </c>
      <c r="Q20" s="566">
        <v>6250.2250000000004</v>
      </c>
      <c r="R20" s="566">
        <v>1605.5039999999999</v>
      </c>
      <c r="S20" s="598">
        <v>3.8929987094395284</v>
      </c>
    </row>
    <row r="21" spans="1:19" ht="16.5" thickBot="1">
      <c r="A21" s="565" t="s">
        <v>167</v>
      </c>
      <c r="B21" s="566">
        <v>330.86500000000001</v>
      </c>
      <c r="C21" s="566">
        <v>1857</v>
      </c>
      <c r="D21" s="598">
        <v>2.4656641006341804</v>
      </c>
      <c r="K21" s="565" t="s">
        <v>296</v>
      </c>
      <c r="L21" s="566">
        <v>14296.721</v>
      </c>
      <c r="M21" s="566">
        <v>3669.0880000000002</v>
      </c>
      <c r="N21" s="598">
        <v>3.8965325988365498</v>
      </c>
      <c r="P21" s="565" t="s">
        <v>160</v>
      </c>
      <c r="Q21" s="566">
        <v>5936.9709999999995</v>
      </c>
      <c r="R21" s="566">
        <v>1499.9739999999999</v>
      </c>
      <c r="S21" s="598">
        <v>3.9580492728540628</v>
      </c>
    </row>
    <row r="22" spans="1:19" ht="16.5" thickBot="1">
      <c r="A22" s="872" t="s">
        <v>269</v>
      </c>
      <c r="B22" s="569">
        <v>43654.644</v>
      </c>
      <c r="C22" s="569">
        <v>51194</v>
      </c>
      <c r="D22" s="677">
        <v>3.2593988187522793</v>
      </c>
      <c r="H22" s="1006"/>
      <c r="K22" s="565" t="s">
        <v>150</v>
      </c>
      <c r="L22" s="566">
        <v>10257.819</v>
      </c>
      <c r="M22" s="566">
        <v>2044.355</v>
      </c>
      <c r="N22" s="598">
        <v>5.0176309887470616</v>
      </c>
      <c r="P22" s="565" t="s">
        <v>167</v>
      </c>
      <c r="Q22" s="566">
        <v>5922.5209999999997</v>
      </c>
      <c r="R22" s="566">
        <v>2013.4649999999999</v>
      </c>
      <c r="S22" s="598">
        <v>2.9414571398062543</v>
      </c>
    </row>
    <row r="23" spans="1:19" ht="15.75">
      <c r="A23"/>
      <c r="B23"/>
      <c r="C23"/>
      <c r="D23"/>
      <c r="H23" s="1006"/>
      <c r="K23" s="565" t="s">
        <v>298</v>
      </c>
      <c r="L23" s="566">
        <v>9621.7150000000001</v>
      </c>
      <c r="M23" s="566">
        <v>2699.8470000000002</v>
      </c>
      <c r="N23" s="598">
        <v>3.5638000968203012</v>
      </c>
      <c r="P23" s="565" t="s">
        <v>296</v>
      </c>
      <c r="Q23" s="566">
        <v>5691.5140000000001</v>
      </c>
      <c r="R23" s="566">
        <v>1433.9459999999999</v>
      </c>
      <c r="S23" s="598">
        <v>3.9691271498368841</v>
      </c>
    </row>
    <row r="24" spans="1:19" ht="15.75">
      <c r="A24"/>
      <c r="B24"/>
      <c r="C24"/>
      <c r="D24"/>
      <c r="H24" s="1006"/>
      <c r="K24" s="565" t="s">
        <v>164</v>
      </c>
      <c r="L24" s="566">
        <v>9303.5360000000001</v>
      </c>
      <c r="M24" s="566">
        <v>3383.8980000000001</v>
      </c>
      <c r="N24" s="598">
        <v>2.7493547382338357</v>
      </c>
      <c r="P24" s="565" t="s">
        <v>151</v>
      </c>
      <c r="Q24" s="566">
        <v>5146.0529999999999</v>
      </c>
      <c r="R24" s="566">
        <v>1522.7729999999999</v>
      </c>
      <c r="S24" s="598">
        <v>3.3793960097795273</v>
      </c>
    </row>
    <row r="25" spans="1:19" ht="15.75">
      <c r="A25"/>
      <c r="B25"/>
      <c r="C25"/>
      <c r="D25"/>
      <c r="H25" s="1006"/>
      <c r="K25" s="565" t="s">
        <v>159</v>
      </c>
      <c r="L25" s="566">
        <v>6888.8869999999997</v>
      </c>
      <c r="M25" s="566">
        <v>1532.8530000000001</v>
      </c>
      <c r="N25" s="598">
        <v>4.4941602358477946</v>
      </c>
      <c r="P25" s="565" t="s">
        <v>165</v>
      </c>
      <c r="Q25" s="566">
        <v>4994.1390000000001</v>
      </c>
      <c r="R25" s="566">
        <v>1461.1579999999999</v>
      </c>
      <c r="S25" s="598">
        <v>3.417932215407232</v>
      </c>
    </row>
    <row r="26" spans="1:19" ht="15.75">
      <c r="H26" s="1006"/>
      <c r="K26" s="565" t="s">
        <v>152</v>
      </c>
      <c r="L26" s="566">
        <v>4790.6760000000004</v>
      </c>
      <c r="M26" s="566">
        <v>1818.6310000000001</v>
      </c>
      <c r="N26" s="598">
        <v>2.6342210156980719</v>
      </c>
      <c r="P26" s="565" t="s">
        <v>297</v>
      </c>
      <c r="Q26" s="566">
        <v>3677.3510000000001</v>
      </c>
      <c r="R26" s="566">
        <v>782.49400000000003</v>
      </c>
      <c r="S26" s="598">
        <v>4.6995261305518001</v>
      </c>
    </row>
    <row r="27" spans="1:19" ht="15.75">
      <c r="A27" s="81"/>
      <c r="B27" s="81"/>
      <c r="C27" s="81"/>
      <c r="D27" s="81"/>
      <c r="H27" s="1006"/>
      <c r="K27" s="565" t="s">
        <v>421</v>
      </c>
      <c r="L27" s="566">
        <v>3915.788</v>
      </c>
      <c r="M27" s="566">
        <v>1217.682</v>
      </c>
      <c r="N27" s="598">
        <v>3.2157722623804901</v>
      </c>
      <c r="P27" s="565" t="s">
        <v>421</v>
      </c>
      <c r="Q27" s="566">
        <v>3548.9560000000001</v>
      </c>
      <c r="R27" s="566">
        <v>1219.529</v>
      </c>
      <c r="S27" s="598">
        <v>2.9101038187693775</v>
      </c>
    </row>
    <row r="28" spans="1:19" ht="15.75">
      <c r="H28" s="1006"/>
      <c r="K28" s="565" t="s">
        <v>167</v>
      </c>
      <c r="L28" s="566">
        <v>3878.1060000000002</v>
      </c>
      <c r="M28" s="566">
        <v>1465.5309999999999</v>
      </c>
      <c r="N28" s="598">
        <v>2.6462121920314208</v>
      </c>
      <c r="P28" s="565" t="s">
        <v>422</v>
      </c>
      <c r="Q28" s="566">
        <v>3183.8249999999998</v>
      </c>
      <c r="R28" s="566">
        <v>1248.675</v>
      </c>
      <c r="S28" s="598">
        <v>2.549762748513424</v>
      </c>
    </row>
    <row r="29" spans="1:19" ht="16.5" thickBot="1">
      <c r="H29" s="1006"/>
      <c r="K29" s="958" t="s">
        <v>168</v>
      </c>
      <c r="L29" s="871">
        <v>3080.2840000000001</v>
      </c>
      <c r="M29" s="871">
        <v>508.56900000000002</v>
      </c>
      <c r="N29" s="959">
        <v>6.056767125011552</v>
      </c>
      <c r="P29" s="565" t="s">
        <v>161</v>
      </c>
      <c r="Q29" s="566">
        <v>3125.3270000000002</v>
      </c>
      <c r="R29" s="566">
        <v>990.274</v>
      </c>
      <c r="S29" s="598">
        <v>3.1560224745878416</v>
      </c>
    </row>
    <row r="30" spans="1:19" ht="16.5" thickBot="1">
      <c r="A30" s="81"/>
      <c r="B30" s="81"/>
      <c r="C30" s="81"/>
      <c r="D30" s="81"/>
      <c r="E30" s="81"/>
      <c r="F30" s="81"/>
      <c r="G30" s="81"/>
      <c r="H30" s="81"/>
      <c r="I30" s="81"/>
      <c r="J30" s="81"/>
      <c r="K30" s="872" t="s">
        <v>269</v>
      </c>
      <c r="L30" s="569">
        <v>1056683.5160000001</v>
      </c>
      <c r="M30" s="569">
        <v>244018.25700000001</v>
      </c>
      <c r="N30" s="677">
        <v>4.3303461347156498</v>
      </c>
      <c r="P30" s="565" t="s">
        <v>159</v>
      </c>
      <c r="Q30" s="566">
        <v>3050.32</v>
      </c>
      <c r="R30" s="566">
        <v>988.51099999999997</v>
      </c>
      <c r="S30" s="598">
        <v>3.0857724395580832</v>
      </c>
    </row>
    <row r="31" spans="1:19" ht="16.5" thickBot="1">
      <c r="A31" s="81"/>
      <c r="B31" s="81"/>
      <c r="C31" s="81"/>
      <c r="D31" s="81"/>
      <c r="E31" s="81"/>
      <c r="F31" s="81"/>
      <c r="G31" s="81"/>
      <c r="H31" s="81"/>
      <c r="I31" s="81"/>
      <c r="J31" s="81"/>
      <c r="K31"/>
      <c r="L31"/>
      <c r="M31"/>
      <c r="N31"/>
      <c r="P31" s="872" t="s">
        <v>269</v>
      </c>
      <c r="Q31" s="569">
        <v>375650.8</v>
      </c>
      <c r="R31" s="569">
        <v>97616.489000000001</v>
      </c>
      <c r="S31" s="677">
        <v>3.8482310094148131</v>
      </c>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9">
    <sortCondition descending="1" ref="Q7:Q69"/>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F22" sqref="F22"/>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483" t="s">
        <v>499</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c r="Y2" s="1483"/>
      <c r="Z2" s="1483"/>
      <c r="AA2" s="1483"/>
    </row>
    <row r="3" spans="1:27" ht="18" customHeight="1">
      <c r="A3" s="1486" t="s">
        <v>498</v>
      </c>
      <c r="B3" s="1486"/>
      <c r="C3" s="1486"/>
      <c r="D3" s="1486"/>
      <c r="E3" s="1486"/>
      <c r="F3" s="1486"/>
      <c r="G3" s="1486"/>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565" t="s">
        <v>161</v>
      </c>
      <c r="B8" s="566">
        <v>20191.93</v>
      </c>
      <c r="C8" s="566">
        <v>26142</v>
      </c>
      <c r="D8" s="598">
        <v>2.3581992320876912</v>
      </c>
      <c r="E8" s="770"/>
      <c r="F8" s="565" t="s">
        <v>164</v>
      </c>
      <c r="G8" s="566">
        <v>3550.8420000000001</v>
      </c>
      <c r="H8" s="566">
        <v>17198</v>
      </c>
      <c r="I8" s="598">
        <v>2.7873964197906886</v>
      </c>
      <c r="J8" s="606"/>
      <c r="K8" s="689" t="s">
        <v>149</v>
      </c>
      <c r="L8" s="564">
        <v>12550.028</v>
      </c>
      <c r="M8" s="564">
        <v>3495.5329999999999</v>
      </c>
      <c r="N8" s="678">
        <v>3.5903045401087619</v>
      </c>
      <c r="O8" s="606"/>
      <c r="P8" s="689" t="s">
        <v>387</v>
      </c>
      <c r="Q8" s="564">
        <v>5941.8580000000002</v>
      </c>
      <c r="R8" s="564">
        <v>1433.1849999999999</v>
      </c>
      <c r="S8" s="678">
        <v>4.1459113792008715</v>
      </c>
    </row>
    <row r="9" spans="1:27" ht="15.75">
      <c r="A9" s="565" t="s">
        <v>159</v>
      </c>
      <c r="B9" s="566">
        <v>11262.194</v>
      </c>
      <c r="C9" s="566">
        <v>9656</v>
      </c>
      <c r="D9" s="598">
        <v>2.3086294557759124</v>
      </c>
      <c r="E9" s="771"/>
      <c r="F9" s="565" t="s">
        <v>387</v>
      </c>
      <c r="G9" s="566">
        <v>3250.4160000000002</v>
      </c>
      <c r="H9" s="566">
        <v>11874</v>
      </c>
      <c r="I9" s="598">
        <v>3.3978735170180316</v>
      </c>
      <c r="J9" s="606"/>
      <c r="K9" s="565" t="s">
        <v>166</v>
      </c>
      <c r="L9" s="566">
        <v>5377.6059999999998</v>
      </c>
      <c r="M9" s="566">
        <v>1118.614</v>
      </c>
      <c r="N9" s="598">
        <v>4.8073830651145073</v>
      </c>
      <c r="O9" s="606"/>
      <c r="P9" s="565" t="s">
        <v>151</v>
      </c>
      <c r="Q9" s="566">
        <v>4000.5940000000001</v>
      </c>
      <c r="R9" s="566">
        <v>1189.162</v>
      </c>
      <c r="S9" s="598">
        <v>3.3642127817740559</v>
      </c>
    </row>
    <row r="10" spans="1:27" ht="16.5" thickBot="1">
      <c r="A10" s="565" t="s">
        <v>387</v>
      </c>
      <c r="B10" s="566">
        <v>9045.0789999999997</v>
      </c>
      <c r="C10" s="566">
        <v>23206</v>
      </c>
      <c r="D10" s="598">
        <v>3.0909736157206673</v>
      </c>
      <c r="E10" s="770"/>
      <c r="F10" s="565" t="s">
        <v>168</v>
      </c>
      <c r="G10" s="566">
        <v>751.84500000000003</v>
      </c>
      <c r="H10" s="566">
        <v>6512</v>
      </c>
      <c r="I10" s="598">
        <v>1.8299566269283007</v>
      </c>
      <c r="J10" s="606"/>
      <c r="K10" s="565" t="s">
        <v>387</v>
      </c>
      <c r="L10" s="566">
        <v>4980.4380000000001</v>
      </c>
      <c r="M10" s="566">
        <v>947.73099999999999</v>
      </c>
      <c r="N10" s="598">
        <v>5.2551177496568124</v>
      </c>
      <c r="O10" s="606"/>
      <c r="P10" s="565" t="s">
        <v>149</v>
      </c>
      <c r="Q10" s="566">
        <v>3984.373</v>
      </c>
      <c r="R10" s="566">
        <v>978.10400000000004</v>
      </c>
      <c r="S10" s="598">
        <v>4.0735678414565317</v>
      </c>
    </row>
    <row r="11" spans="1:27" ht="16.5" thickBot="1">
      <c r="A11" s="565" t="s">
        <v>164</v>
      </c>
      <c r="B11" s="566">
        <v>8696.277</v>
      </c>
      <c r="C11" s="566">
        <v>28452</v>
      </c>
      <c r="D11" s="598">
        <v>2.4003012425634709</v>
      </c>
      <c r="E11" s="771"/>
      <c r="F11" s="872" t="s">
        <v>269</v>
      </c>
      <c r="G11" s="569">
        <v>7877.5140000000001</v>
      </c>
      <c r="H11" s="569">
        <v>37311</v>
      </c>
      <c r="I11" s="677">
        <v>2.8478754579549128</v>
      </c>
      <c r="J11" s="606"/>
      <c r="K11" s="565" t="s">
        <v>151</v>
      </c>
      <c r="L11" s="566">
        <v>4772.0190000000002</v>
      </c>
      <c r="M11" s="566">
        <v>1260.521</v>
      </c>
      <c r="N11" s="598">
        <v>3.7857512885544948</v>
      </c>
      <c r="O11" s="606"/>
      <c r="P11" s="565" t="s">
        <v>160</v>
      </c>
      <c r="Q11" s="566">
        <v>2870.1889999999999</v>
      </c>
      <c r="R11" s="566">
        <v>860.36199999999997</v>
      </c>
      <c r="S11" s="598">
        <v>3.3360248360573803</v>
      </c>
    </row>
    <row r="12" spans="1:27" ht="15.75">
      <c r="A12" s="565" t="s">
        <v>168</v>
      </c>
      <c r="B12" s="566">
        <v>6311.625</v>
      </c>
      <c r="C12" s="566">
        <v>16240</v>
      </c>
      <c r="D12" s="598">
        <v>1.7523150423195899</v>
      </c>
      <c r="E12" s="771"/>
      <c r="F12"/>
      <c r="G12"/>
      <c r="H12"/>
      <c r="I12"/>
      <c r="J12" s="606"/>
      <c r="K12" s="565" t="s">
        <v>146</v>
      </c>
      <c r="L12" s="566">
        <v>3632.1030000000001</v>
      </c>
      <c r="M12" s="566">
        <v>1550.2280000000001</v>
      </c>
      <c r="N12" s="598">
        <v>2.3429476180277997</v>
      </c>
      <c r="O12" s="606"/>
      <c r="P12" s="565" t="s">
        <v>148</v>
      </c>
      <c r="Q12" s="566">
        <v>2258.7510000000002</v>
      </c>
      <c r="R12" s="566">
        <v>384.50099999999998</v>
      </c>
      <c r="S12" s="598">
        <v>5.8744996762037038</v>
      </c>
    </row>
    <row r="13" spans="1:27" ht="15.75">
      <c r="A13" s="565" t="s">
        <v>149</v>
      </c>
      <c r="B13" s="566">
        <v>4937.5429999999997</v>
      </c>
      <c r="C13" s="566">
        <v>5502</v>
      </c>
      <c r="D13" s="598">
        <v>2.4975406709891237</v>
      </c>
      <c r="E13" s="771"/>
      <c r="F13"/>
      <c r="G13"/>
      <c r="H13"/>
      <c r="I13"/>
      <c r="J13" s="606"/>
      <c r="K13" s="565" t="s">
        <v>164</v>
      </c>
      <c r="L13" s="566">
        <v>2260.4229999999998</v>
      </c>
      <c r="M13" s="566">
        <v>693.71400000000006</v>
      </c>
      <c r="N13" s="598">
        <v>3.2584364738206228</v>
      </c>
      <c r="O13" s="606"/>
      <c r="P13" s="565" t="s">
        <v>166</v>
      </c>
      <c r="Q13" s="566">
        <v>2161.4720000000002</v>
      </c>
      <c r="R13" s="566">
        <v>478.53199999999998</v>
      </c>
      <c r="S13" s="598">
        <v>4.5168807937609197</v>
      </c>
    </row>
    <row r="14" spans="1:27" ht="15.75">
      <c r="A14" s="565" t="s">
        <v>160</v>
      </c>
      <c r="B14" s="566">
        <v>4845.018</v>
      </c>
      <c r="C14" s="566">
        <v>3433</v>
      </c>
      <c r="D14" s="598">
        <v>3.0242557518384223</v>
      </c>
      <c r="E14" s="771"/>
      <c r="F14"/>
      <c r="G14"/>
      <c r="H14"/>
      <c r="I14"/>
      <c r="J14" s="606"/>
      <c r="K14" s="565" t="s">
        <v>159</v>
      </c>
      <c r="L14" s="566">
        <v>1920.875</v>
      </c>
      <c r="M14" s="566">
        <v>626.21600000000001</v>
      </c>
      <c r="N14" s="598">
        <v>3.0674320042924488</v>
      </c>
      <c r="O14" s="606"/>
      <c r="P14" s="565" t="s">
        <v>163</v>
      </c>
      <c r="Q14" s="566">
        <v>1678.0160000000001</v>
      </c>
      <c r="R14" s="566">
        <v>414.74299999999999</v>
      </c>
      <c r="S14" s="598">
        <v>4.0459175923403174</v>
      </c>
    </row>
    <row r="15" spans="1:27" ht="15.75">
      <c r="A15" s="565" t="s">
        <v>165</v>
      </c>
      <c r="B15" s="566">
        <v>4757.5540000000001</v>
      </c>
      <c r="C15" s="566">
        <v>8783</v>
      </c>
      <c r="D15" s="598">
        <v>2.0255771179440893</v>
      </c>
      <c r="E15" s="771"/>
      <c r="F15"/>
      <c r="G15"/>
      <c r="H15"/>
      <c r="I15"/>
      <c r="J15" s="606"/>
      <c r="K15" s="565" t="s">
        <v>163</v>
      </c>
      <c r="L15" s="566">
        <v>1774.3620000000001</v>
      </c>
      <c r="M15" s="566">
        <v>494.43200000000002</v>
      </c>
      <c r="N15" s="598">
        <v>3.5886876253964144</v>
      </c>
      <c r="O15" s="606"/>
      <c r="P15" s="565" t="s">
        <v>489</v>
      </c>
      <c r="Q15" s="566">
        <v>770.32100000000003</v>
      </c>
      <c r="R15" s="566">
        <v>151.35</v>
      </c>
      <c r="S15" s="598">
        <v>5.0896663363065748</v>
      </c>
    </row>
    <row r="16" spans="1:27" ht="15.75">
      <c r="A16" s="565" t="s">
        <v>151</v>
      </c>
      <c r="B16" s="566">
        <v>4546.5919999999996</v>
      </c>
      <c r="C16" s="566">
        <v>4954</v>
      </c>
      <c r="D16" s="598">
        <v>1.7059832215545765</v>
      </c>
      <c r="E16" s="771"/>
      <c r="J16" s="606"/>
      <c r="K16" s="565" t="s">
        <v>155</v>
      </c>
      <c r="L16" s="566">
        <v>1696.7860000000001</v>
      </c>
      <c r="M16" s="566">
        <v>569.01700000000005</v>
      </c>
      <c r="N16" s="598">
        <v>2.9819601171845478</v>
      </c>
      <c r="O16" s="606"/>
      <c r="P16" s="565" t="s">
        <v>159</v>
      </c>
      <c r="Q16" s="566">
        <v>499.209</v>
      </c>
      <c r="R16" s="566">
        <v>125.71299999999999</v>
      </c>
      <c r="S16" s="598">
        <v>3.9710212945359671</v>
      </c>
    </row>
    <row r="17" spans="1:19" ht="15.75">
      <c r="A17" s="565" t="s">
        <v>146</v>
      </c>
      <c r="B17" s="566">
        <v>2625.7759999999998</v>
      </c>
      <c r="C17" s="566">
        <v>10611</v>
      </c>
      <c r="D17" s="598">
        <v>3.1033726350425002</v>
      </c>
      <c r="E17" s="770"/>
      <c r="J17" s="606"/>
      <c r="K17" s="565" t="s">
        <v>148</v>
      </c>
      <c r="L17" s="566">
        <v>879.14</v>
      </c>
      <c r="M17" s="566">
        <v>165.22</v>
      </c>
      <c r="N17" s="598">
        <v>5.3210265101077354</v>
      </c>
      <c r="O17" s="606"/>
      <c r="P17" s="565" t="s">
        <v>155</v>
      </c>
      <c r="Q17" s="566">
        <v>263.18700000000001</v>
      </c>
      <c r="R17" s="566">
        <v>123.354</v>
      </c>
      <c r="S17" s="598">
        <v>2.1335911279731508</v>
      </c>
    </row>
    <row r="18" spans="1:19" ht="16.5" thickBot="1">
      <c r="A18" s="565" t="s">
        <v>148</v>
      </c>
      <c r="B18" s="566">
        <v>1502.731</v>
      </c>
      <c r="C18" s="566">
        <v>2630</v>
      </c>
      <c r="D18" s="598">
        <v>2.294900986999342</v>
      </c>
      <c r="E18" s="772"/>
      <c r="F18" s="81"/>
      <c r="G18" s="81"/>
      <c r="H18" s="81"/>
      <c r="K18" s="565" t="s">
        <v>160</v>
      </c>
      <c r="L18" s="566">
        <v>788.60199999999998</v>
      </c>
      <c r="M18" s="566">
        <v>190.28299999999999</v>
      </c>
      <c r="N18" s="598">
        <v>4.1443639211069829</v>
      </c>
      <c r="O18" s="606"/>
      <c r="P18" s="565" t="s">
        <v>147</v>
      </c>
      <c r="Q18" s="566">
        <v>227.779</v>
      </c>
      <c r="R18" s="566">
        <v>105.32299999999999</v>
      </c>
      <c r="S18" s="598">
        <v>2.1626710215242637</v>
      </c>
    </row>
    <row r="19" spans="1:19" ht="16.5" thickBot="1">
      <c r="A19" s="565" t="s">
        <v>147</v>
      </c>
      <c r="B19" s="566">
        <v>1486.2329999999999</v>
      </c>
      <c r="C19" s="566">
        <v>1553</v>
      </c>
      <c r="D19" s="598">
        <v>2.1460670750197099</v>
      </c>
      <c r="E19" s="773"/>
      <c r="F19" s="81"/>
      <c r="G19" s="81"/>
      <c r="H19" s="81"/>
      <c r="J19" s="606"/>
      <c r="K19" s="872" t="s">
        <v>269</v>
      </c>
      <c r="L19" s="569">
        <v>42814.917999999998</v>
      </c>
      <c r="M19" s="569">
        <v>11523.32</v>
      </c>
      <c r="N19" s="677">
        <v>3.7155019560335041</v>
      </c>
      <c r="O19" s="606"/>
      <c r="P19" s="872" t="s">
        <v>269</v>
      </c>
      <c r="Q19" s="569">
        <v>25717.398000000001</v>
      </c>
      <c r="R19" s="569">
        <v>6550.6139999999996</v>
      </c>
      <c r="S19" s="677">
        <v>3.9259522847781905</v>
      </c>
    </row>
    <row r="20" spans="1:19" ht="15" customHeight="1" thickBot="1">
      <c r="A20" s="872" t="s">
        <v>269</v>
      </c>
      <c r="B20" s="569">
        <v>82475.195999999996</v>
      </c>
      <c r="C20" s="569">
        <v>143986</v>
      </c>
      <c r="D20" s="677">
        <v>2.3395021914254293</v>
      </c>
      <c r="E20" s="773"/>
      <c r="F20" s="81"/>
      <c r="G20" s="81"/>
      <c r="H20" s="81"/>
      <c r="J20" s="606"/>
      <c r="K20"/>
      <c r="L20"/>
      <c r="M20"/>
      <c r="N20"/>
      <c r="O20" s="606"/>
      <c r="P20"/>
      <c r="Q20"/>
      <c r="R20"/>
      <c r="S20"/>
    </row>
    <row r="21" spans="1:19">
      <c r="E21" s="774"/>
      <c r="F21" s="81"/>
      <c r="G21" s="81"/>
      <c r="H21" s="81"/>
      <c r="J21" s="606"/>
      <c r="K21"/>
      <c r="L21"/>
      <c r="M21"/>
      <c r="N21"/>
    </row>
    <row r="22" spans="1:19">
      <c r="A22"/>
      <c r="B22"/>
      <c r="C22"/>
      <c r="D22"/>
      <c r="F22" s="81"/>
      <c r="G22" s="81"/>
      <c r="H22" s="81"/>
      <c r="K22"/>
      <c r="L22"/>
      <c r="M22"/>
      <c r="N22"/>
      <c r="P22"/>
      <c r="Q22"/>
      <c r="R22"/>
      <c r="S22"/>
    </row>
    <row r="23" spans="1:19">
      <c r="A23"/>
      <c r="B23"/>
      <c r="C23"/>
      <c r="D23"/>
      <c r="F23" s="81"/>
      <c r="G23" s="81"/>
      <c r="H23" s="81"/>
      <c r="P23"/>
      <c r="Q23"/>
      <c r="R23"/>
      <c r="S23"/>
    </row>
    <row r="24" spans="1:19">
      <c r="A24"/>
      <c r="B24"/>
      <c r="C24"/>
      <c r="D24"/>
      <c r="F24" s="81"/>
      <c r="G24" s="81"/>
      <c r="H24" s="81"/>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319"/>
      <c r="G94" s="1319"/>
      <c r="H94" s="81"/>
      <c r="I94" s="81"/>
    </row>
    <row r="95" spans="1:12">
      <c r="A95" s="81"/>
      <c r="B95" s="81"/>
      <c r="C95" s="81"/>
      <c r="D95" s="81"/>
      <c r="E95" s="81"/>
      <c r="F95" s="1319"/>
      <c r="G95" s="1319"/>
      <c r="H95" s="81"/>
      <c r="I95" s="81"/>
    </row>
    <row r="96" spans="1:12">
      <c r="A96" s="81"/>
      <c r="B96" s="81"/>
      <c r="C96" s="81"/>
      <c r="D96" s="81"/>
      <c r="E96" s="81"/>
      <c r="F96" s="1319"/>
      <c r="G96" s="1319"/>
      <c r="H96" s="81"/>
      <c r="I96" s="81"/>
    </row>
    <row r="97" spans="1:8">
      <c r="A97"/>
      <c r="B97"/>
      <c r="C97"/>
      <c r="D97" s="81"/>
      <c r="E97" s="81"/>
      <c r="F97" s="1319"/>
      <c r="G97" s="1319"/>
      <c r="H97" s="81"/>
    </row>
    <row r="98" spans="1:8">
      <c r="A98"/>
      <c r="B98"/>
      <c r="C98"/>
      <c r="D98" s="81"/>
      <c r="E98" s="81"/>
      <c r="F98" s="1319"/>
      <c r="G98" s="131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25" sqref="O25"/>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468" t="s">
        <v>428</v>
      </c>
      <c r="B5" s="1468"/>
      <c r="C5" s="1468"/>
      <c r="D5" s="1468"/>
      <c r="E5" s="1468"/>
      <c r="F5" s="1468"/>
      <c r="H5" s="597" t="s">
        <v>278</v>
      </c>
    </row>
    <row r="6" spans="1:20" ht="15.75" customHeight="1" thickBot="1">
      <c r="A6" s="1469" t="s">
        <v>124</v>
      </c>
      <c r="B6" s="1471" t="s">
        <v>430</v>
      </c>
      <c r="C6" s="1472"/>
      <c r="D6" s="1473"/>
      <c r="E6" s="1474" t="s">
        <v>433</v>
      </c>
      <c r="F6" s="1476" t="s">
        <v>434</v>
      </c>
    </row>
    <row r="7" spans="1:20" ht="21" customHeight="1" thickBot="1">
      <c r="A7" s="1488"/>
      <c r="B7" s="1020" t="s">
        <v>263</v>
      </c>
      <c r="C7" s="1020" t="s">
        <v>267</v>
      </c>
      <c r="D7" s="1020" t="s">
        <v>268</v>
      </c>
      <c r="E7" s="1481"/>
      <c r="F7" s="1482"/>
    </row>
    <row r="8" spans="1:20" ht="17.25" customHeight="1" thickBot="1">
      <c r="A8" s="790" t="s">
        <v>125</v>
      </c>
      <c r="B8" s="680">
        <v>16251.866</v>
      </c>
      <c r="C8" s="680">
        <v>5059.6899999999996</v>
      </c>
      <c r="D8" s="817">
        <f t="shared" ref="D8:D13" si="0">(C8/B8)*100</f>
        <v>31.132978822247242</v>
      </c>
      <c r="E8" s="680">
        <v>14038.891</v>
      </c>
      <c r="F8" s="817">
        <f t="shared" ref="F8:F13" si="1">((B8-E8)/E8)*100</f>
        <v>15.763175310642419</v>
      </c>
      <c r="H8" s="625" t="s">
        <v>126</v>
      </c>
    </row>
    <row r="9" spans="1:20" ht="18" customHeight="1" thickBot="1">
      <c r="A9" s="791" t="s">
        <v>127</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258</v>
      </c>
      <c r="B10" s="682">
        <v>14811</v>
      </c>
      <c r="C10" s="986">
        <v>0</v>
      </c>
      <c r="D10" s="818">
        <f t="shared" si="0"/>
        <v>0</v>
      </c>
      <c r="E10" s="683">
        <v>21098</v>
      </c>
      <c r="F10" s="818">
        <f t="shared" si="1"/>
        <v>-29.799033083704618</v>
      </c>
      <c r="O10"/>
      <c r="P10"/>
      <c r="Q10"/>
      <c r="R10"/>
      <c r="S10"/>
      <c r="T10"/>
    </row>
    <row r="11" spans="1:20" ht="17.25" customHeight="1" thickBot="1">
      <c r="A11" s="791" t="s">
        <v>128</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129</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130</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259</v>
      </c>
      <c r="L16" s="979"/>
      <c r="O16"/>
      <c r="P16"/>
      <c r="Q16"/>
      <c r="R16"/>
      <c r="S16"/>
      <c r="T16"/>
    </row>
    <row r="17" spans="1:20">
      <c r="L17" s="979"/>
      <c r="O17"/>
      <c r="P17"/>
      <c r="Q17"/>
      <c r="R17"/>
      <c r="S17"/>
      <c r="T17"/>
    </row>
    <row r="18" spans="1:20" ht="33" customHeight="1" thickBot="1">
      <c r="A18" s="1468" t="s">
        <v>429</v>
      </c>
      <c r="B18" s="1468"/>
      <c r="C18" s="1468"/>
      <c r="D18" s="1468"/>
      <c r="E18" s="1468"/>
      <c r="F18" s="1468"/>
      <c r="L18" s="979"/>
      <c r="O18"/>
      <c r="P18"/>
      <c r="Q18"/>
      <c r="R18"/>
      <c r="S18"/>
      <c r="T18"/>
    </row>
    <row r="19" spans="1:20" ht="16.5" customHeight="1" thickBot="1">
      <c r="A19" s="1479" t="s">
        <v>131</v>
      </c>
      <c r="B19" s="1471" t="s">
        <v>430</v>
      </c>
      <c r="C19" s="1472"/>
      <c r="D19" s="1473"/>
      <c r="E19" s="1474" t="s">
        <v>433</v>
      </c>
      <c r="F19" s="1476" t="s">
        <v>434</v>
      </c>
      <c r="L19" s="979"/>
      <c r="O19"/>
      <c r="P19"/>
      <c r="Q19"/>
      <c r="R19"/>
      <c r="S19"/>
      <c r="T19"/>
    </row>
    <row r="20" spans="1:20" ht="21" customHeight="1" thickBot="1">
      <c r="A20" s="1480"/>
      <c r="B20" s="789" t="s">
        <v>263</v>
      </c>
      <c r="C20" s="789" t="s">
        <v>379</v>
      </c>
      <c r="D20" s="789" t="s">
        <v>380</v>
      </c>
      <c r="E20" s="1481"/>
      <c r="F20" s="1482"/>
      <c r="L20" s="1025"/>
      <c r="O20"/>
      <c r="P20"/>
      <c r="Q20"/>
      <c r="R20"/>
      <c r="S20"/>
      <c r="T20"/>
    </row>
    <row r="21" spans="1:20" ht="15.75" thickBot="1">
      <c r="A21" s="530" t="s">
        <v>125</v>
      </c>
      <c r="B21" s="680">
        <v>29945.039000000001</v>
      </c>
      <c r="C21" s="685">
        <v>0</v>
      </c>
      <c r="D21" s="817">
        <f t="shared" ref="D21:D26" si="2">(C21/B21)*100</f>
        <v>0</v>
      </c>
      <c r="E21" s="680">
        <v>32996.713000000003</v>
      </c>
      <c r="F21" s="817">
        <f t="shared" ref="F21:F26" si="3">((B21-E21)/E21)*100</f>
        <v>-9.2484181681975492</v>
      </c>
      <c r="H21" s="625" t="s">
        <v>132</v>
      </c>
      <c r="O21"/>
      <c r="P21"/>
      <c r="Q21"/>
      <c r="R21"/>
      <c r="S21"/>
      <c r="T21"/>
    </row>
    <row r="22" spans="1:20" ht="15.75" thickBot="1">
      <c r="A22" s="530" t="s">
        <v>127</v>
      </c>
      <c r="B22" s="680">
        <v>120960</v>
      </c>
      <c r="C22" s="685">
        <v>0</v>
      </c>
      <c r="D22" s="818">
        <f t="shared" si="2"/>
        <v>0</v>
      </c>
      <c r="E22" s="680">
        <v>161383</v>
      </c>
      <c r="F22" s="818">
        <f t="shared" si="3"/>
        <v>-25.047867495337179</v>
      </c>
      <c r="H22" s="596">
        <f>B22-E22</f>
        <v>-40423</v>
      </c>
      <c r="O22"/>
      <c r="P22"/>
      <c r="Q22"/>
      <c r="R22"/>
      <c r="S22"/>
      <c r="T22"/>
    </row>
    <row r="23" spans="1:20" ht="15.75" thickBot="1">
      <c r="A23" s="531" t="s">
        <v>258</v>
      </c>
      <c r="B23" s="683">
        <v>32776</v>
      </c>
      <c r="C23" s="686">
        <v>0</v>
      </c>
      <c r="D23" s="818">
        <f t="shared" si="2"/>
        <v>0</v>
      </c>
      <c r="E23" s="683">
        <v>48910</v>
      </c>
      <c r="F23" s="818">
        <f t="shared" si="3"/>
        <v>-32.987119198527907</v>
      </c>
      <c r="O23"/>
      <c r="P23"/>
      <c r="Q23"/>
      <c r="R23"/>
      <c r="S23"/>
      <c r="T23"/>
    </row>
    <row r="24" spans="1:20" ht="15.75" thickBot="1">
      <c r="A24" s="530" t="s">
        <v>128</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129</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130</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487"/>
      <c r="B27" s="1487"/>
      <c r="C27" s="1487"/>
      <c r="D27" s="1487"/>
      <c r="E27" s="1487"/>
      <c r="F27" s="1487"/>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383</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78"/>
      <c r="D32" s="1478"/>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78"/>
      <c r="C43" s="147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256</v>
      </c>
    </row>
    <row r="2" spans="1:24" ht="28.5" customHeight="1">
      <c r="A2" s="1483" t="s">
        <v>427</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row>
    <row r="3" spans="1:24" ht="15.75" customHeight="1">
      <c r="A3" s="1484" t="s">
        <v>426</v>
      </c>
      <c r="B3" s="1484"/>
      <c r="C3" s="1484"/>
      <c r="D3" s="1484"/>
      <c r="E3" s="1484"/>
      <c r="F3" s="1484"/>
      <c r="P3" s="550"/>
    </row>
    <row r="4" spans="1:24" ht="4.5" customHeight="1">
      <c r="A4" s="551"/>
      <c r="B4" s="551"/>
      <c r="C4" s="549"/>
      <c r="D4" s="549"/>
    </row>
    <row r="5" spans="1:24" ht="15.75" thickBot="1">
      <c r="A5" s="552" t="s">
        <v>133</v>
      </c>
      <c r="B5" s="1485" t="s">
        <v>134</v>
      </c>
      <c r="C5" s="1485"/>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11790.657999999999</v>
      </c>
      <c r="C7" s="566">
        <v>18988</v>
      </c>
      <c r="D7" s="598">
        <v>2.3136362111150772</v>
      </c>
      <c r="F7" s="689" t="s">
        <v>146</v>
      </c>
      <c r="G7" s="564">
        <v>1526.1479999999999</v>
      </c>
      <c r="H7" s="564">
        <v>8043</v>
      </c>
      <c r="I7" s="807">
        <v>2.7216872110939905</v>
      </c>
      <c r="K7" s="689" t="s">
        <v>146</v>
      </c>
      <c r="L7" s="564">
        <v>281514.93099999998</v>
      </c>
      <c r="M7" s="564">
        <v>73888.195999999996</v>
      </c>
      <c r="N7" s="678">
        <v>3.8100122379493473</v>
      </c>
      <c r="P7" s="689" t="s">
        <v>147</v>
      </c>
      <c r="Q7" s="564">
        <v>51436.572999999997</v>
      </c>
      <c r="R7" s="564">
        <v>13842.712</v>
      </c>
      <c r="S7" s="678">
        <v>3.7157872676972548</v>
      </c>
    </row>
    <row r="8" spans="1:24" ht="16.5" thickBot="1">
      <c r="A8" s="565" t="s">
        <v>156</v>
      </c>
      <c r="B8" s="566">
        <v>7108.6850000000004</v>
      </c>
      <c r="C8" s="566">
        <v>5690</v>
      </c>
      <c r="D8" s="598">
        <v>2.2931308510250514</v>
      </c>
      <c r="F8" s="565" t="s">
        <v>148</v>
      </c>
      <c r="G8" s="566">
        <v>1122.481</v>
      </c>
      <c r="H8" s="566">
        <v>6768</v>
      </c>
      <c r="I8" s="793">
        <v>2.3028038265143884</v>
      </c>
      <c r="K8" s="565" t="s">
        <v>149</v>
      </c>
      <c r="L8" s="566">
        <v>195353.701</v>
      </c>
      <c r="M8" s="566">
        <v>52742.159</v>
      </c>
      <c r="N8" s="598">
        <v>3.7039382669185006</v>
      </c>
      <c r="P8" s="565" t="s">
        <v>149</v>
      </c>
      <c r="Q8" s="566">
        <v>46297.688999999998</v>
      </c>
      <c r="R8" s="566">
        <v>14978.102000000001</v>
      </c>
      <c r="S8" s="598">
        <v>3.0910250844866725</v>
      </c>
    </row>
    <row r="9" spans="1:24" ht="16.5" thickBot="1">
      <c r="A9" s="565" t="s">
        <v>319</v>
      </c>
      <c r="B9" s="566">
        <v>7025.9870000000001</v>
      </c>
      <c r="C9" s="566">
        <v>3662</v>
      </c>
      <c r="D9" s="598">
        <v>3.4664580341209437</v>
      </c>
      <c r="F9" s="872" t="s">
        <v>269</v>
      </c>
      <c r="G9" s="569">
        <v>2648.6289999999999</v>
      </c>
      <c r="H9" s="569">
        <v>14811</v>
      </c>
      <c r="I9" s="873">
        <v>2.5268909735664873</v>
      </c>
      <c r="K9" s="565" t="s">
        <v>387</v>
      </c>
      <c r="L9" s="566">
        <v>93317.489000000001</v>
      </c>
      <c r="M9" s="566">
        <v>32465.682000000001</v>
      </c>
      <c r="N9" s="598">
        <v>2.8743424826251918</v>
      </c>
      <c r="P9" s="565" t="s">
        <v>153</v>
      </c>
      <c r="Q9" s="566">
        <v>37875.502</v>
      </c>
      <c r="R9" s="566">
        <v>6850.8130000000001</v>
      </c>
      <c r="S9" s="598">
        <v>5.5286141951327528</v>
      </c>
    </row>
    <row r="10" spans="1:24" ht="15.75">
      <c r="A10" s="565" t="s">
        <v>386</v>
      </c>
      <c r="B10" s="566">
        <v>5221.7070000000003</v>
      </c>
      <c r="C10" s="566">
        <v>2465</v>
      </c>
      <c r="D10" s="598">
        <v>4.7928389756223382</v>
      </c>
      <c r="H10" s="1006"/>
      <c r="K10" s="565" t="s">
        <v>148</v>
      </c>
      <c r="L10" s="566">
        <v>69355.990000000005</v>
      </c>
      <c r="M10" s="566">
        <v>17719.096000000001</v>
      </c>
      <c r="N10" s="598">
        <v>3.9141946067677491</v>
      </c>
      <c r="P10" s="565" t="s">
        <v>148</v>
      </c>
      <c r="Q10" s="566">
        <v>28058.338</v>
      </c>
      <c r="R10" s="566">
        <v>8416.5419999999995</v>
      </c>
      <c r="S10" s="598">
        <v>3.3337132993573846</v>
      </c>
    </row>
    <row r="11" spans="1:24" ht="15.75">
      <c r="A11" s="565" t="s">
        <v>158</v>
      </c>
      <c r="B11" s="566">
        <v>2340.17</v>
      </c>
      <c r="C11" s="566">
        <v>1515</v>
      </c>
      <c r="D11" s="598">
        <v>2.3382339422957794</v>
      </c>
      <c r="K11" s="565" t="s">
        <v>155</v>
      </c>
      <c r="L11" s="566">
        <v>62721.356</v>
      </c>
      <c r="M11" s="566">
        <v>13396.687</v>
      </c>
      <c r="N11" s="598">
        <v>4.6818557453794361</v>
      </c>
      <c r="P11" s="565" t="s">
        <v>150</v>
      </c>
      <c r="Q11" s="566">
        <v>26937.358</v>
      </c>
      <c r="R11" s="566">
        <v>6515.8069999999998</v>
      </c>
      <c r="S11" s="598">
        <v>4.1341552934271997</v>
      </c>
    </row>
    <row r="12" spans="1:24" ht="15.75">
      <c r="A12" s="565" t="s">
        <v>148</v>
      </c>
      <c r="B12" s="566">
        <v>2023.694</v>
      </c>
      <c r="C12" s="566">
        <v>7212</v>
      </c>
      <c r="D12" s="598">
        <v>2.7002712688523847</v>
      </c>
      <c r="H12" s="1006"/>
      <c r="K12" s="565" t="s">
        <v>156</v>
      </c>
      <c r="L12" s="566">
        <v>39275.796999999999</v>
      </c>
      <c r="M12" s="566">
        <v>11133.459000000001</v>
      </c>
      <c r="N12" s="598">
        <v>3.5277263786573423</v>
      </c>
      <c r="P12" s="565" t="s">
        <v>387</v>
      </c>
      <c r="Q12" s="566">
        <v>20609.751</v>
      </c>
      <c r="R12" s="566">
        <v>7950.4059999999999</v>
      </c>
      <c r="S12" s="598">
        <v>2.5922891233479146</v>
      </c>
    </row>
    <row r="13" spans="1:24" ht="15.75">
      <c r="A13" s="565" t="s">
        <v>154</v>
      </c>
      <c r="B13" s="566">
        <v>1361.6990000000001</v>
      </c>
      <c r="C13" s="566">
        <v>1675</v>
      </c>
      <c r="D13" s="598">
        <v>2.808721336768349</v>
      </c>
      <c r="H13" s="1006"/>
      <c r="K13" s="565" t="s">
        <v>153</v>
      </c>
      <c r="L13" s="566">
        <v>39054.862999999998</v>
      </c>
      <c r="M13" s="566">
        <v>6089.0029999999997</v>
      </c>
      <c r="N13" s="598">
        <v>6.4139996317952219</v>
      </c>
      <c r="P13" s="565" t="s">
        <v>155</v>
      </c>
      <c r="Q13" s="566">
        <v>20580.242999999999</v>
      </c>
      <c r="R13" s="566">
        <v>5156.7359999999999</v>
      </c>
      <c r="S13" s="598">
        <v>3.9909436899620223</v>
      </c>
    </row>
    <row r="14" spans="1:24" ht="15.75">
      <c r="A14" s="565" t="s">
        <v>393</v>
      </c>
      <c r="B14" s="566">
        <v>1231.2360000000001</v>
      </c>
      <c r="C14" s="566">
        <v>599</v>
      </c>
      <c r="D14" s="598">
        <v>4.0753615321216614</v>
      </c>
      <c r="K14" s="565" t="s">
        <v>147</v>
      </c>
      <c r="L14" s="566">
        <v>34763.940999999999</v>
      </c>
      <c r="M14" s="566">
        <v>8242.8019999999997</v>
      </c>
      <c r="N14" s="598">
        <v>4.2174907270610165</v>
      </c>
      <c r="P14" s="565" t="s">
        <v>146</v>
      </c>
      <c r="Q14" s="566">
        <v>14219.146000000001</v>
      </c>
      <c r="R14" s="566">
        <v>4671.2809999999999</v>
      </c>
      <c r="S14" s="598">
        <v>3.0439500428255122</v>
      </c>
    </row>
    <row r="15" spans="1:24" ht="15.75">
      <c r="A15" s="565" t="s">
        <v>159</v>
      </c>
      <c r="B15" s="566">
        <v>1203.6780000000001</v>
      </c>
      <c r="C15" s="566">
        <v>936</v>
      </c>
      <c r="D15" s="598">
        <v>2.2435373870708601</v>
      </c>
      <c r="E15" s="767"/>
      <c r="K15" s="565" t="s">
        <v>151</v>
      </c>
      <c r="L15" s="566">
        <v>33257.718000000001</v>
      </c>
      <c r="M15" s="566">
        <v>7941.98</v>
      </c>
      <c r="N15" s="598">
        <v>4.1875852117482042</v>
      </c>
      <c r="P15" s="565" t="s">
        <v>286</v>
      </c>
      <c r="Q15" s="566">
        <v>12018.251</v>
      </c>
      <c r="R15" s="566">
        <v>3362.5230000000001</v>
      </c>
      <c r="S15" s="598">
        <v>3.5741765929928211</v>
      </c>
    </row>
    <row r="16" spans="1:24" ht="16.5" thickBot="1">
      <c r="A16" s="565" t="s">
        <v>296</v>
      </c>
      <c r="B16" s="566">
        <v>945.44100000000003</v>
      </c>
      <c r="C16" s="566">
        <v>650</v>
      </c>
      <c r="D16" s="598">
        <v>2.160089653313106</v>
      </c>
      <c r="E16" s="606"/>
      <c r="K16" s="565" t="s">
        <v>297</v>
      </c>
      <c r="L16" s="566">
        <v>27460.66</v>
      </c>
      <c r="M16" s="566">
        <v>5117.7129999999997</v>
      </c>
      <c r="N16" s="598">
        <v>5.3658069532230517</v>
      </c>
      <c r="P16" s="565" t="s">
        <v>157</v>
      </c>
      <c r="Q16" s="566">
        <v>10985.44</v>
      </c>
      <c r="R16" s="566">
        <v>4290.95</v>
      </c>
      <c r="S16" s="598">
        <v>2.5601416935643626</v>
      </c>
    </row>
    <row r="17" spans="1:19" ht="16.5" thickBot="1">
      <c r="A17" s="872" t="s">
        <v>269</v>
      </c>
      <c r="B17" s="569">
        <v>44427.993999999999</v>
      </c>
      <c r="C17" s="569">
        <v>48409</v>
      </c>
      <c r="D17" s="677">
        <v>2.7337164852331419</v>
      </c>
      <c r="K17" s="565" t="s">
        <v>163</v>
      </c>
      <c r="L17" s="566">
        <v>24016.282999999999</v>
      </c>
      <c r="M17" s="566">
        <v>7674.98</v>
      </c>
      <c r="N17" s="598">
        <v>3.1291655483141327</v>
      </c>
      <c r="P17" s="565" t="s">
        <v>162</v>
      </c>
      <c r="Q17" s="566">
        <v>8303.6769999999997</v>
      </c>
      <c r="R17" s="566">
        <v>2901.6350000000002</v>
      </c>
      <c r="S17" s="598">
        <v>2.8617234765916453</v>
      </c>
    </row>
    <row r="18" spans="1:19" ht="15.75">
      <c r="A18"/>
      <c r="B18"/>
      <c r="C18"/>
      <c r="D18"/>
      <c r="K18" s="565" t="s">
        <v>160</v>
      </c>
      <c r="L18" s="566">
        <v>21867.933000000001</v>
      </c>
      <c r="M18" s="566">
        <v>5714.5249999999996</v>
      </c>
      <c r="N18" s="598">
        <v>3.8267280307637122</v>
      </c>
      <c r="P18" s="565" t="s">
        <v>156</v>
      </c>
      <c r="Q18" s="566">
        <v>6764.2110000000002</v>
      </c>
      <c r="R18" s="566">
        <v>1876.421</v>
      </c>
      <c r="S18" s="598">
        <v>3.6048472064637949</v>
      </c>
    </row>
    <row r="19" spans="1:19" ht="15.75">
      <c r="A19"/>
      <c r="B19"/>
      <c r="C19"/>
      <c r="D19"/>
      <c r="K19" s="565" t="s">
        <v>161</v>
      </c>
      <c r="L19" s="566">
        <v>13844.664000000001</v>
      </c>
      <c r="M19" s="566">
        <v>3422.489</v>
      </c>
      <c r="N19" s="598">
        <v>4.0452033593095553</v>
      </c>
      <c r="P19" s="565" t="s">
        <v>163</v>
      </c>
      <c r="Q19" s="566">
        <v>5609.4989999999998</v>
      </c>
      <c r="R19" s="566">
        <v>2127.6669999999999</v>
      </c>
      <c r="S19" s="598">
        <v>2.6364553287709027</v>
      </c>
    </row>
    <row r="20" spans="1:19" ht="15.75">
      <c r="A20"/>
      <c r="B20"/>
      <c r="C20"/>
      <c r="D20"/>
      <c r="K20" s="565" t="s">
        <v>154</v>
      </c>
      <c r="L20" s="566">
        <v>12673.121999999999</v>
      </c>
      <c r="M20" s="566">
        <v>4405.5640000000003</v>
      </c>
      <c r="N20" s="598">
        <v>2.8766173865593596</v>
      </c>
      <c r="P20" s="565" t="s">
        <v>160</v>
      </c>
      <c r="Q20" s="566">
        <v>5037.6729999999998</v>
      </c>
      <c r="R20" s="566">
        <v>1421.742</v>
      </c>
      <c r="S20" s="598">
        <v>3.543310248976256</v>
      </c>
    </row>
    <row r="21" spans="1:19" ht="15.75">
      <c r="A21"/>
      <c r="B21"/>
      <c r="C21"/>
      <c r="D21"/>
      <c r="K21" s="565" t="s">
        <v>298</v>
      </c>
      <c r="L21" s="566">
        <v>11814.652</v>
      </c>
      <c r="M21" s="566">
        <v>3715.7269999999999</v>
      </c>
      <c r="N21" s="598">
        <v>3.179634025858197</v>
      </c>
      <c r="P21" s="565" t="s">
        <v>296</v>
      </c>
      <c r="Q21" s="566">
        <v>4990.5069999999996</v>
      </c>
      <c r="R21" s="566">
        <v>1524.5419999999999</v>
      </c>
      <c r="S21" s="598">
        <v>3.2734467138327443</v>
      </c>
    </row>
    <row r="22" spans="1:19" ht="15.75">
      <c r="A22"/>
      <c r="B22"/>
      <c r="C22"/>
      <c r="D22"/>
      <c r="H22" s="1006"/>
      <c r="K22" s="565" t="s">
        <v>296</v>
      </c>
      <c r="L22" s="566">
        <v>8111.1670000000004</v>
      </c>
      <c r="M22" s="566">
        <v>2372.5659999999998</v>
      </c>
      <c r="N22" s="598">
        <v>3.4187318708942138</v>
      </c>
      <c r="P22" s="565" t="s">
        <v>164</v>
      </c>
      <c r="Q22" s="566">
        <v>4618.5690000000004</v>
      </c>
      <c r="R22" s="566">
        <v>1291.6769999999999</v>
      </c>
      <c r="S22" s="598">
        <v>3.575637717478906</v>
      </c>
    </row>
    <row r="23" spans="1:19" ht="15.75">
      <c r="A23"/>
      <c r="B23"/>
      <c r="C23"/>
      <c r="D23"/>
      <c r="H23" s="1006"/>
      <c r="K23" s="565" t="s">
        <v>164</v>
      </c>
      <c r="L23" s="566">
        <v>6952.2520000000004</v>
      </c>
      <c r="M23" s="566">
        <v>2985.902</v>
      </c>
      <c r="N23" s="598">
        <v>2.328359068716924</v>
      </c>
      <c r="P23" s="565" t="s">
        <v>165</v>
      </c>
      <c r="Q23" s="566">
        <v>4433.7089999999998</v>
      </c>
      <c r="R23" s="566">
        <v>1386.6220000000001</v>
      </c>
      <c r="S23" s="598">
        <v>3.1974892941263011</v>
      </c>
    </row>
    <row r="24" spans="1:19" ht="15.75">
      <c r="A24"/>
      <c r="B24"/>
      <c r="C24"/>
      <c r="D24"/>
      <c r="H24" s="1006"/>
      <c r="K24" s="565" t="s">
        <v>150</v>
      </c>
      <c r="L24" s="566">
        <v>6943.79</v>
      </c>
      <c r="M24" s="566">
        <v>1506.8710000000001</v>
      </c>
      <c r="N24" s="598">
        <v>4.6080852309189035</v>
      </c>
      <c r="P24" s="565" t="s">
        <v>167</v>
      </c>
      <c r="Q24" s="566">
        <v>4256.7139999999999</v>
      </c>
      <c r="R24" s="566">
        <v>1671.2529999999999</v>
      </c>
      <c r="S24" s="598">
        <v>2.547019511707683</v>
      </c>
    </row>
    <row r="25" spans="1:19" ht="15.75">
      <c r="A25"/>
      <c r="B25"/>
      <c r="C25"/>
      <c r="D25"/>
      <c r="H25" s="1006"/>
      <c r="K25" s="565" t="s">
        <v>159</v>
      </c>
      <c r="L25" s="566">
        <v>6573.8729999999996</v>
      </c>
      <c r="M25" s="566">
        <v>1526.127</v>
      </c>
      <c r="N25" s="598">
        <v>4.3075530411296041</v>
      </c>
      <c r="P25" s="565" t="s">
        <v>297</v>
      </c>
      <c r="Q25" s="566">
        <v>3806.8240000000001</v>
      </c>
      <c r="R25" s="566">
        <v>1017.312</v>
      </c>
      <c r="S25" s="598">
        <v>3.742041772828788</v>
      </c>
    </row>
    <row r="26" spans="1:19" ht="16.5" thickBot="1">
      <c r="A26"/>
      <c r="B26"/>
      <c r="C26"/>
      <c r="D26"/>
      <c r="H26" s="1006"/>
      <c r="K26" s="958" t="s">
        <v>167</v>
      </c>
      <c r="L26" s="871">
        <v>5779.451</v>
      </c>
      <c r="M26" s="871">
        <v>2156.9169999999999</v>
      </c>
      <c r="N26" s="959">
        <v>2.6794962439444818</v>
      </c>
      <c r="P26" s="565" t="s">
        <v>151</v>
      </c>
      <c r="Q26" s="566">
        <v>3276.471</v>
      </c>
      <c r="R26" s="566">
        <v>1115.085</v>
      </c>
      <c r="S26" s="598">
        <v>2.9383150163440455</v>
      </c>
    </row>
    <row r="27" spans="1:19" ht="16.5" thickBot="1">
      <c r="A27"/>
      <c r="B27"/>
      <c r="C27"/>
      <c r="D27"/>
      <c r="H27" s="1006"/>
      <c r="K27" s="872" t="s">
        <v>269</v>
      </c>
      <c r="L27" s="569">
        <v>1016881.716</v>
      </c>
      <c r="M27" s="569">
        <v>270617.55</v>
      </c>
      <c r="N27" s="677">
        <v>3.7576340337128915</v>
      </c>
      <c r="P27" s="565" t="s">
        <v>159</v>
      </c>
      <c r="Q27" s="566">
        <v>3158.2240000000002</v>
      </c>
      <c r="R27" s="566">
        <v>1139.3520000000001</v>
      </c>
      <c r="S27" s="598">
        <v>2.7719475631762616</v>
      </c>
    </row>
    <row r="28" spans="1:19" ht="15.75">
      <c r="H28" s="1006"/>
      <c r="K28"/>
      <c r="L28"/>
      <c r="M28"/>
      <c r="N28"/>
      <c r="P28" s="565" t="s">
        <v>161</v>
      </c>
      <c r="Q28" s="566">
        <v>2728.4009999999998</v>
      </c>
      <c r="R28" s="566">
        <v>854.34500000000003</v>
      </c>
      <c r="S28" s="598">
        <v>3.1935588082097977</v>
      </c>
    </row>
    <row r="29" spans="1:19" ht="15.75">
      <c r="H29" s="1006"/>
      <c r="K29"/>
      <c r="L29"/>
      <c r="M29"/>
      <c r="N29"/>
      <c r="P29" s="565" t="s">
        <v>420</v>
      </c>
      <c r="Q29" s="566">
        <v>2434.027</v>
      </c>
      <c r="R29" s="566">
        <v>962.03</v>
      </c>
      <c r="S29" s="598">
        <v>2.5300946955916137</v>
      </c>
    </row>
    <row r="30" spans="1:19" ht="15.75">
      <c r="A30"/>
      <c r="B30"/>
      <c r="C30"/>
      <c r="D30"/>
      <c r="E30"/>
      <c r="F30"/>
      <c r="G30"/>
      <c r="H30"/>
      <c r="I30"/>
      <c r="J30"/>
      <c r="K30"/>
      <c r="L30"/>
      <c r="M30"/>
      <c r="N30"/>
      <c r="P30" s="565" t="s">
        <v>422</v>
      </c>
      <c r="Q30" s="566">
        <v>2052.5819999999999</v>
      </c>
      <c r="R30" s="566">
        <v>932.322</v>
      </c>
      <c r="S30" s="598">
        <v>2.2015805698031365</v>
      </c>
    </row>
    <row r="31" spans="1:19" ht="15.75">
      <c r="A31"/>
      <c r="B31"/>
      <c r="C31"/>
      <c r="D31"/>
      <c r="E31"/>
      <c r="F31"/>
      <c r="G31"/>
      <c r="H31"/>
      <c r="I31"/>
      <c r="J31"/>
      <c r="K31"/>
      <c r="L31"/>
      <c r="M31"/>
      <c r="N31"/>
      <c r="P31" s="565" t="s">
        <v>421</v>
      </c>
      <c r="Q31" s="566">
        <v>1898.173</v>
      </c>
      <c r="R31" s="566">
        <v>701.35</v>
      </c>
      <c r="S31" s="598">
        <v>2.7064561203393454</v>
      </c>
    </row>
    <row r="32" spans="1:19" ht="16.5" thickBot="1">
      <c r="A32"/>
      <c r="B32"/>
      <c r="C32"/>
      <c r="D32"/>
      <c r="E32"/>
      <c r="F32"/>
      <c r="G32"/>
      <c r="H32"/>
      <c r="I32"/>
      <c r="J32"/>
      <c r="K32"/>
      <c r="L32"/>
      <c r="M32"/>
      <c r="N32"/>
      <c r="P32" s="565" t="s">
        <v>298</v>
      </c>
      <c r="Q32" s="566">
        <v>1805.461</v>
      </c>
      <c r="R32" s="566">
        <v>523.03700000000003</v>
      </c>
      <c r="S32" s="598">
        <v>3.4518800773176657</v>
      </c>
    </row>
    <row r="33" spans="1:19" ht="16.5" thickBot="1">
      <c r="A33"/>
      <c r="B33"/>
      <c r="C33"/>
      <c r="D33"/>
      <c r="E33"/>
      <c r="F33"/>
      <c r="G33"/>
      <c r="H33"/>
      <c r="I33"/>
      <c r="J33"/>
      <c r="K33"/>
      <c r="L33"/>
      <c r="M33"/>
      <c r="N33"/>
      <c r="P33" s="872" t="s">
        <v>269</v>
      </c>
      <c r="Q33" s="569">
        <v>347744.33399999997</v>
      </c>
      <c r="R33" s="569">
        <v>103137.30899999999</v>
      </c>
      <c r="S33" s="677">
        <v>3.3716638272964827</v>
      </c>
    </row>
    <row r="34" spans="1:19">
      <c r="A34" s="1055"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163</v>
      </c>
      <c r="B40" s="1115">
        <v>2455442</v>
      </c>
      <c r="C40" s="1116">
        <v>839888</v>
      </c>
      <c r="D40"/>
      <c r="E40"/>
      <c r="F40"/>
      <c r="G40"/>
      <c r="H40"/>
      <c r="I40"/>
      <c r="J40"/>
      <c r="K40"/>
      <c r="L40"/>
      <c r="M40"/>
      <c r="N40"/>
      <c r="P40"/>
      <c r="Q40"/>
      <c r="R40"/>
      <c r="S40"/>
    </row>
    <row r="41" spans="1:19">
      <c r="A41" s="1117" t="s">
        <v>296</v>
      </c>
      <c r="B41" s="1118">
        <v>831196</v>
      </c>
      <c r="C41" s="1119">
        <v>253768</v>
      </c>
      <c r="D41"/>
      <c r="E41"/>
      <c r="F41"/>
      <c r="G41"/>
      <c r="H41"/>
      <c r="I41"/>
      <c r="J41"/>
      <c r="K41"/>
      <c r="L41"/>
      <c r="M41"/>
      <c r="N41"/>
      <c r="P41"/>
      <c r="Q41"/>
      <c r="R41"/>
      <c r="S41"/>
    </row>
    <row r="42" spans="1:19" ht="14.25" customHeight="1">
      <c r="A42" s="1117" t="s">
        <v>152</v>
      </c>
      <c r="B42" s="1118">
        <v>472654</v>
      </c>
      <c r="C42" s="1119">
        <v>191185</v>
      </c>
      <c r="D42"/>
      <c r="E42"/>
      <c r="F42"/>
      <c r="G42"/>
      <c r="H42"/>
      <c r="I42"/>
      <c r="J42"/>
      <c r="K42"/>
      <c r="L42"/>
      <c r="M42"/>
      <c r="N42"/>
      <c r="P42"/>
      <c r="Q42"/>
      <c r="R42"/>
      <c r="S42"/>
    </row>
    <row r="43" spans="1:19">
      <c r="A43" s="1117" t="s">
        <v>162</v>
      </c>
      <c r="B43" s="1118">
        <v>596995</v>
      </c>
      <c r="C43" s="1119">
        <v>219262</v>
      </c>
      <c r="D43"/>
      <c r="E43"/>
      <c r="F43"/>
      <c r="G43"/>
      <c r="H43"/>
      <c r="I43"/>
      <c r="J43"/>
      <c r="K43"/>
      <c r="L43"/>
      <c r="M43"/>
      <c r="N43"/>
      <c r="P43"/>
      <c r="Q43"/>
      <c r="R43"/>
      <c r="S43"/>
    </row>
    <row r="44" spans="1:19">
      <c r="A44" s="1117" t="s">
        <v>154</v>
      </c>
      <c r="B44" s="1118">
        <v>1193624</v>
      </c>
      <c r="C44" s="1119">
        <v>418031</v>
      </c>
      <c r="D44"/>
      <c r="E44"/>
      <c r="F44"/>
      <c r="G44"/>
      <c r="H44"/>
      <c r="I44"/>
      <c r="J44"/>
      <c r="K44"/>
      <c r="L44"/>
      <c r="M44"/>
      <c r="N44"/>
      <c r="P44"/>
      <c r="Q44"/>
      <c r="R44"/>
      <c r="S44"/>
    </row>
    <row r="45" spans="1:19">
      <c r="A45" s="1117" t="s">
        <v>437</v>
      </c>
      <c r="B45" s="1118">
        <v>42167</v>
      </c>
      <c r="C45" s="1119">
        <v>10774</v>
      </c>
      <c r="D45"/>
      <c r="E45"/>
      <c r="F45"/>
      <c r="G45"/>
      <c r="H45"/>
      <c r="I45"/>
      <c r="J45"/>
      <c r="K45"/>
      <c r="L45"/>
      <c r="M45"/>
      <c r="N45"/>
      <c r="P45"/>
      <c r="Q45"/>
      <c r="R45"/>
      <c r="S45"/>
    </row>
    <row r="46" spans="1:19">
      <c r="A46" s="1117" t="s">
        <v>160</v>
      </c>
      <c r="B46" s="1118">
        <v>2177495</v>
      </c>
      <c r="C46" s="1119">
        <v>560007</v>
      </c>
      <c r="D46"/>
      <c r="E46"/>
      <c r="F46"/>
      <c r="G46"/>
      <c r="H46"/>
      <c r="I46"/>
      <c r="J46"/>
      <c r="P46"/>
      <c r="Q46"/>
      <c r="R46"/>
      <c r="S46"/>
    </row>
    <row r="47" spans="1:19">
      <c r="A47" s="1117" t="s">
        <v>165</v>
      </c>
      <c r="B47" s="1118">
        <v>398322</v>
      </c>
      <c r="C47" s="1119">
        <v>129045</v>
      </c>
      <c r="D47"/>
      <c r="E47"/>
      <c r="F47"/>
      <c r="G47"/>
      <c r="H47"/>
      <c r="I47"/>
      <c r="J47"/>
      <c r="K47"/>
      <c r="P47"/>
      <c r="Q47"/>
      <c r="R47"/>
      <c r="S47"/>
    </row>
    <row r="48" spans="1:19" ht="14.25" customHeight="1">
      <c r="A48" s="1117" t="s">
        <v>441</v>
      </c>
      <c r="B48" s="1118">
        <v>101067</v>
      </c>
      <c r="C48" s="1119">
        <v>20613</v>
      </c>
      <c r="D48"/>
      <c r="E48"/>
      <c r="F48"/>
      <c r="G48"/>
      <c r="H48"/>
      <c r="I48"/>
      <c r="J48"/>
      <c r="K48"/>
      <c r="P48"/>
      <c r="Q48"/>
      <c r="R48"/>
      <c r="S48"/>
    </row>
    <row r="49" spans="1:19">
      <c r="A49" s="1117" t="s">
        <v>147</v>
      </c>
      <c r="B49" s="1118">
        <v>8296109</v>
      </c>
      <c r="C49" s="1119">
        <v>2103192</v>
      </c>
      <c r="D49"/>
      <c r="E49"/>
      <c r="F49"/>
      <c r="G49"/>
      <c r="H49"/>
      <c r="I49"/>
      <c r="J49"/>
      <c r="K49"/>
      <c r="P49"/>
      <c r="Q49"/>
      <c r="R49"/>
      <c r="S49"/>
    </row>
    <row r="50" spans="1:19">
      <c r="A50" s="1117" t="s">
        <v>442</v>
      </c>
      <c r="B50" s="1118">
        <v>422</v>
      </c>
      <c r="C50" s="1119">
        <v>230</v>
      </c>
      <c r="D50"/>
      <c r="E50"/>
      <c r="F50"/>
      <c r="G50"/>
      <c r="H50"/>
      <c r="I50"/>
      <c r="J50"/>
      <c r="K50"/>
      <c r="P50"/>
      <c r="Q50"/>
      <c r="R50"/>
      <c r="S50"/>
    </row>
    <row r="51" spans="1:19">
      <c r="A51" s="1117" t="s">
        <v>443</v>
      </c>
      <c r="B51" s="1118">
        <v>61216</v>
      </c>
      <c r="C51" s="1119">
        <v>76820</v>
      </c>
      <c r="D51"/>
      <c r="E51"/>
      <c r="F51"/>
      <c r="G51"/>
      <c r="H51"/>
      <c r="I51"/>
      <c r="J51"/>
      <c r="K51"/>
      <c r="P51"/>
      <c r="Q51"/>
      <c r="R51"/>
      <c r="S51"/>
    </row>
    <row r="52" spans="1:19">
      <c r="A52" s="1117" t="s">
        <v>156</v>
      </c>
      <c r="B52" s="1118">
        <v>4604277</v>
      </c>
      <c r="C52" s="1119">
        <v>1267409</v>
      </c>
      <c r="D52"/>
      <c r="E52"/>
      <c r="F52"/>
      <c r="G52"/>
      <c r="H52"/>
      <c r="I52"/>
      <c r="J52"/>
      <c r="K52"/>
      <c r="P52"/>
      <c r="Q52"/>
      <c r="R52"/>
      <c r="S52"/>
    </row>
    <row r="53" spans="1:19">
      <c r="A53" s="1117" t="s">
        <v>148</v>
      </c>
      <c r="B53" s="1118">
        <v>9183086</v>
      </c>
      <c r="C53" s="1119">
        <v>2421747</v>
      </c>
      <c r="D53"/>
      <c r="E53"/>
      <c r="F53"/>
      <c r="G53"/>
      <c r="H53"/>
      <c r="I53"/>
      <c r="J53"/>
      <c r="K53"/>
      <c r="P53"/>
      <c r="Q53"/>
      <c r="R53"/>
      <c r="S53"/>
    </row>
    <row r="54" spans="1:19">
      <c r="A54" s="1117" t="s">
        <v>387</v>
      </c>
      <c r="B54" s="1118">
        <v>9159281</v>
      </c>
      <c r="C54" s="1119">
        <v>3046710</v>
      </c>
      <c r="D54"/>
      <c r="E54"/>
      <c r="F54"/>
      <c r="G54"/>
      <c r="H54"/>
      <c r="I54"/>
      <c r="J54"/>
      <c r="K54"/>
      <c r="P54"/>
      <c r="Q54"/>
      <c r="R54"/>
      <c r="S54"/>
    </row>
    <row r="55" spans="1:19">
      <c r="A55" s="1117" t="s">
        <v>157</v>
      </c>
      <c r="B55" s="1118">
        <v>367062</v>
      </c>
      <c r="C55" s="1119">
        <v>215394</v>
      </c>
      <c r="D55"/>
      <c r="E55"/>
      <c r="F55"/>
      <c r="G55"/>
      <c r="H55"/>
      <c r="I55"/>
      <c r="J55"/>
      <c r="K55"/>
      <c r="P55"/>
      <c r="Q55"/>
      <c r="R55"/>
      <c r="S55"/>
    </row>
    <row r="56" spans="1:19">
      <c r="A56" s="1117" t="s">
        <v>166</v>
      </c>
      <c r="B56" s="1118">
        <v>129338</v>
      </c>
      <c r="C56" s="1119">
        <v>26352</v>
      </c>
      <c r="D56"/>
      <c r="E56"/>
      <c r="F56"/>
      <c r="G56"/>
      <c r="H56"/>
      <c r="I56"/>
      <c r="J56"/>
      <c r="K56"/>
      <c r="P56"/>
      <c r="Q56"/>
      <c r="R56"/>
      <c r="S56"/>
    </row>
    <row r="57" spans="1:19">
      <c r="A57" s="1117" t="s">
        <v>153</v>
      </c>
      <c r="B57" s="1118">
        <v>6211480</v>
      </c>
      <c r="C57" s="1119">
        <v>1044420</v>
      </c>
      <c r="D57"/>
      <c r="E57"/>
      <c r="F57"/>
      <c r="G57"/>
      <c r="H57"/>
      <c r="I57"/>
      <c r="J57"/>
      <c r="K57"/>
      <c r="P57"/>
      <c r="Q57"/>
      <c r="R57"/>
      <c r="S57"/>
    </row>
    <row r="58" spans="1:19">
      <c r="A58" s="1117" t="s">
        <v>286</v>
      </c>
      <c r="B58" s="1118">
        <v>1329910</v>
      </c>
      <c r="C58" s="1119">
        <v>375809</v>
      </c>
      <c r="D58"/>
      <c r="E58"/>
      <c r="F58"/>
      <c r="G58"/>
      <c r="H58"/>
      <c r="I58"/>
      <c r="J58"/>
      <c r="K58"/>
      <c r="P58"/>
      <c r="Q58"/>
      <c r="R58"/>
      <c r="S58"/>
    </row>
    <row r="59" spans="1:19">
      <c r="A59" s="1117" t="s">
        <v>447</v>
      </c>
      <c r="B59" s="1118">
        <v>36003</v>
      </c>
      <c r="C59" s="1119">
        <v>6532</v>
      </c>
      <c r="D59"/>
      <c r="E59"/>
      <c r="F59"/>
      <c r="G59"/>
      <c r="H59"/>
      <c r="I59"/>
      <c r="J59"/>
      <c r="K59"/>
      <c r="P59"/>
      <c r="Q59"/>
      <c r="R59"/>
      <c r="S59"/>
    </row>
    <row r="60" spans="1:19">
      <c r="A60" s="1117" t="s">
        <v>420</v>
      </c>
      <c r="B60" s="1118">
        <v>51860</v>
      </c>
      <c r="C60" s="1119">
        <v>20500</v>
      </c>
      <c r="D60"/>
      <c r="E60"/>
      <c r="F60"/>
      <c r="G60"/>
      <c r="H60"/>
      <c r="I60"/>
      <c r="J60"/>
      <c r="K60"/>
      <c r="P60"/>
      <c r="Q60"/>
      <c r="R60"/>
      <c r="S60"/>
    </row>
    <row r="61" spans="1:19">
      <c r="A61" s="1117" t="s">
        <v>438</v>
      </c>
      <c r="B61" s="1118">
        <v>192879</v>
      </c>
      <c r="C61" s="1119">
        <v>69602</v>
      </c>
      <c r="D61"/>
      <c r="E61"/>
      <c r="F61"/>
      <c r="G61"/>
      <c r="H61"/>
      <c r="I61"/>
      <c r="J61"/>
      <c r="K61"/>
      <c r="P61"/>
      <c r="Q61"/>
      <c r="R61"/>
      <c r="S61"/>
    </row>
    <row r="62" spans="1:19">
      <c r="A62" s="1117" t="s">
        <v>448</v>
      </c>
      <c r="B62" s="1118">
        <v>36157</v>
      </c>
      <c r="C62" s="1119">
        <v>50050</v>
      </c>
      <c r="D62"/>
      <c r="E62"/>
      <c r="F62"/>
      <c r="G62"/>
      <c r="H62"/>
      <c r="I62"/>
      <c r="J62"/>
      <c r="K62"/>
      <c r="P62"/>
      <c r="Q62"/>
      <c r="R62"/>
      <c r="S62"/>
    </row>
    <row r="63" spans="1:19">
      <c r="A63" s="1117" t="s">
        <v>164</v>
      </c>
      <c r="B63" s="1118">
        <v>970410</v>
      </c>
      <c r="C63" s="1119">
        <v>358730</v>
      </c>
      <c r="D63"/>
      <c r="E63"/>
      <c r="F63"/>
      <c r="G63"/>
      <c r="H63"/>
      <c r="I63"/>
      <c r="J63"/>
      <c r="K63"/>
      <c r="P63"/>
      <c r="Q63"/>
      <c r="R63"/>
      <c r="S63"/>
    </row>
    <row r="64" spans="1:19">
      <c r="A64" s="1117" t="s">
        <v>449</v>
      </c>
      <c r="B64" s="1118">
        <v>76751</v>
      </c>
      <c r="C64" s="1119">
        <v>19602</v>
      </c>
      <c r="D64"/>
      <c r="E64"/>
      <c r="F64"/>
      <c r="G64"/>
      <c r="H64"/>
      <c r="I64"/>
      <c r="J64"/>
      <c r="K64"/>
      <c r="P64"/>
      <c r="Q64"/>
      <c r="R64"/>
      <c r="S64"/>
    </row>
    <row r="65" spans="1:19">
      <c r="A65" s="1117" t="s">
        <v>168</v>
      </c>
      <c r="B65" s="1118">
        <v>311087</v>
      </c>
      <c r="C65" s="1119">
        <v>67791</v>
      </c>
      <c r="D65"/>
      <c r="E65"/>
      <c r="F65"/>
      <c r="G65"/>
      <c r="H65"/>
      <c r="I65"/>
      <c r="J65"/>
      <c r="K65"/>
      <c r="P65"/>
      <c r="Q65"/>
      <c r="R65"/>
      <c r="S65"/>
    </row>
    <row r="66" spans="1:19">
      <c r="A66" s="1117" t="s">
        <v>421</v>
      </c>
      <c r="B66" s="1118">
        <v>502286</v>
      </c>
      <c r="C66" s="1119">
        <v>182927</v>
      </c>
      <c r="D66"/>
      <c r="E66"/>
      <c r="F66"/>
      <c r="G66"/>
      <c r="H66"/>
      <c r="I66"/>
      <c r="J66"/>
      <c r="K66"/>
      <c r="P66"/>
      <c r="Q66"/>
      <c r="R66"/>
      <c r="S66"/>
    </row>
    <row r="67" spans="1:19">
      <c r="A67" s="1117" t="s">
        <v>439</v>
      </c>
      <c r="B67" s="1118">
        <v>192508</v>
      </c>
      <c r="C67" s="1119">
        <v>48604</v>
      </c>
      <c r="D67"/>
      <c r="E67"/>
      <c r="F67"/>
      <c r="G67"/>
      <c r="H67"/>
      <c r="I67"/>
      <c r="J67"/>
      <c r="K67"/>
      <c r="P67"/>
      <c r="Q67"/>
      <c r="R67"/>
      <c r="S67"/>
    </row>
    <row r="68" spans="1:19">
      <c r="A68" s="1117" t="s">
        <v>149</v>
      </c>
      <c r="B68" s="1118">
        <v>18917009</v>
      </c>
      <c r="C68" s="1119">
        <v>5392903</v>
      </c>
      <c r="D68"/>
      <c r="E68"/>
      <c r="F68"/>
      <c r="G68"/>
      <c r="H68"/>
      <c r="I68"/>
      <c r="J68"/>
      <c r="K68"/>
      <c r="P68"/>
      <c r="Q68"/>
      <c r="R68"/>
      <c r="S68"/>
    </row>
    <row r="69" spans="1:19">
      <c r="A69" s="1117" t="s">
        <v>374</v>
      </c>
      <c r="B69" s="1118">
        <v>152233</v>
      </c>
      <c r="C69" s="1119">
        <v>16339</v>
      </c>
      <c r="D69"/>
      <c r="E69"/>
      <c r="F69"/>
      <c r="G69"/>
      <c r="H69"/>
      <c r="I69"/>
      <c r="J69"/>
      <c r="K69"/>
      <c r="P69"/>
      <c r="Q69"/>
      <c r="R69"/>
      <c r="S69"/>
    </row>
    <row r="70" spans="1:19">
      <c r="A70" s="1117" t="s">
        <v>297</v>
      </c>
      <c r="B70" s="1118">
        <v>3321167</v>
      </c>
      <c r="C70" s="1119">
        <v>671958</v>
      </c>
      <c r="D70"/>
      <c r="E70"/>
      <c r="F70"/>
      <c r="G70"/>
      <c r="H70"/>
      <c r="I70"/>
      <c r="J70"/>
      <c r="K70"/>
      <c r="P70"/>
      <c r="Q70"/>
      <c r="R70"/>
      <c r="S70"/>
    </row>
    <row r="71" spans="1:19">
      <c r="A71" s="1117" t="s">
        <v>151</v>
      </c>
      <c r="B71" s="1118">
        <v>3283425</v>
      </c>
      <c r="C71" s="1119">
        <v>880758</v>
      </c>
      <c r="D71"/>
      <c r="E71"/>
      <c r="F71"/>
      <c r="G71"/>
      <c r="H71"/>
      <c r="I71"/>
      <c r="J71"/>
      <c r="K71"/>
      <c r="P71"/>
      <c r="Q71"/>
      <c r="R71"/>
      <c r="S71"/>
    </row>
    <row r="72" spans="1:19">
      <c r="A72" s="1117" t="s">
        <v>167</v>
      </c>
      <c r="B72" s="1118">
        <v>486034</v>
      </c>
      <c r="C72" s="1119">
        <v>185947</v>
      </c>
      <c r="D72"/>
      <c r="E72"/>
      <c r="F72"/>
      <c r="G72"/>
      <c r="H72"/>
      <c r="I72"/>
      <c r="J72"/>
      <c r="K72"/>
      <c r="P72"/>
      <c r="Q72"/>
      <c r="R72"/>
      <c r="S72"/>
    </row>
    <row r="73" spans="1:19">
      <c r="A73" s="1117" t="s">
        <v>450</v>
      </c>
      <c r="B73" s="1118">
        <v>3561</v>
      </c>
      <c r="C73" s="1119">
        <v>795</v>
      </c>
      <c r="D73"/>
      <c r="E73"/>
      <c r="F73"/>
      <c r="G73"/>
      <c r="H73"/>
      <c r="I73"/>
      <c r="J73"/>
      <c r="K73"/>
    </row>
    <row r="74" spans="1:19">
      <c r="A74" s="1117" t="s">
        <v>161</v>
      </c>
      <c r="B74" s="1118">
        <v>1363871</v>
      </c>
      <c r="C74" s="1119">
        <v>342541</v>
      </c>
      <c r="D74"/>
      <c r="E74"/>
      <c r="F74"/>
      <c r="G74"/>
      <c r="H74"/>
      <c r="I74"/>
      <c r="J74"/>
      <c r="K74"/>
    </row>
    <row r="75" spans="1:19">
      <c r="A75" s="1117" t="s">
        <v>298</v>
      </c>
      <c r="B75" s="1118">
        <v>1229041</v>
      </c>
      <c r="C75" s="1119">
        <v>378620</v>
      </c>
      <c r="D75"/>
      <c r="E75"/>
      <c r="F75"/>
      <c r="G75"/>
      <c r="H75"/>
      <c r="I75"/>
      <c r="J75"/>
      <c r="K75"/>
    </row>
    <row r="76" spans="1:19">
      <c r="A76" s="1117" t="s">
        <v>440</v>
      </c>
      <c r="B76" s="1118">
        <v>286425</v>
      </c>
      <c r="C76" s="1119">
        <v>38876</v>
      </c>
      <c r="D76"/>
      <c r="E76"/>
      <c r="F76"/>
      <c r="G76"/>
      <c r="H76"/>
      <c r="I76"/>
      <c r="J76"/>
      <c r="K76"/>
    </row>
    <row r="77" spans="1:19">
      <c r="A77" s="1117" t="s">
        <v>150</v>
      </c>
      <c r="B77" s="1118">
        <v>2764002</v>
      </c>
      <c r="C77" s="1119">
        <v>662752</v>
      </c>
      <c r="D77"/>
      <c r="E77"/>
      <c r="F77"/>
      <c r="G77"/>
      <c r="H77"/>
      <c r="I77"/>
      <c r="J77"/>
      <c r="K77"/>
    </row>
    <row r="78" spans="1:19">
      <c r="A78" s="1117" t="s">
        <v>393</v>
      </c>
      <c r="B78" s="1118">
        <v>86302</v>
      </c>
      <c r="C78" s="1119">
        <v>24617</v>
      </c>
      <c r="D78"/>
      <c r="E78"/>
      <c r="F78"/>
      <c r="G78"/>
      <c r="H78"/>
      <c r="I78"/>
      <c r="J78"/>
      <c r="K78"/>
    </row>
    <row r="79" spans="1:19">
      <c r="A79" s="1117" t="s">
        <v>159</v>
      </c>
      <c r="B79" s="1118">
        <v>881575</v>
      </c>
      <c r="C79" s="1119">
        <v>254938</v>
      </c>
      <c r="D79"/>
      <c r="E79"/>
      <c r="F79"/>
      <c r="G79"/>
      <c r="H79"/>
      <c r="I79"/>
      <c r="J79"/>
      <c r="K79"/>
    </row>
    <row r="80" spans="1:19">
      <c r="A80" s="1117" t="s">
        <v>155</v>
      </c>
      <c r="B80" s="1118">
        <v>6950441</v>
      </c>
      <c r="C80" s="1119">
        <v>1567289</v>
      </c>
      <c r="D80"/>
      <c r="E80"/>
      <c r="F80"/>
      <c r="G80"/>
      <c r="H80"/>
      <c r="I80"/>
      <c r="J80"/>
      <c r="K80"/>
    </row>
    <row r="81" spans="1:11">
      <c r="A81" s="1117" t="s">
        <v>146</v>
      </c>
      <c r="B81" s="1118">
        <v>27491203</v>
      </c>
      <c r="C81" s="1119">
        <v>7067963</v>
      </c>
      <c r="D81"/>
      <c r="E81"/>
      <c r="F81"/>
      <c r="G81"/>
      <c r="H81"/>
      <c r="I81"/>
      <c r="J81"/>
      <c r="K81"/>
    </row>
    <row r="82" spans="1:11">
      <c r="A82" s="1117" t="s">
        <v>451</v>
      </c>
      <c r="B82" s="1118">
        <v>35645</v>
      </c>
      <c r="C82" s="1119">
        <v>80286</v>
      </c>
      <c r="D82"/>
      <c r="E82"/>
      <c r="F82"/>
      <c r="G82"/>
      <c r="H82"/>
      <c r="I82"/>
      <c r="J82"/>
      <c r="K82"/>
    </row>
    <row r="83" spans="1:11">
      <c r="A83" s="1117" t="s">
        <v>444</v>
      </c>
      <c r="B83" s="1118">
        <v>24655</v>
      </c>
      <c r="C83" s="1119">
        <v>7940</v>
      </c>
      <c r="D83"/>
      <c r="E83"/>
      <c r="F83"/>
      <c r="G83"/>
      <c r="H83"/>
      <c r="I83"/>
      <c r="J83"/>
      <c r="K83"/>
    </row>
    <row r="84" spans="1:11">
      <c r="A84" s="1120" t="s">
        <v>436</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483" t="s">
        <v>431</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c r="Y2" s="1483"/>
      <c r="Z2" s="1483"/>
      <c r="AA2" s="1483"/>
    </row>
    <row r="3" spans="1:27" ht="18" customHeight="1">
      <c r="A3" s="1489" t="s">
        <v>432</v>
      </c>
      <c r="B3" s="1489"/>
      <c r="C3" s="1489"/>
      <c r="D3" s="1489"/>
      <c r="E3" s="1489"/>
      <c r="F3" s="1489"/>
      <c r="G3" s="148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16799.793000000001</v>
      </c>
      <c r="C8" s="564">
        <v>26765</v>
      </c>
      <c r="D8" s="678">
        <v>2.1354267467783576</v>
      </c>
      <c r="E8" s="770"/>
      <c r="F8" s="769" t="s">
        <v>164</v>
      </c>
      <c r="G8" s="564">
        <v>3672.9789999999998</v>
      </c>
      <c r="H8" s="821">
        <v>19665</v>
      </c>
      <c r="I8" s="822">
        <v>2.4615231507140334</v>
      </c>
      <c r="J8" s="606"/>
      <c r="K8" s="689" t="s">
        <v>149</v>
      </c>
      <c r="L8" s="564">
        <v>12447.784</v>
      </c>
      <c r="M8" s="564">
        <v>3577.9850000000001</v>
      </c>
      <c r="N8" s="678">
        <v>3.4789927850452136</v>
      </c>
      <c r="O8" s="606"/>
      <c r="P8" s="689" t="s">
        <v>387</v>
      </c>
      <c r="Q8" s="564">
        <v>5298.9110000000001</v>
      </c>
      <c r="R8" s="564">
        <v>1231.23</v>
      </c>
      <c r="S8" s="678">
        <v>4.3037539696076283</v>
      </c>
    </row>
    <row r="9" spans="1:27" ht="15.75">
      <c r="A9" s="567" t="s">
        <v>164</v>
      </c>
      <c r="B9" s="566">
        <v>9657.0470000000005</v>
      </c>
      <c r="C9" s="566">
        <v>32993</v>
      </c>
      <c r="D9" s="598">
        <v>1.9344526809576827</v>
      </c>
      <c r="E9" s="771"/>
      <c r="F9" s="567" t="s">
        <v>387</v>
      </c>
      <c r="G9" s="566">
        <v>1718.35</v>
      </c>
      <c r="H9" s="566">
        <v>6741</v>
      </c>
      <c r="I9" s="598">
        <v>2.9246419830412123</v>
      </c>
      <c r="J9" s="606"/>
      <c r="K9" s="565" t="s">
        <v>155</v>
      </c>
      <c r="L9" s="566">
        <v>10272.984</v>
      </c>
      <c r="M9" s="566">
        <v>3501.6439999999998</v>
      </c>
      <c r="N9" s="598">
        <v>2.9337602566108951</v>
      </c>
      <c r="O9" s="606"/>
      <c r="P9" s="565" t="s">
        <v>149</v>
      </c>
      <c r="Q9" s="566">
        <v>3662.78</v>
      </c>
      <c r="R9" s="566">
        <v>996.43399999999997</v>
      </c>
      <c r="S9" s="598">
        <v>3.6758882173831888</v>
      </c>
    </row>
    <row r="10" spans="1:27" ht="16.5" thickBot="1">
      <c r="A10" s="567" t="s">
        <v>387</v>
      </c>
      <c r="B10" s="566">
        <v>7599.26</v>
      </c>
      <c r="C10" s="566">
        <v>15433</v>
      </c>
      <c r="D10" s="598">
        <v>3.0063836487442379</v>
      </c>
      <c r="E10" s="770"/>
      <c r="F10" s="567" t="s">
        <v>168</v>
      </c>
      <c r="G10" s="566">
        <v>393.89400000000001</v>
      </c>
      <c r="H10" s="568">
        <v>4436</v>
      </c>
      <c r="I10" s="599">
        <v>1.3159892287029673</v>
      </c>
      <c r="J10" s="606"/>
      <c r="K10" s="565" t="s">
        <v>166</v>
      </c>
      <c r="L10" s="566">
        <v>5911.5510000000004</v>
      </c>
      <c r="M10" s="566">
        <v>1294.702</v>
      </c>
      <c r="N10" s="598">
        <v>4.5659549456168298</v>
      </c>
      <c r="O10" s="606"/>
      <c r="P10" s="565" t="s">
        <v>151</v>
      </c>
      <c r="Q10" s="566">
        <v>3397.0479999999998</v>
      </c>
      <c r="R10" s="566">
        <v>1081.806</v>
      </c>
      <c r="S10" s="598">
        <v>3.1401637631885935</v>
      </c>
    </row>
    <row r="11" spans="1:27" ht="16.5" thickBot="1">
      <c r="A11" s="567" t="s">
        <v>151</v>
      </c>
      <c r="B11" s="566">
        <v>6206.44</v>
      </c>
      <c r="C11" s="566">
        <v>6323</v>
      </c>
      <c r="D11" s="598">
        <v>1.6789517764355291</v>
      </c>
      <c r="E11" s="771"/>
      <c r="F11" s="951" t="s">
        <v>269</v>
      </c>
      <c r="G11" s="569">
        <v>6179.9260000000004</v>
      </c>
      <c r="H11" s="987">
        <v>32776</v>
      </c>
      <c r="I11" s="988">
        <v>2.4563558372139984</v>
      </c>
      <c r="J11" s="606"/>
      <c r="K11" s="565" t="s">
        <v>151</v>
      </c>
      <c r="L11" s="566">
        <v>5173.808</v>
      </c>
      <c r="M11" s="566">
        <v>1557.5070000000001</v>
      </c>
      <c r="N11" s="598">
        <v>3.3218521650303976</v>
      </c>
      <c r="O11" s="606"/>
      <c r="P11" s="565" t="s">
        <v>148</v>
      </c>
      <c r="Q11" s="566">
        <v>2087.116</v>
      </c>
      <c r="R11" s="566">
        <v>325.58800000000002</v>
      </c>
      <c r="S11" s="598">
        <v>6.4102976768185558</v>
      </c>
    </row>
    <row r="12" spans="1:27" ht="15.75">
      <c r="A12" s="567" t="s">
        <v>149</v>
      </c>
      <c r="B12" s="566">
        <v>5476.11</v>
      </c>
      <c r="C12" s="566">
        <v>5321</v>
      </c>
      <c r="D12" s="598">
        <v>2.475514327949333</v>
      </c>
      <c r="E12" s="771"/>
      <c r="J12" s="606"/>
      <c r="K12" s="565" t="s">
        <v>387</v>
      </c>
      <c r="L12" s="566">
        <v>4880.7349999999997</v>
      </c>
      <c r="M12" s="566">
        <v>947.85400000000004</v>
      </c>
      <c r="N12" s="598">
        <v>5.1492476689447946</v>
      </c>
      <c r="O12" s="606"/>
      <c r="P12" s="565" t="s">
        <v>166</v>
      </c>
      <c r="Q12" s="566">
        <v>1571.3789999999999</v>
      </c>
      <c r="R12" s="566">
        <v>320.31400000000002</v>
      </c>
      <c r="S12" s="598">
        <v>4.9057456121181087</v>
      </c>
    </row>
    <row r="13" spans="1:27" ht="15.75">
      <c r="A13" s="567" t="s">
        <v>160</v>
      </c>
      <c r="B13" s="566">
        <v>4527.7169999999996</v>
      </c>
      <c r="C13" s="568">
        <v>3029</v>
      </c>
      <c r="D13" s="599">
        <v>2.8774594664673669</v>
      </c>
      <c r="E13" s="771"/>
      <c r="F13"/>
      <c r="G13"/>
      <c r="H13"/>
      <c r="I13"/>
      <c r="J13" s="606"/>
      <c r="K13" s="565" t="s">
        <v>146</v>
      </c>
      <c r="L13" s="566">
        <v>3997.6840000000002</v>
      </c>
      <c r="M13" s="566">
        <v>1730.992</v>
      </c>
      <c r="N13" s="598">
        <v>2.3094757225914391</v>
      </c>
      <c r="O13" s="606"/>
      <c r="P13" s="565" t="s">
        <v>155</v>
      </c>
      <c r="Q13" s="566">
        <v>1128.7370000000001</v>
      </c>
      <c r="R13" s="566">
        <v>629.13699999999994</v>
      </c>
      <c r="S13" s="598">
        <v>1.7941036689941938</v>
      </c>
    </row>
    <row r="14" spans="1:27" ht="15.75">
      <c r="A14" s="567" t="s">
        <v>168</v>
      </c>
      <c r="B14" s="566">
        <v>4412.1970000000001</v>
      </c>
      <c r="C14" s="566">
        <v>12536</v>
      </c>
      <c r="D14" s="598">
        <v>1.4724855728220403</v>
      </c>
      <c r="E14" s="771"/>
      <c r="F14"/>
      <c r="G14"/>
      <c r="H14"/>
      <c r="I14"/>
      <c r="J14" s="606"/>
      <c r="K14" s="565" t="s">
        <v>164</v>
      </c>
      <c r="L14" s="566">
        <v>1957.326</v>
      </c>
      <c r="M14" s="566">
        <v>748.58199999999999</v>
      </c>
      <c r="N14" s="598">
        <v>2.6147115479666891</v>
      </c>
      <c r="O14" s="606"/>
      <c r="P14" s="565" t="s">
        <v>164</v>
      </c>
      <c r="Q14" s="566">
        <v>742.93600000000004</v>
      </c>
      <c r="R14" s="566">
        <v>519.45100000000002</v>
      </c>
      <c r="S14" s="598">
        <v>1.4302330729943729</v>
      </c>
    </row>
    <row r="15" spans="1:27" ht="15.75">
      <c r="A15" s="567" t="s">
        <v>165</v>
      </c>
      <c r="B15" s="566">
        <v>2294.0230000000001</v>
      </c>
      <c r="C15" s="566">
        <v>4144</v>
      </c>
      <c r="D15" s="598">
        <v>1.942395099862154</v>
      </c>
      <c r="E15" s="771"/>
      <c r="F15"/>
      <c r="G15"/>
      <c r="H15"/>
      <c r="I15"/>
      <c r="J15" s="606"/>
      <c r="K15" s="565" t="s">
        <v>296</v>
      </c>
      <c r="L15" s="566">
        <v>1839.57</v>
      </c>
      <c r="M15" s="566">
        <v>718.09100000000001</v>
      </c>
      <c r="N15" s="598">
        <v>2.5617505302252779</v>
      </c>
      <c r="O15" s="606"/>
      <c r="P15" s="565" t="s">
        <v>163</v>
      </c>
      <c r="Q15" s="566">
        <v>696.13599999999997</v>
      </c>
      <c r="R15" s="566">
        <v>236.74299999999999</v>
      </c>
      <c r="S15" s="598">
        <v>2.9404713127737674</v>
      </c>
    </row>
    <row r="16" spans="1:27" ht="16.5" thickBot="1">
      <c r="A16" s="567" t="s">
        <v>146</v>
      </c>
      <c r="B16" s="566">
        <v>1982.634</v>
      </c>
      <c r="C16" s="566">
        <v>8873</v>
      </c>
      <c r="D16" s="598">
        <v>2.7712248195505955</v>
      </c>
      <c r="E16" s="771"/>
      <c r="F16"/>
      <c r="G16"/>
      <c r="H16"/>
      <c r="I16"/>
      <c r="J16" s="606"/>
      <c r="K16" s="565" t="s">
        <v>160</v>
      </c>
      <c r="L16" s="566">
        <v>1353.4549999999999</v>
      </c>
      <c r="M16" s="566">
        <v>250.977</v>
      </c>
      <c r="N16" s="598">
        <v>5.392745151946194</v>
      </c>
      <c r="O16" s="606"/>
      <c r="P16" s="565" t="s">
        <v>146</v>
      </c>
      <c r="Q16" s="566">
        <v>460.30200000000002</v>
      </c>
      <c r="R16" s="566">
        <v>125.233</v>
      </c>
      <c r="S16" s="598">
        <v>3.6755647473110122</v>
      </c>
    </row>
    <row r="17" spans="1:19" ht="16.5" thickBot="1">
      <c r="A17" s="951" t="s">
        <v>269</v>
      </c>
      <c r="B17" s="569">
        <v>63711.165000000001</v>
      </c>
      <c r="C17" s="569">
        <v>120960</v>
      </c>
      <c r="D17" s="677">
        <v>2.1276033402394301</v>
      </c>
      <c r="E17" s="770"/>
      <c r="J17" s="606"/>
      <c r="K17" s="565" t="s">
        <v>167</v>
      </c>
      <c r="L17" s="566">
        <v>1136.1189999999999</v>
      </c>
      <c r="M17" s="566">
        <v>512.56200000000001</v>
      </c>
      <c r="N17" s="598">
        <v>2.2165494125588707</v>
      </c>
      <c r="O17" s="606"/>
      <c r="P17" s="958" t="s">
        <v>160</v>
      </c>
      <c r="Q17" s="871">
        <v>300.38499999999999</v>
      </c>
      <c r="R17" s="871">
        <v>78.995000000000005</v>
      </c>
      <c r="S17" s="959">
        <v>3.8025824419267038</v>
      </c>
    </row>
    <row r="18" spans="1:19" ht="16.5" thickBot="1">
      <c r="A18"/>
      <c r="B18"/>
      <c r="C18"/>
      <c r="D18"/>
      <c r="E18" s="772"/>
      <c r="F18" s="81"/>
      <c r="G18" s="81"/>
      <c r="H18" s="81"/>
      <c r="K18" s="565" t="s">
        <v>148</v>
      </c>
      <c r="L18" s="566">
        <v>1036.04</v>
      </c>
      <c r="M18" s="566">
        <v>222.76300000000001</v>
      </c>
      <c r="N18" s="598">
        <v>4.6508621270139114</v>
      </c>
      <c r="O18" s="606"/>
      <c r="P18" s="872" t="s">
        <v>269</v>
      </c>
      <c r="Q18" s="569">
        <v>19861.379000000001</v>
      </c>
      <c r="R18" s="569">
        <v>5661.9340000000002</v>
      </c>
      <c r="S18" s="677">
        <v>3.5078789332408324</v>
      </c>
    </row>
    <row r="19" spans="1:19" ht="15.75">
      <c r="A19"/>
      <c r="B19"/>
      <c r="C19"/>
      <c r="D19"/>
      <c r="E19" s="773"/>
      <c r="F19" s="81"/>
      <c r="G19" s="81"/>
      <c r="H19" s="81"/>
      <c r="J19" s="606"/>
      <c r="K19" s="565" t="s">
        <v>159</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163</v>
      </c>
      <c r="L20" s="566">
        <v>836.16200000000003</v>
      </c>
      <c r="M20" s="566">
        <v>233.654</v>
      </c>
      <c r="N20" s="598">
        <v>3.5786333638628061</v>
      </c>
      <c r="O20" s="606"/>
      <c r="P20"/>
      <c r="Q20"/>
      <c r="R20"/>
      <c r="S20"/>
    </row>
    <row r="21" spans="1:19" ht="15.75">
      <c r="A21"/>
      <c r="B21"/>
      <c r="C21"/>
      <c r="D21"/>
      <c r="E21" s="774"/>
      <c r="F21" s="81"/>
      <c r="G21" s="81"/>
      <c r="H21" s="81"/>
      <c r="J21" s="606"/>
      <c r="K21" s="565" t="s">
        <v>168</v>
      </c>
      <c r="L21" s="566">
        <v>509.67399999999998</v>
      </c>
      <c r="M21" s="566">
        <v>191.32</v>
      </c>
      <c r="N21" s="598">
        <v>2.6639870374242109</v>
      </c>
      <c r="P21"/>
      <c r="Q21"/>
      <c r="R21"/>
      <c r="S21"/>
    </row>
    <row r="22" spans="1:19" ht="15.75">
      <c r="A22"/>
      <c r="B22"/>
      <c r="C22"/>
      <c r="D22"/>
      <c r="F22" s="81"/>
      <c r="G22" s="81"/>
      <c r="H22" s="81"/>
      <c r="K22" s="565" t="s">
        <v>147</v>
      </c>
      <c r="L22" s="566">
        <v>436.27100000000002</v>
      </c>
      <c r="M22" s="566">
        <v>33.520000000000003</v>
      </c>
      <c r="N22" s="598">
        <v>13.015244630071598</v>
      </c>
      <c r="P22"/>
      <c r="Q22"/>
      <c r="R22"/>
      <c r="S22"/>
    </row>
    <row r="23" spans="1:19" ht="16.5" thickBot="1">
      <c r="A23"/>
      <c r="B23"/>
      <c r="C23"/>
      <c r="D23"/>
      <c r="F23" s="81"/>
      <c r="G23" s="81"/>
      <c r="H23" s="81"/>
      <c r="K23" s="958" t="s">
        <v>424</v>
      </c>
      <c r="L23" s="871">
        <v>231.68100000000001</v>
      </c>
      <c r="M23" s="871">
        <v>13.083</v>
      </c>
      <c r="N23" s="959">
        <v>17.70855308415501</v>
      </c>
      <c r="P23"/>
      <c r="Q23"/>
      <c r="R23"/>
      <c r="S23"/>
    </row>
    <row r="24" spans="1:19" ht="16.5" thickBot="1">
      <c r="F24" s="81"/>
      <c r="G24" s="81"/>
      <c r="H24" s="81"/>
      <c r="K24" s="872" t="s">
        <v>269</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01" t="s">
        <v>71</v>
      </c>
      <c r="B1" s="1401"/>
      <c r="C1" s="1401"/>
      <c r="D1" s="1401"/>
      <c r="E1" s="1401"/>
      <c r="F1" s="1401"/>
      <c r="G1" s="1401"/>
      <c r="H1" s="1401"/>
      <c r="I1" s="1401"/>
      <c r="J1" s="1401"/>
      <c r="K1" s="1401"/>
      <c r="L1" s="1401"/>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07" t="s">
        <v>79</v>
      </c>
      <c r="C3" s="1408"/>
      <c r="D3" s="1408"/>
      <c r="E3" s="1408"/>
      <c r="F3" s="1408"/>
      <c r="G3" s="1409"/>
      <c r="H3" s="1403" t="s">
        <v>55</v>
      </c>
      <c r="I3" s="1404"/>
      <c r="J3" s="1410" t="s">
        <v>264</v>
      </c>
      <c r="K3" s="1405" t="s">
        <v>56</v>
      </c>
      <c r="L3" s="1406"/>
      <c r="M3" s="4"/>
    </row>
    <row r="4" spans="1:18" s="81" customFormat="1" ht="31.5">
      <c r="A4" s="709" t="s">
        <v>57</v>
      </c>
      <c r="B4" s="943" t="s">
        <v>58</v>
      </c>
      <c r="C4" s="93" t="s">
        <v>59</v>
      </c>
      <c r="D4" s="93" t="s">
        <v>60</v>
      </c>
      <c r="E4" s="1087"/>
      <c r="F4" s="1088" t="s">
        <v>392</v>
      </c>
      <c r="G4" s="1089"/>
      <c r="H4" s="942" t="s">
        <v>61</v>
      </c>
      <c r="I4" s="584" t="s">
        <v>73</v>
      </c>
      <c r="J4" s="1411"/>
      <c r="K4" s="82" t="s">
        <v>54</v>
      </c>
      <c r="L4" s="583" t="s">
        <v>64</v>
      </c>
      <c r="M4" s="4"/>
      <c r="O4" s="4"/>
    </row>
    <row r="5" spans="1:18" s="81" customFormat="1" ht="21" customHeight="1" thickBot="1">
      <c r="A5" s="710"/>
      <c r="B5" s="997" t="s">
        <v>502</v>
      </c>
      <c r="C5" s="998" t="s">
        <v>502</v>
      </c>
      <c r="D5" s="998" t="s">
        <v>502</v>
      </c>
      <c r="E5" s="901" t="s">
        <v>106</v>
      </c>
      <c r="F5" s="1084" t="s">
        <v>391</v>
      </c>
      <c r="G5" s="902" t="s">
        <v>62</v>
      </c>
      <c r="H5" s="999" t="s">
        <v>502</v>
      </c>
      <c r="I5" s="707" t="s">
        <v>72</v>
      </c>
      <c r="J5" s="788"/>
      <c r="K5" s="998" t="s">
        <v>502</v>
      </c>
      <c r="L5" s="889" t="s">
        <v>63</v>
      </c>
      <c r="M5" s="4"/>
    </row>
    <row r="6" spans="1:18" s="81" customFormat="1" ht="28.5" customHeight="1" thickBot="1">
      <c r="A6" s="40" t="s">
        <v>22</v>
      </c>
      <c r="B6" s="690">
        <v>9.3843904067911659</v>
      </c>
      <c r="C6" s="691">
        <v>18116.583796894141</v>
      </c>
      <c r="D6" s="691">
        <v>18478.915472832025</v>
      </c>
      <c r="E6" s="895">
        <v>1.3538195801520267</v>
      </c>
      <c r="F6" s="1085">
        <v>5.3630461768359998</v>
      </c>
      <c r="G6" s="903">
        <v>42.012985419283197</v>
      </c>
      <c r="H6" s="692">
        <v>316.54953066013672</v>
      </c>
      <c r="I6" s="895">
        <v>1.5312535011127635</v>
      </c>
      <c r="J6" s="692">
        <v>79.571271528032256</v>
      </c>
      <c r="K6" s="693">
        <v>100</v>
      </c>
      <c r="L6" s="890" t="s">
        <v>23</v>
      </c>
    </row>
    <row r="7" spans="1:18" s="81" customFormat="1" ht="25.5" customHeight="1">
      <c r="A7" s="777" t="s">
        <v>83</v>
      </c>
      <c r="B7" s="838">
        <v>10.759414061171563</v>
      </c>
      <c r="C7" s="839">
        <v>19961.807163583602</v>
      </c>
      <c r="D7" s="839">
        <v>20361.043306855274</v>
      </c>
      <c r="E7" s="904">
        <v>10.915147243942396</v>
      </c>
      <c r="F7" s="896">
        <v>21.378242695690577</v>
      </c>
      <c r="G7" s="905">
        <v>57.233084698331936</v>
      </c>
      <c r="H7" s="694">
        <v>262.57142857142856</v>
      </c>
      <c r="I7" s="896">
        <v>6.1908788663448631</v>
      </c>
      <c r="J7" s="695">
        <v>59.090909090909093</v>
      </c>
      <c r="K7" s="695">
        <v>0.17855320885623915</v>
      </c>
      <c r="L7" s="891">
        <v>-2.2985816427747663E-2</v>
      </c>
    </row>
    <row r="8" spans="1:18" s="81" customFormat="1" ht="24" customHeight="1">
      <c r="A8" s="778" t="s">
        <v>84</v>
      </c>
      <c r="B8" s="840">
        <v>10.446956424147055</v>
      </c>
      <c r="C8" s="696">
        <v>19600.293478699918</v>
      </c>
      <c r="D8" s="696">
        <v>19992.299348273915</v>
      </c>
      <c r="E8" s="906">
        <v>0.37384786888174937</v>
      </c>
      <c r="F8" s="898">
        <v>6.0414731546586014</v>
      </c>
      <c r="G8" s="697">
        <v>40.775534540544449</v>
      </c>
      <c r="H8" s="698">
        <v>349.12659666283088</v>
      </c>
      <c r="I8" s="897">
        <v>0.43906515117355416</v>
      </c>
      <c r="J8" s="699">
        <v>87.435966567808038</v>
      </c>
      <c r="K8" s="699">
        <v>35.465768799102129</v>
      </c>
      <c r="L8" s="892">
        <v>1.4881213091790855</v>
      </c>
      <c r="R8" s="4"/>
    </row>
    <row r="9" spans="1:18" s="81" customFormat="1" ht="24" customHeight="1">
      <c r="A9" s="778" t="s">
        <v>85</v>
      </c>
      <c r="B9" s="840">
        <v>10.453720508508237</v>
      </c>
      <c r="C9" s="696">
        <v>19612.984068495753</v>
      </c>
      <c r="D9" s="696">
        <v>20005.243749865669</v>
      </c>
      <c r="E9" s="906">
        <v>2.4378462865999757</v>
      </c>
      <c r="F9" s="898">
        <v>6.9742337631724727</v>
      </c>
      <c r="G9" s="697">
        <v>40.867221554214623</v>
      </c>
      <c r="H9" s="700">
        <v>394.74363636363637</v>
      </c>
      <c r="I9" s="898">
        <v>1.4885703882271955</v>
      </c>
      <c r="J9" s="701">
        <v>108.20189274447949</v>
      </c>
      <c r="K9" s="701">
        <v>6.7340067340067336</v>
      </c>
      <c r="L9" s="893">
        <v>0.92601845991365916</v>
      </c>
    </row>
    <row r="10" spans="1:18" s="81" customFormat="1" ht="24" customHeight="1">
      <c r="A10" s="778" t="s">
        <v>86</v>
      </c>
      <c r="B10" s="944" t="s">
        <v>80</v>
      </c>
      <c r="C10" s="1251" t="s">
        <v>208</v>
      </c>
      <c r="D10" s="1251" t="s">
        <v>208</v>
      </c>
      <c r="E10" s="1248" t="s">
        <v>80</v>
      </c>
      <c r="F10" s="899" t="s">
        <v>80</v>
      </c>
      <c r="G10" s="945" t="s">
        <v>80</v>
      </c>
      <c r="H10" s="1153" t="s">
        <v>208</v>
      </c>
      <c r="I10" s="899" t="s">
        <v>80</v>
      </c>
      <c r="J10" s="702" t="s">
        <v>80</v>
      </c>
      <c r="K10" s="1145">
        <v>7.1421283542495662E-2</v>
      </c>
      <c r="L10" s="1204" t="s">
        <v>80</v>
      </c>
    </row>
    <row r="11" spans="1:18" s="81" customFormat="1" ht="24" customHeight="1">
      <c r="A11" s="778" t="s">
        <v>78</v>
      </c>
      <c r="B11" s="840">
        <v>7.6288430148311743</v>
      </c>
      <c r="C11" s="696">
        <v>15664.975389797073</v>
      </c>
      <c r="D11" s="696">
        <v>15978.274897593015</v>
      </c>
      <c r="E11" s="906">
        <v>2.1972007036219177</v>
      </c>
      <c r="F11" s="898">
        <v>2.3386137078964966</v>
      </c>
      <c r="G11" s="697">
        <v>48.242327822149342</v>
      </c>
      <c r="H11" s="700">
        <v>286.03905579399139</v>
      </c>
      <c r="I11" s="898">
        <v>1.9066660581847428</v>
      </c>
      <c r="J11" s="701">
        <v>66.658975542224269</v>
      </c>
      <c r="K11" s="701">
        <v>36.848280787674724</v>
      </c>
      <c r="L11" s="893">
        <v>-2.8549071932706767</v>
      </c>
    </row>
    <row r="12" spans="1:18" s="81" customFormat="1" ht="24" customHeight="1" thickBot="1">
      <c r="A12" s="779" t="s">
        <v>87</v>
      </c>
      <c r="B12" s="841">
        <v>9.674487780929427</v>
      </c>
      <c r="C12" s="703">
        <v>18676.617337701595</v>
      </c>
      <c r="D12" s="703">
        <v>19050.149684455628</v>
      </c>
      <c r="E12" s="907">
        <v>-1.0503995683993788</v>
      </c>
      <c r="F12" s="900">
        <v>3.0336368703699388</v>
      </c>
      <c r="G12" s="704">
        <v>42.21761753785124</v>
      </c>
      <c r="H12" s="705">
        <v>289.97890586495811</v>
      </c>
      <c r="I12" s="900">
        <v>-0.22069823173525116</v>
      </c>
      <c r="J12" s="706">
        <v>84.287011807447783</v>
      </c>
      <c r="K12" s="706">
        <v>20.701969186817671</v>
      </c>
      <c r="L12" s="894">
        <v>0.52974492884771607</v>
      </c>
    </row>
    <row r="13" spans="1:18" s="81" customFormat="1" ht="15">
      <c r="A13" s="836"/>
      <c r="B13" s="837"/>
    </row>
    <row r="14" spans="1:18" s="81" customFormat="1" ht="46.5" customHeight="1">
      <c r="A14" s="1402" t="s">
        <v>365</v>
      </c>
      <c r="B14" s="1402"/>
      <c r="C14" s="1402"/>
      <c r="D14" s="1402"/>
      <c r="E14" s="1402"/>
      <c r="F14" s="1402"/>
      <c r="G14" s="1402"/>
      <c r="H14" s="1402"/>
      <c r="I14" s="1402"/>
      <c r="J14" s="1402"/>
      <c r="K14" s="1402"/>
      <c r="L14" s="1402"/>
    </row>
    <row r="15" spans="1:18" s="81" customFormat="1" ht="33.75" customHeight="1">
      <c r="A15" s="1402" t="s">
        <v>435</v>
      </c>
      <c r="B15" s="1402"/>
      <c r="C15" s="1402"/>
      <c r="D15" s="1402"/>
      <c r="E15" s="1402"/>
      <c r="F15" s="1402"/>
      <c r="G15" s="1402"/>
      <c r="H15" s="1402"/>
      <c r="I15" s="1402"/>
      <c r="J15" s="1402"/>
      <c r="K15" s="1402"/>
      <c r="L15" s="1402"/>
    </row>
    <row r="16" spans="1:18" s="81" customFormat="1">
      <c r="A16" s="1402" t="s">
        <v>123</v>
      </c>
      <c r="B16" s="1402"/>
      <c r="C16" s="1402"/>
      <c r="D16" s="1402"/>
      <c r="E16" s="1402"/>
      <c r="F16" s="1402"/>
      <c r="G16" s="1402"/>
      <c r="H16" s="1402"/>
      <c r="I16" s="1402"/>
      <c r="J16" s="1402"/>
      <c r="K16" s="1402"/>
      <c r="L16" s="1402"/>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257</v>
      </c>
    </row>
    <row r="5" spans="1:20" ht="38.25" customHeight="1" thickBot="1">
      <c r="A5" s="1468" t="s">
        <v>481</v>
      </c>
      <c r="B5" s="1468"/>
      <c r="C5" s="1468"/>
      <c r="D5" s="1468"/>
      <c r="E5" s="1468"/>
      <c r="F5" s="1468"/>
      <c r="H5" s="597" t="s">
        <v>278</v>
      </c>
    </row>
    <row r="6" spans="1:20" ht="15.75" customHeight="1" thickBot="1">
      <c r="A6" s="1469" t="s">
        <v>124</v>
      </c>
      <c r="B6" s="1471" t="s">
        <v>480</v>
      </c>
      <c r="C6" s="1472"/>
      <c r="D6" s="1473"/>
      <c r="E6" s="1474" t="s">
        <v>474</v>
      </c>
      <c r="F6" s="1476" t="s">
        <v>475</v>
      </c>
    </row>
    <row r="7" spans="1:20" ht="21" customHeight="1" thickBot="1">
      <c r="A7" s="1488"/>
      <c r="B7" s="1020" t="s">
        <v>263</v>
      </c>
      <c r="C7" s="1020" t="s">
        <v>267</v>
      </c>
      <c r="D7" s="1020" t="s">
        <v>268</v>
      </c>
      <c r="E7" s="1481"/>
      <c r="F7" s="1482"/>
    </row>
    <row r="8" spans="1:20" ht="17.25" customHeight="1" thickBot="1">
      <c r="A8" s="790" t="s">
        <v>125</v>
      </c>
      <c r="B8" s="680">
        <v>14038.891</v>
      </c>
      <c r="C8" s="680">
        <v>4836.6369999999997</v>
      </c>
      <c r="D8" s="817">
        <f t="shared" ref="D8:D13" si="0">(C8/B8)*100</f>
        <v>34.451702773388583</v>
      </c>
      <c r="E8" s="680">
        <v>10934.939</v>
      </c>
      <c r="F8" s="817">
        <f t="shared" ref="F8:F13" si="1">((B8-E8)/E8)*100</f>
        <v>28.385636170444105</v>
      </c>
      <c r="H8" s="625" t="s">
        <v>126</v>
      </c>
    </row>
    <row r="9" spans="1:20" ht="18" customHeight="1" thickBot="1">
      <c r="A9" s="791" t="s">
        <v>127</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258</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128</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129</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130</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259</v>
      </c>
      <c r="O16" s="81"/>
      <c r="P16" s="81"/>
      <c r="Q16" s="81"/>
      <c r="R16" s="81"/>
      <c r="S16" s="81"/>
      <c r="T16" s="81"/>
    </row>
    <row r="17" spans="1:20">
      <c r="O17" s="81"/>
      <c r="P17" s="81"/>
      <c r="Q17" s="81"/>
      <c r="R17" s="81"/>
      <c r="S17" s="81"/>
      <c r="T17" s="81"/>
    </row>
    <row r="18" spans="1:20" ht="33" customHeight="1" thickBot="1">
      <c r="A18" s="1468" t="s">
        <v>482</v>
      </c>
      <c r="B18" s="1468"/>
      <c r="C18" s="1468"/>
      <c r="D18" s="1468"/>
      <c r="E18" s="1468"/>
      <c r="F18" s="1468"/>
      <c r="O18" s="81"/>
      <c r="P18" s="81"/>
      <c r="Q18" s="81"/>
      <c r="R18" s="81"/>
      <c r="S18" s="81"/>
      <c r="T18" s="81"/>
    </row>
    <row r="19" spans="1:20" ht="16.5" customHeight="1" thickBot="1">
      <c r="A19" s="1479" t="s">
        <v>131</v>
      </c>
      <c r="B19" s="1471" t="s">
        <v>480</v>
      </c>
      <c r="C19" s="1472"/>
      <c r="D19" s="1473"/>
      <c r="E19" s="1474" t="s">
        <v>474</v>
      </c>
      <c r="F19" s="1476" t="s">
        <v>475</v>
      </c>
      <c r="K19" s="81"/>
      <c r="L19" s="81"/>
      <c r="M19" s="81"/>
      <c r="O19" s="81"/>
      <c r="P19" s="81"/>
      <c r="Q19" s="81"/>
      <c r="R19" s="81"/>
      <c r="S19" s="81"/>
      <c r="T19" s="81"/>
    </row>
    <row r="20" spans="1:20" ht="21" customHeight="1" thickBot="1">
      <c r="A20" s="1480"/>
      <c r="B20" s="789" t="s">
        <v>263</v>
      </c>
      <c r="C20" s="789" t="s">
        <v>379</v>
      </c>
      <c r="D20" s="789" t="s">
        <v>380</v>
      </c>
      <c r="E20" s="1481"/>
      <c r="F20" s="1482"/>
      <c r="K20" s="81"/>
      <c r="L20" s="81"/>
      <c r="M20" s="81"/>
      <c r="O20" s="81"/>
      <c r="P20" s="81"/>
      <c r="Q20" s="81"/>
      <c r="R20" s="81"/>
      <c r="S20" s="81"/>
      <c r="T20" s="81"/>
    </row>
    <row r="21" spans="1:20" ht="15.75" thickBot="1">
      <c r="A21" s="530" t="s">
        <v>125</v>
      </c>
      <c r="B21" s="680">
        <v>32996.713000000003</v>
      </c>
      <c r="C21" s="685">
        <v>0</v>
      </c>
      <c r="D21" s="817">
        <f t="shared" ref="D21:D26" si="2">(C21/B21)*100</f>
        <v>0</v>
      </c>
      <c r="E21" s="680">
        <v>45324.656000000003</v>
      </c>
      <c r="F21" s="817">
        <f t="shared" ref="F21:F26" si="3">((B21-E21)/E21)*100</f>
        <v>-27.199198158282766</v>
      </c>
      <c r="H21" s="625" t="s">
        <v>132</v>
      </c>
      <c r="K21" s="81"/>
      <c r="L21" s="81"/>
      <c r="M21" s="81"/>
      <c r="O21" s="81"/>
      <c r="P21" s="81"/>
      <c r="Q21" s="81"/>
      <c r="R21" s="81"/>
      <c r="S21" s="81"/>
      <c r="T21" s="81"/>
    </row>
    <row r="22" spans="1:20" ht="15.75" thickBot="1">
      <c r="A22" s="530" t="s">
        <v>127</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258</v>
      </c>
      <c r="B23" s="683">
        <v>48910</v>
      </c>
      <c r="C23" s="686">
        <v>0</v>
      </c>
      <c r="D23" s="818">
        <f t="shared" si="2"/>
        <v>0</v>
      </c>
      <c r="E23" s="683">
        <v>52966</v>
      </c>
      <c r="F23" s="818">
        <f t="shared" si="3"/>
        <v>-7.6577427028659901</v>
      </c>
      <c r="O23" s="81"/>
      <c r="P23" s="81"/>
      <c r="Q23" s="81"/>
      <c r="R23" s="81"/>
      <c r="S23" s="81"/>
      <c r="T23" s="81"/>
    </row>
    <row r="24" spans="1:20" ht="15.75" thickBot="1">
      <c r="A24" s="530" t="s">
        <v>128</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129</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130</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487"/>
      <c r="B27" s="1487"/>
      <c r="C27" s="1487"/>
      <c r="D27" s="1487"/>
      <c r="E27" s="1487"/>
      <c r="F27" s="1487"/>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383</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78"/>
      <c r="D32" s="1478"/>
      <c r="E32" s="533"/>
      <c r="F32" s="533"/>
      <c r="G32" s="533"/>
      <c r="H32" s="81"/>
      <c r="I32" s="81"/>
      <c r="J32" s="81"/>
      <c r="K32" s="81"/>
      <c r="L32" s="81"/>
      <c r="M32" s="81"/>
      <c r="N32" s="81"/>
      <c r="O32" s="81"/>
      <c r="P32" s="81"/>
      <c r="Q32" s="81"/>
      <c r="R32" s="81"/>
      <c r="S32" s="81"/>
      <c r="T32" s="81"/>
    </row>
    <row r="33" spans="1:20">
      <c r="A33" s="533"/>
      <c r="B33" s="545"/>
      <c r="C33" s="533"/>
      <c r="D33" s="533"/>
      <c r="E33" s="533"/>
      <c r="F33" s="533" t="s">
        <v>103</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78"/>
      <c r="C43" s="147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483" t="s">
        <v>473</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row>
    <row r="3" spans="1:24" ht="15.75" customHeight="1">
      <c r="A3" s="1484" t="s">
        <v>472</v>
      </c>
      <c r="B3" s="1484"/>
      <c r="C3" s="1484"/>
      <c r="D3" s="1484"/>
      <c r="E3" s="1484"/>
      <c r="F3" s="1484"/>
      <c r="P3" s="550"/>
    </row>
    <row r="4" spans="1:24" ht="4.5" customHeight="1">
      <c r="A4" s="551"/>
      <c r="B4" s="551"/>
      <c r="C4" s="549"/>
      <c r="D4" s="549"/>
    </row>
    <row r="5" spans="1:24" ht="15.75" thickBot="1">
      <c r="A5" s="552" t="s">
        <v>133</v>
      </c>
      <c r="B5" s="1485" t="s">
        <v>134</v>
      </c>
      <c r="C5" s="1485"/>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9406.6440000000002</v>
      </c>
      <c r="C7" s="566">
        <v>18022</v>
      </c>
      <c r="D7" s="598">
        <v>2.5620990014871468</v>
      </c>
      <c r="F7" s="689" t="s">
        <v>146</v>
      </c>
      <c r="G7" s="564">
        <v>2025.673</v>
      </c>
      <c r="H7" s="564">
        <v>9713</v>
      </c>
      <c r="I7" s="807">
        <v>3.1576196496128719</v>
      </c>
      <c r="K7" s="689" t="s">
        <v>146</v>
      </c>
      <c r="L7" s="564">
        <v>314688.65999999997</v>
      </c>
      <c r="M7" s="564">
        <v>82869.316000000006</v>
      </c>
      <c r="N7" s="678">
        <v>3.7974086813990349</v>
      </c>
      <c r="P7" s="689" t="s">
        <v>147</v>
      </c>
      <c r="Q7" s="564">
        <v>53160.981</v>
      </c>
      <c r="R7" s="564">
        <v>14171.507</v>
      </c>
      <c r="S7" s="678">
        <v>3.7512581407185559</v>
      </c>
    </row>
    <row r="8" spans="1:24" ht="16.5" thickBot="1">
      <c r="A8" s="565" t="s">
        <v>158</v>
      </c>
      <c r="B8" s="566">
        <v>8808.41</v>
      </c>
      <c r="C8" s="566">
        <v>5773</v>
      </c>
      <c r="D8" s="598">
        <v>2.355936306022095</v>
      </c>
      <c r="F8" s="565" t="s">
        <v>148</v>
      </c>
      <c r="G8" s="566">
        <v>1472.316</v>
      </c>
      <c r="H8" s="566">
        <v>8077</v>
      </c>
      <c r="I8" s="598">
        <v>2.5718792524285243</v>
      </c>
      <c r="K8" s="565" t="s">
        <v>149</v>
      </c>
      <c r="L8" s="566">
        <v>165627.80900000001</v>
      </c>
      <c r="M8" s="566">
        <v>46804.182000000001</v>
      </c>
      <c r="N8" s="598">
        <v>3.5387395297283479</v>
      </c>
      <c r="P8" s="565" t="s">
        <v>149</v>
      </c>
      <c r="Q8" s="566">
        <v>51137.707999999999</v>
      </c>
      <c r="R8" s="566">
        <v>15448.28</v>
      </c>
      <c r="S8" s="598">
        <v>3.3102525329680712</v>
      </c>
    </row>
    <row r="9" spans="1:24" ht="16.5" thickBot="1">
      <c r="A9" s="565" t="s">
        <v>156</v>
      </c>
      <c r="B9" s="566">
        <v>4708.5169999999998</v>
      </c>
      <c r="C9" s="566">
        <v>3523</v>
      </c>
      <c r="D9" s="598">
        <v>2.3472226999568795</v>
      </c>
      <c r="F9" s="872" t="s">
        <v>269</v>
      </c>
      <c r="G9" s="569">
        <v>4136.0169999999998</v>
      </c>
      <c r="H9" s="569">
        <v>21098</v>
      </c>
      <c r="I9" s="677">
        <v>2.8881791836877202</v>
      </c>
      <c r="K9" s="565" t="s">
        <v>476</v>
      </c>
      <c r="L9" s="566">
        <v>96035.165999999997</v>
      </c>
      <c r="M9" s="566">
        <v>31047.847000000002</v>
      </c>
      <c r="N9" s="598">
        <v>3.093134477247327</v>
      </c>
      <c r="P9" s="565" t="s">
        <v>153</v>
      </c>
      <c r="Q9" s="566">
        <v>42833.593000000001</v>
      </c>
      <c r="R9" s="566">
        <v>7825.6270000000004</v>
      </c>
      <c r="S9" s="598">
        <v>5.4735030177134689</v>
      </c>
    </row>
    <row r="10" spans="1:24" ht="15.75">
      <c r="A10" s="565" t="s">
        <v>154</v>
      </c>
      <c r="B10" s="566">
        <v>2545.8009999999999</v>
      </c>
      <c r="C10" s="566">
        <v>3800</v>
      </c>
      <c r="D10" s="598">
        <v>2.9073404092521407</v>
      </c>
      <c r="K10" s="565" t="s">
        <v>148</v>
      </c>
      <c r="L10" s="566">
        <v>86180.22</v>
      </c>
      <c r="M10" s="566">
        <v>21462.157999999999</v>
      </c>
      <c r="N10" s="598">
        <v>4.0154498909196361</v>
      </c>
      <c r="P10" s="565" t="s">
        <v>148</v>
      </c>
      <c r="Q10" s="566">
        <v>31761.125</v>
      </c>
      <c r="R10" s="566">
        <v>8956.6779999999999</v>
      </c>
      <c r="S10" s="598">
        <v>3.5460831571705493</v>
      </c>
    </row>
    <row r="11" spans="1:24" ht="15.75">
      <c r="A11" s="565" t="s">
        <v>296</v>
      </c>
      <c r="B11" s="566">
        <v>2397.2089999999998</v>
      </c>
      <c r="C11" s="566">
        <v>1693</v>
      </c>
      <c r="D11" s="598">
        <v>2.0660411913907804</v>
      </c>
      <c r="F11"/>
      <c r="G11"/>
      <c r="H11"/>
      <c r="I11"/>
      <c r="K11" s="565" t="s">
        <v>155</v>
      </c>
      <c r="L11" s="566">
        <v>55736.453000000001</v>
      </c>
      <c r="M11" s="566">
        <v>12275.362999999999</v>
      </c>
      <c r="N11" s="598">
        <v>4.5405136288026675</v>
      </c>
      <c r="P11" s="565" t="s">
        <v>150</v>
      </c>
      <c r="Q11" s="566">
        <v>24410.694</v>
      </c>
      <c r="R11" s="566">
        <v>5631.1679999999997</v>
      </c>
      <c r="S11" s="598">
        <v>4.3349255429779401</v>
      </c>
    </row>
    <row r="12" spans="1:24" ht="15.75">
      <c r="A12" s="565" t="s">
        <v>319</v>
      </c>
      <c r="B12" s="566">
        <v>1735.22</v>
      </c>
      <c r="C12" s="566">
        <v>848</v>
      </c>
      <c r="D12" s="598">
        <v>4.2556291033410423</v>
      </c>
      <c r="H12" s="1006"/>
      <c r="K12" s="565" t="s">
        <v>153</v>
      </c>
      <c r="L12" s="566">
        <v>41922.322</v>
      </c>
      <c r="M12" s="566">
        <v>6536.9639999999999</v>
      </c>
      <c r="N12" s="598">
        <v>6.4131180774439018</v>
      </c>
      <c r="P12" s="565" t="s">
        <v>476</v>
      </c>
      <c r="Q12" s="566">
        <v>21494.968000000001</v>
      </c>
      <c r="R12" s="566">
        <v>8622.7270000000008</v>
      </c>
      <c r="S12" s="598">
        <v>2.492827153173236</v>
      </c>
    </row>
    <row r="13" spans="1:24" ht="15.75">
      <c r="A13" s="565" t="s">
        <v>148</v>
      </c>
      <c r="B13" s="566">
        <v>1472.316</v>
      </c>
      <c r="C13" s="566">
        <v>8077</v>
      </c>
      <c r="D13" s="598">
        <v>2.5718792524285243</v>
      </c>
      <c r="H13" s="1006"/>
      <c r="K13" s="565" t="s">
        <v>156</v>
      </c>
      <c r="L13" s="566">
        <v>35941.868999999999</v>
      </c>
      <c r="M13" s="566">
        <v>10739.472</v>
      </c>
      <c r="N13" s="598">
        <v>3.3467072682902845</v>
      </c>
      <c r="P13" s="565" t="s">
        <v>146</v>
      </c>
      <c r="Q13" s="566">
        <v>14084.75</v>
      </c>
      <c r="R13" s="566">
        <v>4273.9840000000004</v>
      </c>
      <c r="S13" s="598">
        <v>3.2954615646665966</v>
      </c>
    </row>
    <row r="14" spans="1:24" ht="15.75">
      <c r="A14" s="565" t="s">
        <v>152</v>
      </c>
      <c r="B14" s="566">
        <v>1153.1410000000001</v>
      </c>
      <c r="C14" s="566">
        <v>2935</v>
      </c>
      <c r="D14" s="598">
        <v>2.6349076866831189</v>
      </c>
      <c r="K14" s="565" t="s">
        <v>151</v>
      </c>
      <c r="L14" s="566">
        <v>29708.975999999999</v>
      </c>
      <c r="M14" s="566">
        <v>7463.8059999999996</v>
      </c>
      <c r="N14" s="598">
        <v>3.9804057072222938</v>
      </c>
      <c r="P14" s="565" t="s">
        <v>155</v>
      </c>
      <c r="Q14" s="566">
        <v>13723.708000000001</v>
      </c>
      <c r="R14" s="566">
        <v>3757.9029999999998</v>
      </c>
      <c r="S14" s="598">
        <v>3.6519590846277836</v>
      </c>
    </row>
    <row r="15" spans="1:24" ht="15.75">
      <c r="A15" s="565" t="s">
        <v>476</v>
      </c>
      <c r="B15" s="566">
        <v>604.33299999999997</v>
      </c>
      <c r="C15" s="566">
        <v>3106</v>
      </c>
      <c r="D15" s="598">
        <v>2.9924289689731323</v>
      </c>
      <c r="E15" s="767"/>
      <c r="K15" s="565" t="s">
        <v>297</v>
      </c>
      <c r="L15" s="566">
        <v>28850.821</v>
      </c>
      <c r="M15" s="566">
        <v>5129.2020000000002</v>
      </c>
      <c r="N15" s="598">
        <v>5.6248166868842366</v>
      </c>
      <c r="P15" s="565" t="s">
        <v>156</v>
      </c>
      <c r="Q15" s="566">
        <v>10739.772000000001</v>
      </c>
      <c r="R15" s="566">
        <v>3049.8389999999999</v>
      </c>
      <c r="S15" s="598">
        <v>3.5214226062424938</v>
      </c>
    </row>
    <row r="16" spans="1:24" ht="15.75">
      <c r="A16" s="565" t="s">
        <v>164</v>
      </c>
      <c r="B16" s="566">
        <v>531.52599999999995</v>
      </c>
      <c r="C16" s="566">
        <v>533</v>
      </c>
      <c r="D16" s="598">
        <v>2.0965344777261503</v>
      </c>
      <c r="E16" s="606"/>
      <c r="K16" s="565" t="s">
        <v>147</v>
      </c>
      <c r="L16" s="566">
        <v>28212.786</v>
      </c>
      <c r="M16" s="566">
        <v>6387.1</v>
      </c>
      <c r="N16" s="598">
        <v>4.417151132751953</v>
      </c>
      <c r="P16" s="565" t="s">
        <v>162</v>
      </c>
      <c r="Q16" s="566">
        <v>10145.974</v>
      </c>
      <c r="R16" s="566">
        <v>3497.2040000000002</v>
      </c>
      <c r="S16" s="598">
        <v>2.9011673325319309</v>
      </c>
    </row>
    <row r="17" spans="1:19" ht="15.75">
      <c r="A17" s="565" t="s">
        <v>393</v>
      </c>
      <c r="B17" s="566">
        <v>519.59199999999998</v>
      </c>
      <c r="C17" s="566">
        <v>297</v>
      </c>
      <c r="D17" s="598">
        <v>3.361097095543049</v>
      </c>
      <c r="K17" s="565" t="s">
        <v>163</v>
      </c>
      <c r="L17" s="566">
        <v>25106.527999999998</v>
      </c>
      <c r="M17" s="566">
        <v>8498.0849999999991</v>
      </c>
      <c r="N17" s="598">
        <v>2.9543747797297861</v>
      </c>
      <c r="P17" s="565" t="s">
        <v>286</v>
      </c>
      <c r="Q17" s="566">
        <v>9933.8150000000005</v>
      </c>
      <c r="R17" s="566">
        <v>2466.587</v>
      </c>
      <c r="S17" s="598">
        <v>4.0273523698941087</v>
      </c>
    </row>
    <row r="18" spans="1:19" ht="15.75">
      <c r="A18" s="565" t="s">
        <v>298</v>
      </c>
      <c r="B18" s="566">
        <v>507.05200000000002</v>
      </c>
      <c r="C18" s="566">
        <v>744</v>
      </c>
      <c r="D18" s="598">
        <v>2.7069337376412053</v>
      </c>
      <c r="K18" s="565" t="s">
        <v>160</v>
      </c>
      <c r="L18" s="566">
        <v>22758.68</v>
      </c>
      <c r="M18" s="566">
        <v>5745.5730000000003</v>
      </c>
      <c r="N18" s="598">
        <v>3.9610809922700483</v>
      </c>
      <c r="P18" s="565" t="s">
        <v>163</v>
      </c>
      <c r="Q18" s="566">
        <v>7072.9059999999999</v>
      </c>
      <c r="R18" s="566">
        <v>2677.7759999999998</v>
      </c>
      <c r="S18" s="598">
        <v>2.641335944455399</v>
      </c>
    </row>
    <row r="19" spans="1:19" ht="16.5" thickBot="1">
      <c r="A19" s="565" t="s">
        <v>386</v>
      </c>
      <c r="B19" s="566">
        <v>491.39499999999998</v>
      </c>
      <c r="C19" s="566">
        <v>245</v>
      </c>
      <c r="D19" s="598">
        <v>5.0221779344882211</v>
      </c>
      <c r="K19" s="565" t="s">
        <v>154</v>
      </c>
      <c r="L19" s="566">
        <v>16952.859</v>
      </c>
      <c r="M19" s="566">
        <v>6156.8</v>
      </c>
      <c r="N19" s="598">
        <v>2.7535178989085241</v>
      </c>
      <c r="P19" s="565" t="s">
        <v>157</v>
      </c>
      <c r="Q19" s="566">
        <v>6949.7079999999996</v>
      </c>
      <c r="R19" s="566">
        <v>3403.5210000000002</v>
      </c>
      <c r="S19" s="598">
        <v>2.0419171792975566</v>
      </c>
    </row>
    <row r="20" spans="1:19" ht="16.5" thickBot="1">
      <c r="A20" s="872" t="s">
        <v>269</v>
      </c>
      <c r="B20" s="569">
        <v>35580.819000000003</v>
      </c>
      <c r="C20" s="569">
        <v>50520</v>
      </c>
      <c r="D20" s="677">
        <v>2.5344465599170194</v>
      </c>
      <c r="K20" s="565" t="s">
        <v>161</v>
      </c>
      <c r="L20" s="566">
        <v>14119.995999999999</v>
      </c>
      <c r="M20" s="566">
        <v>3580.3560000000002</v>
      </c>
      <c r="N20" s="598">
        <v>3.9437407900219972</v>
      </c>
      <c r="P20" s="565" t="s">
        <v>296</v>
      </c>
      <c r="Q20" s="566">
        <v>6026.4449999999997</v>
      </c>
      <c r="R20" s="566">
        <v>1823.8440000000001</v>
      </c>
      <c r="S20" s="598">
        <v>3.3042546401994906</v>
      </c>
    </row>
    <row r="21" spans="1:19" ht="15.75">
      <c r="A21"/>
      <c r="B21"/>
      <c r="C21"/>
      <c r="D21"/>
      <c r="K21" s="565" t="s">
        <v>298</v>
      </c>
      <c r="L21" s="566">
        <v>11796.046</v>
      </c>
      <c r="M21" s="566">
        <v>3870.9110000000001</v>
      </c>
      <c r="N21" s="598">
        <v>3.0473565525014656</v>
      </c>
      <c r="P21" s="565" t="s">
        <v>167</v>
      </c>
      <c r="Q21" s="566">
        <v>6007.44</v>
      </c>
      <c r="R21" s="566">
        <v>2279.8870000000002</v>
      </c>
      <c r="S21" s="598">
        <v>2.6349726982082879</v>
      </c>
    </row>
    <row r="22" spans="1:19" ht="15.75">
      <c r="A22"/>
      <c r="B22"/>
      <c r="C22"/>
      <c r="D22"/>
      <c r="H22" s="1006"/>
      <c r="K22" s="565" t="s">
        <v>150</v>
      </c>
      <c r="L22" s="566">
        <v>10412.378000000001</v>
      </c>
      <c r="M22" s="566">
        <v>2303.1439999999998</v>
      </c>
      <c r="N22" s="598">
        <v>4.5209409398630749</v>
      </c>
      <c r="P22" s="565" t="s">
        <v>166</v>
      </c>
      <c r="Q22" s="566">
        <v>5435.7719999999999</v>
      </c>
      <c r="R22" s="566">
        <v>1486.961</v>
      </c>
      <c r="S22" s="598">
        <v>3.6556251307196357</v>
      </c>
    </row>
    <row r="23" spans="1:19" ht="15.75">
      <c r="A23"/>
      <c r="B23"/>
      <c r="C23"/>
      <c r="D23"/>
      <c r="H23" s="1006"/>
      <c r="K23" s="565" t="s">
        <v>159</v>
      </c>
      <c r="L23" s="566">
        <v>7662.759</v>
      </c>
      <c r="M23" s="566">
        <v>2012.018</v>
      </c>
      <c r="N23" s="598">
        <v>3.8084942580036558</v>
      </c>
      <c r="P23" s="565" t="s">
        <v>164</v>
      </c>
      <c r="Q23" s="566">
        <v>4670.6850000000004</v>
      </c>
      <c r="R23" s="566">
        <v>1328.71</v>
      </c>
      <c r="S23" s="598">
        <v>3.5152027154157039</v>
      </c>
    </row>
    <row r="24" spans="1:19" ht="16.5" thickBot="1">
      <c r="A24"/>
      <c r="B24"/>
      <c r="C24"/>
      <c r="D24"/>
      <c r="H24" s="1006"/>
      <c r="K24" s="565" t="s">
        <v>164</v>
      </c>
      <c r="L24" s="566">
        <v>6284.38</v>
      </c>
      <c r="M24" s="566">
        <v>2608.9520000000002</v>
      </c>
      <c r="N24" s="598">
        <v>2.4087756309813289</v>
      </c>
      <c r="P24" s="565" t="s">
        <v>297</v>
      </c>
      <c r="Q24" s="566">
        <v>4326.7290000000003</v>
      </c>
      <c r="R24" s="566">
        <v>1108.626</v>
      </c>
      <c r="S24" s="598">
        <v>3.902785069085517</v>
      </c>
    </row>
    <row r="25" spans="1:19" ht="16.5" thickBot="1">
      <c r="A25"/>
      <c r="B25"/>
      <c r="C25"/>
      <c r="D25"/>
      <c r="H25" s="1006"/>
      <c r="K25" s="872" t="s">
        <v>269</v>
      </c>
      <c r="L25" s="569">
        <v>1029780.338</v>
      </c>
      <c r="M25" s="569">
        <v>275566.08799999999</v>
      </c>
      <c r="N25" s="677">
        <v>3.7369632289441945</v>
      </c>
      <c r="P25" s="872" t="s">
        <v>269</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483" t="s">
        <v>477</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c r="Y2" s="1483"/>
      <c r="Z2" s="1483"/>
      <c r="AA2" s="1483"/>
    </row>
    <row r="3" spans="1:27" ht="18" customHeight="1">
      <c r="A3" s="1489" t="s">
        <v>478</v>
      </c>
      <c r="B3" s="1489"/>
      <c r="C3" s="1489"/>
      <c r="D3" s="1489"/>
      <c r="E3" s="1489"/>
      <c r="F3" s="1489"/>
      <c r="G3" s="148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16093.522999999999</v>
      </c>
      <c r="C8" s="564">
        <v>31691</v>
      </c>
      <c r="D8" s="678">
        <v>2.2894459587107936</v>
      </c>
      <c r="E8" s="770"/>
      <c r="F8" s="769" t="s">
        <v>164</v>
      </c>
      <c r="G8" s="564">
        <v>5607.6319999999996</v>
      </c>
      <c r="H8" s="821">
        <v>26439</v>
      </c>
      <c r="I8" s="822">
        <v>2.8975113766304088</v>
      </c>
      <c r="J8" s="606"/>
      <c r="K8" s="689" t="s">
        <v>155</v>
      </c>
      <c r="L8" s="564">
        <v>10807.004999999999</v>
      </c>
      <c r="M8" s="564">
        <v>3637.0129999999999</v>
      </c>
      <c r="N8" s="678">
        <v>2.9713957580025148</v>
      </c>
      <c r="O8" s="606"/>
      <c r="P8" s="689" t="s">
        <v>476</v>
      </c>
      <c r="Q8" s="564">
        <v>6858.8389999999999</v>
      </c>
      <c r="R8" s="564">
        <v>1378.8009999999999</v>
      </c>
      <c r="S8" s="678">
        <v>4.9744952317266957</v>
      </c>
    </row>
    <row r="9" spans="1:27" ht="15.75">
      <c r="A9" s="567" t="s">
        <v>164</v>
      </c>
      <c r="B9" s="566">
        <v>14277.847</v>
      </c>
      <c r="C9" s="566">
        <v>48971</v>
      </c>
      <c r="D9" s="598">
        <v>2.1122303412017889</v>
      </c>
      <c r="E9" s="771"/>
      <c r="F9" s="567" t="s">
        <v>161</v>
      </c>
      <c r="G9" s="566">
        <v>1384.1880000000001</v>
      </c>
      <c r="H9" s="566">
        <v>7645</v>
      </c>
      <c r="I9" s="598">
        <v>2.8503873446811667</v>
      </c>
      <c r="J9" s="606"/>
      <c r="K9" s="565" t="s">
        <v>149</v>
      </c>
      <c r="L9" s="566">
        <v>10272.005999999999</v>
      </c>
      <c r="M9" s="566">
        <v>2705.585</v>
      </c>
      <c r="N9" s="598">
        <v>3.7965933430293259</v>
      </c>
      <c r="O9" s="606"/>
      <c r="P9" s="565" t="s">
        <v>149</v>
      </c>
      <c r="Q9" s="566">
        <v>3953.721</v>
      </c>
      <c r="R9" s="566">
        <v>1105.203</v>
      </c>
      <c r="S9" s="598">
        <v>3.5773708540421985</v>
      </c>
    </row>
    <row r="10" spans="1:27" ht="15.75">
      <c r="A10" s="567" t="s">
        <v>160</v>
      </c>
      <c r="B10" s="566">
        <v>7723.9129999999996</v>
      </c>
      <c r="C10" s="566">
        <v>5139</v>
      </c>
      <c r="D10" s="598">
        <v>2.9816060167047476</v>
      </c>
      <c r="E10" s="770"/>
      <c r="F10" s="567" t="s">
        <v>166</v>
      </c>
      <c r="G10" s="566">
        <v>936.04499999999996</v>
      </c>
      <c r="H10" s="568">
        <v>4100</v>
      </c>
      <c r="I10" s="599">
        <v>3.8248069300862175</v>
      </c>
      <c r="J10" s="606"/>
      <c r="K10" s="565" t="s">
        <v>476</v>
      </c>
      <c r="L10" s="566">
        <v>6544.26</v>
      </c>
      <c r="M10" s="566">
        <v>1423.0550000000001</v>
      </c>
      <c r="N10" s="598">
        <v>4.598740034643777</v>
      </c>
      <c r="O10" s="606"/>
      <c r="P10" s="565" t="s">
        <v>151</v>
      </c>
      <c r="Q10" s="566">
        <v>3942.2060000000001</v>
      </c>
      <c r="R10" s="566">
        <v>1214.0619999999999</v>
      </c>
      <c r="S10" s="598">
        <v>3.2471208224950625</v>
      </c>
    </row>
    <row r="11" spans="1:27" ht="16.5" thickBot="1">
      <c r="A11" s="567" t="s">
        <v>476</v>
      </c>
      <c r="B11" s="566">
        <v>6995.2089999999998</v>
      </c>
      <c r="C11" s="566">
        <v>17580</v>
      </c>
      <c r="D11" s="598">
        <v>3.1061379359342114</v>
      </c>
      <c r="E11" s="771"/>
      <c r="F11" s="567" t="s">
        <v>476</v>
      </c>
      <c r="G11" s="566">
        <v>788.09199999999998</v>
      </c>
      <c r="H11" s="566">
        <v>5039</v>
      </c>
      <c r="I11" s="598">
        <v>2.2917978916757544</v>
      </c>
      <c r="J11" s="606"/>
      <c r="K11" s="565" t="s">
        <v>151</v>
      </c>
      <c r="L11" s="566">
        <v>6428.5460000000003</v>
      </c>
      <c r="M11" s="566">
        <v>1815.566</v>
      </c>
      <c r="N11" s="598">
        <v>3.5407944409622125</v>
      </c>
      <c r="O11" s="606"/>
      <c r="P11" s="565" t="s">
        <v>166</v>
      </c>
      <c r="Q11" s="566">
        <v>1496.451</v>
      </c>
      <c r="R11" s="566">
        <v>306.52999999999997</v>
      </c>
      <c r="S11" s="598">
        <v>4.8819071542752752</v>
      </c>
    </row>
    <row r="12" spans="1:27" ht="16.5" thickBot="1">
      <c r="A12" s="567" t="s">
        <v>149</v>
      </c>
      <c r="B12" s="566">
        <v>6284.7659999999996</v>
      </c>
      <c r="C12" s="566">
        <v>11132</v>
      </c>
      <c r="D12" s="598">
        <v>2.4288978885772621</v>
      </c>
      <c r="E12" s="771"/>
      <c r="F12" s="951" t="s">
        <v>269</v>
      </c>
      <c r="G12" s="569">
        <v>9499.8960000000006</v>
      </c>
      <c r="H12" s="569">
        <v>48910</v>
      </c>
      <c r="I12" s="677">
        <v>2.7988533414255454</v>
      </c>
      <c r="J12" s="606"/>
      <c r="K12" s="565" t="s">
        <v>166</v>
      </c>
      <c r="L12" s="566">
        <v>5423.92</v>
      </c>
      <c r="M12" s="566">
        <v>1220.4639999999999</v>
      </c>
      <c r="N12" s="598">
        <v>4.4441458330602135</v>
      </c>
      <c r="O12" s="606"/>
      <c r="P12" s="565" t="s">
        <v>148</v>
      </c>
      <c r="Q12" s="566">
        <v>1372.261</v>
      </c>
      <c r="R12" s="566">
        <v>232.54400000000001</v>
      </c>
      <c r="S12" s="598">
        <v>5.901081085730012</v>
      </c>
    </row>
    <row r="13" spans="1:27" ht="15.75">
      <c r="A13" s="567" t="s">
        <v>168</v>
      </c>
      <c r="B13" s="566">
        <v>5965.616</v>
      </c>
      <c r="C13" s="568">
        <v>14730</v>
      </c>
      <c r="D13" s="599">
        <v>1.8446224526585484</v>
      </c>
      <c r="E13" s="771"/>
      <c r="F13"/>
      <c r="G13"/>
      <c r="H13"/>
      <c r="I13"/>
      <c r="J13" s="606"/>
      <c r="K13" s="565" t="s">
        <v>146</v>
      </c>
      <c r="L13" s="566">
        <v>5258.55</v>
      </c>
      <c r="M13" s="566">
        <v>2173.6570000000002</v>
      </c>
      <c r="N13" s="598">
        <v>2.4192179354884416</v>
      </c>
      <c r="O13" s="606"/>
      <c r="P13" s="565" t="s">
        <v>160</v>
      </c>
      <c r="Q13" s="566">
        <v>1156.087</v>
      </c>
      <c r="R13" s="566">
        <v>395.66800000000001</v>
      </c>
      <c r="S13" s="598">
        <v>2.9218612574178349</v>
      </c>
    </row>
    <row r="14" spans="1:27" ht="15.75">
      <c r="A14" s="567" t="s">
        <v>151</v>
      </c>
      <c r="B14" s="566">
        <v>5374.6319999999996</v>
      </c>
      <c r="C14" s="566">
        <v>5403</v>
      </c>
      <c r="D14" s="598">
        <v>1.6129825323789022</v>
      </c>
      <c r="E14" s="771"/>
      <c r="F14"/>
      <c r="G14"/>
      <c r="H14"/>
      <c r="I14"/>
      <c r="J14" s="606"/>
      <c r="K14" s="565" t="s">
        <v>167</v>
      </c>
      <c r="L14" s="566">
        <v>3453.3939999999998</v>
      </c>
      <c r="M14" s="566">
        <v>1399.3009999999999</v>
      </c>
      <c r="N14" s="598">
        <v>2.4679422082882811</v>
      </c>
      <c r="O14" s="606"/>
      <c r="P14" s="565" t="s">
        <v>479</v>
      </c>
      <c r="Q14" s="566">
        <v>483.07799999999997</v>
      </c>
      <c r="R14" s="566">
        <v>89.262</v>
      </c>
      <c r="S14" s="598">
        <v>5.4119110035625457</v>
      </c>
    </row>
    <row r="15" spans="1:27" ht="15.75">
      <c r="A15" s="567" t="s">
        <v>165</v>
      </c>
      <c r="B15" s="566">
        <v>3238.556</v>
      </c>
      <c r="C15" s="566">
        <v>5521</v>
      </c>
      <c r="D15" s="598">
        <v>1.8731692306980436</v>
      </c>
      <c r="E15" s="771"/>
      <c r="F15"/>
      <c r="G15"/>
      <c r="H15"/>
      <c r="I15"/>
      <c r="J15" s="606"/>
      <c r="K15" s="565" t="s">
        <v>296</v>
      </c>
      <c r="L15" s="566">
        <v>3337.9380000000001</v>
      </c>
      <c r="M15" s="566">
        <v>1428.306</v>
      </c>
      <c r="N15" s="598">
        <v>2.3369908128930357</v>
      </c>
      <c r="O15" s="606"/>
      <c r="P15" s="565" t="s">
        <v>146</v>
      </c>
      <c r="Q15" s="566">
        <v>458.32600000000002</v>
      </c>
      <c r="R15" s="566">
        <v>99.350999999999999</v>
      </c>
      <c r="S15" s="598">
        <v>4.6131996658312451</v>
      </c>
    </row>
    <row r="16" spans="1:27" ht="15.75">
      <c r="A16" s="567" t="s">
        <v>159</v>
      </c>
      <c r="B16" s="566">
        <v>2834.1489999999999</v>
      </c>
      <c r="C16" s="566">
        <v>3204</v>
      </c>
      <c r="D16" s="598">
        <v>2.3337604258188933</v>
      </c>
      <c r="E16" s="771"/>
      <c r="J16" s="606"/>
      <c r="K16" s="565" t="s">
        <v>164</v>
      </c>
      <c r="L16" s="566">
        <v>2450.6590000000001</v>
      </c>
      <c r="M16" s="566">
        <v>976.43299999999999</v>
      </c>
      <c r="N16" s="598">
        <v>2.5098076365710704</v>
      </c>
      <c r="O16" s="606"/>
      <c r="P16" s="565" t="s">
        <v>155</v>
      </c>
      <c r="Q16" s="566">
        <v>402.01499999999999</v>
      </c>
      <c r="R16" s="566">
        <v>122.86</v>
      </c>
      <c r="S16" s="598">
        <v>3.2721390200227902</v>
      </c>
    </row>
    <row r="17" spans="1:19" ht="15.75">
      <c r="A17" s="567" t="s">
        <v>146</v>
      </c>
      <c r="B17" s="566">
        <v>2359.44</v>
      </c>
      <c r="C17" s="566">
        <v>9876</v>
      </c>
      <c r="D17" s="598">
        <v>2.9699896906827186</v>
      </c>
      <c r="E17" s="770"/>
      <c r="J17" s="606"/>
      <c r="K17" s="565" t="s">
        <v>159</v>
      </c>
      <c r="L17" s="566">
        <v>2093.0659999999998</v>
      </c>
      <c r="M17" s="566">
        <v>857.81600000000003</v>
      </c>
      <c r="N17" s="598">
        <v>2.4399941246141359</v>
      </c>
      <c r="O17" s="606"/>
      <c r="P17" s="958" t="s">
        <v>163</v>
      </c>
      <c r="Q17" s="871">
        <v>388.61500000000001</v>
      </c>
      <c r="R17" s="871">
        <v>97.712999999999994</v>
      </c>
      <c r="S17" s="959">
        <v>3.9771064239149347</v>
      </c>
    </row>
    <row r="18" spans="1:19" ht="16.5" thickBot="1">
      <c r="A18" s="567" t="s">
        <v>166</v>
      </c>
      <c r="B18" s="566">
        <v>1564.027</v>
      </c>
      <c r="C18" s="566">
        <v>5150</v>
      </c>
      <c r="D18" s="598">
        <v>2.928829181421357</v>
      </c>
      <c r="E18" s="772"/>
      <c r="F18" s="81"/>
      <c r="G18" s="81"/>
      <c r="H18" s="81"/>
      <c r="K18" s="565" t="s">
        <v>168</v>
      </c>
      <c r="L18" s="566">
        <v>1786.711</v>
      </c>
      <c r="M18" s="566">
        <v>744.899</v>
      </c>
      <c r="N18" s="598">
        <v>2.3985949773056481</v>
      </c>
      <c r="O18" s="606"/>
      <c r="P18" s="565" t="s">
        <v>147</v>
      </c>
      <c r="Q18" s="566">
        <v>376.79199999999997</v>
      </c>
      <c r="R18" s="566">
        <v>73.001999999999995</v>
      </c>
      <c r="S18" s="598">
        <v>5.1613928385523682</v>
      </c>
    </row>
    <row r="19" spans="1:19" ht="16.5" thickBot="1">
      <c r="A19" s="951" t="s">
        <v>269</v>
      </c>
      <c r="B19" s="569">
        <v>75246.404999999999</v>
      </c>
      <c r="C19" s="569">
        <v>161383</v>
      </c>
      <c r="D19" s="677">
        <v>2.2804212346848001</v>
      </c>
      <c r="E19" s="773"/>
      <c r="F19" s="81"/>
      <c r="G19" s="81"/>
      <c r="H19" s="81"/>
      <c r="J19" s="606"/>
      <c r="K19" s="565" t="s">
        <v>160</v>
      </c>
      <c r="L19" s="566">
        <v>1562.348</v>
      </c>
      <c r="M19" s="566">
        <v>314.66800000000001</v>
      </c>
      <c r="N19" s="598">
        <v>4.9650679446273527</v>
      </c>
      <c r="O19" s="606"/>
      <c r="P19" s="565" t="s">
        <v>374</v>
      </c>
      <c r="Q19" s="566">
        <v>339.60500000000002</v>
      </c>
      <c r="R19" s="566">
        <v>43.82</v>
      </c>
      <c r="S19" s="598">
        <v>7.75</v>
      </c>
    </row>
    <row r="20" spans="1:19" ht="15" customHeight="1" thickBot="1">
      <c r="A20"/>
      <c r="B20"/>
      <c r="C20"/>
      <c r="D20"/>
      <c r="E20" s="773"/>
      <c r="F20" s="81"/>
      <c r="G20" s="81"/>
      <c r="H20" s="81"/>
      <c r="J20" s="606"/>
      <c r="K20" s="872" t="s">
        <v>269</v>
      </c>
      <c r="L20" s="569">
        <v>62332.813000000002</v>
      </c>
      <c r="M20" s="569">
        <v>19137.920999999998</v>
      </c>
      <c r="N20" s="677">
        <v>3.2570315762093491</v>
      </c>
      <c r="O20" s="606"/>
      <c r="P20" s="872" t="s">
        <v>269</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09" sqref="N709"/>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08" t="s">
        <v>210</v>
      </c>
      <c r="C5" s="1508"/>
      <c r="D5" s="1508"/>
      <c r="E5" s="1508"/>
      <c r="F5" s="1508"/>
      <c r="G5" s="1508"/>
      <c r="H5" s="1508"/>
      <c r="I5" s="1508"/>
      <c r="J5" s="1508"/>
      <c r="K5" s="1508"/>
      <c r="L5" s="1508"/>
    </row>
    <row r="6" spans="2:13" ht="18">
      <c r="B6" s="611"/>
      <c r="C6" s="611"/>
      <c r="D6" s="611"/>
      <c r="E6" s="611"/>
      <c r="F6" s="401" t="s">
        <v>211</v>
      </c>
      <c r="G6" s="611"/>
      <c r="H6" s="611"/>
      <c r="I6" s="611"/>
      <c r="J6" s="611"/>
      <c r="K6" s="611"/>
      <c r="L6" s="611"/>
    </row>
    <row r="7" spans="2:13" s="402" customFormat="1" ht="15">
      <c r="B7" s="1509" t="s">
        <v>212</v>
      </c>
      <c r="C7" s="1511" t="s">
        <v>22</v>
      </c>
      <c r="D7" s="1511" t="s">
        <v>213</v>
      </c>
      <c r="E7" s="1513" t="s">
        <v>214</v>
      </c>
      <c r="F7" s="1514"/>
      <c r="G7" s="1515"/>
      <c r="H7" s="1516" t="s">
        <v>215</v>
      </c>
      <c r="I7" s="1518" t="s">
        <v>216</v>
      </c>
      <c r="J7" s="1519"/>
      <c r="K7" s="1519"/>
      <c r="L7" s="1509"/>
    </row>
    <row r="8" spans="2:13">
      <c r="B8" s="1510"/>
      <c r="C8" s="1512"/>
      <c r="D8" s="1512"/>
      <c r="E8" s="1520" t="s">
        <v>217</v>
      </c>
      <c r="F8" s="1511" t="s">
        <v>218</v>
      </c>
      <c r="G8" s="1511" t="s">
        <v>219</v>
      </c>
      <c r="H8" s="1517"/>
      <c r="I8" s="1520" t="s">
        <v>220</v>
      </c>
      <c r="J8" s="1520" t="s">
        <v>24</v>
      </c>
      <c r="K8" s="1511" t="s">
        <v>221</v>
      </c>
      <c r="L8" s="1520" t="s">
        <v>222</v>
      </c>
    </row>
    <row r="9" spans="2:13">
      <c r="B9" s="1510"/>
      <c r="C9" s="1512"/>
      <c r="D9" s="1512"/>
      <c r="E9" s="1521"/>
      <c r="F9" s="1512"/>
      <c r="G9" s="1512"/>
      <c r="H9" s="1517"/>
      <c r="I9" s="1521"/>
      <c r="J9" s="1521"/>
      <c r="K9" s="1536"/>
      <c r="L9" s="1521"/>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223</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224</v>
      </c>
      <c r="C14" s="411">
        <v>111170</v>
      </c>
      <c r="D14" s="411">
        <v>8623</v>
      </c>
      <c r="E14" s="412">
        <v>4062</v>
      </c>
      <c r="F14" s="412">
        <v>4470</v>
      </c>
      <c r="G14" s="411">
        <v>91</v>
      </c>
      <c r="H14" s="411">
        <v>102547</v>
      </c>
      <c r="I14" s="411">
        <v>14124</v>
      </c>
      <c r="J14" s="411">
        <v>38146</v>
      </c>
      <c r="K14" s="411">
        <v>50276</v>
      </c>
      <c r="L14" s="413">
        <v>1</v>
      </c>
      <c r="M14" s="407"/>
    </row>
    <row r="15" spans="2:13" ht="15">
      <c r="B15" s="410" t="s">
        <v>225</v>
      </c>
      <c r="C15" s="411">
        <v>115203</v>
      </c>
      <c r="D15" s="411">
        <v>8222</v>
      </c>
      <c r="E15" s="412">
        <v>3948</v>
      </c>
      <c r="F15" s="412">
        <v>4170</v>
      </c>
      <c r="G15" s="411">
        <v>104</v>
      </c>
      <c r="H15" s="411">
        <v>106981</v>
      </c>
      <c r="I15" s="411">
        <v>15491</v>
      </c>
      <c r="J15" s="411">
        <v>36186</v>
      </c>
      <c r="K15" s="411">
        <v>55304</v>
      </c>
      <c r="L15" s="413">
        <v>0</v>
      </c>
      <c r="M15" s="407"/>
    </row>
    <row r="16" spans="2:13" ht="15">
      <c r="B16" s="410" t="s">
        <v>226</v>
      </c>
      <c r="C16" s="411">
        <v>116562</v>
      </c>
      <c r="D16" s="411">
        <v>10853</v>
      </c>
      <c r="E16" s="412">
        <v>5177</v>
      </c>
      <c r="F16" s="412">
        <v>5437</v>
      </c>
      <c r="G16" s="411">
        <v>239</v>
      </c>
      <c r="H16" s="411">
        <v>105709</v>
      </c>
      <c r="I16" s="411">
        <v>15320</v>
      </c>
      <c r="J16" s="411">
        <v>35101</v>
      </c>
      <c r="K16" s="411">
        <v>55288</v>
      </c>
      <c r="L16" s="413">
        <v>0</v>
      </c>
      <c r="M16" s="407"/>
    </row>
    <row r="17" spans="2:13" ht="15">
      <c r="B17" s="410" t="s">
        <v>227</v>
      </c>
      <c r="C17" s="411">
        <v>125105</v>
      </c>
      <c r="D17" s="411">
        <v>10047</v>
      </c>
      <c r="E17" s="412">
        <v>4413</v>
      </c>
      <c r="F17" s="412">
        <v>5418</v>
      </c>
      <c r="G17" s="411">
        <v>216</v>
      </c>
      <c r="H17" s="411">
        <v>115058</v>
      </c>
      <c r="I17" s="411">
        <v>16812</v>
      </c>
      <c r="J17" s="411">
        <v>42431</v>
      </c>
      <c r="K17" s="411">
        <v>55806</v>
      </c>
      <c r="L17" s="413">
        <v>9</v>
      </c>
      <c r="M17" s="407"/>
    </row>
    <row r="18" spans="2:13" ht="15">
      <c r="B18" s="410" t="s">
        <v>228</v>
      </c>
      <c r="C18" s="411">
        <v>112007</v>
      </c>
      <c r="D18" s="411">
        <v>9289</v>
      </c>
      <c r="E18" s="412">
        <v>4372</v>
      </c>
      <c r="F18" s="412">
        <v>4637</v>
      </c>
      <c r="G18" s="411">
        <v>280</v>
      </c>
      <c r="H18" s="411">
        <v>102718</v>
      </c>
      <c r="I18" s="411">
        <v>14362</v>
      </c>
      <c r="J18" s="411">
        <v>38076</v>
      </c>
      <c r="K18" s="411">
        <v>50272</v>
      </c>
      <c r="L18" s="413">
        <v>8</v>
      </c>
      <c r="M18" s="407"/>
    </row>
    <row r="19" spans="2:13" ht="15">
      <c r="B19" s="410" t="s">
        <v>229</v>
      </c>
      <c r="C19" s="411">
        <v>111410</v>
      </c>
      <c r="D19" s="411">
        <v>8309</v>
      </c>
      <c r="E19" s="412">
        <v>3771</v>
      </c>
      <c r="F19" s="412">
        <v>4321</v>
      </c>
      <c r="G19" s="411">
        <v>217</v>
      </c>
      <c r="H19" s="411">
        <v>103101</v>
      </c>
      <c r="I19" s="411">
        <v>13545</v>
      </c>
      <c r="J19" s="411">
        <v>39139</v>
      </c>
      <c r="K19" s="411">
        <v>50368</v>
      </c>
      <c r="L19" s="413">
        <v>49</v>
      </c>
      <c r="M19" s="407"/>
    </row>
    <row r="20" spans="2:13" ht="15">
      <c r="B20" s="410" t="s">
        <v>230</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231</v>
      </c>
      <c r="C21" s="411">
        <v>98819</v>
      </c>
      <c r="D21" s="411">
        <v>7846</v>
      </c>
      <c r="E21" s="412">
        <v>3484</v>
      </c>
      <c r="F21" s="412">
        <v>4232</v>
      </c>
      <c r="G21" s="411">
        <v>130</v>
      </c>
      <c r="H21" s="411">
        <v>90973</v>
      </c>
      <c r="I21" s="411">
        <v>12054</v>
      </c>
      <c r="J21" s="411">
        <v>36440</v>
      </c>
      <c r="K21" s="411">
        <v>42479</v>
      </c>
      <c r="L21" s="413">
        <v>0</v>
      </c>
      <c r="M21" s="407"/>
    </row>
    <row r="22" spans="2:13" ht="15">
      <c r="B22" s="410" t="s">
        <v>232</v>
      </c>
      <c r="C22" s="411">
        <v>123297</v>
      </c>
      <c r="D22" s="411">
        <v>8800</v>
      </c>
      <c r="E22" s="412">
        <v>3810</v>
      </c>
      <c r="F22" s="412">
        <v>4759</v>
      </c>
      <c r="G22" s="411">
        <v>231</v>
      </c>
      <c r="H22" s="414">
        <v>114497</v>
      </c>
      <c r="I22" s="414">
        <v>15331</v>
      </c>
      <c r="J22" s="414">
        <v>45240</v>
      </c>
      <c r="K22" s="414">
        <v>53925</v>
      </c>
      <c r="L22" s="415">
        <v>1</v>
      </c>
      <c r="M22" s="407"/>
    </row>
    <row r="23" spans="2:13" ht="15">
      <c r="B23" s="416" t="s">
        <v>233</v>
      </c>
      <c r="C23" s="411">
        <v>138891</v>
      </c>
      <c r="D23" s="411">
        <v>8798</v>
      </c>
      <c r="E23" s="412">
        <v>4032</v>
      </c>
      <c r="F23" s="412">
        <v>4489</v>
      </c>
      <c r="G23" s="411">
        <v>277</v>
      </c>
      <c r="H23" s="414">
        <v>130093</v>
      </c>
      <c r="I23" s="414">
        <v>18666</v>
      </c>
      <c r="J23" s="414">
        <v>51077</v>
      </c>
      <c r="K23" s="414">
        <v>60332</v>
      </c>
      <c r="L23" s="415">
        <v>18</v>
      </c>
      <c r="M23" s="407"/>
    </row>
    <row r="24" spans="2:13" ht="15">
      <c r="B24" s="416" t="s">
        <v>234</v>
      </c>
      <c r="C24" s="411">
        <v>120349</v>
      </c>
      <c r="D24" s="411">
        <v>7846</v>
      </c>
      <c r="E24" s="412">
        <v>3600</v>
      </c>
      <c r="F24" s="412">
        <v>4083</v>
      </c>
      <c r="G24" s="411">
        <v>163</v>
      </c>
      <c r="H24" s="414">
        <v>112503</v>
      </c>
      <c r="I24" s="414">
        <v>16315</v>
      </c>
      <c r="J24" s="414">
        <v>44463</v>
      </c>
      <c r="K24" s="414">
        <v>51721</v>
      </c>
      <c r="L24" s="415">
        <v>4</v>
      </c>
      <c r="M24" s="407"/>
    </row>
    <row r="25" spans="2:13" ht="15">
      <c r="B25" s="416" t="s">
        <v>235</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236</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237</v>
      </c>
      <c r="C29" s="611"/>
      <c r="D29" s="421"/>
      <c r="E29" s="611"/>
      <c r="F29" s="611"/>
      <c r="H29" s="611"/>
      <c r="I29" s="611"/>
      <c r="J29" s="611"/>
      <c r="K29" s="611"/>
      <c r="L29" s="611"/>
    </row>
    <row r="30" spans="2:13" s="402" customFormat="1" ht="18.75" customHeight="1">
      <c r="B30" s="611"/>
      <c r="C30" s="611"/>
      <c r="D30" s="611"/>
      <c r="E30" s="611"/>
      <c r="F30" s="401" t="s">
        <v>211</v>
      </c>
      <c r="G30" s="611"/>
      <c r="H30" s="611"/>
      <c r="I30" s="611"/>
      <c r="J30" s="611"/>
      <c r="K30" s="611"/>
      <c r="L30" s="611"/>
    </row>
    <row r="31" spans="2:13" ht="30">
      <c r="B31" s="612" t="s">
        <v>212</v>
      </c>
      <c r="C31" s="614" t="s">
        <v>22</v>
      </c>
      <c r="D31" s="614" t="s">
        <v>213</v>
      </c>
      <c r="E31" s="616" t="s">
        <v>214</v>
      </c>
      <c r="F31" s="617"/>
      <c r="G31" s="618"/>
      <c r="H31" s="619" t="s">
        <v>215</v>
      </c>
      <c r="I31" s="616" t="s">
        <v>216</v>
      </c>
      <c r="J31" s="617"/>
      <c r="K31" s="617"/>
      <c r="L31" s="617"/>
      <c r="M31" s="407"/>
    </row>
    <row r="32" spans="2:13" ht="15">
      <c r="B32" s="613"/>
      <c r="C32" s="615"/>
      <c r="D32" s="615"/>
      <c r="E32" s="622" t="s">
        <v>217</v>
      </c>
      <c r="F32" s="614" t="s">
        <v>218</v>
      </c>
      <c r="G32" s="614" t="s">
        <v>219</v>
      </c>
      <c r="H32" s="620"/>
      <c r="I32" s="622" t="s">
        <v>220</v>
      </c>
      <c r="J32" s="622" t="s">
        <v>24</v>
      </c>
      <c r="K32" s="614" t="s">
        <v>221</v>
      </c>
      <c r="L32" s="621" t="s">
        <v>222</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223</v>
      </c>
      <c r="H36" s="610"/>
      <c r="I36" s="610"/>
      <c r="J36" s="610"/>
      <c r="K36" s="610"/>
      <c r="L36" s="610"/>
    </row>
    <row r="37" spans="2:13" ht="12.75">
      <c r="B37" s="408"/>
      <c r="C37" s="408"/>
      <c r="D37" s="408"/>
      <c r="E37" s="408"/>
      <c r="F37" s="408"/>
      <c r="G37" s="408"/>
      <c r="H37" s="408"/>
      <c r="I37" s="408"/>
      <c r="J37" s="408"/>
      <c r="K37" s="408"/>
      <c r="L37" s="408"/>
    </row>
    <row r="38" spans="2:13" ht="15">
      <c r="B38" s="410" t="s">
        <v>224</v>
      </c>
      <c r="C38" s="423">
        <v>112149</v>
      </c>
      <c r="D38" s="423">
        <v>7252</v>
      </c>
      <c r="E38" s="424">
        <v>3259</v>
      </c>
      <c r="F38" s="424">
        <v>3523</v>
      </c>
      <c r="G38" s="423">
        <v>470</v>
      </c>
      <c r="H38" s="423">
        <v>104897</v>
      </c>
      <c r="I38" s="423">
        <v>14543</v>
      </c>
      <c r="J38" s="423">
        <v>38246</v>
      </c>
      <c r="K38" s="423">
        <v>52108</v>
      </c>
      <c r="L38" s="425">
        <v>0</v>
      </c>
      <c r="M38" s="407"/>
    </row>
    <row r="39" spans="2:13" ht="15">
      <c r="B39" s="410" t="s">
        <v>225</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226</v>
      </c>
      <c r="C40" s="423">
        <v>149470</v>
      </c>
      <c r="D40" s="423">
        <v>7601</v>
      </c>
      <c r="E40" s="424">
        <v>3691</v>
      </c>
      <c r="F40" s="424">
        <v>3784</v>
      </c>
      <c r="G40" s="423">
        <v>126</v>
      </c>
      <c r="H40" s="423">
        <v>141869</v>
      </c>
      <c r="I40" s="423">
        <v>21282</v>
      </c>
      <c r="J40" s="423">
        <v>48615</v>
      </c>
      <c r="K40" s="423">
        <v>71968</v>
      </c>
      <c r="L40" s="425">
        <v>4</v>
      </c>
      <c r="M40" s="407"/>
    </row>
    <row r="41" spans="2:13" ht="15">
      <c r="B41" s="410" t="s">
        <v>227</v>
      </c>
      <c r="C41" s="423">
        <v>129079</v>
      </c>
      <c r="D41" s="423">
        <v>9084</v>
      </c>
      <c r="E41" s="424">
        <v>4200</v>
      </c>
      <c r="F41" s="424">
        <v>4672</v>
      </c>
      <c r="G41" s="423">
        <v>212</v>
      </c>
      <c r="H41" s="423">
        <v>119995</v>
      </c>
      <c r="I41" s="423">
        <v>18707</v>
      </c>
      <c r="J41" s="423">
        <v>43144</v>
      </c>
      <c r="K41" s="423">
        <v>58144</v>
      </c>
      <c r="L41" s="425">
        <v>0</v>
      </c>
      <c r="M41" s="407"/>
    </row>
    <row r="42" spans="2:13" ht="15">
      <c r="B42" s="410" t="s">
        <v>228</v>
      </c>
      <c r="C42" s="426">
        <v>128921</v>
      </c>
      <c r="D42" s="426">
        <v>7616</v>
      </c>
      <c r="E42" s="424">
        <v>2998</v>
      </c>
      <c r="F42" s="424">
        <v>4131</v>
      </c>
      <c r="G42" s="423">
        <v>487</v>
      </c>
      <c r="H42" s="426">
        <v>121305</v>
      </c>
      <c r="I42" s="423">
        <v>19706</v>
      </c>
      <c r="J42" s="423">
        <v>45020</v>
      </c>
      <c r="K42" s="423">
        <v>56572</v>
      </c>
      <c r="L42" s="425">
        <v>7</v>
      </c>
      <c r="M42" s="407"/>
    </row>
    <row r="43" spans="2:13" ht="15">
      <c r="B43" s="410" t="s">
        <v>229</v>
      </c>
      <c r="C43" s="423">
        <v>112870</v>
      </c>
      <c r="D43" s="423">
        <v>6418</v>
      </c>
      <c r="E43" s="424">
        <v>2391</v>
      </c>
      <c r="F43" s="424">
        <v>3619</v>
      </c>
      <c r="G43" s="423">
        <v>408</v>
      </c>
      <c r="H43" s="423">
        <v>106452</v>
      </c>
      <c r="I43" s="423">
        <v>16361</v>
      </c>
      <c r="J43" s="423">
        <v>39344</v>
      </c>
      <c r="K43" s="423">
        <v>50741</v>
      </c>
      <c r="L43" s="425">
        <v>6</v>
      </c>
      <c r="M43" s="407"/>
    </row>
    <row r="44" spans="2:13" ht="15">
      <c r="B44" s="410" t="s">
        <v>230</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231</v>
      </c>
      <c r="C45" s="423">
        <v>100176</v>
      </c>
      <c r="D45" s="423">
        <v>6200</v>
      </c>
      <c r="E45" s="424">
        <v>2447</v>
      </c>
      <c r="F45" s="424">
        <v>3349</v>
      </c>
      <c r="G45" s="423">
        <v>404</v>
      </c>
      <c r="H45" s="423">
        <v>93976</v>
      </c>
      <c r="I45" s="423">
        <v>14262</v>
      </c>
      <c r="J45" s="423">
        <v>37783</v>
      </c>
      <c r="K45" s="423">
        <v>41925</v>
      </c>
      <c r="L45" s="425">
        <v>6</v>
      </c>
      <c r="M45" s="407"/>
    </row>
    <row r="46" spans="2:13" ht="15">
      <c r="B46" s="410" t="s">
        <v>232</v>
      </c>
      <c r="C46" s="423">
        <v>116510</v>
      </c>
      <c r="D46" s="423">
        <v>5572</v>
      </c>
      <c r="E46" s="424">
        <v>1460</v>
      </c>
      <c r="F46" s="424">
        <v>3789</v>
      </c>
      <c r="G46" s="423">
        <v>323</v>
      </c>
      <c r="H46" s="423">
        <v>110938</v>
      </c>
      <c r="I46" s="423">
        <v>17370</v>
      </c>
      <c r="J46" s="423">
        <v>41886</v>
      </c>
      <c r="K46" s="423">
        <v>51678</v>
      </c>
      <c r="L46" s="425">
        <v>4</v>
      </c>
      <c r="M46" s="407"/>
    </row>
    <row r="47" spans="2:13" ht="15">
      <c r="B47" s="416" t="s">
        <v>233</v>
      </c>
      <c r="C47" s="423">
        <v>123235</v>
      </c>
      <c r="D47" s="423">
        <v>5391</v>
      </c>
      <c r="E47" s="424">
        <v>1404</v>
      </c>
      <c r="F47" s="424">
        <v>3149</v>
      </c>
      <c r="G47" s="423">
        <v>838</v>
      </c>
      <c r="H47" s="423">
        <v>117844</v>
      </c>
      <c r="I47" s="423">
        <v>19563</v>
      </c>
      <c r="J47" s="423">
        <v>45078</v>
      </c>
      <c r="K47" s="423">
        <v>53199</v>
      </c>
      <c r="L47" s="425">
        <v>4</v>
      </c>
      <c r="M47" s="407"/>
    </row>
    <row r="48" spans="2:13" ht="15">
      <c r="B48" s="429" t="s">
        <v>234</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235</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238</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239</v>
      </c>
      <c r="C53" s="611"/>
      <c r="D53" s="421"/>
      <c r="E53" s="611"/>
      <c r="F53" s="611"/>
      <c r="H53" s="611"/>
      <c r="I53" s="611"/>
      <c r="J53" s="611"/>
      <c r="K53" s="611"/>
      <c r="L53" s="611"/>
    </row>
    <row r="54" spans="2:13" ht="18">
      <c r="B54" s="611"/>
      <c r="C54" s="611"/>
      <c r="D54" s="611"/>
      <c r="E54" s="611"/>
      <c r="F54" s="401" t="s">
        <v>211</v>
      </c>
      <c r="G54" s="611"/>
      <c r="H54" s="611"/>
      <c r="I54" s="611"/>
      <c r="J54" s="611"/>
      <c r="K54" s="611"/>
      <c r="L54" s="611"/>
    </row>
    <row r="55" spans="2:13" ht="30">
      <c r="B55" s="612" t="s">
        <v>212</v>
      </c>
      <c r="C55" s="614" t="s">
        <v>22</v>
      </c>
      <c r="D55" s="614" t="s">
        <v>213</v>
      </c>
      <c r="E55" s="616" t="s">
        <v>214</v>
      </c>
      <c r="F55" s="617"/>
      <c r="G55" s="618"/>
      <c r="H55" s="619" t="s">
        <v>215</v>
      </c>
      <c r="I55" s="616" t="s">
        <v>216</v>
      </c>
      <c r="J55" s="617"/>
      <c r="K55" s="617"/>
      <c r="L55" s="617"/>
      <c r="M55" s="407"/>
    </row>
    <row r="56" spans="2:13" ht="15" customHeight="1">
      <c r="B56" s="613"/>
      <c r="C56" s="615"/>
      <c r="D56" s="615"/>
      <c r="E56" s="622" t="s">
        <v>217</v>
      </c>
      <c r="F56" s="614" t="s">
        <v>218</v>
      </c>
      <c r="G56" s="614" t="s">
        <v>219</v>
      </c>
      <c r="H56" s="620"/>
      <c r="I56" s="622" t="s">
        <v>220</v>
      </c>
      <c r="J56" s="622" t="s">
        <v>24</v>
      </c>
      <c r="K56" s="614" t="s">
        <v>221</v>
      </c>
      <c r="L56" s="621" t="s">
        <v>222</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223</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224</v>
      </c>
      <c r="C62" s="423">
        <v>83900</v>
      </c>
      <c r="D62" s="423">
        <v>5741</v>
      </c>
      <c r="E62" s="424">
        <v>2277</v>
      </c>
      <c r="F62" s="424">
        <v>2883</v>
      </c>
      <c r="G62" s="423">
        <v>581</v>
      </c>
      <c r="H62" s="423">
        <v>78159</v>
      </c>
      <c r="I62" s="423">
        <v>11069</v>
      </c>
      <c r="J62" s="423">
        <v>29046</v>
      </c>
      <c r="K62" s="423">
        <v>38039</v>
      </c>
      <c r="L62" s="425">
        <v>5</v>
      </c>
      <c r="M62" s="407"/>
    </row>
    <row r="63" spans="2:13" ht="15">
      <c r="B63" s="410" t="s">
        <v>225</v>
      </c>
      <c r="C63" s="423">
        <v>97205</v>
      </c>
      <c r="D63" s="423">
        <v>5693</v>
      </c>
      <c r="E63" s="424">
        <v>1987</v>
      </c>
      <c r="F63" s="424">
        <v>3347</v>
      </c>
      <c r="G63" s="423">
        <v>359</v>
      </c>
      <c r="H63" s="423">
        <v>91512</v>
      </c>
      <c r="I63" s="423">
        <v>13704</v>
      </c>
      <c r="J63" s="423">
        <v>33306</v>
      </c>
      <c r="K63" s="423">
        <v>44498</v>
      </c>
      <c r="L63" s="425">
        <v>4</v>
      </c>
      <c r="M63" s="407"/>
    </row>
    <row r="64" spans="2:13" ht="15">
      <c r="B64" s="410" t="s">
        <v>226</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227</v>
      </c>
      <c r="C65" s="423">
        <v>103860</v>
      </c>
      <c r="D65" s="423">
        <v>6418</v>
      </c>
      <c r="E65" s="424">
        <v>2651</v>
      </c>
      <c r="F65" s="424">
        <v>3675</v>
      </c>
      <c r="G65" s="423">
        <v>92</v>
      </c>
      <c r="H65" s="423">
        <v>97442</v>
      </c>
      <c r="I65" s="423">
        <v>14969</v>
      </c>
      <c r="J65" s="423">
        <v>35067</v>
      </c>
      <c r="K65" s="423">
        <v>47394</v>
      </c>
      <c r="L65" s="425">
        <v>12</v>
      </c>
      <c r="M65" s="407"/>
    </row>
    <row r="66" spans="2:13" ht="15">
      <c r="B66" s="410" t="s">
        <v>228</v>
      </c>
      <c r="C66" s="426">
        <v>112470</v>
      </c>
      <c r="D66" s="426">
        <v>7604</v>
      </c>
      <c r="E66" s="424">
        <v>2858</v>
      </c>
      <c r="F66" s="424">
        <v>4353</v>
      </c>
      <c r="G66" s="423">
        <v>393</v>
      </c>
      <c r="H66" s="426">
        <v>104866</v>
      </c>
      <c r="I66" s="423">
        <v>17040</v>
      </c>
      <c r="J66" s="423">
        <v>35740</v>
      </c>
      <c r="K66" s="423">
        <v>52074</v>
      </c>
      <c r="L66" s="425">
        <v>12</v>
      </c>
      <c r="M66" s="407"/>
    </row>
    <row r="67" spans="2:13" ht="15">
      <c r="B67" s="410" t="s">
        <v>229</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230</v>
      </c>
      <c r="C68" s="423">
        <v>124601</v>
      </c>
      <c r="D68" s="423">
        <v>6169</v>
      </c>
      <c r="E68" s="424">
        <v>2106</v>
      </c>
      <c r="F68" s="424">
        <v>3919</v>
      </c>
      <c r="G68" s="423">
        <v>144</v>
      </c>
      <c r="H68" s="423">
        <v>118432</v>
      </c>
      <c r="I68" s="427">
        <v>17843</v>
      </c>
      <c r="J68" s="427">
        <v>41112</v>
      </c>
      <c r="K68" s="427">
        <v>59469</v>
      </c>
      <c r="L68" s="428">
        <v>8</v>
      </c>
      <c r="M68" s="407"/>
    </row>
    <row r="69" spans="2:13" ht="15">
      <c r="B69" s="410" t="s">
        <v>231</v>
      </c>
      <c r="C69" s="423">
        <v>112766</v>
      </c>
      <c r="D69" s="423">
        <v>6652</v>
      </c>
      <c r="E69" s="424">
        <v>2278</v>
      </c>
      <c r="F69" s="424">
        <v>4217</v>
      </c>
      <c r="G69" s="423">
        <v>157</v>
      </c>
      <c r="H69" s="423">
        <v>106114</v>
      </c>
      <c r="I69" s="423">
        <v>15233</v>
      </c>
      <c r="J69" s="423">
        <v>36223</v>
      </c>
      <c r="K69" s="423">
        <v>54651</v>
      </c>
      <c r="L69" s="425">
        <v>7</v>
      </c>
      <c r="M69" s="407"/>
    </row>
    <row r="70" spans="2:13" ht="15">
      <c r="B70" s="410" t="s">
        <v>232</v>
      </c>
      <c r="C70" s="423">
        <v>127669</v>
      </c>
      <c r="D70" s="423">
        <v>6143</v>
      </c>
      <c r="E70" s="424">
        <v>1834</v>
      </c>
      <c r="F70" s="424">
        <v>4173</v>
      </c>
      <c r="G70" s="423">
        <v>136</v>
      </c>
      <c r="H70" s="423">
        <v>121526</v>
      </c>
      <c r="I70" s="423">
        <v>17448</v>
      </c>
      <c r="J70" s="423">
        <v>41665</v>
      </c>
      <c r="K70" s="423">
        <v>62363</v>
      </c>
      <c r="L70" s="425">
        <v>50</v>
      </c>
      <c r="M70" s="407"/>
    </row>
    <row r="71" spans="2:13" ht="15">
      <c r="B71" s="416" t="s">
        <v>233</v>
      </c>
      <c r="C71" s="423">
        <v>133935</v>
      </c>
      <c r="D71" s="423">
        <v>6592</v>
      </c>
      <c r="E71" s="424">
        <v>1606</v>
      </c>
      <c r="F71" s="424">
        <v>4838</v>
      </c>
      <c r="G71" s="423">
        <v>148</v>
      </c>
      <c r="H71" s="423">
        <v>127343</v>
      </c>
      <c r="I71" s="423">
        <v>19284</v>
      </c>
      <c r="J71" s="423">
        <v>44437</v>
      </c>
      <c r="K71" s="423">
        <v>63514</v>
      </c>
      <c r="L71" s="425">
        <v>108</v>
      </c>
      <c r="M71" s="407"/>
    </row>
    <row r="72" spans="2:13" ht="15">
      <c r="B72" s="429" t="s">
        <v>234</v>
      </c>
      <c r="C72" s="423">
        <v>132864</v>
      </c>
      <c r="D72" s="423">
        <v>5207</v>
      </c>
      <c r="E72" s="424">
        <v>1621</v>
      </c>
      <c r="F72" s="424">
        <v>3252</v>
      </c>
      <c r="G72" s="423">
        <v>334</v>
      </c>
      <c r="H72" s="423">
        <v>127657</v>
      </c>
      <c r="I72" s="423">
        <v>18098</v>
      </c>
      <c r="J72" s="423">
        <v>43625</v>
      </c>
      <c r="K72" s="423">
        <v>65887</v>
      </c>
      <c r="L72" s="425">
        <v>47</v>
      </c>
      <c r="M72" s="407"/>
    </row>
    <row r="73" spans="2:13" ht="15">
      <c r="B73" s="429" t="s">
        <v>235</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240</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241</v>
      </c>
      <c r="C78" s="611"/>
      <c r="D78" s="421"/>
      <c r="E78" s="611"/>
      <c r="F78" s="611"/>
      <c r="H78" s="611"/>
      <c r="I78" s="611"/>
      <c r="J78" s="611"/>
      <c r="K78" s="611"/>
      <c r="L78" s="611"/>
    </row>
    <row r="79" spans="2:13" ht="18">
      <c r="B79" s="611"/>
      <c r="C79" s="611"/>
      <c r="D79" s="611"/>
      <c r="E79" s="611"/>
      <c r="F79" s="401" t="s">
        <v>211</v>
      </c>
      <c r="G79" s="611"/>
      <c r="H79" s="611"/>
      <c r="I79" s="611"/>
      <c r="J79" s="611"/>
      <c r="K79" s="611"/>
      <c r="L79" s="611"/>
    </row>
    <row r="80" spans="2:13" ht="30">
      <c r="B80" s="612" t="s">
        <v>212</v>
      </c>
      <c r="C80" s="614" t="s">
        <v>22</v>
      </c>
      <c r="D80" s="614" t="s">
        <v>213</v>
      </c>
      <c r="E80" s="616" t="s">
        <v>214</v>
      </c>
      <c r="F80" s="617"/>
      <c r="G80" s="618"/>
      <c r="H80" s="619" t="s">
        <v>215</v>
      </c>
      <c r="I80" s="616" t="s">
        <v>216</v>
      </c>
      <c r="J80" s="617"/>
      <c r="K80" s="617"/>
      <c r="L80" s="617"/>
      <c r="M80" s="407"/>
    </row>
    <row r="81" spans="2:13" ht="15">
      <c r="B81" s="613"/>
      <c r="C81" s="615"/>
      <c r="D81" s="615"/>
      <c r="E81" s="622" t="s">
        <v>217</v>
      </c>
      <c r="F81" s="614" t="s">
        <v>218</v>
      </c>
      <c r="G81" s="614" t="s">
        <v>219</v>
      </c>
      <c r="H81" s="620"/>
      <c r="I81" s="622" t="s">
        <v>220</v>
      </c>
      <c r="J81" s="622" t="s">
        <v>24</v>
      </c>
      <c r="K81" s="614" t="s">
        <v>221</v>
      </c>
      <c r="L81" s="621" t="s">
        <v>222</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223</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224</v>
      </c>
      <c r="C87" s="423">
        <v>112561</v>
      </c>
      <c r="D87" s="423">
        <v>7269</v>
      </c>
      <c r="E87" s="424">
        <v>2961</v>
      </c>
      <c r="F87" s="424">
        <v>4094</v>
      </c>
      <c r="G87" s="423">
        <v>214</v>
      </c>
      <c r="H87" s="423">
        <v>105292</v>
      </c>
      <c r="I87" s="423">
        <v>14362</v>
      </c>
      <c r="J87" s="423">
        <v>33796</v>
      </c>
      <c r="K87" s="423">
        <v>57000</v>
      </c>
      <c r="L87" s="425">
        <v>134</v>
      </c>
      <c r="M87" s="407"/>
    </row>
    <row r="88" spans="2:13" ht="15">
      <c r="B88" s="410" t="s">
        <v>225</v>
      </c>
      <c r="C88" s="423">
        <v>109077</v>
      </c>
      <c r="D88" s="423">
        <v>6316</v>
      </c>
      <c r="E88" s="424">
        <v>2645</v>
      </c>
      <c r="F88" s="424">
        <v>3187</v>
      </c>
      <c r="G88" s="423">
        <v>484</v>
      </c>
      <c r="H88" s="423">
        <v>102761</v>
      </c>
      <c r="I88" s="423">
        <v>14691</v>
      </c>
      <c r="J88" s="423">
        <v>32213</v>
      </c>
      <c r="K88" s="423">
        <v>55847</v>
      </c>
      <c r="L88" s="425">
        <v>10</v>
      </c>
      <c r="M88" s="407"/>
    </row>
    <row r="89" spans="2:13" ht="15">
      <c r="B89" s="410" t="s">
        <v>226</v>
      </c>
      <c r="C89" s="423">
        <v>130700</v>
      </c>
      <c r="D89" s="423">
        <v>6991</v>
      </c>
      <c r="E89" s="424">
        <v>3137</v>
      </c>
      <c r="F89" s="424">
        <v>3724</v>
      </c>
      <c r="G89" s="423">
        <v>130</v>
      </c>
      <c r="H89" s="423">
        <v>123709</v>
      </c>
      <c r="I89" s="423">
        <v>18690</v>
      </c>
      <c r="J89" s="423">
        <v>41521</v>
      </c>
      <c r="K89" s="423">
        <v>63498</v>
      </c>
      <c r="L89" s="425">
        <v>0</v>
      </c>
      <c r="M89" s="407"/>
    </row>
    <row r="90" spans="2:13" ht="15">
      <c r="B90" s="410" t="s">
        <v>227</v>
      </c>
      <c r="C90" s="423">
        <v>110848</v>
      </c>
      <c r="D90" s="423">
        <v>7885</v>
      </c>
      <c r="E90" s="424">
        <v>3953</v>
      </c>
      <c r="F90" s="424">
        <v>3801</v>
      </c>
      <c r="G90" s="423">
        <v>131</v>
      </c>
      <c r="H90" s="423">
        <v>102963</v>
      </c>
      <c r="I90" s="423">
        <v>15359</v>
      </c>
      <c r="J90" s="423">
        <v>34533</v>
      </c>
      <c r="K90" s="423">
        <v>53071</v>
      </c>
      <c r="L90" s="425">
        <v>0</v>
      </c>
      <c r="M90" s="407"/>
    </row>
    <row r="91" spans="2:13" ht="15">
      <c r="B91" s="410" t="s">
        <v>228</v>
      </c>
      <c r="C91" s="426">
        <v>112741</v>
      </c>
      <c r="D91" s="426">
        <v>6588</v>
      </c>
      <c r="E91" s="424">
        <v>2591</v>
      </c>
      <c r="F91" s="424">
        <v>3709</v>
      </c>
      <c r="G91" s="423">
        <v>288</v>
      </c>
      <c r="H91" s="426">
        <v>106153</v>
      </c>
      <c r="I91" s="423">
        <v>16207</v>
      </c>
      <c r="J91" s="423">
        <v>35142</v>
      </c>
      <c r="K91" s="423">
        <v>54804</v>
      </c>
      <c r="L91" s="425">
        <v>0</v>
      </c>
      <c r="M91" s="407"/>
    </row>
    <row r="92" spans="2:13" ht="15">
      <c r="B92" s="410" t="s">
        <v>229</v>
      </c>
      <c r="C92" s="423">
        <v>113572</v>
      </c>
      <c r="D92" s="423">
        <v>5596</v>
      </c>
      <c r="E92" s="424">
        <v>2136</v>
      </c>
      <c r="F92" s="424">
        <v>3336</v>
      </c>
      <c r="G92" s="423">
        <v>124</v>
      </c>
      <c r="H92" s="423">
        <v>107976</v>
      </c>
      <c r="I92" s="423">
        <v>19189</v>
      </c>
      <c r="J92" s="423">
        <v>41161</v>
      </c>
      <c r="K92" s="423">
        <v>47626</v>
      </c>
      <c r="L92" s="425">
        <v>0</v>
      </c>
      <c r="M92" s="407"/>
    </row>
    <row r="93" spans="2:13" ht="15">
      <c r="B93" s="410" t="s">
        <v>230</v>
      </c>
      <c r="C93" s="423">
        <v>107320</v>
      </c>
      <c r="D93" s="423">
        <v>6343</v>
      </c>
      <c r="E93" s="424">
        <v>2828</v>
      </c>
      <c r="F93" s="424">
        <v>3175</v>
      </c>
      <c r="G93" s="423">
        <v>340</v>
      </c>
      <c r="H93" s="423">
        <v>100977</v>
      </c>
      <c r="I93" s="427">
        <v>15242</v>
      </c>
      <c r="J93" s="427">
        <v>36412</v>
      </c>
      <c r="K93" s="427">
        <v>49323</v>
      </c>
      <c r="L93" s="428">
        <v>0</v>
      </c>
      <c r="M93" s="407"/>
    </row>
    <row r="94" spans="2:13" ht="15">
      <c r="B94" s="410" t="s">
        <v>231</v>
      </c>
      <c r="C94" s="423">
        <v>107606</v>
      </c>
      <c r="D94" s="423">
        <v>7100</v>
      </c>
      <c r="E94" s="424">
        <v>2545</v>
      </c>
      <c r="F94" s="424">
        <v>4414</v>
      </c>
      <c r="G94" s="423">
        <v>141</v>
      </c>
      <c r="H94" s="423">
        <v>100506</v>
      </c>
      <c r="I94" s="423">
        <v>14346</v>
      </c>
      <c r="J94" s="423">
        <v>38260</v>
      </c>
      <c r="K94" s="423">
        <v>47888</v>
      </c>
      <c r="L94" s="425">
        <v>12</v>
      </c>
      <c r="M94" s="407"/>
    </row>
    <row r="95" spans="2:13" ht="15">
      <c r="B95" s="410" t="s">
        <v>232</v>
      </c>
      <c r="C95" s="423">
        <v>114839</v>
      </c>
      <c r="D95" s="423">
        <v>5922</v>
      </c>
      <c r="E95" s="424">
        <v>1996</v>
      </c>
      <c r="F95" s="424">
        <v>3788</v>
      </c>
      <c r="G95" s="423">
        <v>138</v>
      </c>
      <c r="H95" s="423">
        <v>108917</v>
      </c>
      <c r="I95" s="423">
        <v>15899</v>
      </c>
      <c r="J95" s="423">
        <v>40817</v>
      </c>
      <c r="K95" s="423">
        <v>52201</v>
      </c>
      <c r="L95" s="425">
        <v>0</v>
      </c>
      <c r="M95" s="407"/>
    </row>
    <row r="96" spans="2:13" ht="15">
      <c r="B96" s="429" t="s">
        <v>233</v>
      </c>
      <c r="C96" s="423">
        <v>117095</v>
      </c>
      <c r="D96" s="423">
        <v>5393</v>
      </c>
      <c r="E96" s="424">
        <v>1697</v>
      </c>
      <c r="F96" s="424">
        <v>3512</v>
      </c>
      <c r="G96" s="423">
        <v>184</v>
      </c>
      <c r="H96" s="423">
        <v>111702</v>
      </c>
      <c r="I96" s="423">
        <v>16611</v>
      </c>
      <c r="J96" s="423">
        <v>43924</v>
      </c>
      <c r="K96" s="423">
        <v>51167</v>
      </c>
      <c r="L96" s="425">
        <v>0</v>
      </c>
      <c r="M96" s="407"/>
    </row>
    <row r="97" spans="2:15" ht="15">
      <c r="B97" s="429" t="s">
        <v>234</v>
      </c>
      <c r="C97" s="423">
        <v>110633</v>
      </c>
      <c r="D97" s="423">
        <v>6574</v>
      </c>
      <c r="E97" s="424">
        <v>1632</v>
      </c>
      <c r="F97" s="424">
        <v>4807</v>
      </c>
      <c r="G97" s="423">
        <v>135</v>
      </c>
      <c r="H97" s="423">
        <v>104059</v>
      </c>
      <c r="I97" s="423">
        <v>15314</v>
      </c>
      <c r="J97" s="423">
        <v>40847</v>
      </c>
      <c r="K97" s="423">
        <v>47898</v>
      </c>
      <c r="L97" s="425">
        <v>0</v>
      </c>
      <c r="M97" s="407"/>
    </row>
    <row r="98" spans="2:15" ht="15">
      <c r="B98" s="429" t="s">
        <v>235</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242</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243</v>
      </c>
      <c r="C103" s="611"/>
      <c r="D103" s="421"/>
      <c r="E103" s="611"/>
      <c r="F103" s="611"/>
      <c r="H103" s="611"/>
      <c r="I103" s="611"/>
      <c r="J103" s="611"/>
      <c r="K103" s="611"/>
      <c r="L103" s="611"/>
    </row>
    <row r="104" spans="2:15" ht="18">
      <c r="B104" s="611"/>
      <c r="C104" s="611"/>
      <c r="D104" s="611"/>
      <c r="E104" s="611"/>
      <c r="F104" s="401" t="s">
        <v>211</v>
      </c>
      <c r="G104" s="611"/>
      <c r="H104" s="611"/>
      <c r="I104" s="611"/>
      <c r="J104" s="611"/>
      <c r="K104" s="611"/>
      <c r="L104" s="611"/>
    </row>
    <row r="105" spans="2:15" ht="30">
      <c r="B105" s="612" t="s">
        <v>212</v>
      </c>
      <c r="C105" s="614" t="s">
        <v>22</v>
      </c>
      <c r="D105" s="614" t="s">
        <v>213</v>
      </c>
      <c r="E105" s="616" t="s">
        <v>214</v>
      </c>
      <c r="F105" s="617"/>
      <c r="G105" s="618"/>
      <c r="H105" s="619" t="s">
        <v>215</v>
      </c>
      <c r="I105" s="616" t="s">
        <v>216</v>
      </c>
      <c r="J105" s="617"/>
      <c r="K105" s="617"/>
      <c r="L105" s="617"/>
      <c r="N105" s="1507"/>
      <c r="O105" s="1507"/>
    </row>
    <row r="106" spans="2:15" ht="15">
      <c r="B106" s="613"/>
      <c r="C106" s="615"/>
      <c r="D106" s="615"/>
      <c r="E106" s="622" t="s">
        <v>217</v>
      </c>
      <c r="F106" s="614" t="s">
        <v>218</v>
      </c>
      <c r="G106" s="614" t="s">
        <v>219</v>
      </c>
      <c r="H106" s="620"/>
      <c r="I106" s="622" t="s">
        <v>220</v>
      </c>
      <c r="J106" s="622" t="s">
        <v>24</v>
      </c>
      <c r="K106" s="614" t="s">
        <v>221</v>
      </c>
      <c r="L106" s="621" t="s">
        <v>222</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223</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224</v>
      </c>
      <c r="C112" s="426">
        <v>88074</v>
      </c>
      <c r="D112" s="426">
        <v>4966</v>
      </c>
      <c r="E112" s="438">
        <v>1895</v>
      </c>
      <c r="F112" s="438">
        <v>2936</v>
      </c>
      <c r="G112" s="426">
        <v>135</v>
      </c>
      <c r="H112" s="439">
        <v>83108</v>
      </c>
      <c r="I112" s="426">
        <v>11335</v>
      </c>
      <c r="J112" s="439">
        <v>29439</v>
      </c>
      <c r="K112" s="439">
        <v>42334</v>
      </c>
      <c r="L112" s="440">
        <v>0</v>
      </c>
    </row>
    <row r="113" spans="2:15" ht="15">
      <c r="B113" s="410" t="s">
        <v>225</v>
      </c>
      <c r="C113" s="423">
        <v>84039</v>
      </c>
      <c r="D113" s="423">
        <v>5111</v>
      </c>
      <c r="E113" s="424">
        <v>2084</v>
      </c>
      <c r="F113" s="424">
        <v>2578</v>
      </c>
      <c r="G113" s="423">
        <v>449</v>
      </c>
      <c r="H113" s="423">
        <v>78928</v>
      </c>
      <c r="I113" s="423">
        <v>10671</v>
      </c>
      <c r="J113" s="423">
        <v>26527</v>
      </c>
      <c r="K113" s="423">
        <v>41730</v>
      </c>
      <c r="L113" s="425">
        <v>0</v>
      </c>
    </row>
    <row r="114" spans="2:15" ht="15">
      <c r="B114" s="410" t="s">
        <v>226</v>
      </c>
      <c r="C114" s="423">
        <v>124698</v>
      </c>
      <c r="D114" s="423">
        <v>6555</v>
      </c>
      <c r="E114" s="424">
        <v>2937</v>
      </c>
      <c r="F114" s="424">
        <v>3400</v>
      </c>
      <c r="G114" s="423">
        <v>218</v>
      </c>
      <c r="H114" s="423">
        <v>118143</v>
      </c>
      <c r="I114" s="423">
        <v>18187</v>
      </c>
      <c r="J114" s="423">
        <v>38810</v>
      </c>
      <c r="K114" s="423">
        <v>61146</v>
      </c>
      <c r="L114" s="425">
        <v>0</v>
      </c>
    </row>
    <row r="115" spans="2:15" ht="15">
      <c r="B115" s="410" t="s">
        <v>227</v>
      </c>
      <c r="C115" s="423">
        <v>92694</v>
      </c>
      <c r="D115" s="423">
        <v>5545</v>
      </c>
      <c r="E115" s="424">
        <v>2379</v>
      </c>
      <c r="F115" s="424">
        <v>3006</v>
      </c>
      <c r="G115" s="423">
        <v>160</v>
      </c>
      <c r="H115" s="423">
        <v>87149</v>
      </c>
      <c r="I115" s="423">
        <v>13286</v>
      </c>
      <c r="J115" s="423">
        <v>31469</v>
      </c>
      <c r="K115" s="423">
        <v>42394</v>
      </c>
      <c r="L115" s="425">
        <v>0</v>
      </c>
    </row>
    <row r="116" spans="2:15" ht="15">
      <c r="B116" s="410" t="s">
        <v>228</v>
      </c>
      <c r="C116" s="426">
        <v>118251</v>
      </c>
      <c r="D116" s="426">
        <v>5697</v>
      </c>
      <c r="E116" s="424">
        <v>2230</v>
      </c>
      <c r="F116" s="424">
        <v>3293</v>
      </c>
      <c r="G116" s="423">
        <v>174</v>
      </c>
      <c r="H116" s="426">
        <v>112554</v>
      </c>
      <c r="I116" s="423">
        <v>17224</v>
      </c>
      <c r="J116" s="423">
        <v>37242</v>
      </c>
      <c r="K116" s="423">
        <v>58088</v>
      </c>
      <c r="L116" s="425">
        <v>0</v>
      </c>
    </row>
    <row r="117" spans="2:15" ht="15">
      <c r="B117" s="410" t="s">
        <v>229</v>
      </c>
      <c r="C117" s="423">
        <v>113078</v>
      </c>
      <c r="D117" s="423">
        <v>5174</v>
      </c>
      <c r="E117" s="424">
        <v>1889</v>
      </c>
      <c r="F117" s="424">
        <v>3124</v>
      </c>
      <c r="G117" s="423">
        <v>161</v>
      </c>
      <c r="H117" s="423">
        <v>107904</v>
      </c>
      <c r="I117" s="423">
        <v>14580</v>
      </c>
      <c r="J117" s="423">
        <v>36857</v>
      </c>
      <c r="K117" s="423">
        <v>56460</v>
      </c>
      <c r="L117" s="425">
        <v>7</v>
      </c>
    </row>
    <row r="118" spans="2:15" ht="15">
      <c r="B118" s="410" t="s">
        <v>230</v>
      </c>
      <c r="C118" s="423">
        <v>103279</v>
      </c>
      <c r="D118" s="423">
        <v>4741</v>
      </c>
      <c r="E118" s="424">
        <v>1772</v>
      </c>
      <c r="F118" s="424">
        <v>2797</v>
      </c>
      <c r="G118" s="423">
        <v>172</v>
      </c>
      <c r="H118" s="423">
        <v>98538</v>
      </c>
      <c r="I118" s="427">
        <v>13237</v>
      </c>
      <c r="J118" s="427">
        <v>36277</v>
      </c>
      <c r="K118" s="427">
        <v>49014</v>
      </c>
      <c r="L118" s="428">
        <v>10</v>
      </c>
    </row>
    <row r="119" spans="2:15" ht="15">
      <c r="B119" s="410" t="s">
        <v>231</v>
      </c>
      <c r="C119" s="423">
        <v>99116</v>
      </c>
      <c r="D119" s="423">
        <v>5016</v>
      </c>
      <c r="E119" s="424">
        <v>1843</v>
      </c>
      <c r="F119" s="424">
        <v>2994</v>
      </c>
      <c r="G119" s="423">
        <v>179</v>
      </c>
      <c r="H119" s="423">
        <v>94100</v>
      </c>
      <c r="I119" s="423">
        <v>12819</v>
      </c>
      <c r="J119" s="423">
        <v>36213</v>
      </c>
      <c r="K119" s="423">
        <v>45061</v>
      </c>
      <c r="L119" s="425">
        <v>7</v>
      </c>
    </row>
    <row r="120" spans="2:15" ht="15">
      <c r="B120" s="410" t="s">
        <v>232</v>
      </c>
      <c r="C120" s="423">
        <v>100767</v>
      </c>
      <c r="D120" s="423">
        <v>4554</v>
      </c>
      <c r="E120" s="424">
        <v>1426</v>
      </c>
      <c r="F120" s="424">
        <v>2939</v>
      </c>
      <c r="G120" s="423">
        <v>189</v>
      </c>
      <c r="H120" s="423">
        <v>96213</v>
      </c>
      <c r="I120" s="423">
        <v>13486</v>
      </c>
      <c r="J120" s="423">
        <v>37044</v>
      </c>
      <c r="K120" s="423">
        <v>45683</v>
      </c>
      <c r="L120" s="425">
        <v>0</v>
      </c>
    </row>
    <row r="121" spans="2:15" ht="15">
      <c r="B121" s="429" t="s">
        <v>233</v>
      </c>
      <c r="C121" s="423">
        <v>111953</v>
      </c>
      <c r="D121" s="423">
        <v>4646</v>
      </c>
      <c r="E121" s="424">
        <v>1628</v>
      </c>
      <c r="F121" s="424">
        <v>2825</v>
      </c>
      <c r="G121" s="423">
        <v>193</v>
      </c>
      <c r="H121" s="423">
        <v>107307</v>
      </c>
      <c r="I121" s="423">
        <v>16054</v>
      </c>
      <c r="J121" s="423">
        <v>44030</v>
      </c>
      <c r="K121" s="423">
        <v>47223</v>
      </c>
      <c r="L121" s="425">
        <v>0</v>
      </c>
      <c r="N121" s="1507"/>
      <c r="O121" s="1507"/>
    </row>
    <row r="122" spans="2:15" ht="15">
      <c r="B122" s="429" t="s">
        <v>234</v>
      </c>
      <c r="C122" s="423">
        <v>106928</v>
      </c>
      <c r="D122" s="423">
        <v>5916</v>
      </c>
      <c r="E122" s="424">
        <v>1406</v>
      </c>
      <c r="F122" s="424">
        <v>4331</v>
      </c>
      <c r="G122" s="423">
        <v>179</v>
      </c>
      <c r="H122" s="423">
        <v>101012</v>
      </c>
      <c r="I122" s="423">
        <v>15280</v>
      </c>
      <c r="J122" s="423">
        <v>39118</v>
      </c>
      <c r="K122" s="423">
        <v>46614</v>
      </c>
      <c r="L122" s="425">
        <v>0</v>
      </c>
    </row>
    <row r="123" spans="2:15" ht="15">
      <c r="B123" s="429" t="s">
        <v>235</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244</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245</v>
      </c>
      <c r="C128" s="611"/>
      <c r="D128" s="421"/>
      <c r="E128" s="611"/>
      <c r="F128" s="611"/>
      <c r="H128" s="611"/>
      <c r="I128" s="611"/>
      <c r="J128" s="611"/>
      <c r="K128" s="611"/>
      <c r="L128" s="611"/>
    </row>
    <row r="129" spans="2:12" ht="18">
      <c r="B129" s="611"/>
      <c r="C129" s="611"/>
      <c r="D129" s="611"/>
      <c r="E129" s="611"/>
      <c r="F129" s="401" t="s">
        <v>211</v>
      </c>
      <c r="G129" s="611"/>
      <c r="H129" s="611"/>
      <c r="I129" s="611"/>
      <c r="J129" s="611"/>
      <c r="K129" s="611"/>
      <c r="L129" s="611"/>
    </row>
    <row r="130" spans="2:12" ht="30">
      <c r="B130" s="612" t="s">
        <v>212</v>
      </c>
      <c r="C130" s="614" t="s">
        <v>22</v>
      </c>
      <c r="D130" s="614" t="s">
        <v>213</v>
      </c>
      <c r="E130" s="616" t="s">
        <v>214</v>
      </c>
      <c r="F130" s="617"/>
      <c r="G130" s="618"/>
      <c r="H130" s="619" t="s">
        <v>215</v>
      </c>
      <c r="I130" s="616" t="s">
        <v>216</v>
      </c>
      <c r="J130" s="617"/>
      <c r="K130" s="617"/>
      <c r="L130" s="617"/>
    </row>
    <row r="131" spans="2:12" ht="15">
      <c r="B131" s="613"/>
      <c r="C131" s="615"/>
      <c r="D131" s="615"/>
      <c r="E131" s="622" t="s">
        <v>217</v>
      </c>
      <c r="F131" s="614" t="s">
        <v>218</v>
      </c>
      <c r="G131" s="614" t="s">
        <v>219</v>
      </c>
      <c r="H131" s="620"/>
      <c r="I131" s="622" t="s">
        <v>220</v>
      </c>
      <c r="J131" s="622" t="s">
        <v>24</v>
      </c>
      <c r="K131" s="614" t="s">
        <v>221</v>
      </c>
      <c r="L131" s="621" t="s">
        <v>222</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223</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224</v>
      </c>
      <c r="C137" s="426">
        <v>98825</v>
      </c>
      <c r="D137" s="426">
        <v>5077</v>
      </c>
      <c r="E137" s="438">
        <v>1951</v>
      </c>
      <c r="F137" s="438">
        <v>2934</v>
      </c>
      <c r="G137" s="426">
        <v>192</v>
      </c>
      <c r="H137" s="439">
        <v>93748</v>
      </c>
      <c r="I137" s="426">
        <v>12592</v>
      </c>
      <c r="J137" s="439">
        <v>33704</v>
      </c>
      <c r="K137" s="439">
        <v>47452</v>
      </c>
      <c r="L137" s="440">
        <v>0</v>
      </c>
    </row>
    <row r="138" spans="2:12" ht="15">
      <c r="B138" s="410" t="s">
        <v>225</v>
      </c>
      <c r="C138" s="423">
        <v>96358</v>
      </c>
      <c r="D138" s="423">
        <v>3952</v>
      </c>
      <c r="E138" s="424">
        <v>1338</v>
      </c>
      <c r="F138" s="424">
        <v>2444</v>
      </c>
      <c r="G138" s="423">
        <v>170</v>
      </c>
      <c r="H138" s="423">
        <v>92406</v>
      </c>
      <c r="I138" s="423">
        <v>13204</v>
      </c>
      <c r="J138" s="423">
        <v>30916</v>
      </c>
      <c r="K138" s="423">
        <v>48286</v>
      </c>
      <c r="L138" s="425">
        <v>0</v>
      </c>
    </row>
    <row r="139" spans="2:12" ht="15">
      <c r="B139" s="410" t="s">
        <v>226</v>
      </c>
      <c r="C139" s="423">
        <v>102617</v>
      </c>
      <c r="D139" s="423">
        <v>5781</v>
      </c>
      <c r="E139" s="424">
        <v>2534</v>
      </c>
      <c r="F139" s="424">
        <v>2928</v>
      </c>
      <c r="G139" s="423">
        <v>319</v>
      </c>
      <c r="H139" s="423">
        <v>96836</v>
      </c>
      <c r="I139" s="423">
        <v>14531</v>
      </c>
      <c r="J139" s="423">
        <v>32396</v>
      </c>
      <c r="K139" s="423">
        <v>49909</v>
      </c>
      <c r="L139" s="425">
        <v>0</v>
      </c>
    </row>
    <row r="140" spans="2:12" ht="15">
      <c r="B140" s="410" t="s">
        <v>227</v>
      </c>
      <c r="C140" s="423">
        <v>98159</v>
      </c>
      <c r="D140" s="423">
        <v>4984</v>
      </c>
      <c r="E140" s="424">
        <v>1996</v>
      </c>
      <c r="F140" s="424">
        <v>2917</v>
      </c>
      <c r="G140" s="423">
        <v>71</v>
      </c>
      <c r="H140" s="423">
        <v>93175</v>
      </c>
      <c r="I140" s="423">
        <v>13624</v>
      </c>
      <c r="J140" s="423">
        <v>28719</v>
      </c>
      <c r="K140" s="423">
        <v>50832</v>
      </c>
      <c r="L140" s="425">
        <v>0</v>
      </c>
    </row>
    <row r="141" spans="2:12" ht="15">
      <c r="B141" s="410" t="s">
        <v>228</v>
      </c>
      <c r="C141" s="426">
        <v>105455</v>
      </c>
      <c r="D141" s="426">
        <v>5233</v>
      </c>
      <c r="E141" s="424">
        <v>1970</v>
      </c>
      <c r="F141" s="424">
        <v>3179</v>
      </c>
      <c r="G141" s="423">
        <v>84</v>
      </c>
      <c r="H141" s="426">
        <v>100222</v>
      </c>
      <c r="I141" s="423">
        <v>15215</v>
      </c>
      <c r="J141" s="423">
        <v>30197</v>
      </c>
      <c r="K141" s="423">
        <v>54810</v>
      </c>
      <c r="L141" s="425">
        <v>0</v>
      </c>
    </row>
    <row r="142" spans="2:12" ht="15">
      <c r="B142" s="410" t="s">
        <v>229</v>
      </c>
      <c r="C142" s="423">
        <v>109247</v>
      </c>
      <c r="D142" s="423">
        <v>4601</v>
      </c>
      <c r="E142" s="424">
        <v>1793</v>
      </c>
      <c r="F142" s="424">
        <v>2741</v>
      </c>
      <c r="G142" s="423">
        <v>67</v>
      </c>
      <c r="H142" s="423">
        <v>104646</v>
      </c>
      <c r="I142" s="423">
        <v>14099</v>
      </c>
      <c r="J142" s="423">
        <v>31176</v>
      </c>
      <c r="K142" s="423">
        <v>59253</v>
      </c>
      <c r="L142" s="425">
        <v>118</v>
      </c>
    </row>
    <row r="143" spans="2:12" ht="15">
      <c r="B143" s="410" t="s">
        <v>230</v>
      </c>
      <c r="C143" s="423">
        <v>110620</v>
      </c>
      <c r="D143" s="423">
        <v>4972</v>
      </c>
      <c r="E143" s="424">
        <v>1781</v>
      </c>
      <c r="F143" s="424">
        <v>2775</v>
      </c>
      <c r="G143" s="423">
        <v>416</v>
      </c>
      <c r="H143" s="423">
        <v>105648</v>
      </c>
      <c r="I143" s="427">
        <v>14921</v>
      </c>
      <c r="J143" s="427">
        <v>33005</v>
      </c>
      <c r="K143" s="427">
        <v>57722</v>
      </c>
      <c r="L143" s="428">
        <v>0</v>
      </c>
    </row>
    <row r="144" spans="2:12" ht="15">
      <c r="B144" s="410" t="s">
        <v>231</v>
      </c>
      <c r="C144" s="423">
        <v>96801</v>
      </c>
      <c r="D144" s="423">
        <v>5179</v>
      </c>
      <c r="E144" s="424">
        <v>1821</v>
      </c>
      <c r="F144" s="424">
        <v>3229</v>
      </c>
      <c r="G144" s="423">
        <v>129</v>
      </c>
      <c r="H144" s="423">
        <v>91622</v>
      </c>
      <c r="I144" s="423">
        <v>12796</v>
      </c>
      <c r="J144" s="423">
        <v>30272</v>
      </c>
      <c r="K144" s="423">
        <v>48554</v>
      </c>
      <c r="L144" s="425">
        <v>0</v>
      </c>
    </row>
    <row r="145" spans="2:15" ht="15">
      <c r="B145" s="410" t="s">
        <v>232</v>
      </c>
      <c r="C145" s="423">
        <v>107646</v>
      </c>
      <c r="D145" s="423">
        <v>4825</v>
      </c>
      <c r="E145" s="424">
        <v>1418</v>
      </c>
      <c r="F145" s="424">
        <v>3246</v>
      </c>
      <c r="G145" s="423">
        <v>161</v>
      </c>
      <c r="H145" s="423">
        <v>102821</v>
      </c>
      <c r="I145" s="423">
        <v>14240</v>
      </c>
      <c r="J145" s="423">
        <v>34885</v>
      </c>
      <c r="K145" s="423">
        <v>53696</v>
      </c>
      <c r="L145" s="425">
        <v>0</v>
      </c>
      <c r="N145" s="1507"/>
      <c r="O145" s="1507"/>
    </row>
    <row r="146" spans="2:15" ht="15">
      <c r="B146" s="429" t="s">
        <v>233</v>
      </c>
      <c r="C146" s="423">
        <v>115813</v>
      </c>
      <c r="D146" s="423">
        <v>4899</v>
      </c>
      <c r="E146" s="424">
        <v>1505</v>
      </c>
      <c r="F146" s="424">
        <v>3198</v>
      </c>
      <c r="G146" s="423">
        <v>196</v>
      </c>
      <c r="H146" s="423">
        <v>110914</v>
      </c>
      <c r="I146" s="423">
        <v>16269</v>
      </c>
      <c r="J146" s="423">
        <v>37552</v>
      </c>
      <c r="K146" s="423">
        <v>57093</v>
      </c>
      <c r="L146" s="425">
        <v>0</v>
      </c>
    </row>
    <row r="147" spans="2:15" ht="15">
      <c r="B147" s="429" t="s">
        <v>234</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235</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246</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247</v>
      </c>
      <c r="C153" s="444"/>
      <c r="D153" s="445"/>
      <c r="E153" s="444"/>
      <c r="F153" s="444"/>
      <c r="G153" s="446"/>
      <c r="H153" s="444"/>
      <c r="I153" s="444"/>
      <c r="J153" s="444"/>
      <c r="K153" s="444"/>
      <c r="L153" s="447"/>
    </row>
    <row r="154" spans="2:15" ht="18">
      <c r="B154" s="448"/>
      <c r="C154" s="611"/>
      <c r="D154" s="611"/>
      <c r="E154" s="611"/>
      <c r="F154" s="401" t="s">
        <v>211</v>
      </c>
      <c r="G154" s="611"/>
      <c r="H154" s="611"/>
      <c r="I154" s="611"/>
      <c r="J154" s="611"/>
      <c r="K154" s="611"/>
      <c r="L154" s="449"/>
    </row>
    <row r="155" spans="2:15" ht="30">
      <c r="B155" s="450" t="s">
        <v>212</v>
      </c>
      <c r="C155" s="614" t="s">
        <v>22</v>
      </c>
      <c r="D155" s="614" t="s">
        <v>213</v>
      </c>
      <c r="E155" s="616" t="s">
        <v>214</v>
      </c>
      <c r="F155" s="617"/>
      <c r="G155" s="618"/>
      <c r="H155" s="619" t="s">
        <v>215</v>
      </c>
      <c r="I155" s="616" t="s">
        <v>216</v>
      </c>
      <c r="J155" s="617"/>
      <c r="K155" s="617"/>
      <c r="L155" s="451"/>
    </row>
    <row r="156" spans="2:15" ht="15">
      <c r="B156" s="452"/>
      <c r="C156" s="615"/>
      <c r="D156" s="615"/>
      <c r="E156" s="622" t="s">
        <v>217</v>
      </c>
      <c r="F156" s="614" t="s">
        <v>218</v>
      </c>
      <c r="G156" s="614" t="s">
        <v>219</v>
      </c>
      <c r="H156" s="620"/>
      <c r="I156" s="622" t="s">
        <v>220</v>
      </c>
      <c r="J156" s="622" t="s">
        <v>24</v>
      </c>
      <c r="K156" s="614" t="s">
        <v>221</v>
      </c>
      <c r="L156" s="453" t="s">
        <v>222</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223</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224</v>
      </c>
      <c r="C162" s="463">
        <v>92586</v>
      </c>
      <c r="D162" s="463">
        <v>5488</v>
      </c>
      <c r="E162" s="463">
        <v>2405</v>
      </c>
      <c r="F162" s="463">
        <v>2871</v>
      </c>
      <c r="G162" s="463">
        <v>212</v>
      </c>
      <c r="H162" s="463">
        <v>87098</v>
      </c>
      <c r="I162" s="463">
        <v>12144</v>
      </c>
      <c r="J162" s="463">
        <v>26875</v>
      </c>
      <c r="K162" s="463">
        <v>48079</v>
      </c>
      <c r="L162" s="464">
        <v>0</v>
      </c>
    </row>
    <row r="163" spans="2:15" ht="15">
      <c r="B163" s="462" t="s">
        <v>225</v>
      </c>
      <c r="C163" s="463">
        <v>112255</v>
      </c>
      <c r="D163" s="463">
        <v>5256</v>
      </c>
      <c r="E163" s="463">
        <v>2018</v>
      </c>
      <c r="F163" s="463">
        <v>3025</v>
      </c>
      <c r="G163" s="463">
        <v>213</v>
      </c>
      <c r="H163" s="463">
        <v>106999</v>
      </c>
      <c r="I163" s="463">
        <v>16377</v>
      </c>
      <c r="J163" s="463">
        <v>33664</v>
      </c>
      <c r="K163" s="463">
        <v>56958</v>
      </c>
      <c r="L163" s="464">
        <v>0</v>
      </c>
    </row>
    <row r="164" spans="2:15" ht="15">
      <c r="B164" s="462" t="s">
        <v>226</v>
      </c>
      <c r="C164" s="463">
        <v>127230</v>
      </c>
      <c r="D164" s="465">
        <v>6259</v>
      </c>
      <c r="E164" s="465">
        <v>2525</v>
      </c>
      <c r="F164" s="465">
        <v>3243</v>
      </c>
      <c r="G164" s="466">
        <v>491</v>
      </c>
      <c r="H164" s="463">
        <v>120971</v>
      </c>
      <c r="I164" s="465">
        <v>18611</v>
      </c>
      <c r="J164" s="465">
        <v>39166</v>
      </c>
      <c r="K164" s="465">
        <v>63194</v>
      </c>
      <c r="L164" s="467">
        <v>0</v>
      </c>
    </row>
    <row r="165" spans="2:15" ht="15">
      <c r="B165" s="462" t="s">
        <v>227</v>
      </c>
      <c r="C165" s="463">
        <v>134086</v>
      </c>
      <c r="D165" s="463">
        <v>6936</v>
      </c>
      <c r="E165" s="468">
        <v>3358</v>
      </c>
      <c r="F165" s="468">
        <v>3447</v>
      </c>
      <c r="G165" s="463">
        <v>131</v>
      </c>
      <c r="H165" s="463">
        <v>127150</v>
      </c>
      <c r="I165" s="463">
        <v>19264</v>
      </c>
      <c r="J165" s="463">
        <v>39401</v>
      </c>
      <c r="K165" s="463">
        <v>68485</v>
      </c>
      <c r="L165" s="464">
        <v>0</v>
      </c>
    </row>
    <row r="166" spans="2:15" ht="15">
      <c r="B166" s="462" t="s">
        <v>228</v>
      </c>
      <c r="C166" s="463">
        <v>136192</v>
      </c>
      <c r="D166" s="463">
        <v>6286</v>
      </c>
      <c r="E166" s="468">
        <v>2552</v>
      </c>
      <c r="F166" s="468">
        <v>3525</v>
      </c>
      <c r="G166" s="463">
        <v>209</v>
      </c>
      <c r="H166" s="463">
        <v>129906</v>
      </c>
      <c r="I166" s="463">
        <v>19631</v>
      </c>
      <c r="J166" s="463">
        <v>39130</v>
      </c>
      <c r="K166" s="463">
        <v>71145</v>
      </c>
      <c r="L166" s="464">
        <v>0</v>
      </c>
    </row>
    <row r="167" spans="2:15" ht="15">
      <c r="B167" s="462" t="s">
        <v>229</v>
      </c>
      <c r="C167" s="463">
        <v>125963</v>
      </c>
      <c r="D167" s="463">
        <v>6050</v>
      </c>
      <c r="E167" s="468">
        <v>2216</v>
      </c>
      <c r="F167" s="468">
        <v>3581</v>
      </c>
      <c r="G167" s="463">
        <v>253</v>
      </c>
      <c r="H167" s="463">
        <v>119913</v>
      </c>
      <c r="I167" s="463">
        <v>15850</v>
      </c>
      <c r="J167" s="463">
        <v>38915</v>
      </c>
      <c r="K167" s="463">
        <v>65148</v>
      </c>
      <c r="L167" s="464">
        <v>0</v>
      </c>
    </row>
    <row r="168" spans="2:15" ht="15">
      <c r="B168" s="462" t="s">
        <v>230</v>
      </c>
      <c r="C168" s="463">
        <v>125289</v>
      </c>
      <c r="D168" s="469">
        <v>5534</v>
      </c>
      <c r="E168" s="465">
        <v>1721</v>
      </c>
      <c r="F168" s="466">
        <v>3641</v>
      </c>
      <c r="G168" s="466">
        <v>172</v>
      </c>
      <c r="H168" s="463">
        <v>119755</v>
      </c>
      <c r="I168" s="465">
        <v>17578</v>
      </c>
      <c r="J168" s="465">
        <v>40395</v>
      </c>
      <c r="K168" s="465">
        <v>61782</v>
      </c>
      <c r="L168" s="467">
        <v>0</v>
      </c>
    </row>
    <row r="169" spans="2:15" ht="15">
      <c r="B169" s="462" t="s">
        <v>231</v>
      </c>
      <c r="C169" s="463">
        <v>123259</v>
      </c>
      <c r="D169" s="469">
        <v>5686</v>
      </c>
      <c r="E169" s="465">
        <v>1570</v>
      </c>
      <c r="F169" s="465">
        <v>4024</v>
      </c>
      <c r="G169" s="466">
        <v>92</v>
      </c>
      <c r="H169" s="463">
        <v>117573</v>
      </c>
      <c r="I169" s="465">
        <v>16732</v>
      </c>
      <c r="J169" s="465">
        <v>41497</v>
      </c>
      <c r="K169" s="465">
        <v>59344</v>
      </c>
      <c r="L169" s="467">
        <v>0</v>
      </c>
    </row>
    <row r="170" spans="2:15" ht="15">
      <c r="B170" s="462" t="s">
        <v>232</v>
      </c>
      <c r="C170" s="463">
        <v>137538</v>
      </c>
      <c r="D170" s="463">
        <v>6510</v>
      </c>
      <c r="E170" s="468">
        <v>1703</v>
      </c>
      <c r="F170" s="468">
        <v>4613</v>
      </c>
      <c r="G170" s="463">
        <v>194</v>
      </c>
      <c r="H170" s="463">
        <v>131028</v>
      </c>
      <c r="I170" s="463">
        <v>17460</v>
      </c>
      <c r="J170" s="463">
        <v>48788</v>
      </c>
      <c r="K170" s="463">
        <v>64780</v>
      </c>
      <c r="L170" s="464">
        <v>0</v>
      </c>
    </row>
    <row r="171" spans="2:15" ht="15">
      <c r="B171" s="470" t="s">
        <v>233</v>
      </c>
      <c r="C171" s="463">
        <v>148783</v>
      </c>
      <c r="D171" s="469">
        <v>6253</v>
      </c>
      <c r="E171" s="465">
        <v>1901</v>
      </c>
      <c r="F171" s="465">
        <v>3976</v>
      </c>
      <c r="G171" s="465">
        <v>376</v>
      </c>
      <c r="H171" s="468">
        <v>142530</v>
      </c>
      <c r="I171" s="465">
        <v>20892</v>
      </c>
      <c r="J171" s="465">
        <v>57047</v>
      </c>
      <c r="K171" s="465">
        <v>64591</v>
      </c>
      <c r="L171" s="467">
        <v>0</v>
      </c>
      <c r="N171" s="1507"/>
      <c r="O171" s="1507"/>
    </row>
    <row r="172" spans="2:15" ht="15">
      <c r="B172" s="471" t="s">
        <v>234</v>
      </c>
      <c r="C172" s="463">
        <v>127484</v>
      </c>
      <c r="D172" s="465">
        <v>5470</v>
      </c>
      <c r="E172" s="465">
        <v>1876</v>
      </c>
      <c r="F172" s="465">
        <v>3382</v>
      </c>
      <c r="G172" s="465">
        <v>212</v>
      </c>
      <c r="H172" s="465">
        <v>122014</v>
      </c>
      <c r="I172" s="465">
        <v>17928</v>
      </c>
      <c r="J172" s="465">
        <v>46417</v>
      </c>
      <c r="K172" s="465">
        <v>57669</v>
      </c>
      <c r="L172" s="467">
        <v>0</v>
      </c>
    </row>
    <row r="173" spans="2:15" ht="15">
      <c r="B173" s="471" t="s">
        <v>235</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41" t="s">
        <v>248</v>
      </c>
      <c r="D177" s="1541"/>
      <c r="E177" s="1541"/>
      <c r="F177" s="1541"/>
      <c r="G177" s="1541"/>
      <c r="H177" s="1541"/>
      <c r="I177" s="1541"/>
      <c r="J177" s="1541"/>
      <c r="K177" s="1541"/>
      <c r="L177" s="1542"/>
    </row>
    <row r="178" spans="2:12" ht="12.75">
      <c r="B178" s="457"/>
      <c r="C178" s="476"/>
      <c r="D178" s="476"/>
      <c r="E178" s="476"/>
      <c r="F178" s="476"/>
      <c r="G178" s="476"/>
      <c r="H178" s="476"/>
      <c r="I178" s="476"/>
      <c r="J178" s="476"/>
      <c r="K178" s="476"/>
      <c r="L178" s="477"/>
    </row>
    <row r="179" spans="2:12" ht="12.75">
      <c r="B179" s="478" t="s">
        <v>224</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225</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226</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227</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228</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229</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230</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231</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232</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233</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234</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235</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22" t="s">
        <v>212</v>
      </c>
      <c r="C194" s="1524" t="s">
        <v>22</v>
      </c>
      <c r="D194" s="1524" t="s">
        <v>213</v>
      </c>
      <c r="E194" s="1526" t="s">
        <v>214</v>
      </c>
      <c r="F194" s="1527"/>
      <c r="G194" s="1528"/>
      <c r="H194" s="1529" t="s">
        <v>215</v>
      </c>
      <c r="I194" s="1531" t="s">
        <v>216</v>
      </c>
      <c r="J194" s="1532"/>
      <c r="K194" s="1532"/>
      <c r="L194" s="1533"/>
    </row>
    <row r="195" spans="2:12" ht="12.75" customHeight="1">
      <c r="B195" s="1523"/>
      <c r="C195" s="1525"/>
      <c r="D195" s="1525"/>
      <c r="E195" s="1534" t="s">
        <v>217</v>
      </c>
      <c r="F195" s="1524" t="s">
        <v>218</v>
      </c>
      <c r="G195" s="1524" t="s">
        <v>219</v>
      </c>
      <c r="H195" s="1530"/>
      <c r="I195" s="1534" t="s">
        <v>220</v>
      </c>
      <c r="J195" s="1534" t="s">
        <v>24</v>
      </c>
      <c r="K195" s="1524" t="s">
        <v>221</v>
      </c>
      <c r="L195" s="1539" t="s">
        <v>222</v>
      </c>
    </row>
    <row r="196" spans="2:12" ht="12.75" customHeight="1">
      <c r="B196" s="1523"/>
      <c r="C196" s="1525"/>
      <c r="D196" s="1525"/>
      <c r="E196" s="1535"/>
      <c r="F196" s="1525"/>
      <c r="G196" s="1525"/>
      <c r="H196" s="1530"/>
      <c r="I196" s="1537"/>
      <c r="J196" s="1537"/>
      <c r="K196" s="1538"/>
      <c r="L196" s="1540"/>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41" t="s">
        <v>249</v>
      </c>
      <c r="D199" s="1541"/>
      <c r="E199" s="1541"/>
      <c r="F199" s="1541"/>
      <c r="G199" s="1541"/>
      <c r="H199" s="1541"/>
      <c r="I199" s="1541"/>
      <c r="J199" s="1541"/>
      <c r="K199" s="1541"/>
      <c r="L199" s="1542"/>
    </row>
    <row r="200" spans="2:12" ht="12.75">
      <c r="B200" s="459"/>
      <c r="C200" s="486"/>
      <c r="D200" s="486"/>
      <c r="E200" s="486"/>
      <c r="F200" s="486"/>
      <c r="G200" s="486"/>
      <c r="H200" s="486"/>
      <c r="I200" s="486"/>
      <c r="J200" s="486"/>
      <c r="K200" s="486"/>
      <c r="L200" s="487"/>
    </row>
    <row r="201" spans="2:12" ht="12.75">
      <c r="B201" s="478" t="s">
        <v>224</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225</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226</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227</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228</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229</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230</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231</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232</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233</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234</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235</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250</v>
      </c>
      <c r="G217" s="497"/>
      <c r="H217" s="497"/>
      <c r="I217" s="497"/>
      <c r="J217" s="497"/>
      <c r="K217" s="497"/>
      <c r="L217" s="499"/>
    </row>
    <row r="218" spans="2:12" ht="15.75">
      <c r="B218" s="500" t="s">
        <v>224</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225</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226</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227</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228</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229</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230</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231</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232</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233</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234</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235</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251</v>
      </c>
      <c r="C232" s="611"/>
      <c r="D232" s="421"/>
      <c r="E232" s="611"/>
      <c r="F232" s="611"/>
      <c r="H232" s="611"/>
      <c r="I232" s="611"/>
      <c r="J232" s="611"/>
      <c r="K232" s="611"/>
      <c r="L232" s="611"/>
    </row>
    <row r="233" spans="2:12" ht="18">
      <c r="B233" s="611"/>
      <c r="C233" s="611"/>
      <c r="D233" s="611"/>
      <c r="E233" s="611"/>
      <c r="F233" s="401" t="s">
        <v>211</v>
      </c>
      <c r="G233" s="611"/>
      <c r="H233" s="611"/>
      <c r="I233" s="611"/>
      <c r="J233" s="611"/>
      <c r="K233" s="611"/>
      <c r="L233" s="611"/>
    </row>
    <row r="234" spans="2:12" ht="12.75">
      <c r="B234" s="1545" t="s">
        <v>212</v>
      </c>
      <c r="C234" s="1524" t="s">
        <v>22</v>
      </c>
      <c r="D234" s="1524" t="s">
        <v>213</v>
      </c>
      <c r="E234" s="1526" t="s">
        <v>214</v>
      </c>
      <c r="F234" s="1527"/>
      <c r="G234" s="1528"/>
      <c r="H234" s="1529" t="s">
        <v>215</v>
      </c>
      <c r="I234" s="1526" t="s">
        <v>216</v>
      </c>
      <c r="J234" s="1527"/>
      <c r="K234" s="1527"/>
      <c r="L234" s="1527"/>
    </row>
    <row r="235" spans="2:12">
      <c r="B235" s="1546"/>
      <c r="C235" s="1525"/>
      <c r="D235" s="1525"/>
      <c r="E235" s="1534" t="s">
        <v>217</v>
      </c>
      <c r="F235" s="1524" t="s">
        <v>218</v>
      </c>
      <c r="G235" s="1524" t="s">
        <v>219</v>
      </c>
      <c r="H235" s="1530"/>
      <c r="I235" s="1534" t="s">
        <v>220</v>
      </c>
      <c r="J235" s="1534" t="s">
        <v>24</v>
      </c>
      <c r="K235" s="1524" t="s">
        <v>221</v>
      </c>
      <c r="L235" s="1531" t="s">
        <v>222</v>
      </c>
    </row>
    <row r="236" spans="2:12">
      <c r="B236" s="1546"/>
      <c r="C236" s="1525"/>
      <c r="D236" s="1525"/>
      <c r="E236" s="1535"/>
      <c r="F236" s="1525"/>
      <c r="G236" s="1525"/>
      <c r="H236" s="1530"/>
      <c r="I236" s="1535"/>
      <c r="J236" s="1535"/>
      <c r="K236" s="1525"/>
      <c r="L236" s="1543"/>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44" t="s">
        <v>223</v>
      </c>
      <c r="D239" s="1544"/>
      <c r="E239" s="1544"/>
      <c r="F239" s="1544"/>
      <c r="G239" s="1544"/>
      <c r="H239" s="1544"/>
      <c r="I239" s="1544"/>
      <c r="J239" s="1544"/>
      <c r="K239" s="1544"/>
      <c r="L239" s="1544"/>
    </row>
    <row r="240" spans="2:12" ht="12.75">
      <c r="B240" s="408"/>
      <c r="C240" s="408"/>
      <c r="D240" s="408"/>
      <c r="E240" s="408"/>
      <c r="F240" s="408"/>
      <c r="G240" s="408"/>
      <c r="H240" s="408"/>
      <c r="I240" s="408"/>
      <c r="J240" s="408"/>
      <c r="K240" s="408"/>
      <c r="L240" s="408"/>
    </row>
    <row r="241" spans="2:12" ht="15">
      <c r="B241" s="410" t="s">
        <v>224</v>
      </c>
      <c r="C241" s="463">
        <v>126933</v>
      </c>
      <c r="D241" s="463">
        <v>5327</v>
      </c>
      <c r="E241" s="463">
        <v>1825</v>
      </c>
      <c r="F241" s="463">
        <v>3369</v>
      </c>
      <c r="G241" s="463">
        <v>133</v>
      </c>
      <c r="H241" s="463">
        <v>121606</v>
      </c>
      <c r="I241" s="463">
        <v>17515</v>
      </c>
      <c r="J241" s="463">
        <v>44223</v>
      </c>
      <c r="K241" s="463">
        <v>59868</v>
      </c>
      <c r="L241" s="463">
        <v>0</v>
      </c>
    </row>
    <row r="242" spans="2:12" ht="15">
      <c r="B242" s="410" t="s">
        <v>225</v>
      </c>
      <c r="C242" s="463">
        <v>121694</v>
      </c>
      <c r="D242" s="463">
        <v>4973</v>
      </c>
      <c r="E242" s="463">
        <v>1590</v>
      </c>
      <c r="F242" s="463">
        <v>2886</v>
      </c>
      <c r="G242" s="463">
        <v>497</v>
      </c>
      <c r="H242" s="463">
        <v>116721</v>
      </c>
      <c r="I242" s="463">
        <v>16945</v>
      </c>
      <c r="J242" s="463">
        <v>38635</v>
      </c>
      <c r="K242" s="463">
        <v>61141</v>
      </c>
      <c r="L242" s="463">
        <v>0</v>
      </c>
    </row>
    <row r="243" spans="2:12" ht="15">
      <c r="B243" s="410" t="s">
        <v>226</v>
      </c>
      <c r="C243" s="463">
        <v>152951</v>
      </c>
      <c r="D243" s="465">
        <v>6916</v>
      </c>
      <c r="E243" s="465">
        <v>2373</v>
      </c>
      <c r="F243" s="465">
        <v>4370</v>
      </c>
      <c r="G243" s="466">
        <v>173</v>
      </c>
      <c r="H243" s="463">
        <v>146035</v>
      </c>
      <c r="I243" s="465">
        <v>22371</v>
      </c>
      <c r="J243" s="465">
        <v>45126</v>
      </c>
      <c r="K243" s="465">
        <v>78538</v>
      </c>
      <c r="L243" s="465">
        <v>0</v>
      </c>
    </row>
    <row r="244" spans="2:12" ht="15">
      <c r="B244" s="410" t="s">
        <v>227</v>
      </c>
      <c r="C244" s="463">
        <v>129248</v>
      </c>
      <c r="D244" s="463">
        <v>7236</v>
      </c>
      <c r="E244" s="468">
        <v>1620</v>
      </c>
      <c r="F244" s="468">
        <v>5403</v>
      </c>
      <c r="G244" s="463">
        <v>213</v>
      </c>
      <c r="H244" s="463">
        <v>122012</v>
      </c>
      <c r="I244" s="463">
        <v>18716</v>
      </c>
      <c r="J244" s="463">
        <v>37788</v>
      </c>
      <c r="K244" s="463">
        <v>65508</v>
      </c>
      <c r="L244" s="509">
        <v>0</v>
      </c>
    </row>
    <row r="245" spans="2:12" ht="15">
      <c r="B245" s="410" t="s">
        <v>228</v>
      </c>
      <c r="C245" s="463">
        <v>131824</v>
      </c>
      <c r="D245" s="463">
        <v>5570</v>
      </c>
      <c r="E245" s="468">
        <v>1935</v>
      </c>
      <c r="F245" s="468">
        <v>3142</v>
      </c>
      <c r="G245" s="463">
        <v>493</v>
      </c>
      <c r="H245" s="463">
        <v>126254</v>
      </c>
      <c r="I245" s="463">
        <v>18015</v>
      </c>
      <c r="J245" s="463">
        <v>35381</v>
      </c>
      <c r="K245" s="463">
        <v>72858</v>
      </c>
      <c r="L245" s="509">
        <v>0</v>
      </c>
    </row>
    <row r="246" spans="2:12" ht="15">
      <c r="B246" s="410" t="s">
        <v>229</v>
      </c>
      <c r="C246" s="463">
        <v>132799</v>
      </c>
      <c r="D246" s="463">
        <v>5321</v>
      </c>
      <c r="E246" s="468">
        <v>1610</v>
      </c>
      <c r="F246" s="468">
        <v>3221</v>
      </c>
      <c r="G246" s="463">
        <v>490</v>
      </c>
      <c r="H246" s="463">
        <v>127478</v>
      </c>
      <c r="I246" s="463">
        <v>18114</v>
      </c>
      <c r="J246" s="463">
        <v>34761</v>
      </c>
      <c r="K246" s="463">
        <v>74603</v>
      </c>
      <c r="L246" s="509">
        <v>0</v>
      </c>
    </row>
    <row r="247" spans="2:12" ht="15">
      <c r="B247" s="410" t="s">
        <v>230</v>
      </c>
      <c r="C247" s="463">
        <v>154186</v>
      </c>
      <c r="D247" s="510">
        <v>5336</v>
      </c>
      <c r="E247" s="465">
        <v>2038</v>
      </c>
      <c r="F247" s="466">
        <v>2807</v>
      </c>
      <c r="G247" s="466">
        <v>491</v>
      </c>
      <c r="H247" s="463">
        <v>148850</v>
      </c>
      <c r="I247" s="465">
        <v>25534</v>
      </c>
      <c r="J247" s="465">
        <v>52421</v>
      </c>
      <c r="K247" s="465">
        <v>70895</v>
      </c>
      <c r="L247" s="465">
        <v>0</v>
      </c>
    </row>
    <row r="248" spans="2:12" ht="15">
      <c r="B248" s="410" t="s">
        <v>231</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232</v>
      </c>
      <c r="C249" s="463">
        <v>153621</v>
      </c>
      <c r="D249" s="463">
        <v>6294</v>
      </c>
      <c r="E249" s="468">
        <v>1978</v>
      </c>
      <c r="F249" s="468">
        <v>4114</v>
      </c>
      <c r="G249" s="463">
        <v>202</v>
      </c>
      <c r="H249" s="463">
        <v>147327</v>
      </c>
      <c r="I249" s="463">
        <v>23535</v>
      </c>
      <c r="J249" s="463">
        <v>51385</v>
      </c>
      <c r="K249" s="463">
        <v>72407</v>
      </c>
      <c r="L249" s="509">
        <v>0</v>
      </c>
    </row>
    <row r="250" spans="2:12" ht="15">
      <c r="B250" s="429" t="s">
        <v>233</v>
      </c>
      <c r="C250" s="463">
        <v>158749</v>
      </c>
      <c r="D250" s="510">
        <v>6577</v>
      </c>
      <c r="E250" s="465">
        <v>2221</v>
      </c>
      <c r="F250" s="465">
        <v>4079</v>
      </c>
      <c r="G250" s="465">
        <v>277</v>
      </c>
      <c r="H250" s="468">
        <v>152172</v>
      </c>
      <c r="I250" s="465">
        <v>24574</v>
      </c>
      <c r="J250" s="465">
        <v>55554</v>
      </c>
      <c r="K250" s="465">
        <v>72044</v>
      </c>
      <c r="L250" s="465">
        <v>0</v>
      </c>
    </row>
    <row r="251" spans="2:12" ht="15">
      <c r="B251" s="429" t="s">
        <v>234</v>
      </c>
      <c r="C251" s="463">
        <v>143446</v>
      </c>
      <c r="D251" s="465">
        <v>5394</v>
      </c>
      <c r="E251" s="465">
        <v>1814</v>
      </c>
      <c r="F251" s="465">
        <v>3214</v>
      </c>
      <c r="G251" s="465">
        <v>366</v>
      </c>
      <c r="H251" s="465">
        <v>138052</v>
      </c>
      <c r="I251" s="465">
        <v>22526</v>
      </c>
      <c r="J251" s="465">
        <v>49307</v>
      </c>
      <c r="K251" s="465">
        <v>66219</v>
      </c>
      <c r="L251" s="465">
        <v>0</v>
      </c>
    </row>
    <row r="252" spans="2:12" ht="15">
      <c r="B252" s="429" t="s">
        <v>235</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41" t="s">
        <v>248</v>
      </c>
      <c r="D256" s="1541"/>
      <c r="E256" s="1541"/>
      <c r="F256" s="1541"/>
      <c r="G256" s="1541"/>
      <c r="H256" s="1541"/>
      <c r="I256" s="1541"/>
      <c r="J256" s="1541"/>
      <c r="K256" s="1541"/>
      <c r="L256" s="1541"/>
    </row>
    <row r="257" spans="2:12" ht="12.75">
      <c r="B257" s="408"/>
      <c r="C257" s="476"/>
      <c r="D257" s="476"/>
      <c r="E257" s="476"/>
      <c r="F257" s="476"/>
      <c r="G257" s="476"/>
      <c r="H257" s="476"/>
      <c r="I257" s="476"/>
      <c r="J257" s="476"/>
      <c r="K257" s="476"/>
      <c r="L257" s="476"/>
    </row>
    <row r="258" spans="2:12" ht="12.75">
      <c r="B258" s="514" t="s">
        <v>224</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225</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226</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227</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228</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229</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230</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231</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232</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233</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234</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235</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47" t="s">
        <v>212</v>
      </c>
      <c r="C273" s="1524" t="s">
        <v>22</v>
      </c>
      <c r="D273" s="1524" t="s">
        <v>213</v>
      </c>
      <c r="E273" s="1526" t="s">
        <v>214</v>
      </c>
      <c r="F273" s="1527"/>
      <c r="G273" s="1528"/>
      <c r="H273" s="1529" t="s">
        <v>215</v>
      </c>
      <c r="I273" s="1531" t="s">
        <v>216</v>
      </c>
      <c r="J273" s="1532"/>
      <c r="K273" s="1532"/>
      <c r="L273" s="1532"/>
    </row>
    <row r="274" spans="2:12" ht="11.25" customHeight="1">
      <c r="B274" s="1548"/>
      <c r="C274" s="1525"/>
      <c r="D274" s="1525"/>
      <c r="E274" s="1534" t="s">
        <v>217</v>
      </c>
      <c r="F274" s="1524" t="s">
        <v>218</v>
      </c>
      <c r="G274" s="1524" t="s">
        <v>219</v>
      </c>
      <c r="H274" s="1530"/>
      <c r="I274" s="1534" t="s">
        <v>220</v>
      </c>
      <c r="J274" s="1534" t="s">
        <v>24</v>
      </c>
      <c r="K274" s="1524" t="s">
        <v>221</v>
      </c>
      <c r="L274" s="1531" t="s">
        <v>222</v>
      </c>
    </row>
    <row r="275" spans="2:12" ht="11.25" customHeight="1">
      <c r="B275" s="1548"/>
      <c r="C275" s="1525"/>
      <c r="D275" s="1525"/>
      <c r="E275" s="1535"/>
      <c r="F275" s="1525"/>
      <c r="G275" s="1525"/>
      <c r="H275" s="1530"/>
      <c r="I275" s="1537"/>
      <c r="J275" s="1537"/>
      <c r="K275" s="1538"/>
      <c r="L275" s="1543"/>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41" t="s">
        <v>249</v>
      </c>
      <c r="D278" s="1541"/>
      <c r="E278" s="1541"/>
      <c r="F278" s="1541"/>
      <c r="G278" s="1541"/>
      <c r="H278" s="1541"/>
      <c r="I278" s="1541"/>
      <c r="J278" s="1541"/>
      <c r="K278" s="1541"/>
      <c r="L278" s="1541"/>
    </row>
    <row r="279" spans="2:12" ht="12.75">
      <c r="B279" s="85"/>
      <c r="C279" s="486"/>
      <c r="D279" s="486"/>
      <c r="E279" s="486"/>
      <c r="F279" s="486"/>
      <c r="G279" s="486"/>
      <c r="H279" s="486"/>
      <c r="I279" s="486"/>
      <c r="J279" s="486"/>
      <c r="K279" s="486"/>
      <c r="L279" s="486"/>
    </row>
    <row r="280" spans="2:12" ht="12.75">
      <c r="B280" s="514" t="s">
        <v>224</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225</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226</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227</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228</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229</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230</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231</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232</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233</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234</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235</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250</v>
      </c>
      <c r="G296" s="520"/>
      <c r="H296" s="520"/>
      <c r="I296" s="520"/>
      <c r="J296" s="520"/>
      <c r="K296" s="520"/>
      <c r="L296" s="520"/>
    </row>
    <row r="297" spans="2:12" ht="15.75">
      <c r="B297" s="500" t="s">
        <v>224</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225</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226</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227</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228</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229</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230</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231</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232</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233</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234</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235</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252</v>
      </c>
      <c r="C311" s="611"/>
      <c r="D311" s="421"/>
      <c r="E311" s="611"/>
      <c r="F311" s="611"/>
      <c r="H311" s="611"/>
      <c r="I311" s="611"/>
      <c r="J311" s="611"/>
      <c r="K311" s="611"/>
      <c r="L311" s="611"/>
    </row>
    <row r="312" spans="2:12" ht="18">
      <c r="B312" s="611"/>
      <c r="C312" s="611"/>
      <c r="D312" s="611"/>
      <c r="E312" s="611"/>
      <c r="F312" s="401" t="s">
        <v>211</v>
      </c>
      <c r="G312" s="611"/>
      <c r="H312" s="611"/>
      <c r="I312" s="611"/>
      <c r="J312" s="611"/>
      <c r="K312" s="611"/>
      <c r="L312" s="611"/>
    </row>
    <row r="313" spans="2:12" ht="12.75" customHeight="1">
      <c r="B313" s="1534" t="s">
        <v>212</v>
      </c>
      <c r="C313" s="1524" t="s">
        <v>22</v>
      </c>
      <c r="D313" s="1524" t="s">
        <v>213</v>
      </c>
      <c r="E313" s="1526" t="s">
        <v>214</v>
      </c>
      <c r="F313" s="1527"/>
      <c r="G313" s="1528"/>
      <c r="H313" s="1524" t="s">
        <v>215</v>
      </c>
      <c r="I313" s="1526" t="s">
        <v>216</v>
      </c>
      <c r="J313" s="1527"/>
      <c r="K313" s="1527"/>
      <c r="L313" s="1528"/>
    </row>
    <row r="314" spans="2:12" ht="11.25" customHeight="1">
      <c r="B314" s="1535"/>
      <c r="C314" s="1525"/>
      <c r="D314" s="1525"/>
      <c r="E314" s="1551" t="s">
        <v>253</v>
      </c>
      <c r="F314" s="1554" t="s">
        <v>254</v>
      </c>
      <c r="G314" s="1554" t="s">
        <v>255</v>
      </c>
      <c r="H314" s="1525"/>
      <c r="I314" s="1534" t="s">
        <v>220</v>
      </c>
      <c r="J314" s="1534" t="s">
        <v>24</v>
      </c>
      <c r="K314" s="1524" t="s">
        <v>221</v>
      </c>
      <c r="L314" s="1534" t="s">
        <v>222</v>
      </c>
    </row>
    <row r="315" spans="2:12" ht="11.25" customHeight="1">
      <c r="B315" s="1537"/>
      <c r="C315" s="1538"/>
      <c r="D315" s="1538"/>
      <c r="E315" s="1553"/>
      <c r="F315" s="1555"/>
      <c r="G315" s="1555"/>
      <c r="H315" s="1538"/>
      <c r="I315" s="1537"/>
      <c r="J315" s="1537"/>
      <c r="K315" s="1538"/>
      <c r="L315" s="1537"/>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44" t="s">
        <v>223</v>
      </c>
      <c r="D318" s="1544"/>
      <c r="E318" s="1544"/>
      <c r="F318" s="1544"/>
      <c r="G318" s="1544"/>
      <c r="H318" s="1544"/>
      <c r="I318" s="1544"/>
      <c r="J318" s="1544"/>
      <c r="K318" s="1544"/>
      <c r="L318" s="1557"/>
    </row>
    <row r="319" spans="2:12" ht="12.75">
      <c r="B319" s="663"/>
      <c r="C319" s="408"/>
      <c r="D319" s="408"/>
      <c r="E319" s="408"/>
      <c r="F319" s="408"/>
      <c r="G319" s="408"/>
      <c r="H319" s="408"/>
      <c r="I319" s="408"/>
      <c r="J319" s="408"/>
      <c r="K319" s="408"/>
      <c r="L319" s="658"/>
    </row>
    <row r="320" spans="2:12" ht="15">
      <c r="B320" s="665" t="s">
        <v>224</v>
      </c>
      <c r="C320" s="463">
        <v>138506</v>
      </c>
      <c r="D320" s="463">
        <v>6142</v>
      </c>
      <c r="E320" s="463">
        <v>1993</v>
      </c>
      <c r="F320" s="463">
        <v>3884</v>
      </c>
      <c r="G320" s="463">
        <v>265</v>
      </c>
      <c r="H320" s="463">
        <v>132364</v>
      </c>
      <c r="I320" s="463">
        <v>20220</v>
      </c>
      <c r="J320" s="463">
        <v>44455</v>
      </c>
      <c r="K320" s="463">
        <v>67689</v>
      </c>
      <c r="L320" s="463">
        <v>0</v>
      </c>
    </row>
    <row r="321" spans="2:12" ht="15">
      <c r="B321" s="665" t="s">
        <v>225</v>
      </c>
      <c r="C321" s="463">
        <v>138531</v>
      </c>
      <c r="D321" s="463">
        <v>6123</v>
      </c>
      <c r="E321" s="463">
        <v>2793</v>
      </c>
      <c r="F321" s="463">
        <v>2854</v>
      </c>
      <c r="G321" s="463">
        <v>476</v>
      </c>
      <c r="H321" s="463">
        <v>132408</v>
      </c>
      <c r="I321" s="463">
        <v>21889</v>
      </c>
      <c r="J321" s="463">
        <v>43116</v>
      </c>
      <c r="K321" s="463">
        <v>67403</v>
      </c>
      <c r="L321" s="463">
        <v>0</v>
      </c>
    </row>
    <row r="322" spans="2:12" ht="15">
      <c r="B322" s="665" t="s">
        <v>226</v>
      </c>
      <c r="C322" s="463">
        <v>156870</v>
      </c>
      <c r="D322" s="465">
        <v>6984</v>
      </c>
      <c r="E322" s="465">
        <v>3421</v>
      </c>
      <c r="F322" s="465">
        <v>3049</v>
      </c>
      <c r="G322" s="466">
        <v>514</v>
      </c>
      <c r="H322" s="463">
        <v>149886</v>
      </c>
      <c r="I322" s="465">
        <v>23196</v>
      </c>
      <c r="J322" s="465">
        <v>47568</v>
      </c>
      <c r="K322" s="465">
        <v>79122</v>
      </c>
      <c r="L322" s="466">
        <v>0</v>
      </c>
    </row>
    <row r="323" spans="2:12" ht="15">
      <c r="B323" s="665" t="s">
        <v>227</v>
      </c>
      <c r="C323" s="463">
        <v>154419</v>
      </c>
      <c r="D323" s="463">
        <v>6537</v>
      </c>
      <c r="E323" s="468">
        <v>3569</v>
      </c>
      <c r="F323" s="468">
        <v>2677</v>
      </c>
      <c r="G323" s="463">
        <v>291</v>
      </c>
      <c r="H323" s="463">
        <v>147882</v>
      </c>
      <c r="I323" s="463">
        <v>23310</v>
      </c>
      <c r="J323" s="463">
        <v>49649</v>
      </c>
      <c r="K323" s="463">
        <v>74923</v>
      </c>
      <c r="L323" s="463">
        <v>0</v>
      </c>
    </row>
    <row r="324" spans="2:12" ht="15">
      <c r="B324" s="665" t="s">
        <v>228</v>
      </c>
      <c r="C324" s="463">
        <v>139590</v>
      </c>
      <c r="D324" s="659">
        <v>4908</v>
      </c>
      <c r="E324" s="522">
        <v>2031</v>
      </c>
      <c r="F324" s="523">
        <v>2587</v>
      </c>
      <c r="G324" s="523">
        <v>290</v>
      </c>
      <c r="H324" s="659">
        <v>134682</v>
      </c>
      <c r="I324" s="522">
        <v>20098</v>
      </c>
      <c r="J324" s="522">
        <v>41501</v>
      </c>
      <c r="K324" s="523">
        <v>73083</v>
      </c>
      <c r="L324" s="463">
        <v>0</v>
      </c>
    </row>
    <row r="325" spans="2:12" ht="15">
      <c r="B325" s="665" t="s">
        <v>229</v>
      </c>
      <c r="C325" s="463">
        <v>156867</v>
      </c>
      <c r="D325" s="463">
        <v>5722</v>
      </c>
      <c r="E325" s="468">
        <v>2602</v>
      </c>
      <c r="F325" s="468">
        <v>2916</v>
      </c>
      <c r="G325" s="463">
        <v>204</v>
      </c>
      <c r="H325" s="463">
        <v>151145</v>
      </c>
      <c r="I325" s="463">
        <v>25134</v>
      </c>
      <c r="J325" s="463">
        <v>47518</v>
      </c>
      <c r="K325" s="463">
        <v>78493</v>
      </c>
      <c r="L325" s="463">
        <v>0</v>
      </c>
    </row>
    <row r="326" spans="2:12" ht="15">
      <c r="B326" s="665" t="s">
        <v>230</v>
      </c>
      <c r="C326" s="463">
        <v>136558</v>
      </c>
      <c r="D326" s="469">
        <v>4722</v>
      </c>
      <c r="E326" s="465">
        <v>2146</v>
      </c>
      <c r="F326" s="466">
        <v>2356</v>
      </c>
      <c r="G326" s="466">
        <v>220</v>
      </c>
      <c r="H326" s="463">
        <v>131836</v>
      </c>
      <c r="I326" s="465">
        <v>22431</v>
      </c>
      <c r="J326" s="465">
        <v>50040</v>
      </c>
      <c r="K326" s="465">
        <v>59365</v>
      </c>
      <c r="L326" s="466">
        <v>0</v>
      </c>
    </row>
    <row r="327" spans="2:12" ht="15">
      <c r="B327" s="665" t="s">
        <v>231</v>
      </c>
      <c r="C327" s="463">
        <v>149720</v>
      </c>
      <c r="D327" s="469">
        <v>5458</v>
      </c>
      <c r="E327" s="465">
        <v>2439</v>
      </c>
      <c r="F327" s="465">
        <v>2869</v>
      </c>
      <c r="G327" s="466">
        <v>150</v>
      </c>
      <c r="H327" s="463">
        <v>144262</v>
      </c>
      <c r="I327" s="465">
        <v>23092</v>
      </c>
      <c r="J327" s="465">
        <v>51892</v>
      </c>
      <c r="K327" s="465">
        <v>69278</v>
      </c>
      <c r="L327" s="466">
        <v>0</v>
      </c>
    </row>
    <row r="328" spans="2:12" ht="15">
      <c r="B328" s="665" t="s">
        <v>232</v>
      </c>
      <c r="C328" s="463">
        <v>153399</v>
      </c>
      <c r="D328" s="463">
        <v>6080</v>
      </c>
      <c r="E328" s="468">
        <v>2594</v>
      </c>
      <c r="F328" s="468">
        <v>3091</v>
      </c>
      <c r="G328" s="463">
        <v>395</v>
      </c>
      <c r="H328" s="463">
        <v>147319</v>
      </c>
      <c r="I328" s="463">
        <v>23819</v>
      </c>
      <c r="J328" s="463">
        <v>53822</v>
      </c>
      <c r="K328" s="463">
        <v>69678</v>
      </c>
      <c r="L328" s="463">
        <v>0</v>
      </c>
    </row>
    <row r="329" spans="2:12" ht="15">
      <c r="B329" s="666" t="s">
        <v>233</v>
      </c>
      <c r="C329" s="463">
        <v>149250</v>
      </c>
      <c r="D329" s="469">
        <v>6348</v>
      </c>
      <c r="E329" s="465">
        <v>2566</v>
      </c>
      <c r="F329" s="465">
        <v>3493</v>
      </c>
      <c r="G329" s="465">
        <v>289</v>
      </c>
      <c r="H329" s="468">
        <v>142902</v>
      </c>
      <c r="I329" s="465">
        <v>23916</v>
      </c>
      <c r="J329" s="465">
        <v>55460</v>
      </c>
      <c r="K329" s="465">
        <v>63526</v>
      </c>
      <c r="L329" s="466">
        <v>0</v>
      </c>
    </row>
    <row r="330" spans="2:12" ht="15">
      <c r="B330" s="666" t="s">
        <v>234</v>
      </c>
      <c r="C330" s="463">
        <v>152940</v>
      </c>
      <c r="D330" s="465">
        <v>5022</v>
      </c>
      <c r="E330" s="465">
        <v>2012</v>
      </c>
      <c r="F330" s="465">
        <v>2745</v>
      </c>
      <c r="G330" s="465">
        <v>265</v>
      </c>
      <c r="H330" s="465">
        <v>147918</v>
      </c>
      <c r="I330" s="465">
        <v>24712</v>
      </c>
      <c r="J330" s="465">
        <v>54026</v>
      </c>
      <c r="K330" s="465">
        <v>69180</v>
      </c>
      <c r="L330" s="466">
        <v>0</v>
      </c>
    </row>
    <row r="331" spans="2:12" ht="15">
      <c r="B331" s="666" t="s">
        <v>235</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41" t="s">
        <v>248</v>
      </c>
      <c r="D335" s="1541"/>
      <c r="E335" s="1541"/>
      <c r="F335" s="1541"/>
      <c r="G335" s="1541"/>
      <c r="H335" s="1541"/>
      <c r="I335" s="1541"/>
      <c r="J335" s="1541"/>
      <c r="K335" s="1541"/>
      <c r="L335" s="1558"/>
    </row>
    <row r="336" spans="2:12" ht="12.75">
      <c r="B336" s="663"/>
      <c r="C336" s="476"/>
      <c r="D336" s="476"/>
      <c r="E336" s="476"/>
      <c r="F336" s="476"/>
      <c r="G336" s="476"/>
      <c r="H336" s="476"/>
      <c r="I336" s="476"/>
      <c r="J336" s="476"/>
      <c r="K336" s="476"/>
      <c r="L336" s="660"/>
    </row>
    <row r="337" spans="2:12" ht="12.75">
      <c r="B337" s="669" t="s">
        <v>224</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225</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226</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227</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228</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229</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230</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231</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232</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233</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234</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235</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49" t="s">
        <v>212</v>
      </c>
      <c r="C352" s="1524" t="s">
        <v>22</v>
      </c>
      <c r="D352" s="1524" t="s">
        <v>213</v>
      </c>
      <c r="E352" s="1526" t="s">
        <v>214</v>
      </c>
      <c r="F352" s="1527"/>
      <c r="G352" s="1528"/>
      <c r="H352" s="1529" t="s">
        <v>215</v>
      </c>
      <c r="I352" s="1531" t="s">
        <v>216</v>
      </c>
      <c r="J352" s="1532"/>
      <c r="K352" s="1532"/>
      <c r="L352" s="1545"/>
    </row>
    <row r="353" spans="2:12" ht="11.25" customHeight="1">
      <c r="B353" s="1550"/>
      <c r="C353" s="1525"/>
      <c r="D353" s="1525"/>
      <c r="E353" s="1551" t="s">
        <v>253</v>
      </c>
      <c r="F353" s="1554" t="s">
        <v>254</v>
      </c>
      <c r="G353" s="1554" t="s">
        <v>255</v>
      </c>
      <c r="H353" s="1530"/>
      <c r="I353" s="1534" t="s">
        <v>220</v>
      </c>
      <c r="J353" s="1534" t="s">
        <v>24</v>
      </c>
      <c r="K353" s="1524" t="s">
        <v>221</v>
      </c>
      <c r="L353" s="1534" t="s">
        <v>222</v>
      </c>
    </row>
    <row r="354" spans="2:12" ht="11.25" customHeight="1">
      <c r="B354" s="1550"/>
      <c r="C354" s="1525"/>
      <c r="D354" s="1525"/>
      <c r="E354" s="1552"/>
      <c r="F354" s="1556"/>
      <c r="G354" s="1556"/>
      <c r="H354" s="1530"/>
      <c r="I354" s="1537"/>
      <c r="J354" s="1537"/>
      <c r="K354" s="1538"/>
      <c r="L354" s="1537"/>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41" t="s">
        <v>249</v>
      </c>
      <c r="D357" s="1541"/>
      <c r="E357" s="1541"/>
      <c r="F357" s="1541"/>
      <c r="G357" s="1541"/>
      <c r="H357" s="1541"/>
      <c r="I357" s="1541"/>
      <c r="J357" s="1541"/>
      <c r="K357" s="1541"/>
      <c r="L357" s="1558"/>
    </row>
    <row r="358" spans="2:12" ht="12.75">
      <c r="B358" s="664"/>
      <c r="C358" s="486"/>
      <c r="D358" s="486"/>
      <c r="E358" s="486"/>
      <c r="F358" s="486"/>
      <c r="G358" s="486"/>
      <c r="H358" s="486"/>
      <c r="I358" s="486"/>
      <c r="J358" s="486"/>
      <c r="K358" s="486"/>
      <c r="L358" s="662"/>
    </row>
    <row r="359" spans="2:12" ht="12.75">
      <c r="B359" s="669" t="s">
        <v>224</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225</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226</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227</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228</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229</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230</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231</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232</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233</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234</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235</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250</v>
      </c>
      <c r="G375" s="520"/>
      <c r="H375" s="520"/>
      <c r="I375" s="520"/>
      <c r="J375" s="520"/>
      <c r="K375" s="520"/>
      <c r="L375" s="520"/>
    </row>
    <row r="376" spans="2:16" ht="15.75">
      <c r="B376" s="500" t="s">
        <v>224</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225</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226</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227</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228</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229</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230</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231</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232</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233</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234</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235</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266</v>
      </c>
    </row>
    <row r="393" spans="2:12" ht="12.75" customHeight="1">
      <c r="B393" s="1494" t="s">
        <v>212</v>
      </c>
      <c r="C393" s="1492" t="s">
        <v>22</v>
      </c>
      <c r="D393" s="1492" t="s">
        <v>213</v>
      </c>
      <c r="E393" s="1503" t="s">
        <v>214</v>
      </c>
      <c r="F393" s="1504"/>
      <c r="G393" s="1505"/>
      <c r="H393" s="1498" t="s">
        <v>215</v>
      </c>
      <c r="I393" s="1503" t="s">
        <v>216</v>
      </c>
      <c r="J393" s="1504"/>
      <c r="K393" s="1504"/>
      <c r="L393" s="1505"/>
    </row>
    <row r="394" spans="2:12" ht="11.25" customHeight="1">
      <c r="B394" s="1506"/>
      <c r="C394" s="1493"/>
      <c r="D394" s="1493"/>
      <c r="E394" s="1561" t="s">
        <v>253</v>
      </c>
      <c r="F394" s="1563" t="s">
        <v>254</v>
      </c>
      <c r="G394" s="1563" t="s">
        <v>255</v>
      </c>
      <c r="H394" s="1499"/>
      <c r="I394" s="1494" t="s">
        <v>220</v>
      </c>
      <c r="J394" s="1494" t="s">
        <v>24</v>
      </c>
      <c r="K394" s="1492" t="s">
        <v>221</v>
      </c>
      <c r="L394" s="1494" t="s">
        <v>222</v>
      </c>
    </row>
    <row r="395" spans="2:12" ht="11.25" customHeight="1">
      <c r="B395" s="1506"/>
      <c r="C395" s="1493"/>
      <c r="D395" s="1493"/>
      <c r="E395" s="1562"/>
      <c r="F395" s="1564"/>
      <c r="G395" s="1564"/>
      <c r="H395" s="1499"/>
      <c r="I395" s="1506"/>
      <c r="J395" s="1506"/>
      <c r="K395" s="1493"/>
      <c r="L395" s="1495"/>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9" t="s">
        <v>223</v>
      </c>
      <c r="D398" s="1559"/>
      <c r="E398" s="1559"/>
      <c r="F398" s="1559"/>
      <c r="G398" s="1559"/>
      <c r="H398" s="1559"/>
      <c r="I398" s="1559"/>
      <c r="J398" s="1559"/>
      <c r="K398" s="1559"/>
      <c r="L398" s="1560"/>
    </row>
    <row r="399" spans="2:12" ht="12.75">
      <c r="B399" s="650"/>
      <c r="C399" s="630"/>
      <c r="D399" s="630"/>
      <c r="E399" s="630"/>
      <c r="F399" s="630"/>
      <c r="G399" s="630"/>
      <c r="H399" s="630"/>
      <c r="I399" s="630"/>
      <c r="J399" s="630"/>
      <c r="K399" s="630"/>
      <c r="L399" s="655"/>
    </row>
    <row r="400" spans="2:12" ht="12.75">
      <c r="B400" s="652" t="s">
        <v>224</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225</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226</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227</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228</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229</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230</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231</v>
      </c>
      <c r="C407" s="631">
        <v>169404</v>
      </c>
      <c r="D407" s="657">
        <v>5064</v>
      </c>
      <c r="E407" s="632">
        <v>2316</v>
      </c>
      <c r="F407" s="632">
        <v>2611</v>
      </c>
      <c r="G407" s="633">
        <v>137</v>
      </c>
      <c r="H407" s="631">
        <v>164340</v>
      </c>
      <c r="I407" s="632">
        <v>25228</v>
      </c>
      <c r="J407" s="632">
        <v>52498</v>
      </c>
      <c r="K407" s="632">
        <v>86614</v>
      </c>
      <c r="L407" s="633">
        <v>0</v>
      </c>
    </row>
    <row r="408" spans="2:12" ht="12.75">
      <c r="B408" s="652" t="s">
        <v>232</v>
      </c>
      <c r="C408" s="631">
        <v>172982</v>
      </c>
      <c r="D408" s="631">
        <v>6274</v>
      </c>
      <c r="E408" s="634">
        <v>2518</v>
      </c>
      <c r="F408" s="634">
        <v>3121</v>
      </c>
      <c r="G408" s="631">
        <v>635</v>
      </c>
      <c r="H408" s="631">
        <v>166708</v>
      </c>
      <c r="I408" s="631">
        <v>26444</v>
      </c>
      <c r="J408" s="631">
        <v>56017</v>
      </c>
      <c r="K408" s="631">
        <v>84247</v>
      </c>
      <c r="L408" s="634">
        <v>0</v>
      </c>
    </row>
    <row r="409" spans="2:12" ht="12.75">
      <c r="B409" s="652" t="s">
        <v>233</v>
      </c>
      <c r="C409" s="631">
        <v>178724</v>
      </c>
      <c r="D409" s="657">
        <v>5649</v>
      </c>
      <c r="E409" s="632">
        <v>2339</v>
      </c>
      <c r="F409" s="632">
        <v>2939</v>
      </c>
      <c r="G409" s="632">
        <v>371</v>
      </c>
      <c r="H409" s="634">
        <v>173075</v>
      </c>
      <c r="I409" s="632">
        <v>27983</v>
      </c>
      <c r="J409" s="632">
        <v>60272</v>
      </c>
      <c r="K409" s="632">
        <v>84820</v>
      </c>
      <c r="L409" s="633">
        <v>0</v>
      </c>
    </row>
    <row r="410" spans="2:12" ht="12.75">
      <c r="B410" s="652" t="s">
        <v>234</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235</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90" t="s">
        <v>248</v>
      </c>
      <c r="D415" s="1490"/>
      <c r="E415" s="1490"/>
      <c r="F415" s="1490"/>
      <c r="G415" s="1490"/>
      <c r="H415" s="1490"/>
      <c r="I415" s="1490"/>
      <c r="J415" s="1490"/>
      <c r="K415" s="1490"/>
      <c r="L415" s="1565"/>
    </row>
    <row r="416" spans="2:12" ht="12.75">
      <c r="B416" s="650"/>
      <c r="C416" s="636"/>
      <c r="D416" s="636"/>
      <c r="E416" s="636"/>
      <c r="F416" s="636"/>
      <c r="G416" s="636"/>
      <c r="H416" s="636"/>
      <c r="I416" s="636"/>
      <c r="J416" s="636"/>
      <c r="K416" s="636"/>
      <c r="L416" s="648"/>
    </row>
    <row r="417" spans="2:12" ht="12.75">
      <c r="B417" s="652" t="s">
        <v>224</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225</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226</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227</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228</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229</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230</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231</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232</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233</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234</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235</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66" t="s">
        <v>212</v>
      </c>
      <c r="C432" s="1492" t="s">
        <v>22</v>
      </c>
      <c r="D432" s="1492" t="s">
        <v>213</v>
      </c>
      <c r="E432" s="1503" t="s">
        <v>214</v>
      </c>
      <c r="F432" s="1504"/>
      <c r="G432" s="1505"/>
      <c r="H432" s="1498" t="s">
        <v>215</v>
      </c>
      <c r="I432" s="1500" t="s">
        <v>216</v>
      </c>
      <c r="J432" s="1501"/>
      <c r="K432" s="1501"/>
      <c r="L432" s="1568"/>
    </row>
    <row r="433" spans="2:12" ht="11.25" customHeight="1">
      <c r="B433" s="1567"/>
      <c r="C433" s="1493"/>
      <c r="D433" s="1493"/>
      <c r="E433" s="1561" t="s">
        <v>253</v>
      </c>
      <c r="F433" s="1563" t="s">
        <v>254</v>
      </c>
      <c r="G433" s="1563" t="s">
        <v>255</v>
      </c>
      <c r="H433" s="1499"/>
      <c r="I433" s="1494" t="s">
        <v>220</v>
      </c>
      <c r="J433" s="1494" t="s">
        <v>24</v>
      </c>
      <c r="K433" s="1492" t="s">
        <v>221</v>
      </c>
      <c r="L433" s="1494" t="s">
        <v>222</v>
      </c>
    </row>
    <row r="434" spans="2:12" ht="11.25" customHeight="1">
      <c r="B434" s="1567"/>
      <c r="C434" s="1493"/>
      <c r="D434" s="1493"/>
      <c r="E434" s="1562"/>
      <c r="F434" s="1564"/>
      <c r="G434" s="1564"/>
      <c r="H434" s="1499"/>
      <c r="I434" s="1495"/>
      <c r="J434" s="1495"/>
      <c r="K434" s="1569"/>
      <c r="L434" s="1495"/>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90" t="s">
        <v>249</v>
      </c>
      <c r="D437" s="1490"/>
      <c r="E437" s="1490"/>
      <c r="F437" s="1490"/>
      <c r="G437" s="1490"/>
      <c r="H437" s="1490"/>
      <c r="I437" s="1490"/>
      <c r="J437" s="1490"/>
      <c r="K437" s="1490"/>
      <c r="L437" s="1565"/>
    </row>
    <row r="438" spans="2:12" ht="12.75">
      <c r="B438" s="651"/>
      <c r="C438" s="641"/>
      <c r="D438" s="641"/>
      <c r="E438" s="641"/>
      <c r="F438" s="641"/>
      <c r="G438" s="641"/>
      <c r="H438" s="641"/>
      <c r="I438" s="641"/>
      <c r="J438" s="641"/>
      <c r="K438" s="641"/>
      <c r="L438" s="649"/>
    </row>
    <row r="439" spans="2:12" ht="12.75">
      <c r="B439" s="652" t="s">
        <v>224</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225</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226</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227</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228</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229</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230</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231</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232</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233</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234</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235</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250</v>
      </c>
      <c r="G455" s="520"/>
      <c r="H455" s="520"/>
      <c r="I455" s="520"/>
      <c r="J455" s="520"/>
      <c r="K455" s="520"/>
      <c r="L455" s="520"/>
    </row>
    <row r="456" spans="2:12" ht="15.75">
      <c r="B456" s="500" t="s">
        <v>224</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225</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226</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227</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228</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229</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230</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231</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232</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233</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234</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235</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285</v>
      </c>
    </row>
    <row r="474" spans="2:12" ht="18">
      <c r="B474" s="756"/>
      <c r="C474" s="756"/>
      <c r="D474" s="756"/>
      <c r="E474" s="756"/>
      <c r="F474" s="757" t="s">
        <v>211</v>
      </c>
      <c r="G474" s="756"/>
      <c r="H474" s="756"/>
      <c r="I474" s="756"/>
      <c r="J474" s="756"/>
      <c r="K474" s="756"/>
      <c r="L474" s="756"/>
    </row>
    <row r="475" spans="2:12" ht="12.75" customHeight="1">
      <c r="B475" s="1494" t="s">
        <v>212</v>
      </c>
      <c r="C475" s="1492" t="s">
        <v>22</v>
      </c>
      <c r="D475" s="1492" t="s">
        <v>213</v>
      </c>
      <c r="E475" s="1503" t="s">
        <v>214</v>
      </c>
      <c r="F475" s="1504"/>
      <c r="G475" s="1505"/>
      <c r="H475" s="1498" t="s">
        <v>215</v>
      </c>
      <c r="I475" s="1503" t="s">
        <v>216</v>
      </c>
      <c r="J475" s="1504"/>
      <c r="K475" s="1504"/>
      <c r="L475" s="1505"/>
    </row>
    <row r="476" spans="2:12" ht="11.25" customHeight="1">
      <c r="B476" s="1506"/>
      <c r="C476" s="1493"/>
      <c r="D476" s="1493"/>
      <c r="E476" s="1561" t="s">
        <v>253</v>
      </c>
      <c r="F476" s="1563" t="s">
        <v>254</v>
      </c>
      <c r="G476" s="1563" t="s">
        <v>255</v>
      </c>
      <c r="H476" s="1499"/>
      <c r="I476" s="1494" t="s">
        <v>220</v>
      </c>
      <c r="J476" s="1494" t="s">
        <v>24</v>
      </c>
      <c r="K476" s="1492" t="s">
        <v>221</v>
      </c>
      <c r="L476" s="1494" t="s">
        <v>222</v>
      </c>
    </row>
    <row r="477" spans="2:12" ht="11.25" customHeight="1">
      <c r="B477" s="1506"/>
      <c r="C477" s="1493"/>
      <c r="D477" s="1493"/>
      <c r="E477" s="1562"/>
      <c r="F477" s="1564"/>
      <c r="G477" s="1564"/>
      <c r="H477" s="1499"/>
      <c r="I477" s="1506"/>
      <c r="J477" s="1506"/>
      <c r="K477" s="1493"/>
      <c r="L477" s="1495"/>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9" t="s">
        <v>223</v>
      </c>
      <c r="D480" s="1559"/>
      <c r="E480" s="1559"/>
      <c r="F480" s="1559"/>
      <c r="G480" s="1559"/>
      <c r="H480" s="1559"/>
      <c r="I480" s="1559"/>
      <c r="J480" s="1559"/>
      <c r="K480" s="1559"/>
      <c r="L480" s="1560"/>
    </row>
    <row r="481" spans="2:12" ht="12.75">
      <c r="B481" s="650"/>
      <c r="C481" s="630"/>
      <c r="D481" s="630"/>
      <c r="E481" s="630"/>
      <c r="F481" s="630"/>
      <c r="G481" s="630"/>
      <c r="H481" s="630"/>
      <c r="I481" s="630"/>
      <c r="J481" s="630"/>
      <c r="K481" s="630"/>
      <c r="L481" s="655"/>
    </row>
    <row r="482" spans="2:12" ht="15">
      <c r="B482" s="758" t="s">
        <v>224</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225</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226</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227</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228</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229</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230</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231</v>
      </c>
      <c r="C489" s="631">
        <v>172228</v>
      </c>
      <c r="D489" s="657">
        <v>4825</v>
      </c>
      <c r="E489" s="632">
        <v>1907</v>
      </c>
      <c r="F489" s="632">
        <v>2589</v>
      </c>
      <c r="G489" s="633">
        <v>329</v>
      </c>
      <c r="H489" s="631">
        <v>167403</v>
      </c>
      <c r="I489" s="632">
        <v>26432</v>
      </c>
      <c r="J489" s="632">
        <v>56705</v>
      </c>
      <c r="K489" s="632">
        <v>84266</v>
      </c>
      <c r="L489" s="633">
        <v>0</v>
      </c>
    </row>
    <row r="490" spans="2:12" ht="15">
      <c r="B490" s="758" t="s">
        <v>232</v>
      </c>
      <c r="C490" s="631">
        <v>160101</v>
      </c>
      <c r="D490" s="631">
        <v>5229</v>
      </c>
      <c r="E490" s="634">
        <v>1936</v>
      </c>
      <c r="F490" s="634">
        <v>2930</v>
      </c>
      <c r="G490" s="631">
        <v>363</v>
      </c>
      <c r="H490" s="631">
        <v>154872</v>
      </c>
      <c r="I490" s="631">
        <v>25855</v>
      </c>
      <c r="J490" s="631">
        <v>53933</v>
      </c>
      <c r="K490" s="631">
        <v>75084</v>
      </c>
      <c r="L490" s="631">
        <v>0</v>
      </c>
    </row>
    <row r="491" spans="2:12" ht="15">
      <c r="B491" s="759" t="s">
        <v>233</v>
      </c>
      <c r="C491" s="824">
        <v>176881</v>
      </c>
      <c r="D491" s="826">
        <v>4941</v>
      </c>
      <c r="E491" s="827">
        <v>1899</v>
      </c>
      <c r="F491" s="827">
        <v>2767</v>
      </c>
      <c r="G491" s="827">
        <v>275</v>
      </c>
      <c r="H491" s="825">
        <v>171940</v>
      </c>
      <c r="I491" s="827">
        <v>28983</v>
      </c>
      <c r="J491" s="827">
        <v>60425</v>
      </c>
      <c r="K491" s="827">
        <v>82532</v>
      </c>
      <c r="L491" s="633"/>
    </row>
    <row r="492" spans="2:12" ht="15">
      <c r="B492" s="759" t="s">
        <v>234</v>
      </c>
      <c r="C492" s="824">
        <v>157650</v>
      </c>
      <c r="D492" s="827">
        <v>4336</v>
      </c>
      <c r="E492" s="827">
        <v>1814</v>
      </c>
      <c r="F492" s="827">
        <v>2017</v>
      </c>
      <c r="G492" s="827">
        <v>505</v>
      </c>
      <c r="H492" s="827">
        <v>153314</v>
      </c>
      <c r="I492" s="827">
        <v>26176</v>
      </c>
      <c r="J492" s="827">
        <v>53316</v>
      </c>
      <c r="K492" s="827">
        <v>73822</v>
      </c>
      <c r="L492" s="633"/>
    </row>
    <row r="493" spans="2:12" ht="15">
      <c r="B493" s="759" t="s">
        <v>235</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90" t="s">
        <v>248</v>
      </c>
      <c r="D497" s="1490"/>
      <c r="E497" s="1490"/>
      <c r="F497" s="1490"/>
      <c r="G497" s="1490"/>
      <c r="H497" s="1490"/>
      <c r="I497" s="1490"/>
      <c r="J497" s="1490"/>
      <c r="K497" s="1490"/>
      <c r="L497" s="1565"/>
    </row>
    <row r="498" spans="2:12" ht="12.75">
      <c r="B498" s="650"/>
      <c r="C498" s="636"/>
      <c r="D498" s="636"/>
      <c r="E498" s="636"/>
      <c r="F498" s="636"/>
      <c r="G498" s="636"/>
      <c r="H498" s="636"/>
      <c r="I498" s="636"/>
      <c r="J498" s="636"/>
      <c r="K498" s="636"/>
      <c r="L498" s="648"/>
    </row>
    <row r="499" spans="2:12" ht="12.75">
      <c r="B499" s="652" t="s">
        <v>224</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225</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226</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227</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228</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229</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230</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231</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232</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233</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234</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235</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66" t="s">
        <v>212</v>
      </c>
      <c r="C514" s="1492" t="s">
        <v>22</v>
      </c>
      <c r="D514" s="1492" t="s">
        <v>213</v>
      </c>
      <c r="E514" s="1503" t="s">
        <v>214</v>
      </c>
      <c r="F514" s="1504"/>
      <c r="G514" s="1505"/>
      <c r="H514" s="1498" t="s">
        <v>215</v>
      </c>
      <c r="I514" s="1500" t="s">
        <v>216</v>
      </c>
      <c r="J514" s="1501"/>
      <c r="K514" s="1501"/>
      <c r="L514" s="1568"/>
    </row>
    <row r="515" spans="2:12" ht="11.25" customHeight="1">
      <c r="B515" s="1567"/>
      <c r="C515" s="1493"/>
      <c r="D515" s="1493"/>
      <c r="E515" s="1561" t="s">
        <v>253</v>
      </c>
      <c r="F515" s="1563" t="s">
        <v>254</v>
      </c>
      <c r="G515" s="1563" t="s">
        <v>255</v>
      </c>
      <c r="H515" s="1499"/>
      <c r="I515" s="1494" t="s">
        <v>220</v>
      </c>
      <c r="J515" s="1494" t="s">
        <v>24</v>
      </c>
      <c r="K515" s="1492" t="s">
        <v>221</v>
      </c>
      <c r="L515" s="1494" t="s">
        <v>222</v>
      </c>
    </row>
    <row r="516" spans="2:12" ht="11.25" customHeight="1">
      <c r="B516" s="1567"/>
      <c r="C516" s="1493"/>
      <c r="D516" s="1493"/>
      <c r="E516" s="1562"/>
      <c r="F516" s="1564"/>
      <c r="G516" s="1564"/>
      <c r="H516" s="1499"/>
      <c r="I516" s="1495"/>
      <c r="J516" s="1495"/>
      <c r="K516" s="1569"/>
      <c r="L516" s="1495"/>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90" t="s">
        <v>249</v>
      </c>
      <c r="D519" s="1490"/>
      <c r="E519" s="1490"/>
      <c r="F519" s="1490"/>
      <c r="G519" s="1490"/>
      <c r="H519" s="1490"/>
      <c r="I519" s="1490"/>
      <c r="J519" s="1490"/>
      <c r="K519" s="1490"/>
      <c r="L519" s="1565"/>
    </row>
    <row r="520" spans="2:12" ht="12.75">
      <c r="B520" s="651"/>
      <c r="C520" s="641"/>
      <c r="D520" s="641"/>
      <c r="E520" s="641"/>
      <c r="F520" s="641"/>
      <c r="G520" s="641"/>
      <c r="H520" s="641"/>
      <c r="I520" s="641"/>
      <c r="J520" s="641"/>
      <c r="K520" s="641"/>
      <c r="L520" s="649"/>
    </row>
    <row r="521" spans="2:12" ht="12.75">
      <c r="B521" s="652" t="s">
        <v>224</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225</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226</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227</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228</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229</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230</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231</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232</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233</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234</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235</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250</v>
      </c>
      <c r="G537" s="520"/>
      <c r="H537" s="520"/>
      <c r="I537" s="520"/>
      <c r="J537" s="520"/>
      <c r="K537" s="520"/>
      <c r="L537" s="520"/>
    </row>
    <row r="538" spans="2:12" ht="15.75">
      <c r="B538" s="500" t="s">
        <v>224</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225</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226</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227</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228</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229</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230</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231</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232</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233</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234</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235</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211</v>
      </c>
      <c r="G557" s="756"/>
      <c r="H557" s="756"/>
      <c r="I557" s="756"/>
      <c r="J557" s="756"/>
      <c r="K557" s="756"/>
      <c r="L557"/>
    </row>
    <row r="558" spans="2:12" ht="14.25" customHeight="1">
      <c r="B558" s="1568" t="s">
        <v>212</v>
      </c>
      <c r="C558" s="1492" t="s">
        <v>22</v>
      </c>
      <c r="D558" s="1492" t="s">
        <v>213</v>
      </c>
      <c r="E558" s="1503" t="s">
        <v>214</v>
      </c>
      <c r="F558" s="1504"/>
      <c r="G558" s="1505"/>
      <c r="H558" s="1498" t="s">
        <v>215</v>
      </c>
      <c r="I558" s="1503" t="s">
        <v>216</v>
      </c>
      <c r="J558" s="1504"/>
      <c r="K558" s="1504"/>
      <c r="L558"/>
    </row>
    <row r="559" spans="2:12" ht="12.75" customHeight="1">
      <c r="B559" s="1572"/>
      <c r="C559" s="1493"/>
      <c r="D559" s="1493"/>
      <c r="E559" s="1494" t="s">
        <v>253</v>
      </c>
      <c r="F559" s="1492" t="s">
        <v>254</v>
      </c>
      <c r="G559" s="1492" t="s">
        <v>255</v>
      </c>
      <c r="H559" s="1499"/>
      <c r="I559" s="1494" t="s">
        <v>220</v>
      </c>
      <c r="J559" s="1494" t="s">
        <v>24</v>
      </c>
      <c r="K559" s="1492" t="s">
        <v>294</v>
      </c>
      <c r="L559"/>
    </row>
    <row r="560" spans="2:12" ht="12.75">
      <c r="B560" s="1572"/>
      <c r="C560" s="1493"/>
      <c r="D560" s="1493"/>
      <c r="E560" s="1506"/>
      <c r="F560" s="1493"/>
      <c r="G560" s="1493"/>
      <c r="H560" s="1499"/>
      <c r="I560" s="1506"/>
      <c r="J560" s="1506"/>
      <c r="K560" s="1493"/>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9" t="s">
        <v>223</v>
      </c>
      <c r="D563" s="1559"/>
      <c r="E563" s="1559"/>
      <c r="F563" s="1559"/>
      <c r="G563" s="1559"/>
      <c r="H563" s="1559"/>
      <c r="I563" s="1559"/>
      <c r="J563" s="1559"/>
      <c r="K563" s="1559"/>
      <c r="L563"/>
    </row>
    <row r="564" spans="2:12" ht="12.75">
      <c r="B564" s="630"/>
      <c r="C564" s="630"/>
      <c r="D564" s="630"/>
      <c r="E564" s="630"/>
      <c r="F564" s="630"/>
      <c r="G564" s="630"/>
      <c r="H564" s="630"/>
      <c r="I564" s="630"/>
      <c r="J564" s="630"/>
      <c r="K564" s="630"/>
      <c r="L564"/>
    </row>
    <row r="565" spans="2:12" ht="15">
      <c r="B565" s="952" t="s">
        <v>224</v>
      </c>
      <c r="C565" s="831">
        <v>160405</v>
      </c>
      <c r="D565" s="831">
        <v>4252</v>
      </c>
      <c r="E565" s="831">
        <v>1993</v>
      </c>
      <c r="F565" s="831">
        <v>1899</v>
      </c>
      <c r="G565" s="831">
        <v>360</v>
      </c>
      <c r="H565" s="831">
        <v>156153</v>
      </c>
      <c r="I565" s="831">
        <v>25576</v>
      </c>
      <c r="J565" s="831">
        <v>49577</v>
      </c>
      <c r="K565" s="831">
        <v>81000</v>
      </c>
      <c r="L565"/>
    </row>
    <row r="566" spans="2:12" ht="15">
      <c r="B566" s="952" t="s">
        <v>225</v>
      </c>
      <c r="C566" s="831">
        <v>118397</v>
      </c>
      <c r="D566" s="831">
        <v>3761</v>
      </c>
      <c r="E566" s="831">
        <v>1965</v>
      </c>
      <c r="F566" s="831">
        <v>1503</v>
      </c>
      <c r="G566" s="831">
        <v>293</v>
      </c>
      <c r="H566" s="831">
        <v>114636</v>
      </c>
      <c r="I566" s="831">
        <v>20407</v>
      </c>
      <c r="J566" s="831">
        <v>32761</v>
      </c>
      <c r="K566" s="831">
        <v>61468</v>
      </c>
      <c r="L566"/>
    </row>
    <row r="567" spans="2:12" ht="15">
      <c r="B567" s="952" t="s">
        <v>226</v>
      </c>
      <c r="C567" s="831">
        <v>154468</v>
      </c>
      <c r="D567" s="833">
        <v>4195</v>
      </c>
      <c r="E567" s="833">
        <v>2254</v>
      </c>
      <c r="F567" s="833">
        <v>1618</v>
      </c>
      <c r="G567" s="834">
        <v>323</v>
      </c>
      <c r="H567" s="831">
        <v>150273</v>
      </c>
      <c r="I567" s="833">
        <v>25918</v>
      </c>
      <c r="J567" s="833">
        <v>43821</v>
      </c>
      <c r="K567" s="833">
        <v>80534</v>
      </c>
      <c r="L567"/>
    </row>
    <row r="568" spans="2:12" ht="15">
      <c r="B568" s="952" t="s">
        <v>227</v>
      </c>
      <c r="C568" s="831">
        <v>147058</v>
      </c>
      <c r="D568" s="831">
        <v>4501</v>
      </c>
      <c r="E568" s="832">
        <v>2298</v>
      </c>
      <c r="F568" s="832">
        <v>1927</v>
      </c>
      <c r="G568" s="831">
        <v>276</v>
      </c>
      <c r="H568" s="831">
        <v>142557</v>
      </c>
      <c r="I568" s="831">
        <v>23715</v>
      </c>
      <c r="J568" s="831">
        <v>40827</v>
      </c>
      <c r="K568" s="831">
        <v>78015</v>
      </c>
      <c r="L568"/>
    </row>
    <row r="569" spans="2:12" ht="15">
      <c r="B569" s="952" t="s">
        <v>228</v>
      </c>
      <c r="C569" s="831">
        <v>161636</v>
      </c>
      <c r="D569" s="953">
        <v>4146</v>
      </c>
      <c r="E569" s="607">
        <v>2119</v>
      </c>
      <c r="F569" s="609">
        <v>1793</v>
      </c>
      <c r="G569" s="609">
        <v>234</v>
      </c>
      <c r="H569" s="953">
        <v>157490</v>
      </c>
      <c r="I569" s="607">
        <v>27516</v>
      </c>
      <c r="J569" s="607">
        <v>43584</v>
      </c>
      <c r="K569" s="609">
        <v>86390</v>
      </c>
      <c r="L569"/>
    </row>
    <row r="570" spans="2:12" ht="15">
      <c r="B570" s="952" t="s">
        <v>229</v>
      </c>
      <c r="C570" s="831">
        <v>148239</v>
      </c>
      <c r="D570" s="831">
        <v>3808</v>
      </c>
      <c r="E570" s="832">
        <v>1579</v>
      </c>
      <c r="F570" s="832">
        <v>1924</v>
      </c>
      <c r="G570" s="831">
        <v>305</v>
      </c>
      <c r="H570" s="831">
        <v>144431</v>
      </c>
      <c r="I570" s="831">
        <v>25807</v>
      </c>
      <c r="J570" s="831">
        <v>41213</v>
      </c>
      <c r="K570" s="831">
        <v>77411</v>
      </c>
      <c r="L570"/>
    </row>
    <row r="571" spans="2:12" ht="15">
      <c r="B571" s="952" t="s">
        <v>230</v>
      </c>
      <c r="C571" s="831">
        <v>164233</v>
      </c>
      <c r="D571" s="826">
        <v>4006</v>
      </c>
      <c r="E571" s="833">
        <v>1618</v>
      </c>
      <c r="F571" s="834">
        <v>2184</v>
      </c>
      <c r="G571" s="834">
        <v>204</v>
      </c>
      <c r="H571" s="831">
        <v>160227</v>
      </c>
      <c r="I571" s="833">
        <v>29167</v>
      </c>
      <c r="J571" s="833">
        <v>48974</v>
      </c>
      <c r="K571" s="833">
        <v>82086</v>
      </c>
      <c r="L571"/>
    </row>
    <row r="572" spans="2:12" ht="15">
      <c r="B572" s="952" t="s">
        <v>231</v>
      </c>
      <c r="C572" s="831">
        <v>158429</v>
      </c>
      <c r="D572" s="826">
        <v>4264</v>
      </c>
      <c r="E572" s="833">
        <v>1814</v>
      </c>
      <c r="F572" s="833">
        <v>2211</v>
      </c>
      <c r="G572" s="834">
        <v>239</v>
      </c>
      <c r="H572" s="831">
        <v>154165</v>
      </c>
      <c r="I572" s="833">
        <v>23293</v>
      </c>
      <c r="J572" s="833">
        <v>45921</v>
      </c>
      <c r="K572" s="833">
        <v>84951</v>
      </c>
      <c r="L572"/>
    </row>
    <row r="573" spans="2:12" ht="15">
      <c r="B573" s="952" t="s">
        <v>232</v>
      </c>
      <c r="C573" s="831">
        <v>165011</v>
      </c>
      <c r="D573" s="831">
        <v>4401</v>
      </c>
      <c r="E573" s="832">
        <v>1788</v>
      </c>
      <c r="F573" s="832">
        <v>2285</v>
      </c>
      <c r="G573" s="831">
        <v>328</v>
      </c>
      <c r="H573" s="831">
        <v>160610</v>
      </c>
      <c r="I573" s="831">
        <v>25702</v>
      </c>
      <c r="J573" s="831">
        <v>48609</v>
      </c>
      <c r="K573" s="831">
        <v>86299</v>
      </c>
      <c r="L573"/>
    </row>
    <row r="574" spans="2:12" ht="15">
      <c r="B574" s="952" t="s">
        <v>233</v>
      </c>
      <c r="C574" s="831">
        <v>175970</v>
      </c>
      <c r="D574" s="826">
        <v>4827</v>
      </c>
      <c r="E574" s="833">
        <v>1922</v>
      </c>
      <c r="F574" s="833">
        <v>2405</v>
      </c>
      <c r="G574" s="833">
        <v>500</v>
      </c>
      <c r="H574" s="832">
        <v>171143</v>
      </c>
      <c r="I574" s="833">
        <v>28318</v>
      </c>
      <c r="J574" s="833">
        <v>60364</v>
      </c>
      <c r="K574" s="833">
        <v>82461</v>
      </c>
      <c r="L574"/>
    </row>
    <row r="575" spans="2:12" ht="15">
      <c r="B575" s="954" t="s">
        <v>234</v>
      </c>
      <c r="C575" s="831">
        <v>158698</v>
      </c>
      <c r="D575" s="833">
        <v>4572</v>
      </c>
      <c r="E575" s="833">
        <v>1754</v>
      </c>
      <c r="F575" s="833">
        <v>2398</v>
      </c>
      <c r="G575" s="833">
        <v>420</v>
      </c>
      <c r="H575" s="833">
        <v>154126</v>
      </c>
      <c r="I575" s="833">
        <v>24642</v>
      </c>
      <c r="J575" s="833">
        <v>50394</v>
      </c>
      <c r="K575" s="833">
        <v>79090</v>
      </c>
      <c r="L575"/>
    </row>
    <row r="576" spans="2:12" ht="15">
      <c r="B576" s="954" t="s">
        <v>235</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90" t="s">
        <v>248</v>
      </c>
      <c r="D580" s="1490"/>
      <c r="E580" s="1490"/>
      <c r="F580" s="1490"/>
      <c r="G580" s="1490"/>
      <c r="H580" s="1490"/>
      <c r="I580" s="1490"/>
      <c r="J580" s="1490"/>
      <c r="K580" s="1490"/>
      <c r="L580"/>
    </row>
    <row r="581" spans="2:12" ht="12.75">
      <c r="B581" s="630"/>
      <c r="C581" s="636"/>
      <c r="D581" s="636"/>
      <c r="E581" s="636"/>
      <c r="F581" s="636"/>
      <c r="G581" s="636"/>
      <c r="H581" s="636"/>
      <c r="I581" s="636"/>
      <c r="J581" s="636"/>
      <c r="K581" s="636"/>
      <c r="L581"/>
    </row>
    <row r="582" spans="2:12" ht="12.75">
      <c r="B582" s="957" t="s">
        <v>224</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225</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226</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227</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228</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229</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230</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231</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232</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233</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234</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235</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70" t="s">
        <v>212</v>
      </c>
      <c r="C597" s="1492" t="s">
        <v>22</v>
      </c>
      <c r="D597" s="1492" t="s">
        <v>213</v>
      </c>
      <c r="E597" s="1503" t="s">
        <v>214</v>
      </c>
      <c r="F597" s="1504"/>
      <c r="G597" s="1505"/>
      <c r="H597" s="1498" t="s">
        <v>215</v>
      </c>
      <c r="I597" s="1500" t="s">
        <v>216</v>
      </c>
      <c r="J597" s="1501"/>
      <c r="K597" s="1501"/>
      <c r="L597"/>
    </row>
    <row r="598" spans="2:12" ht="12.75" customHeight="1">
      <c r="B598" s="1571"/>
      <c r="C598" s="1493"/>
      <c r="D598" s="1493"/>
      <c r="E598" s="1494" t="s">
        <v>253</v>
      </c>
      <c r="F598" s="1492" t="s">
        <v>254</v>
      </c>
      <c r="G598" s="1492" t="s">
        <v>255</v>
      </c>
      <c r="H598" s="1499"/>
      <c r="I598" s="1494" t="s">
        <v>220</v>
      </c>
      <c r="J598" s="1494" t="s">
        <v>24</v>
      </c>
      <c r="K598" s="1492" t="s">
        <v>221</v>
      </c>
      <c r="L598"/>
    </row>
    <row r="599" spans="2:12" ht="12.75" customHeight="1">
      <c r="B599" s="1571"/>
      <c r="C599" s="1493"/>
      <c r="D599" s="1493"/>
      <c r="E599" s="1506"/>
      <c r="F599" s="1493"/>
      <c r="G599" s="1493"/>
      <c r="H599" s="1499"/>
      <c r="I599" s="1495"/>
      <c r="J599" s="1495"/>
      <c r="K599" s="1569"/>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90" t="s">
        <v>249</v>
      </c>
      <c r="D602" s="1490"/>
      <c r="E602" s="1490"/>
      <c r="F602" s="1490"/>
      <c r="G602" s="1490"/>
      <c r="H602" s="1490"/>
      <c r="I602" s="1490"/>
      <c r="J602" s="1490"/>
      <c r="K602" s="1490"/>
      <c r="L602"/>
    </row>
    <row r="603" spans="2:12" ht="12.75">
      <c r="B603" s="81"/>
      <c r="C603" s="641"/>
      <c r="D603" s="641"/>
      <c r="E603" s="641"/>
      <c r="F603" s="641"/>
      <c r="G603" s="641"/>
      <c r="H603" s="641"/>
      <c r="I603" s="641"/>
      <c r="J603" s="641"/>
      <c r="K603" s="641"/>
      <c r="L603"/>
    </row>
    <row r="604" spans="2:12" ht="12.75">
      <c r="B604" s="957" t="s">
        <v>224</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225</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226</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227</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228</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229</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230</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231</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232</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233</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234</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235</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250</v>
      </c>
      <c r="G620" s="983"/>
      <c r="H620" s="983"/>
      <c r="I620" s="983"/>
      <c r="J620" s="984"/>
      <c r="K620"/>
      <c r="L620"/>
    </row>
    <row r="621" spans="2:12" ht="15.75">
      <c r="B621" s="500" t="s">
        <v>224</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225</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226</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227</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228</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229</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230</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231</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232</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233</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234</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235</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6" t="s">
        <v>382</v>
      </c>
      <c r="C636" s="1576"/>
      <c r="D636" s="1576"/>
      <c r="E636" s="1576"/>
      <c r="F636" s="1576"/>
      <c r="G636" s="1576"/>
      <c r="H636" s="1576"/>
      <c r="I636" s="1576"/>
      <c r="J636" s="1576"/>
      <c r="K636" s="1576"/>
    </row>
    <row r="637" spans="2:12" ht="18.75" thickBot="1">
      <c r="B637" s="756"/>
      <c r="C637" s="756"/>
      <c r="D637" s="756"/>
      <c r="E637" s="756"/>
      <c r="F637" s="757" t="s">
        <v>211</v>
      </c>
      <c r="G637" s="756"/>
      <c r="H637" s="756"/>
      <c r="I637" s="756"/>
      <c r="J637" s="756"/>
      <c r="K637" s="756"/>
    </row>
    <row r="638" spans="2:12" ht="12.75" customHeight="1">
      <c r="B638" s="1577" t="s">
        <v>212</v>
      </c>
      <c r="C638" s="1579" t="s">
        <v>22</v>
      </c>
      <c r="D638" s="1579" t="s">
        <v>213</v>
      </c>
      <c r="E638" s="1580" t="s">
        <v>214</v>
      </c>
      <c r="F638" s="1581"/>
      <c r="G638" s="1582"/>
      <c r="H638" s="1583" t="s">
        <v>215</v>
      </c>
      <c r="I638" s="1580" t="s">
        <v>216</v>
      </c>
      <c r="J638" s="1581"/>
      <c r="K638" s="1584"/>
    </row>
    <row r="639" spans="2:12" ht="11.25" customHeight="1">
      <c r="B639" s="1578"/>
      <c r="C639" s="1493"/>
      <c r="D639" s="1493"/>
      <c r="E639" s="1494" t="s">
        <v>253</v>
      </c>
      <c r="F639" s="1492" t="s">
        <v>254</v>
      </c>
      <c r="G639" s="1492" t="s">
        <v>255</v>
      </c>
      <c r="H639" s="1499"/>
      <c r="I639" s="1494" t="s">
        <v>220</v>
      </c>
      <c r="J639" s="1494" t="s">
        <v>24</v>
      </c>
      <c r="K639" s="1496" t="s">
        <v>294</v>
      </c>
    </row>
    <row r="640" spans="2:12" ht="11.25" customHeight="1">
      <c r="B640" s="1578"/>
      <c r="C640" s="1493"/>
      <c r="D640" s="1493"/>
      <c r="E640" s="1506"/>
      <c r="F640" s="1493"/>
      <c r="G640" s="1493"/>
      <c r="H640" s="1499"/>
      <c r="I640" s="1506"/>
      <c r="J640" s="1506"/>
      <c r="K640" s="1585"/>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59" t="s">
        <v>223</v>
      </c>
      <c r="D643" s="1559"/>
      <c r="E643" s="1559"/>
      <c r="F643" s="1559"/>
      <c r="G643" s="1559"/>
      <c r="H643" s="1559"/>
      <c r="I643" s="1559"/>
      <c r="J643" s="1559"/>
      <c r="K643" s="1573"/>
    </row>
    <row r="644" spans="2:11" ht="12.75">
      <c r="B644" s="1072"/>
      <c r="C644" s="630"/>
      <c r="D644" s="630"/>
      <c r="E644" s="630"/>
      <c r="F644" s="630"/>
      <c r="G644" s="630"/>
      <c r="H644" s="630"/>
      <c r="I644" s="630"/>
      <c r="J644" s="630"/>
      <c r="K644" s="1073"/>
    </row>
    <row r="645" spans="2:11" ht="12.75">
      <c r="B645" s="1123" t="s">
        <v>224</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225</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226</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227</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228</v>
      </c>
      <c r="C649" s="1097">
        <f>SUM(D649+H649)</f>
        <v>141955</v>
      </c>
      <c r="D649" s="656">
        <v>3254</v>
      </c>
      <c r="E649" s="1102">
        <v>1374</v>
      </c>
      <c r="F649" s="1092">
        <v>1580</v>
      </c>
      <c r="G649" s="1092">
        <v>300</v>
      </c>
      <c r="H649" s="656">
        <v>138701</v>
      </c>
      <c r="I649" s="1102">
        <v>23058</v>
      </c>
      <c r="J649" s="1102">
        <v>36148</v>
      </c>
      <c r="K649" s="1126">
        <v>79495</v>
      </c>
    </row>
    <row r="650" spans="2:11" ht="12.75">
      <c r="B650" s="1123" t="s">
        <v>229</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230</v>
      </c>
      <c r="C651" s="1097">
        <f>SUM(D651+H651)</f>
        <v>176233</v>
      </c>
      <c r="D651" s="657">
        <v>4202</v>
      </c>
      <c r="E651" s="1099">
        <v>1869</v>
      </c>
      <c r="F651" s="1100">
        <v>2029</v>
      </c>
      <c r="G651" s="1100">
        <v>304</v>
      </c>
      <c r="H651" s="1097">
        <v>172031</v>
      </c>
      <c r="I651" s="1099">
        <v>31264</v>
      </c>
      <c r="J651" s="1099">
        <v>50784</v>
      </c>
      <c r="K651" s="1125">
        <v>89983</v>
      </c>
    </row>
    <row r="652" spans="2:11" ht="12.75">
      <c r="B652" s="1123" t="s">
        <v>231</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232</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233</v>
      </c>
      <c r="C654" s="1097">
        <f>SUM(D654+H654)</f>
        <v>167227</v>
      </c>
      <c r="D654" s="657">
        <v>4810</v>
      </c>
      <c r="E654" s="1099">
        <v>2454</v>
      </c>
      <c r="F654" s="1099">
        <v>1999</v>
      </c>
      <c r="G654" s="1099">
        <v>357</v>
      </c>
      <c r="H654" s="1098">
        <v>162417</v>
      </c>
      <c r="I654" s="1099">
        <v>27314</v>
      </c>
      <c r="J654" s="1099">
        <v>55182</v>
      </c>
      <c r="K654" s="1125">
        <v>79921</v>
      </c>
    </row>
    <row r="655" spans="2:11" ht="12.75">
      <c r="B655" s="1128" t="s">
        <v>234</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235</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490" t="s">
        <v>248</v>
      </c>
      <c r="D660" s="1490"/>
      <c r="E660" s="1490"/>
      <c r="F660" s="1490"/>
      <c r="G660" s="1490"/>
      <c r="H660" s="1490"/>
      <c r="I660" s="1490"/>
      <c r="J660" s="1490"/>
      <c r="K660" s="1491"/>
    </row>
    <row r="661" spans="2:11" ht="12.75">
      <c r="B661" s="1072"/>
      <c r="C661" s="1078"/>
      <c r="D661" s="1078"/>
      <c r="E661" s="1078"/>
      <c r="F661" s="1078"/>
      <c r="G661" s="1078"/>
      <c r="H661" s="1078"/>
      <c r="I661" s="1078"/>
      <c r="J661" s="1078"/>
      <c r="K661" s="1133"/>
    </row>
    <row r="662" spans="2:11" ht="12.75">
      <c r="B662" s="1134" t="s">
        <v>224</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225</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226</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227</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228</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229</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230</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231</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232</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233</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234</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235</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445</v>
      </c>
    </row>
    <row r="676" spans="2:14" ht="12.75">
      <c r="B676" s="1135"/>
      <c r="C676" s="1079"/>
      <c r="D676" s="1079"/>
      <c r="E676" s="1079"/>
      <c r="F676" s="1079"/>
      <c r="G676" s="1079"/>
      <c r="H676" s="1079"/>
      <c r="I676" s="1079"/>
      <c r="J676" s="1079"/>
      <c r="K676" s="1136"/>
    </row>
    <row r="677" spans="2:14" ht="12.75" customHeight="1">
      <c r="B677" s="1574" t="s">
        <v>212</v>
      </c>
      <c r="C677" s="1492" t="s">
        <v>22</v>
      </c>
      <c r="D677" s="1492" t="s">
        <v>213</v>
      </c>
      <c r="E677" s="1503" t="s">
        <v>214</v>
      </c>
      <c r="F677" s="1504"/>
      <c r="G677" s="1505"/>
      <c r="H677" s="1498" t="s">
        <v>215</v>
      </c>
      <c r="I677" s="1500" t="s">
        <v>216</v>
      </c>
      <c r="J677" s="1501"/>
      <c r="K677" s="1502"/>
    </row>
    <row r="678" spans="2:14" ht="11.25" customHeight="1">
      <c r="B678" s="1575"/>
      <c r="C678" s="1493"/>
      <c r="D678" s="1493"/>
      <c r="E678" s="1494" t="s">
        <v>253</v>
      </c>
      <c r="F678" s="1492" t="s">
        <v>254</v>
      </c>
      <c r="G678" s="1492" t="s">
        <v>255</v>
      </c>
      <c r="H678" s="1499"/>
      <c r="I678" s="1494" t="s">
        <v>220</v>
      </c>
      <c r="J678" s="1494" t="s">
        <v>24</v>
      </c>
      <c r="K678" s="1496" t="s">
        <v>221</v>
      </c>
    </row>
    <row r="679" spans="2:14" ht="11.25" customHeight="1">
      <c r="B679" s="1575"/>
      <c r="C679" s="1493"/>
      <c r="D679" s="1493"/>
      <c r="E679" s="1506"/>
      <c r="F679" s="1493"/>
      <c r="G679" s="1493"/>
      <c r="H679" s="1499"/>
      <c r="I679" s="1495"/>
      <c r="J679" s="1495"/>
      <c r="K679" s="1497"/>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490" t="s">
        <v>249</v>
      </c>
      <c r="D682" s="1490"/>
      <c r="E682" s="1490"/>
      <c r="F682" s="1490"/>
      <c r="G682" s="1490"/>
      <c r="H682" s="1490"/>
      <c r="I682" s="1490"/>
      <c r="J682" s="1490"/>
      <c r="K682" s="1491"/>
    </row>
    <row r="683" spans="2:14" ht="12.75">
      <c r="B683" s="1074"/>
      <c r="C683" s="1082"/>
      <c r="D683" s="1082"/>
      <c r="E683" s="1082"/>
      <c r="F683" s="1082"/>
      <c r="G683" s="1082"/>
      <c r="H683" s="1082"/>
      <c r="I683" s="1082"/>
      <c r="J683" s="1082"/>
      <c r="K683" s="1138"/>
    </row>
    <row r="684" spans="2:14" ht="12.75">
      <c r="B684" s="1134" t="s">
        <v>224</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225</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226</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227</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228</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229</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230</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231</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232</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233</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234</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235</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250</v>
      </c>
      <c r="G700" s="1142"/>
      <c r="H700" s="1142"/>
      <c r="I700" s="1142"/>
      <c r="J700" s="1143"/>
      <c r="K700" s="1144"/>
    </row>
    <row r="701" spans="2:12" ht="15.75">
      <c r="B701" s="500" t="s">
        <v>224</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225</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226</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227</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228</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229</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230</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231</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232</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233</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234</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235</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6" t="s">
        <v>446</v>
      </c>
      <c r="C715" s="1576"/>
      <c r="D715" s="1576"/>
      <c r="E715" s="1576"/>
      <c r="F715" s="1576"/>
      <c r="G715" s="1576"/>
      <c r="H715" s="1576"/>
      <c r="I715" s="1576"/>
      <c r="J715" s="1576"/>
      <c r="K715" s="1576"/>
      <c r="L715"/>
    </row>
    <row r="716" spans="2:12" ht="18.75" thickBot="1">
      <c r="B716" s="1113"/>
      <c r="C716" s="1113"/>
      <c r="D716" s="1113"/>
      <c r="E716" s="1113"/>
      <c r="F716" s="757" t="s">
        <v>211</v>
      </c>
      <c r="G716" s="1113"/>
      <c r="H716" s="1113"/>
      <c r="I716" s="1113"/>
      <c r="J716" s="1113"/>
      <c r="K716" s="1113"/>
    </row>
    <row r="717" spans="2:12" ht="12.75" customHeight="1">
      <c r="B717" s="1577" t="s">
        <v>212</v>
      </c>
      <c r="C717" s="1579" t="s">
        <v>22</v>
      </c>
      <c r="D717" s="1579" t="s">
        <v>213</v>
      </c>
      <c r="E717" s="1586" t="s">
        <v>214</v>
      </c>
      <c r="F717" s="1587"/>
      <c r="G717" s="1588"/>
      <c r="H717" s="1579" t="s">
        <v>215</v>
      </c>
      <c r="I717" s="1586" t="s">
        <v>216</v>
      </c>
      <c r="J717" s="1587"/>
      <c r="K717" s="1589"/>
    </row>
    <row r="718" spans="2:12" ht="11.25" customHeight="1">
      <c r="B718" s="1578"/>
      <c r="C718" s="1493"/>
      <c r="D718" s="1493"/>
      <c r="E718" s="1506" t="s">
        <v>253</v>
      </c>
      <c r="F718" s="1493" t="s">
        <v>254</v>
      </c>
      <c r="G718" s="1493" t="s">
        <v>255</v>
      </c>
      <c r="H718" s="1493"/>
      <c r="I718" s="1506" t="s">
        <v>220</v>
      </c>
      <c r="J718" s="1506" t="s">
        <v>24</v>
      </c>
      <c r="K718" s="1585" t="s">
        <v>294</v>
      </c>
    </row>
    <row r="719" spans="2:12" ht="17.25" customHeight="1">
      <c r="B719" s="1578"/>
      <c r="C719" s="1493"/>
      <c r="D719" s="1493"/>
      <c r="E719" s="1506"/>
      <c r="F719" s="1493"/>
      <c r="G719" s="1493"/>
      <c r="H719" s="1493"/>
      <c r="I719" s="1506"/>
      <c r="J719" s="1506"/>
      <c r="K719" s="1585"/>
    </row>
    <row r="720" spans="2:12" ht="11.25" customHeight="1">
      <c r="B720" s="1389">
        <v>0</v>
      </c>
      <c r="C720" s="655">
        <v>1</v>
      </c>
      <c r="D720" s="655">
        <v>2</v>
      </c>
      <c r="E720" s="1390">
        <v>3</v>
      </c>
      <c r="F720" s="1390">
        <v>4</v>
      </c>
      <c r="G720" s="655">
        <v>5</v>
      </c>
      <c r="H720" s="655">
        <v>6</v>
      </c>
      <c r="I720" s="655">
        <v>7</v>
      </c>
      <c r="J720" s="655">
        <v>8</v>
      </c>
      <c r="K720" s="1391">
        <v>9</v>
      </c>
    </row>
    <row r="721" spans="2:11" ht="12.75">
      <c r="B721" s="1072"/>
      <c r="C721" s="630"/>
      <c r="D721" s="630"/>
      <c r="E721" s="630"/>
      <c r="F721" s="630"/>
      <c r="G721" s="630"/>
      <c r="H721" s="630"/>
      <c r="I721" s="630"/>
      <c r="J721" s="630"/>
      <c r="K721" s="1073"/>
    </row>
    <row r="722" spans="2:11" ht="14.25">
      <c r="B722" s="1074"/>
      <c r="C722" s="1559" t="s">
        <v>223</v>
      </c>
      <c r="D722" s="1559"/>
      <c r="E722" s="1559"/>
      <c r="F722" s="1559"/>
      <c r="G722" s="1559"/>
      <c r="H722" s="1559"/>
      <c r="I722" s="1559"/>
      <c r="J722" s="1559"/>
      <c r="K722" s="1573"/>
    </row>
    <row r="723" spans="2:11" ht="12.75">
      <c r="B723" s="1072"/>
      <c r="C723" s="630"/>
      <c r="D723" s="630"/>
      <c r="E723" s="630"/>
      <c r="F723" s="630"/>
      <c r="G723" s="630"/>
      <c r="H723" s="630"/>
      <c r="I723" s="630"/>
      <c r="J723" s="630"/>
      <c r="K723" s="1073"/>
    </row>
    <row r="724" spans="2:11" ht="12.75">
      <c r="B724" s="1123" t="s">
        <v>224</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225</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226</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227</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228</v>
      </c>
      <c r="C728" s="1097">
        <f>SUM(D728+H728)</f>
        <v>152123</v>
      </c>
      <c r="D728" s="656">
        <v>3693</v>
      </c>
      <c r="E728" s="1102">
        <v>1713</v>
      </c>
      <c r="F728" s="1092">
        <v>1740</v>
      </c>
      <c r="G728" s="1092">
        <v>240</v>
      </c>
      <c r="H728" s="656">
        <v>148430</v>
      </c>
      <c r="I728" s="1102">
        <v>26209</v>
      </c>
      <c r="J728" s="1102">
        <v>40210</v>
      </c>
      <c r="K728" s="1126">
        <v>82011</v>
      </c>
    </row>
    <row r="729" spans="2:11" ht="12.75">
      <c r="B729" s="1123" t="s">
        <v>229</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230</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231</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232</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233</v>
      </c>
      <c r="C733" s="1097">
        <f>SUM(D733+H733)</f>
        <v>157624</v>
      </c>
      <c r="D733" s="657">
        <v>4946</v>
      </c>
      <c r="E733" s="1099">
        <v>2081</v>
      </c>
      <c r="F733" s="1099">
        <v>2172</v>
      </c>
      <c r="G733" s="1099">
        <v>693</v>
      </c>
      <c r="H733" s="1098">
        <v>152678</v>
      </c>
      <c r="I733" s="1099">
        <v>27404</v>
      </c>
      <c r="J733" s="1099">
        <v>53995</v>
      </c>
      <c r="K733" s="1125">
        <v>71279</v>
      </c>
    </row>
    <row r="734" spans="2:11" ht="12.75">
      <c r="B734" s="1123" t="s">
        <v>234</v>
      </c>
      <c r="C734" s="1097">
        <f>SUM(D734+H734)</f>
        <v>153027</v>
      </c>
      <c r="D734" s="1099">
        <v>3583</v>
      </c>
      <c r="E734" s="1099">
        <v>1512</v>
      </c>
      <c r="F734" s="1099">
        <v>1540</v>
      </c>
      <c r="G734" s="1099">
        <v>531</v>
      </c>
      <c r="H734" s="1099">
        <v>149444</v>
      </c>
      <c r="I734" s="1099">
        <v>26016</v>
      </c>
      <c r="J734" s="1099">
        <v>53618</v>
      </c>
      <c r="K734" s="1125">
        <v>69810</v>
      </c>
    </row>
    <row r="735" spans="2:11" ht="12.75">
      <c r="B735" s="1123" t="s">
        <v>235</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392">
        <v>2021</v>
      </c>
      <c r="C737" s="1393">
        <f t="shared" ref="C737:K737" si="65">SUM(C724:C735)</f>
        <v>1718003</v>
      </c>
      <c r="D737" s="1393">
        <f>SUM(D724:D735)</f>
        <v>48472</v>
      </c>
      <c r="E737" s="1393">
        <f t="shared" si="65"/>
        <v>23092</v>
      </c>
      <c r="F737" s="1393">
        <f t="shared" si="65"/>
        <v>20482</v>
      </c>
      <c r="G737" s="1393">
        <f>SUM(G724:G735)</f>
        <v>4898</v>
      </c>
      <c r="H737" s="1393">
        <f t="shared" si="65"/>
        <v>1669531</v>
      </c>
      <c r="I737" s="1393">
        <f t="shared" si="65"/>
        <v>286495</v>
      </c>
      <c r="J737" s="1393">
        <f t="shared" si="65"/>
        <v>504090</v>
      </c>
      <c r="K737" s="1394">
        <f t="shared" si="65"/>
        <v>878946</v>
      </c>
    </row>
    <row r="738" spans="2:11" ht="12.75">
      <c r="B738" s="1074"/>
      <c r="C738" s="1078"/>
      <c r="D738" s="1078"/>
      <c r="E738" s="1078"/>
      <c r="F738" s="1078"/>
      <c r="G738" s="1078"/>
      <c r="H738" s="1078"/>
      <c r="I738" s="1078"/>
      <c r="J738" s="1078"/>
      <c r="K738" s="1133"/>
    </row>
    <row r="739" spans="2:11" ht="12.75">
      <c r="B739" s="1074"/>
      <c r="C739" s="1490" t="s">
        <v>248</v>
      </c>
      <c r="D739" s="1490"/>
      <c r="E739" s="1490"/>
      <c r="F739" s="1490"/>
      <c r="G739" s="1490"/>
      <c r="H739" s="1490"/>
      <c r="I739" s="1490"/>
      <c r="J739" s="1490"/>
      <c r="K739" s="1491"/>
    </row>
    <row r="740" spans="2:11" ht="12.75">
      <c r="B740" s="1072"/>
      <c r="C740" s="1078"/>
      <c r="D740" s="1078"/>
      <c r="E740" s="1078"/>
      <c r="F740" s="1078"/>
      <c r="G740" s="1078"/>
      <c r="H740" s="1078"/>
      <c r="I740" s="1078"/>
      <c r="J740" s="1078"/>
      <c r="K740" s="1133"/>
    </row>
    <row r="741" spans="2:11" ht="12.75">
      <c r="B741" s="1134" t="s">
        <v>224</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225</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226</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227</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228</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229</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230</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231</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232</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233</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234</v>
      </c>
      <c r="C751" s="1097">
        <f>SUM(D751+H751)</f>
        <v>45343150</v>
      </c>
      <c r="D751" s="1099">
        <v>221738</v>
      </c>
      <c r="E751" s="1099">
        <v>51591</v>
      </c>
      <c r="F751" s="1099">
        <v>93040</v>
      </c>
      <c r="G751" s="1099">
        <v>77107</v>
      </c>
      <c r="H751" s="1098">
        <v>45121412</v>
      </c>
      <c r="I751" s="1099">
        <v>7075285</v>
      </c>
      <c r="J751" s="1099">
        <v>15101194</v>
      </c>
      <c r="K751" s="1125">
        <v>22944933</v>
      </c>
    </row>
    <row r="752" spans="2:11" ht="12.75">
      <c r="B752" s="1134" t="s">
        <v>235</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392">
        <v>2021</v>
      </c>
      <c r="C754" s="1393">
        <f t="shared" ref="C754:K754" si="67">SUM(C741:C752)</f>
        <v>511409747</v>
      </c>
      <c r="D754" s="1393">
        <f t="shared" si="67"/>
        <v>2712645</v>
      </c>
      <c r="E754" s="1393">
        <f t="shared" si="67"/>
        <v>802078</v>
      </c>
      <c r="F754" s="1393">
        <f t="shared" si="67"/>
        <v>1257363</v>
      </c>
      <c r="G754" s="1393">
        <f t="shared" si="67"/>
        <v>653204</v>
      </c>
      <c r="H754" s="1393">
        <f t="shared" si="67"/>
        <v>508697102</v>
      </c>
      <c r="I754" s="1393">
        <f t="shared" si="67"/>
        <v>79453453</v>
      </c>
      <c r="J754" s="1393">
        <f t="shared" si="67"/>
        <v>140155487</v>
      </c>
      <c r="K754" s="1394">
        <f t="shared" si="67"/>
        <v>289088162</v>
      </c>
    </row>
    <row r="755" spans="2:11" ht="12.75">
      <c r="B755" s="1135"/>
      <c r="C755" s="1079"/>
      <c r="D755" s="1079"/>
      <c r="E755" s="1079"/>
      <c r="F755" s="1079"/>
      <c r="G755" s="1079"/>
      <c r="H755" s="1079"/>
      <c r="I755" s="1079"/>
      <c r="J755" s="1079"/>
      <c r="K755" s="1136"/>
    </row>
    <row r="756" spans="2:11" ht="12.75" customHeight="1">
      <c r="B756" s="1575" t="s">
        <v>212</v>
      </c>
      <c r="C756" s="1493" t="s">
        <v>22</v>
      </c>
      <c r="D756" s="1493" t="s">
        <v>213</v>
      </c>
      <c r="E756" s="1590" t="s">
        <v>214</v>
      </c>
      <c r="F756" s="1591"/>
      <c r="G756" s="1572"/>
      <c r="H756" s="1499" t="s">
        <v>215</v>
      </c>
      <c r="I756" s="1590" t="s">
        <v>216</v>
      </c>
      <c r="J756" s="1591"/>
      <c r="K756" s="1592"/>
    </row>
    <row r="757" spans="2:11" ht="11.25" customHeight="1">
      <c r="B757" s="1575"/>
      <c r="C757" s="1493"/>
      <c r="D757" s="1493"/>
      <c r="E757" s="1506" t="s">
        <v>253</v>
      </c>
      <c r="F757" s="1493" t="s">
        <v>254</v>
      </c>
      <c r="G757" s="1493" t="s">
        <v>255</v>
      </c>
      <c r="H757" s="1499"/>
      <c r="I757" s="1506" t="s">
        <v>220</v>
      </c>
      <c r="J757" s="1506" t="s">
        <v>24</v>
      </c>
      <c r="K757" s="1585" t="s">
        <v>221</v>
      </c>
    </row>
    <row r="758" spans="2:11" ht="11.25" customHeight="1">
      <c r="B758" s="1575"/>
      <c r="C758" s="1493"/>
      <c r="D758" s="1493"/>
      <c r="E758" s="1506"/>
      <c r="F758" s="1493"/>
      <c r="G758" s="1493"/>
      <c r="H758" s="1499"/>
      <c r="I758" s="1506"/>
      <c r="J758" s="1506"/>
      <c r="K758" s="1585"/>
    </row>
    <row r="759" spans="2:11" ht="12.75">
      <c r="B759" s="1389">
        <v>0</v>
      </c>
      <c r="C759" s="648">
        <v>1</v>
      </c>
      <c r="D759" s="648">
        <v>2</v>
      </c>
      <c r="E759" s="1395">
        <v>3</v>
      </c>
      <c r="F759" s="1395">
        <v>4</v>
      </c>
      <c r="G759" s="648">
        <v>5</v>
      </c>
      <c r="H759" s="648">
        <v>6</v>
      </c>
      <c r="I759" s="648">
        <v>7</v>
      </c>
      <c r="J759" s="648">
        <v>8</v>
      </c>
      <c r="K759" s="1133">
        <v>9</v>
      </c>
    </row>
    <row r="760" spans="2:11" ht="12.75">
      <c r="B760" s="1072"/>
      <c r="C760" s="1078"/>
      <c r="D760" s="1078"/>
      <c r="E760" s="1078"/>
      <c r="F760" s="1078"/>
      <c r="G760" s="1078"/>
      <c r="H760" s="1078"/>
      <c r="I760" s="1078"/>
      <c r="J760" s="1078"/>
      <c r="K760" s="1133"/>
    </row>
    <row r="761" spans="2:11" ht="12.75">
      <c r="B761" s="1074"/>
      <c r="C761" s="1490" t="s">
        <v>249</v>
      </c>
      <c r="D761" s="1490"/>
      <c r="E761" s="1490"/>
      <c r="F761" s="1490"/>
      <c r="G761" s="1490"/>
      <c r="H761" s="1490"/>
      <c r="I761" s="1490"/>
      <c r="J761" s="1490"/>
      <c r="K761" s="1491"/>
    </row>
    <row r="762" spans="2:11" ht="12.75">
      <c r="B762" s="1074"/>
      <c r="C762" s="1082"/>
      <c r="D762" s="1082"/>
      <c r="E762" s="1082"/>
      <c r="F762" s="1082"/>
      <c r="G762" s="1082"/>
      <c r="H762" s="1082"/>
      <c r="I762" s="1082"/>
      <c r="J762" s="1082"/>
      <c r="K762" s="1138"/>
    </row>
    <row r="763" spans="2:11" ht="12.75">
      <c r="B763" s="1134" t="s">
        <v>224</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225</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226</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227</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228</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229</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230</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231</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232</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233</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234</v>
      </c>
      <c r="C773" s="1097">
        <f t="shared" si="68"/>
        <v>90002890</v>
      </c>
      <c r="D773" s="1099">
        <v>388410</v>
      </c>
      <c r="E773" s="1099">
        <v>91354</v>
      </c>
      <c r="F773" s="1099">
        <v>162741</v>
      </c>
      <c r="G773" s="1099">
        <v>134315</v>
      </c>
      <c r="H773" s="1098">
        <v>89614480</v>
      </c>
      <c r="I773" s="1099">
        <v>13880364</v>
      </c>
      <c r="J773" s="1099">
        <v>31315926</v>
      </c>
      <c r="K773" s="1125">
        <v>44418190</v>
      </c>
    </row>
    <row r="774" spans="2:11" ht="12.75">
      <c r="B774" s="1134" t="s">
        <v>235</v>
      </c>
      <c r="C774" s="1097">
        <f t="shared" si="68"/>
        <v>0</v>
      </c>
      <c r="D774" s="1099"/>
      <c r="E774" s="1099"/>
      <c r="F774" s="1099"/>
      <c r="G774" s="1100"/>
      <c r="H774" s="1101"/>
      <c r="I774" s="1099"/>
      <c r="J774" s="1099"/>
      <c r="K774" s="1125"/>
    </row>
    <row r="775" spans="2:11" ht="12.75">
      <c r="B775" s="1134"/>
      <c r="C775" s="1093"/>
      <c r="D775" s="1093"/>
      <c r="E775" s="1094"/>
      <c r="F775" s="1094"/>
      <c r="G775" s="1094"/>
      <c r="H775" s="1093"/>
      <c r="I775" s="1094"/>
      <c r="J775" s="1094"/>
      <c r="K775" s="1139"/>
    </row>
    <row r="776" spans="2:11" ht="12.75">
      <c r="B776" s="1392">
        <v>2021</v>
      </c>
      <c r="C776" s="1396">
        <f t="shared" ref="C776:K776" si="69">SUM(C763:C774)</f>
        <v>1007485428</v>
      </c>
      <c r="D776" s="1396">
        <f t="shared" si="69"/>
        <v>4783980</v>
      </c>
      <c r="E776" s="1396">
        <f t="shared" si="69"/>
        <v>1410462</v>
      </c>
      <c r="F776" s="1396">
        <f t="shared" si="69"/>
        <v>2232227</v>
      </c>
      <c r="G776" s="1396">
        <f t="shared" si="69"/>
        <v>1141291</v>
      </c>
      <c r="H776" s="1396">
        <f t="shared" si="69"/>
        <v>1002701448</v>
      </c>
      <c r="I776" s="1396">
        <f t="shared" si="69"/>
        <v>156015918</v>
      </c>
      <c r="J776" s="1396">
        <f t="shared" si="69"/>
        <v>290736383</v>
      </c>
      <c r="K776" s="1397">
        <f t="shared" si="69"/>
        <v>555949147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19.5">
      <c r="B779" s="1074"/>
      <c r="C779" s="1090"/>
      <c r="D779" s="1090"/>
      <c r="E779" s="1141"/>
      <c r="F779" s="1142" t="s">
        <v>250</v>
      </c>
      <c r="G779" s="1142"/>
      <c r="H779" s="1142"/>
      <c r="I779" s="1142"/>
      <c r="J779" s="1143"/>
      <c r="K779" s="1144"/>
    </row>
    <row r="780" spans="2:11" ht="15.75">
      <c r="B780" s="496" t="s">
        <v>224</v>
      </c>
      <c r="C780" s="526">
        <f>C763/C724</f>
        <v>594.0480807988622</v>
      </c>
      <c r="D780" s="526">
        <f t="shared" ref="D780:K780" si="70">D763/D724</f>
        <v>98.707739791073124</v>
      </c>
      <c r="E780" s="526">
        <f t="shared" si="70"/>
        <v>61.172505307855623</v>
      </c>
      <c r="F780" s="526">
        <f t="shared" si="70"/>
        <v>102.28814460393407</v>
      </c>
      <c r="G780" s="526">
        <f t="shared" si="70"/>
        <v>241.84340044742729</v>
      </c>
      <c r="H780" s="526">
        <f t="shared" si="70"/>
        <v>610.44072284423487</v>
      </c>
      <c r="I780" s="526">
        <f t="shared" si="70"/>
        <v>544.07950641180742</v>
      </c>
      <c r="J780" s="526">
        <f t="shared" si="70"/>
        <v>580.80560549713073</v>
      </c>
      <c r="K780" s="1027">
        <f t="shared" si="70"/>
        <v>649.44611935097794</v>
      </c>
    </row>
    <row r="781" spans="2:11" ht="15.75">
      <c r="B781" s="496" t="s">
        <v>225</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226</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227</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228</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229</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230</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231</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232</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233</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234</v>
      </c>
      <c r="C790" s="526">
        <f t="shared" ref="C790:K791" si="77">C773/C734</f>
        <v>588.15039176093103</v>
      </c>
      <c r="D790" s="526">
        <f t="shared" si="77"/>
        <v>108.40357242534189</v>
      </c>
      <c r="E790" s="526">
        <f t="shared" si="77"/>
        <v>60.419312169312171</v>
      </c>
      <c r="F790" s="526">
        <f t="shared" si="77"/>
        <v>105.67597402597403</v>
      </c>
      <c r="G790" s="526">
        <f t="shared" si="77"/>
        <v>252.94726930320149</v>
      </c>
      <c r="H790" s="526">
        <f t="shared" si="77"/>
        <v>599.65257889242798</v>
      </c>
      <c r="I790" s="526">
        <f t="shared" si="77"/>
        <v>533.53182656826573</v>
      </c>
      <c r="J790" s="526">
        <f t="shared" si="77"/>
        <v>584.05621246596297</v>
      </c>
      <c r="K790" s="1027">
        <f t="shared" si="77"/>
        <v>636.27259704913331</v>
      </c>
    </row>
    <row r="791" spans="2:11" ht="16.5" thickBot="1">
      <c r="B791" s="505" t="s">
        <v>235</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3"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93" t="s">
        <v>389</v>
      </c>
      <c r="B1" s="1593"/>
      <c r="C1" s="1593"/>
      <c r="D1" s="1593"/>
      <c r="E1" s="1593"/>
      <c r="F1" s="1593"/>
      <c r="G1" s="1593"/>
      <c r="H1" s="1593"/>
      <c r="I1" s="1593"/>
      <c r="J1" s="1593"/>
      <c r="K1" s="1593"/>
      <c r="L1" s="1593"/>
      <c r="M1" s="1593"/>
      <c r="N1" s="1593"/>
    </row>
    <row r="2" spans="1:20" ht="13.5" thickBot="1">
      <c r="B2" s="845"/>
      <c r="C2" s="845"/>
      <c r="D2" s="845"/>
      <c r="E2" s="845"/>
      <c r="F2" s="845"/>
      <c r="G2" s="846" t="s">
        <v>289</v>
      </c>
      <c r="H2" s="845"/>
      <c r="I2" s="845"/>
      <c r="J2" s="845"/>
      <c r="K2" s="845"/>
      <c r="L2" s="845"/>
      <c r="M2" s="845"/>
      <c r="N2" s="845"/>
    </row>
    <row r="3" spans="1:20" ht="14.25" thickBot="1">
      <c r="A3" s="847" t="s">
        <v>290</v>
      </c>
      <c r="B3" s="848" t="s">
        <v>174</v>
      </c>
      <c r="C3" s="848" t="s">
        <v>175</v>
      </c>
      <c r="D3" s="848" t="s">
        <v>176</v>
      </c>
      <c r="E3" s="848" t="s">
        <v>177</v>
      </c>
      <c r="F3" s="848" t="s">
        <v>178</v>
      </c>
      <c r="G3" s="848" t="s">
        <v>179</v>
      </c>
      <c r="H3" s="848" t="s">
        <v>180</v>
      </c>
      <c r="I3" s="848" t="s">
        <v>181</v>
      </c>
      <c r="J3" s="848" t="s">
        <v>182</v>
      </c>
      <c r="K3" s="848" t="s">
        <v>183</v>
      </c>
      <c r="L3" s="848" t="s">
        <v>184</v>
      </c>
      <c r="M3" s="848" t="s">
        <v>185</v>
      </c>
      <c r="N3" s="848" t="s">
        <v>192</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v>345.6</v>
      </c>
      <c r="M21" s="863">
        <v>347</v>
      </c>
      <c r="N21" s="864">
        <v>349.8</v>
      </c>
    </row>
    <row r="22" spans="1:20">
      <c r="Q22"/>
      <c r="R22"/>
      <c r="S22"/>
      <c r="T22"/>
    </row>
    <row r="23" spans="1:20" ht="13.5" thickBot="1">
      <c r="B23" s="845"/>
      <c r="C23" s="845"/>
      <c r="D23" s="845"/>
      <c r="E23" s="845"/>
      <c r="F23" s="845"/>
      <c r="G23" s="865" t="s">
        <v>291</v>
      </c>
      <c r="H23" s="845"/>
      <c r="I23" s="845"/>
      <c r="J23" s="845"/>
      <c r="K23" s="845"/>
      <c r="L23" s="845"/>
      <c r="M23" s="845"/>
      <c r="N23" s="866"/>
      <c r="Q23"/>
      <c r="R23"/>
      <c r="S23"/>
      <c r="T23"/>
    </row>
    <row r="24" spans="1:20" ht="14.25" thickBot="1">
      <c r="A24" s="847" t="s">
        <v>290</v>
      </c>
      <c r="B24" s="848" t="s">
        <v>174</v>
      </c>
      <c r="C24" s="848" t="s">
        <v>175</v>
      </c>
      <c r="D24" s="848" t="s">
        <v>176</v>
      </c>
      <c r="E24" s="848" t="s">
        <v>177</v>
      </c>
      <c r="F24" s="848" t="s">
        <v>178</v>
      </c>
      <c r="G24" s="848" t="s">
        <v>179</v>
      </c>
      <c r="H24" s="848" t="s">
        <v>180</v>
      </c>
      <c r="I24" s="848" t="s">
        <v>181</v>
      </c>
      <c r="J24" s="848" t="s">
        <v>182</v>
      </c>
      <c r="K24" s="848" t="s">
        <v>183</v>
      </c>
      <c r="L24" s="848" t="s">
        <v>184</v>
      </c>
      <c r="M24" s="848" t="s">
        <v>185</v>
      </c>
      <c r="N24" s="848" t="s">
        <v>192</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v>281.5</v>
      </c>
      <c r="M42" s="863">
        <v>283</v>
      </c>
      <c r="N42" s="864">
        <v>283</v>
      </c>
    </row>
    <row r="43" spans="1:20" ht="13.5" thickBot="1">
      <c r="B43" s="845"/>
      <c r="C43" s="845"/>
      <c r="D43" s="845"/>
      <c r="E43" s="845"/>
      <c r="F43" s="845"/>
      <c r="G43" s="865" t="s">
        <v>292</v>
      </c>
      <c r="H43" s="845"/>
      <c r="I43" s="845"/>
      <c r="J43" s="845"/>
      <c r="K43" s="845"/>
      <c r="L43" s="845"/>
      <c r="M43" s="845"/>
      <c r="N43" s="866"/>
    </row>
    <row r="44" spans="1:20" ht="14.25" thickBot="1">
      <c r="A44" s="847" t="s">
        <v>290</v>
      </c>
      <c r="B44" s="848" t="s">
        <v>174</v>
      </c>
      <c r="C44" s="848" t="s">
        <v>175</v>
      </c>
      <c r="D44" s="848" t="s">
        <v>176</v>
      </c>
      <c r="E44" s="848" t="s">
        <v>177</v>
      </c>
      <c r="F44" s="848" t="s">
        <v>178</v>
      </c>
      <c r="G44" s="848" t="s">
        <v>179</v>
      </c>
      <c r="H44" s="848" t="s">
        <v>180</v>
      </c>
      <c r="I44" s="848" t="s">
        <v>181</v>
      </c>
      <c r="J44" s="848" t="s">
        <v>182</v>
      </c>
      <c r="K44" s="848" t="s">
        <v>183</v>
      </c>
      <c r="L44" s="848" t="s">
        <v>184</v>
      </c>
      <c r="M44" s="848" t="s">
        <v>185</v>
      </c>
      <c r="N44" s="848" t="s">
        <v>192</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v>287.7</v>
      </c>
      <c r="M62" s="863">
        <v>289.5</v>
      </c>
      <c r="N62" s="864">
        <v>290.60000000000002</v>
      </c>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9" zoomScale="75" workbookViewId="0">
      <selection activeCell="Z183" sqref="Z18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95" t="s">
        <v>487</v>
      </c>
      <c r="B2" s="1595"/>
      <c r="C2" s="1595"/>
      <c r="D2" s="1595"/>
      <c r="E2" s="1595"/>
      <c r="F2" s="1595"/>
      <c r="G2" s="1595"/>
      <c r="H2" s="1595"/>
      <c r="I2" s="1595"/>
      <c r="J2" s="1595"/>
      <c r="K2" s="1595"/>
      <c r="L2" s="1595"/>
      <c r="M2" s="1595"/>
    </row>
    <row r="3" spans="1:29" ht="12.75" hidden="1" customHeight="1">
      <c r="A3" s="1595"/>
      <c r="B3" s="1595"/>
      <c r="C3" s="1595"/>
      <c r="D3" s="1595"/>
      <c r="E3" s="1595"/>
      <c r="F3" s="1595"/>
      <c r="G3" s="1595"/>
      <c r="H3" s="1595"/>
      <c r="I3" s="1595"/>
      <c r="J3" s="1595"/>
      <c r="K3" s="1595"/>
      <c r="L3" s="1595"/>
      <c r="M3" s="1595"/>
    </row>
    <row r="4" spans="1:29" ht="12.75" hidden="1" customHeight="1">
      <c r="A4" s="1595"/>
      <c r="B4" s="1595"/>
      <c r="C4" s="1595"/>
      <c r="D4" s="1595"/>
      <c r="E4" s="1595"/>
      <c r="F4" s="1595"/>
      <c r="G4" s="1595"/>
      <c r="H4" s="1595"/>
      <c r="I4" s="1595"/>
      <c r="J4" s="1595"/>
      <c r="K4" s="1595"/>
      <c r="L4" s="1595"/>
      <c r="M4" s="1595"/>
    </row>
    <row r="5" spans="1:29" ht="20.25">
      <c r="A5" s="99" t="s">
        <v>169</v>
      </c>
      <c r="B5" s="100"/>
      <c r="C5" s="100"/>
    </row>
    <row r="7" spans="1:29" ht="13.5" customHeight="1" thickBot="1">
      <c r="A7" s="101">
        <v>2003</v>
      </c>
      <c r="B7" s="102"/>
      <c r="C7" s="102"/>
      <c r="D7" s="102"/>
      <c r="E7" s="102"/>
      <c r="F7" s="102"/>
      <c r="G7" s="102"/>
      <c r="H7" s="102"/>
      <c r="I7" s="102"/>
      <c r="J7" s="102"/>
      <c r="K7" s="102"/>
      <c r="L7" s="103" t="s">
        <v>170</v>
      </c>
      <c r="M7" s="102"/>
      <c r="N7" s="102"/>
      <c r="O7" s="102"/>
      <c r="P7" s="101">
        <v>2003</v>
      </c>
      <c r="Q7" s="1594" t="s">
        <v>171</v>
      </c>
      <c r="R7" s="1594"/>
      <c r="S7" s="1594"/>
      <c r="T7" s="996"/>
      <c r="U7" s="101">
        <v>2003</v>
      </c>
      <c r="V7" s="1594" t="s">
        <v>172</v>
      </c>
      <c r="W7" s="1596"/>
      <c r="X7" s="996"/>
      <c r="Y7" s="102"/>
      <c r="Z7" s="101" t="s">
        <v>173</v>
      </c>
      <c r="AB7" s="104"/>
      <c r="AC7" s="104"/>
    </row>
    <row r="8" spans="1:29" ht="15.75" thickBot="1">
      <c r="A8" s="105"/>
      <c r="B8" s="106" t="s">
        <v>174</v>
      </c>
      <c r="C8" s="106" t="s">
        <v>175</v>
      </c>
      <c r="D8" s="106" t="s">
        <v>176</v>
      </c>
      <c r="E8" s="106" t="s">
        <v>177</v>
      </c>
      <c r="F8" s="106" t="s">
        <v>178</v>
      </c>
      <c r="G8" s="106" t="s">
        <v>179</v>
      </c>
      <c r="H8" s="106" t="s">
        <v>180</v>
      </c>
      <c r="I8" s="106" t="s">
        <v>181</v>
      </c>
      <c r="J8" s="106" t="s">
        <v>182</v>
      </c>
      <c r="K8" s="106" t="s">
        <v>183</v>
      </c>
      <c r="L8" s="106" t="s">
        <v>184</v>
      </c>
      <c r="M8" s="107" t="s">
        <v>185</v>
      </c>
      <c r="N8" s="102"/>
      <c r="O8" s="105"/>
      <c r="P8" s="106" t="s">
        <v>186</v>
      </c>
      <c r="Q8" s="106" t="s">
        <v>187</v>
      </c>
      <c r="R8" s="106" t="s">
        <v>188</v>
      </c>
      <c r="S8" s="107" t="s">
        <v>189</v>
      </c>
      <c r="T8" s="102"/>
      <c r="U8" s="105"/>
      <c r="V8" s="106" t="s">
        <v>190</v>
      </c>
      <c r="W8" s="107" t="s">
        <v>191</v>
      </c>
      <c r="X8" s="102"/>
      <c r="Y8" s="105"/>
      <c r="Z8" s="108" t="s">
        <v>192</v>
      </c>
      <c r="AB8" s="104"/>
      <c r="AC8" s="104"/>
    </row>
    <row r="9" spans="1:29" ht="15.75" thickBot="1">
      <c r="A9" s="109" t="s">
        <v>193</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193</v>
      </c>
      <c r="P9" s="110">
        <v>5309.9</v>
      </c>
      <c r="Q9" s="110">
        <v>5287.9</v>
      </c>
      <c r="R9" s="110">
        <v>4999.3999999999996</v>
      </c>
      <c r="S9" s="112">
        <v>5196</v>
      </c>
      <c r="T9" s="102"/>
      <c r="U9" s="109" t="s">
        <v>193</v>
      </c>
      <c r="V9" s="110">
        <v>5298.6</v>
      </c>
      <c r="W9" s="112">
        <v>5104.3999999999996</v>
      </c>
      <c r="X9" s="102"/>
      <c r="Y9" s="109" t="s">
        <v>193</v>
      </c>
      <c r="Z9" s="113">
        <v>5204.4530000000004</v>
      </c>
      <c r="AB9" s="104"/>
      <c r="AC9" s="104"/>
    </row>
    <row r="10" spans="1:29" ht="15">
      <c r="A10" s="114" t="s">
        <v>194</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194</v>
      </c>
      <c r="P10" s="115">
        <v>6386.7020000000002</v>
      </c>
      <c r="Q10" s="115">
        <v>6376.3119999999999</v>
      </c>
      <c r="R10" s="115">
        <v>6237.076</v>
      </c>
      <c r="S10" s="116">
        <v>6105.6329999999998</v>
      </c>
      <c r="T10" s="102"/>
      <c r="U10" s="114" t="s">
        <v>194</v>
      </c>
      <c r="V10" s="115">
        <v>6381.2060000000001</v>
      </c>
      <c r="W10" s="116">
        <v>6165.3609999999999</v>
      </c>
      <c r="X10" s="102"/>
      <c r="Y10" s="114" t="s">
        <v>194</v>
      </c>
      <c r="Z10" s="117">
        <v>6283.1679999999997</v>
      </c>
      <c r="AB10" s="104"/>
      <c r="AC10" s="104"/>
    </row>
    <row r="11" spans="1:29" ht="15">
      <c r="A11" s="114" t="s">
        <v>195</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195</v>
      </c>
      <c r="P11" s="115">
        <v>6129.0010000000002</v>
      </c>
      <c r="Q11" s="115">
        <v>5958.2240000000002</v>
      </c>
      <c r="R11" s="115">
        <v>6265.2190000000001</v>
      </c>
      <c r="S11" s="116">
        <v>5987.5950000000003</v>
      </c>
      <c r="T11" s="102"/>
      <c r="U11" s="114" t="s">
        <v>195</v>
      </c>
      <c r="V11" s="115">
        <v>6075.4960000000001</v>
      </c>
      <c r="W11" s="116">
        <v>6143.8389999999999</v>
      </c>
      <c r="X11" s="102"/>
      <c r="Y11" s="114" t="s">
        <v>195</v>
      </c>
      <c r="Z11" s="118">
        <v>6119.2340000000004</v>
      </c>
      <c r="AB11" s="104"/>
      <c r="AC11" s="104"/>
    </row>
    <row r="12" spans="1:29" ht="15">
      <c r="A12" s="114" t="s">
        <v>196</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196</v>
      </c>
      <c r="P12" s="115">
        <v>6251.92</v>
      </c>
      <c r="Q12" s="115">
        <v>6164.6360000000004</v>
      </c>
      <c r="R12" s="115">
        <v>6044.4030000000002</v>
      </c>
      <c r="S12" s="116">
        <v>5818.7359999999999</v>
      </c>
      <c r="T12" s="102"/>
      <c r="U12" s="114" t="s">
        <v>196</v>
      </c>
      <c r="V12" s="115">
        <v>6223.5659999999998</v>
      </c>
      <c r="W12" s="116">
        <v>5835.3829999999998</v>
      </c>
      <c r="X12" s="102"/>
      <c r="Y12" s="114" t="s">
        <v>196</v>
      </c>
      <c r="Z12" s="118">
        <v>5993.1120000000001</v>
      </c>
      <c r="AB12" s="104"/>
      <c r="AC12" s="104"/>
    </row>
    <row r="13" spans="1:29" ht="15">
      <c r="A13" s="114" t="s">
        <v>78</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78</v>
      </c>
      <c r="P13" s="115">
        <v>3476.96</v>
      </c>
      <c r="Q13" s="115">
        <v>3350.4960000000001</v>
      </c>
      <c r="R13" s="115">
        <v>3552.92</v>
      </c>
      <c r="S13" s="116">
        <v>3991.2750000000001</v>
      </c>
      <c r="T13" s="102"/>
      <c r="U13" s="114" t="s">
        <v>78</v>
      </c>
      <c r="V13" s="115">
        <v>3413.306</v>
      </c>
      <c r="W13" s="116">
        <v>3773.232</v>
      </c>
      <c r="X13" s="102"/>
      <c r="Y13" s="114" t="s">
        <v>78</v>
      </c>
      <c r="Z13" s="118">
        <v>3603.2739999999999</v>
      </c>
      <c r="AB13" s="104"/>
      <c r="AC13" s="104"/>
    </row>
    <row r="14" spans="1:29" ht="15.75" thickBot="1">
      <c r="A14" s="109" t="s">
        <v>197</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197</v>
      </c>
      <c r="P14" s="110">
        <v>6061.1719999999996</v>
      </c>
      <c r="Q14" s="110">
        <v>5991.1279999999997</v>
      </c>
      <c r="R14" s="110">
        <v>5767.7259999999997</v>
      </c>
      <c r="S14" s="112">
        <v>5656.4979999999996</v>
      </c>
      <c r="T14" s="102"/>
      <c r="U14" s="109" t="s">
        <v>197</v>
      </c>
      <c r="V14" s="110">
        <v>6025.3019999999997</v>
      </c>
      <c r="W14" s="112">
        <v>5704.72</v>
      </c>
      <c r="X14" s="102"/>
      <c r="Y14" s="109" t="s">
        <v>197</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170</v>
      </c>
      <c r="M16" s="102"/>
      <c r="N16" s="102"/>
      <c r="O16" s="101">
        <v>2004</v>
      </c>
      <c r="P16" s="1594" t="s">
        <v>171</v>
      </c>
      <c r="Q16" s="1594"/>
      <c r="R16" s="1594"/>
      <c r="S16" s="1594"/>
      <c r="T16" s="102"/>
      <c r="U16" s="101">
        <v>2004</v>
      </c>
      <c r="V16" s="1594" t="s">
        <v>172</v>
      </c>
      <c r="W16" s="1594"/>
      <c r="X16" s="102"/>
      <c r="Y16" s="101">
        <v>2004</v>
      </c>
      <c r="Z16" s="102"/>
      <c r="AB16" s="104"/>
      <c r="AC16" s="104"/>
    </row>
    <row r="17" spans="1:37" ht="15.75" thickBot="1">
      <c r="A17" s="105"/>
      <c r="B17" s="106" t="s">
        <v>174</v>
      </c>
      <c r="C17" s="106" t="s">
        <v>175</v>
      </c>
      <c r="D17" s="106" t="s">
        <v>176</v>
      </c>
      <c r="E17" s="106" t="s">
        <v>177</v>
      </c>
      <c r="F17" s="106" t="s">
        <v>178</v>
      </c>
      <c r="G17" s="106" t="s">
        <v>179</v>
      </c>
      <c r="H17" s="106" t="s">
        <v>180</v>
      </c>
      <c r="I17" s="106" t="s">
        <v>181</v>
      </c>
      <c r="J17" s="106" t="s">
        <v>182</v>
      </c>
      <c r="K17" s="106" t="s">
        <v>183</v>
      </c>
      <c r="L17" s="106" t="s">
        <v>184</v>
      </c>
      <c r="M17" s="107" t="s">
        <v>185</v>
      </c>
      <c r="N17" s="102"/>
      <c r="O17" s="105"/>
      <c r="P17" s="106" t="s">
        <v>186</v>
      </c>
      <c r="Q17" s="106" t="s">
        <v>187</v>
      </c>
      <c r="R17" s="106" t="s">
        <v>188</v>
      </c>
      <c r="S17" s="107" t="s">
        <v>189</v>
      </c>
      <c r="T17" s="102"/>
      <c r="U17" s="105"/>
      <c r="V17" s="106" t="s">
        <v>190</v>
      </c>
      <c r="W17" s="107" t="s">
        <v>191</v>
      </c>
      <c r="X17" s="102"/>
      <c r="Y17" s="105"/>
      <c r="Z17" s="108" t="s">
        <v>192</v>
      </c>
      <c r="AB17" s="104"/>
      <c r="AC17" s="104"/>
    </row>
    <row r="18" spans="1:37" ht="15.75" thickBot="1">
      <c r="A18" s="120" t="s">
        <v>193</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193</v>
      </c>
      <c r="P18" s="110">
        <v>5633</v>
      </c>
      <c r="Q18" s="110">
        <v>7248.1</v>
      </c>
      <c r="R18" s="110">
        <v>7547.7</v>
      </c>
      <c r="S18" s="112">
        <v>7451.7</v>
      </c>
      <c r="T18" s="102"/>
      <c r="U18" s="109" t="s">
        <v>193</v>
      </c>
      <c r="V18" s="110">
        <v>6394.6</v>
      </c>
      <c r="W18" s="112">
        <v>7499.9</v>
      </c>
      <c r="X18" s="102"/>
      <c r="Y18" s="109" t="s">
        <v>193</v>
      </c>
      <c r="Z18" s="113">
        <v>7081.6170000000002</v>
      </c>
      <c r="AB18" s="104"/>
      <c r="AC18" s="104"/>
    </row>
    <row r="19" spans="1:37" ht="15">
      <c r="A19" s="114" t="s">
        <v>194</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194</v>
      </c>
      <c r="P19" s="115">
        <v>6333.0810000000001</v>
      </c>
      <c r="Q19" s="115">
        <v>8121.3630000000003</v>
      </c>
      <c r="R19" s="115">
        <v>8347.5439999999999</v>
      </c>
      <c r="S19" s="116">
        <v>8342.2970000000005</v>
      </c>
      <c r="T19" s="102"/>
      <c r="U19" s="114" t="s">
        <v>194</v>
      </c>
      <c r="V19" s="115">
        <v>7136.482</v>
      </c>
      <c r="W19" s="116">
        <v>8345.0130000000008</v>
      </c>
      <c r="X19" s="102"/>
      <c r="Y19" s="114" t="s">
        <v>194</v>
      </c>
      <c r="Z19" s="117">
        <v>7881.8980000000001</v>
      </c>
      <c r="AB19" s="104"/>
      <c r="AC19" s="104"/>
    </row>
    <row r="20" spans="1:37" ht="15">
      <c r="A20" s="114" t="s">
        <v>195</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195</v>
      </c>
      <c r="P20" s="115">
        <v>6378.8959999999997</v>
      </c>
      <c r="Q20" s="115">
        <v>8087.4610000000002</v>
      </c>
      <c r="R20" s="115">
        <v>8275.6200000000008</v>
      </c>
      <c r="S20" s="116">
        <v>8364.2489999999998</v>
      </c>
      <c r="T20" s="102"/>
      <c r="U20" s="114" t="s">
        <v>195</v>
      </c>
      <c r="V20" s="115">
        <v>7199.1760000000004</v>
      </c>
      <c r="W20" s="116">
        <v>8307.7579999999998</v>
      </c>
      <c r="X20" s="102"/>
      <c r="Y20" s="114" t="s">
        <v>195</v>
      </c>
      <c r="Z20" s="118">
        <v>8058.64</v>
      </c>
      <c r="AB20" s="104"/>
      <c r="AC20" s="104"/>
    </row>
    <row r="21" spans="1:37" ht="15">
      <c r="A21" s="114" t="s">
        <v>196</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196</v>
      </c>
      <c r="P21" s="115">
        <v>6061</v>
      </c>
      <c r="Q21" s="115">
        <v>8042.3649999999998</v>
      </c>
      <c r="R21" s="115">
        <v>7768.2860000000001</v>
      </c>
      <c r="S21" s="116">
        <v>7091.7820000000002</v>
      </c>
      <c r="T21" s="102"/>
      <c r="U21" s="114" t="s">
        <v>196</v>
      </c>
      <c r="V21" s="115">
        <v>7403.2150000000001</v>
      </c>
      <c r="W21" s="116">
        <v>7186.5919999999996</v>
      </c>
      <c r="X21" s="102"/>
      <c r="Y21" s="114" t="s">
        <v>196</v>
      </c>
      <c r="Z21" s="118">
        <v>7199.8770000000004</v>
      </c>
      <c r="AB21" s="104"/>
      <c r="AC21" s="104"/>
    </row>
    <row r="22" spans="1:37" ht="15">
      <c r="A22" s="114" t="s">
        <v>78</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78</v>
      </c>
      <c r="P22" s="115">
        <v>4477.7640000000001</v>
      </c>
      <c r="Q22" s="115">
        <v>6526.1570000000002</v>
      </c>
      <c r="R22" s="115">
        <v>6840.5690000000004</v>
      </c>
      <c r="S22" s="116">
        <v>6704.6850000000004</v>
      </c>
      <c r="T22" s="102"/>
      <c r="U22" s="114" t="s">
        <v>78</v>
      </c>
      <c r="V22" s="115">
        <v>5595.8459999999995</v>
      </c>
      <c r="W22" s="116">
        <v>6771.0429999999997</v>
      </c>
      <c r="X22" s="102"/>
      <c r="Y22" s="114" t="s">
        <v>78</v>
      </c>
      <c r="Z22" s="118">
        <v>6379.8519999999999</v>
      </c>
      <c r="AB22" s="104"/>
      <c r="AC22" s="104"/>
    </row>
    <row r="23" spans="1:37" ht="15.75" thickBot="1">
      <c r="A23" s="109" t="s">
        <v>197</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197</v>
      </c>
      <c r="P23" s="110">
        <v>5808.893</v>
      </c>
      <c r="Q23" s="110">
        <v>7013.26</v>
      </c>
      <c r="R23" s="110">
        <v>7270.2150000000001</v>
      </c>
      <c r="S23" s="112">
        <v>7323.0540000000001</v>
      </c>
      <c r="T23" s="102"/>
      <c r="U23" s="109" t="s">
        <v>197</v>
      </c>
      <c r="V23" s="110">
        <v>6292.33</v>
      </c>
      <c r="W23" s="112">
        <v>7297.3760000000002</v>
      </c>
      <c r="X23" s="102"/>
      <c r="Y23" s="109" t="s">
        <v>197</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170</v>
      </c>
      <c r="M25" s="102"/>
      <c r="N25" s="102"/>
      <c r="O25" s="101">
        <v>2005</v>
      </c>
      <c r="P25" s="1594" t="s">
        <v>171</v>
      </c>
      <c r="Q25" s="1594"/>
      <c r="R25" s="1594"/>
      <c r="S25" s="1594"/>
      <c r="T25" s="102"/>
      <c r="U25" s="101">
        <v>2005</v>
      </c>
      <c r="V25" s="1594" t="s">
        <v>172</v>
      </c>
      <c r="W25" s="1594"/>
      <c r="X25" s="102"/>
      <c r="Y25" s="101">
        <v>2005</v>
      </c>
      <c r="Z25" s="102"/>
      <c r="AA25" s="122"/>
      <c r="AB25" s="104"/>
      <c r="AC25" s="104"/>
      <c r="AE25" s="122"/>
      <c r="AF25" s="122"/>
      <c r="AI25" s="122"/>
      <c r="AJ25" s="122"/>
      <c r="AK25" s="122"/>
    </row>
    <row r="26" spans="1:37" ht="15.75" thickBot="1">
      <c r="A26" s="105"/>
      <c r="B26" s="106" t="s">
        <v>174</v>
      </c>
      <c r="C26" s="106" t="s">
        <v>175</v>
      </c>
      <c r="D26" s="106" t="s">
        <v>176</v>
      </c>
      <c r="E26" s="106" t="s">
        <v>177</v>
      </c>
      <c r="F26" s="106" t="s">
        <v>178</v>
      </c>
      <c r="G26" s="106" t="s">
        <v>179</v>
      </c>
      <c r="H26" s="106" t="s">
        <v>180</v>
      </c>
      <c r="I26" s="106" t="s">
        <v>181</v>
      </c>
      <c r="J26" s="106" t="s">
        <v>182</v>
      </c>
      <c r="K26" s="106" t="s">
        <v>183</v>
      </c>
      <c r="L26" s="106" t="s">
        <v>184</v>
      </c>
      <c r="M26" s="107" t="s">
        <v>185</v>
      </c>
      <c r="N26" s="102"/>
      <c r="O26" s="105"/>
      <c r="P26" s="106" t="s">
        <v>186</v>
      </c>
      <c r="Q26" s="106" t="s">
        <v>187</v>
      </c>
      <c r="R26" s="106" t="s">
        <v>188</v>
      </c>
      <c r="S26" s="107" t="s">
        <v>189</v>
      </c>
      <c r="T26" s="102"/>
      <c r="U26" s="105"/>
      <c r="V26" s="106" t="s">
        <v>190</v>
      </c>
      <c r="W26" s="107" t="s">
        <v>191</v>
      </c>
      <c r="X26" s="102"/>
      <c r="Y26" s="105"/>
      <c r="Z26" s="108" t="s">
        <v>192</v>
      </c>
      <c r="AA26" s="122"/>
      <c r="AB26" s="104"/>
      <c r="AC26" s="104"/>
      <c r="AE26" s="122"/>
      <c r="AF26" s="122"/>
      <c r="AI26" s="122"/>
      <c r="AJ26" s="122"/>
      <c r="AK26" s="122"/>
    </row>
    <row r="27" spans="1:37" ht="15.75" thickBot="1">
      <c r="A27" s="120" t="s">
        <v>193</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193</v>
      </c>
      <c r="P27" s="110">
        <v>8055.9</v>
      </c>
      <c r="Q27" s="110">
        <v>8302.9</v>
      </c>
      <c r="R27" s="110">
        <v>8290</v>
      </c>
      <c r="S27" s="112">
        <v>7748.1</v>
      </c>
      <c r="T27" s="102"/>
      <c r="U27" s="109" t="s">
        <v>193</v>
      </c>
      <c r="V27" s="110">
        <v>8203.7999999999993</v>
      </c>
      <c r="W27" s="112">
        <v>8056.2</v>
      </c>
      <c r="X27" s="102"/>
      <c r="Y27" s="109" t="s">
        <v>193</v>
      </c>
      <c r="Z27" s="124">
        <v>8129.49</v>
      </c>
      <c r="AA27" s="122"/>
      <c r="AB27" s="104"/>
      <c r="AC27" s="104"/>
      <c r="AE27" s="122"/>
      <c r="AF27" s="122"/>
      <c r="AI27" s="122"/>
      <c r="AJ27" s="122"/>
      <c r="AK27" s="122"/>
    </row>
    <row r="28" spans="1:37" ht="15">
      <c r="A28" s="114" t="s">
        <v>194</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194</v>
      </c>
      <c r="P28" s="115">
        <v>8866.0679999999993</v>
      </c>
      <c r="Q28" s="115">
        <v>9021.6550000000007</v>
      </c>
      <c r="R28" s="115">
        <v>8983.1489999999994</v>
      </c>
      <c r="S28" s="116">
        <v>8787.4599999999991</v>
      </c>
      <c r="T28" s="102"/>
      <c r="U28" s="114" t="s">
        <v>194</v>
      </c>
      <c r="V28" s="115">
        <v>8960.4989999999998</v>
      </c>
      <c r="W28" s="116">
        <v>8903.625</v>
      </c>
      <c r="X28" s="102"/>
      <c r="Y28" s="114" t="s">
        <v>194</v>
      </c>
      <c r="Z28" s="126">
        <v>8931.1440000000002</v>
      </c>
      <c r="AA28" s="122"/>
      <c r="AB28" s="104"/>
      <c r="AC28" s="104"/>
      <c r="AE28" s="122"/>
      <c r="AF28" s="122"/>
      <c r="AI28" s="122"/>
      <c r="AJ28" s="122"/>
      <c r="AK28" s="122"/>
    </row>
    <row r="29" spans="1:37" ht="15">
      <c r="A29" s="114" t="s">
        <v>195</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195</v>
      </c>
      <c r="P29" s="115">
        <v>8699.5630000000001</v>
      </c>
      <c r="Q29" s="115">
        <v>8920.2129999999997</v>
      </c>
      <c r="R29" s="115">
        <v>8830.0310000000009</v>
      </c>
      <c r="S29" s="116">
        <v>8712.2240000000002</v>
      </c>
      <c r="T29" s="102"/>
      <c r="U29" s="114" t="s">
        <v>195</v>
      </c>
      <c r="V29" s="115">
        <v>8833.0990000000002</v>
      </c>
      <c r="W29" s="116">
        <v>8795.5149999999994</v>
      </c>
      <c r="X29" s="102"/>
      <c r="Y29" s="114" t="s">
        <v>195</v>
      </c>
      <c r="Z29" s="127">
        <v>8811.6419999999998</v>
      </c>
      <c r="AA29" s="122"/>
      <c r="AB29" s="104"/>
      <c r="AC29" s="104"/>
      <c r="AE29" s="122"/>
      <c r="AF29" s="122"/>
      <c r="AI29" s="122"/>
      <c r="AJ29" s="122"/>
      <c r="AK29" s="122"/>
    </row>
    <row r="30" spans="1:37" ht="15">
      <c r="A30" s="114" t="s">
        <v>196</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196</v>
      </c>
      <c r="P30" s="115">
        <v>6299.4570000000003</v>
      </c>
      <c r="Q30" s="115">
        <v>8689.1820000000007</v>
      </c>
      <c r="R30" s="115">
        <v>7628.55</v>
      </c>
      <c r="S30" s="116">
        <v>7898.2669999999998</v>
      </c>
      <c r="T30" s="102"/>
      <c r="U30" s="114" t="s">
        <v>196</v>
      </c>
      <c r="V30" s="115">
        <v>6564.4780000000001</v>
      </c>
      <c r="W30" s="116">
        <v>7632.3490000000002</v>
      </c>
      <c r="X30" s="102"/>
      <c r="Y30" s="114" t="s">
        <v>196</v>
      </c>
      <c r="Z30" s="127">
        <v>7388.0020000000004</v>
      </c>
      <c r="AA30" s="122"/>
      <c r="AB30" s="104"/>
      <c r="AC30" s="104"/>
      <c r="AE30" s="122"/>
      <c r="AF30" s="122"/>
      <c r="AI30" s="122"/>
      <c r="AJ30" s="122"/>
      <c r="AK30" s="122"/>
    </row>
    <row r="31" spans="1:37" ht="15">
      <c r="A31" s="114" t="s">
        <v>78</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78</v>
      </c>
      <c r="P31" s="115">
        <v>7286.0680000000002</v>
      </c>
      <c r="Q31" s="115">
        <v>7597.6509999999998</v>
      </c>
      <c r="R31" s="115">
        <v>7489.6289999999999</v>
      </c>
      <c r="S31" s="116">
        <v>6604.1360000000004</v>
      </c>
      <c r="T31" s="102"/>
      <c r="U31" s="114" t="s">
        <v>78</v>
      </c>
      <c r="V31" s="115">
        <v>7472.567</v>
      </c>
      <c r="W31" s="116">
        <v>7092.7120000000004</v>
      </c>
      <c r="X31" s="102"/>
      <c r="Y31" s="114" t="s">
        <v>78</v>
      </c>
      <c r="Z31" s="127">
        <v>7287.0119999999997</v>
      </c>
      <c r="AA31" s="122"/>
      <c r="AB31" s="104"/>
      <c r="AC31" s="104"/>
      <c r="AE31" s="122"/>
      <c r="AF31" s="122"/>
      <c r="AI31" s="122"/>
      <c r="AJ31" s="122"/>
      <c r="AK31" s="122"/>
    </row>
    <row r="32" spans="1:37" ht="15.75" thickBot="1">
      <c r="A32" s="109" t="s">
        <v>197</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197</v>
      </c>
      <c r="P32" s="110">
        <v>7689.5330000000004</v>
      </c>
      <c r="Q32" s="110">
        <v>7910.9639999999999</v>
      </c>
      <c r="R32" s="110">
        <v>7820.2250000000004</v>
      </c>
      <c r="S32" s="112">
        <v>7584.9589999999998</v>
      </c>
      <c r="T32" s="102"/>
      <c r="U32" s="109" t="s">
        <v>197</v>
      </c>
      <c r="V32" s="110">
        <v>7816.9279999999999</v>
      </c>
      <c r="W32" s="112">
        <v>7704.9870000000001</v>
      </c>
      <c r="X32" s="102"/>
      <c r="Y32" s="109" t="s">
        <v>197</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170</v>
      </c>
      <c r="M34" s="102"/>
      <c r="N34" s="102"/>
      <c r="O34" s="101">
        <v>2006</v>
      </c>
      <c r="P34" s="1594" t="s">
        <v>171</v>
      </c>
      <c r="Q34" s="1594"/>
      <c r="R34" s="1594"/>
      <c r="S34" s="1594"/>
      <c r="T34" s="102"/>
      <c r="U34" s="101">
        <v>2006</v>
      </c>
      <c r="V34" s="1594" t="s">
        <v>172</v>
      </c>
      <c r="W34" s="1594"/>
      <c r="X34" s="102"/>
      <c r="Y34" s="101">
        <v>2006</v>
      </c>
      <c r="Z34" s="102"/>
      <c r="AA34" s="122"/>
      <c r="AB34" s="104"/>
      <c r="AC34" s="104"/>
      <c r="AE34" s="122"/>
      <c r="AF34" s="122"/>
      <c r="AI34" s="122"/>
      <c r="AJ34" s="122"/>
      <c r="AK34" s="122"/>
    </row>
    <row r="35" spans="1:37" ht="12.75" customHeight="1" thickBot="1">
      <c r="A35" s="105"/>
      <c r="B35" s="106" t="s">
        <v>174</v>
      </c>
      <c r="C35" s="106" t="s">
        <v>175</v>
      </c>
      <c r="D35" s="106" t="s">
        <v>176</v>
      </c>
      <c r="E35" s="106" t="s">
        <v>177</v>
      </c>
      <c r="F35" s="106" t="s">
        <v>178</v>
      </c>
      <c r="G35" s="106" t="s">
        <v>179</v>
      </c>
      <c r="H35" s="106" t="s">
        <v>180</v>
      </c>
      <c r="I35" s="106" t="s">
        <v>181</v>
      </c>
      <c r="J35" s="106" t="s">
        <v>182</v>
      </c>
      <c r="K35" s="106" t="s">
        <v>183</v>
      </c>
      <c r="L35" s="106" t="s">
        <v>184</v>
      </c>
      <c r="M35" s="107" t="s">
        <v>185</v>
      </c>
      <c r="N35" s="102"/>
      <c r="O35" s="105"/>
      <c r="P35" s="106" t="s">
        <v>186</v>
      </c>
      <c r="Q35" s="106" t="s">
        <v>187</v>
      </c>
      <c r="R35" s="106" t="s">
        <v>188</v>
      </c>
      <c r="S35" s="107" t="s">
        <v>189</v>
      </c>
      <c r="T35" s="102"/>
      <c r="U35" s="105"/>
      <c r="V35" s="106" t="s">
        <v>190</v>
      </c>
      <c r="W35" s="107" t="s">
        <v>191</v>
      </c>
      <c r="X35" s="102"/>
      <c r="Y35" s="105"/>
      <c r="Z35" s="108" t="s">
        <v>192</v>
      </c>
      <c r="AA35" s="122"/>
      <c r="AB35" s="104"/>
      <c r="AC35" s="104"/>
      <c r="AE35" s="122"/>
      <c r="AF35" s="122"/>
      <c r="AI35" s="122"/>
      <c r="AJ35" s="122"/>
      <c r="AK35" s="122"/>
    </row>
    <row r="36" spans="1:37" ht="12.75" customHeight="1" thickBot="1">
      <c r="A36" s="120" t="s">
        <v>193</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193</v>
      </c>
      <c r="P36" s="110">
        <v>8206.1</v>
      </c>
      <c r="Q36" s="110">
        <v>8527.4</v>
      </c>
      <c r="R36" s="110">
        <v>8392.7000000000007</v>
      </c>
      <c r="S36" s="112">
        <v>8121.2</v>
      </c>
      <c r="T36" s="102"/>
      <c r="U36" s="109" t="s">
        <v>193</v>
      </c>
      <c r="V36" s="110">
        <v>8369.7999999999993</v>
      </c>
      <c r="W36" s="112">
        <v>8256.9</v>
      </c>
      <c r="X36" s="102"/>
      <c r="Y36" s="109" t="s">
        <v>193</v>
      </c>
      <c r="Z36" s="124">
        <v>8316.9359999999997</v>
      </c>
      <c r="AA36" s="122"/>
      <c r="AB36" s="104"/>
      <c r="AC36" s="104"/>
      <c r="AE36" s="122"/>
      <c r="AF36" s="122"/>
      <c r="AI36" s="122"/>
      <c r="AJ36" s="122"/>
      <c r="AK36" s="122"/>
    </row>
    <row r="37" spans="1:37" ht="15">
      <c r="A37" s="114" t="s">
        <v>194</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194</v>
      </c>
      <c r="P37" s="115">
        <v>9318.6010000000006</v>
      </c>
      <c r="Q37" s="115">
        <v>9563.7929999999997</v>
      </c>
      <c r="R37" s="115">
        <v>9383.7450000000008</v>
      </c>
      <c r="S37" s="116">
        <v>9165.3009999999995</v>
      </c>
      <c r="T37" s="102"/>
      <c r="U37" s="114" t="s">
        <v>194</v>
      </c>
      <c r="V37" s="115">
        <v>9445.6299999999992</v>
      </c>
      <c r="W37" s="116">
        <v>9277.3549999999996</v>
      </c>
      <c r="X37" s="102"/>
      <c r="Y37" s="114" t="s">
        <v>194</v>
      </c>
      <c r="Z37" s="126">
        <v>9366.3709999999992</v>
      </c>
      <c r="AA37" s="122"/>
      <c r="AB37" s="104"/>
      <c r="AC37" s="104"/>
      <c r="AE37" s="122"/>
      <c r="AF37" s="122"/>
      <c r="AI37" s="122"/>
      <c r="AJ37" s="122"/>
      <c r="AK37" s="122"/>
    </row>
    <row r="38" spans="1:37" ht="15">
      <c r="A38" s="114" t="s">
        <v>195</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195</v>
      </c>
      <c r="P38" s="115">
        <v>9140.8739999999998</v>
      </c>
      <c r="Q38" s="115">
        <v>9496.5499999999993</v>
      </c>
      <c r="R38" s="115">
        <v>9475.1759999999995</v>
      </c>
      <c r="S38" s="116">
        <v>9200.3580000000002</v>
      </c>
      <c r="T38" s="102"/>
      <c r="U38" s="114" t="s">
        <v>195</v>
      </c>
      <c r="V38" s="115">
        <v>9368.2420000000002</v>
      </c>
      <c r="W38" s="116">
        <v>9341.1450000000004</v>
      </c>
      <c r="X38" s="102"/>
      <c r="Y38" s="114" t="s">
        <v>195</v>
      </c>
      <c r="Z38" s="127">
        <v>9354.9879999999994</v>
      </c>
      <c r="AA38" s="122"/>
      <c r="AB38" s="104"/>
      <c r="AC38" s="104"/>
      <c r="AE38" s="122"/>
      <c r="AF38" s="122"/>
      <c r="AI38" s="122"/>
      <c r="AJ38" s="122"/>
      <c r="AK38" s="122"/>
    </row>
    <row r="39" spans="1:37" ht="15">
      <c r="A39" s="114" t="s">
        <v>196</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196</v>
      </c>
      <c r="P39" s="115">
        <v>6838.3789999999999</v>
      </c>
      <c r="Q39" s="115">
        <v>7944.933</v>
      </c>
      <c r="R39" s="115">
        <v>7446.5559999999996</v>
      </c>
      <c r="S39" s="116">
        <v>7585.8919999999998</v>
      </c>
      <c r="T39" s="102"/>
      <c r="U39" s="114" t="s">
        <v>196</v>
      </c>
      <c r="V39" s="115">
        <v>7110.4449999999997</v>
      </c>
      <c r="W39" s="116">
        <v>7554.1469999999999</v>
      </c>
      <c r="X39" s="102"/>
      <c r="Y39" s="114" t="s">
        <v>196</v>
      </c>
      <c r="Z39" s="127">
        <v>7365.4369999999999</v>
      </c>
      <c r="AA39" s="122"/>
      <c r="AB39" s="104"/>
      <c r="AC39" s="104"/>
      <c r="AE39" s="122"/>
      <c r="AF39" s="122"/>
      <c r="AI39" s="122"/>
      <c r="AJ39" s="122"/>
      <c r="AK39" s="122"/>
    </row>
    <row r="40" spans="1:37" ht="15">
      <c r="A40" s="114" t="s">
        <v>78</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78</v>
      </c>
      <c r="P40" s="115">
        <v>7087.5280000000002</v>
      </c>
      <c r="Q40" s="115">
        <v>7432.6040000000003</v>
      </c>
      <c r="R40" s="115">
        <v>7254.61</v>
      </c>
      <c r="S40" s="116">
        <v>6993.99</v>
      </c>
      <c r="T40" s="102"/>
      <c r="U40" s="114" t="s">
        <v>78</v>
      </c>
      <c r="V40" s="115">
        <v>7257.67</v>
      </c>
      <c r="W40" s="116">
        <v>7121.8339999999998</v>
      </c>
      <c r="X40" s="102"/>
      <c r="Y40" s="114" t="s">
        <v>78</v>
      </c>
      <c r="Z40" s="127">
        <v>7195.6329999999998</v>
      </c>
      <c r="AA40" s="122"/>
      <c r="AB40" s="104"/>
      <c r="AC40" s="104"/>
      <c r="AE40" s="122"/>
      <c r="AF40" s="122"/>
      <c r="AI40" s="122"/>
      <c r="AJ40" s="122"/>
      <c r="AK40" s="122"/>
    </row>
    <row r="41" spans="1:37" ht="15.75" thickBot="1">
      <c r="A41" s="109" t="s">
        <v>197</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197</v>
      </c>
      <c r="P41" s="110">
        <v>7866.26</v>
      </c>
      <c r="Q41" s="110">
        <v>8044.9210000000003</v>
      </c>
      <c r="R41" s="110">
        <v>8008.317</v>
      </c>
      <c r="S41" s="112">
        <v>7835.326</v>
      </c>
      <c r="T41" s="102"/>
      <c r="U41" s="109" t="s">
        <v>197</v>
      </c>
      <c r="V41" s="110">
        <v>7958.9030000000002</v>
      </c>
      <c r="W41" s="112">
        <v>7918.7650000000003</v>
      </c>
      <c r="X41" s="102"/>
      <c r="Y41" s="109" t="s">
        <v>197</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170</v>
      </c>
      <c r="M43" s="102"/>
      <c r="N43" s="102"/>
      <c r="O43" s="101">
        <v>2007</v>
      </c>
      <c r="P43" s="1594" t="s">
        <v>171</v>
      </c>
      <c r="Q43" s="1594"/>
      <c r="R43" s="1594"/>
      <c r="S43" s="1594"/>
      <c r="T43" s="102"/>
      <c r="U43" s="101">
        <v>2007</v>
      </c>
      <c r="V43" s="1594" t="s">
        <v>172</v>
      </c>
      <c r="W43" s="1594"/>
      <c r="X43" s="102"/>
      <c r="Y43" s="101">
        <v>2007</v>
      </c>
      <c r="Z43" s="102"/>
      <c r="AA43" s="122"/>
      <c r="AB43" s="104"/>
      <c r="AC43" s="104"/>
      <c r="AE43" s="122"/>
      <c r="AF43" s="122"/>
      <c r="AI43" s="122"/>
      <c r="AJ43" s="122"/>
      <c r="AK43" s="122"/>
    </row>
    <row r="44" spans="1:37" ht="15.75" thickBot="1">
      <c r="A44" s="105"/>
      <c r="B44" s="106" t="s">
        <v>174</v>
      </c>
      <c r="C44" s="106" t="s">
        <v>175</v>
      </c>
      <c r="D44" s="106" t="s">
        <v>176</v>
      </c>
      <c r="E44" s="106" t="s">
        <v>177</v>
      </c>
      <c r="F44" s="106" t="s">
        <v>178</v>
      </c>
      <c r="G44" s="106" t="s">
        <v>179</v>
      </c>
      <c r="H44" s="106" t="s">
        <v>180</v>
      </c>
      <c r="I44" s="106" t="s">
        <v>181</v>
      </c>
      <c r="J44" s="106" t="s">
        <v>182</v>
      </c>
      <c r="K44" s="106" t="s">
        <v>183</v>
      </c>
      <c r="L44" s="106" t="s">
        <v>184</v>
      </c>
      <c r="M44" s="107" t="s">
        <v>185</v>
      </c>
      <c r="N44" s="102"/>
      <c r="O44" s="105"/>
      <c r="P44" s="106" t="s">
        <v>186</v>
      </c>
      <c r="Q44" s="106" t="s">
        <v>187</v>
      </c>
      <c r="R44" s="106" t="s">
        <v>188</v>
      </c>
      <c r="S44" s="107" t="s">
        <v>189</v>
      </c>
      <c r="T44" s="102"/>
      <c r="U44" s="105"/>
      <c r="V44" s="106" t="s">
        <v>190</v>
      </c>
      <c r="W44" s="107" t="s">
        <v>191</v>
      </c>
      <c r="X44" s="102"/>
      <c r="Y44" s="105"/>
      <c r="Z44" s="108" t="s">
        <v>192</v>
      </c>
      <c r="AA44" s="122"/>
      <c r="AB44" s="104"/>
      <c r="AC44" s="104"/>
      <c r="AE44" s="122"/>
      <c r="AF44" s="122"/>
      <c r="AI44" s="122"/>
      <c r="AJ44" s="122"/>
      <c r="AK44" s="122"/>
    </row>
    <row r="45" spans="1:37" ht="15.75" thickBot="1">
      <c r="A45" s="120" t="s">
        <v>193</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193</v>
      </c>
      <c r="P45" s="110">
        <v>8381.69</v>
      </c>
      <c r="Q45" s="110">
        <v>8029.51</v>
      </c>
      <c r="R45" s="110">
        <v>8063.45</v>
      </c>
      <c r="S45" s="112">
        <v>7761.8850000000002</v>
      </c>
      <c r="T45" s="102"/>
      <c r="U45" s="109" t="s">
        <v>193</v>
      </c>
      <c r="V45" s="110">
        <v>8203.5300000000007</v>
      </c>
      <c r="W45" s="112">
        <v>7910.0129999999999</v>
      </c>
      <c r="X45" s="102"/>
      <c r="Y45" s="109" t="s">
        <v>193</v>
      </c>
      <c r="Z45" s="113">
        <v>8051.7579999999998</v>
      </c>
      <c r="AA45" s="122"/>
      <c r="AB45" s="104"/>
      <c r="AC45" s="104"/>
      <c r="AE45" s="122"/>
      <c r="AF45" s="122"/>
      <c r="AI45" s="122"/>
      <c r="AJ45" s="122"/>
      <c r="AK45" s="122"/>
    </row>
    <row r="46" spans="1:37" ht="15">
      <c r="A46" s="114" t="s">
        <v>194</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194</v>
      </c>
      <c r="P46" s="115">
        <v>9288.7070000000003</v>
      </c>
      <c r="Q46" s="115">
        <v>8870.2569999999996</v>
      </c>
      <c r="R46" s="115">
        <v>8793.7739999999994</v>
      </c>
      <c r="S46" s="116">
        <v>8567.6569999999992</v>
      </c>
      <c r="T46" s="102"/>
      <c r="U46" s="114" t="s">
        <v>194</v>
      </c>
      <c r="V46" s="115">
        <v>9086.6129999999994</v>
      </c>
      <c r="W46" s="116">
        <v>8680.4789999999994</v>
      </c>
      <c r="X46" s="102"/>
      <c r="Y46" s="114" t="s">
        <v>194</v>
      </c>
      <c r="Z46" s="117">
        <v>8881.634</v>
      </c>
      <c r="AA46" s="122"/>
      <c r="AB46" s="104"/>
      <c r="AC46" s="104"/>
      <c r="AE46" s="122"/>
      <c r="AF46" s="122"/>
      <c r="AI46" s="122"/>
      <c r="AJ46" s="122"/>
      <c r="AK46" s="122"/>
    </row>
    <row r="47" spans="1:37" ht="15">
      <c r="A47" s="114" t="s">
        <v>195</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195</v>
      </c>
      <c r="P47" s="115">
        <v>9255.1720000000005</v>
      </c>
      <c r="Q47" s="115">
        <v>8827.6630000000005</v>
      </c>
      <c r="R47" s="115">
        <v>8873.5319999999992</v>
      </c>
      <c r="S47" s="116">
        <v>8468.1129999999994</v>
      </c>
      <c r="T47" s="102"/>
      <c r="U47" s="114" t="s">
        <v>195</v>
      </c>
      <c r="V47" s="115">
        <v>9027.6849999999995</v>
      </c>
      <c r="W47" s="116">
        <v>8705.9120000000003</v>
      </c>
      <c r="X47" s="102"/>
      <c r="Y47" s="114" t="s">
        <v>195</v>
      </c>
      <c r="Z47" s="118">
        <v>8865.4930000000004</v>
      </c>
      <c r="AA47" s="122"/>
      <c r="AB47" s="104"/>
      <c r="AC47" s="104"/>
      <c r="AE47" s="122"/>
      <c r="AF47" s="122"/>
      <c r="AI47" s="122"/>
      <c r="AJ47" s="122"/>
      <c r="AK47" s="122"/>
    </row>
    <row r="48" spans="1:37" ht="15">
      <c r="A48" s="114" t="s">
        <v>196</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196</v>
      </c>
      <c r="P48" s="115">
        <v>7924.902</v>
      </c>
      <c r="Q48" s="115">
        <v>7534.2439999999997</v>
      </c>
      <c r="R48" s="115">
        <v>7554.0029999999997</v>
      </c>
      <c r="S48" s="116">
        <v>7363.8029999999999</v>
      </c>
      <c r="T48" s="102"/>
      <c r="U48" s="114" t="s">
        <v>196</v>
      </c>
      <c r="V48" s="115">
        <v>7567.1090000000004</v>
      </c>
      <c r="W48" s="116">
        <v>7427.6570000000002</v>
      </c>
      <c r="X48" s="102"/>
      <c r="Y48" s="114" t="s">
        <v>196</v>
      </c>
      <c r="Z48" s="118">
        <v>7545.259</v>
      </c>
      <c r="AA48" s="122"/>
      <c r="AB48" s="104"/>
      <c r="AC48" s="104"/>
      <c r="AE48" s="122"/>
      <c r="AF48" s="122"/>
      <c r="AI48" s="122"/>
      <c r="AJ48" s="122"/>
      <c r="AK48" s="122"/>
    </row>
    <row r="49" spans="1:37" ht="15">
      <c r="A49" s="114" t="s">
        <v>78</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78</v>
      </c>
      <c r="P49" s="115">
        <v>7213.393</v>
      </c>
      <c r="Q49" s="115">
        <v>7132.7960000000003</v>
      </c>
      <c r="R49" s="115">
        <v>7255.4679999999998</v>
      </c>
      <c r="S49" s="116">
        <v>6861.848</v>
      </c>
      <c r="T49" s="102"/>
      <c r="U49" s="114" t="s">
        <v>78</v>
      </c>
      <c r="V49" s="115">
        <v>7169.8860000000004</v>
      </c>
      <c r="W49" s="116">
        <v>7052.7560000000003</v>
      </c>
      <c r="X49" s="102"/>
      <c r="Y49" s="114" t="s">
        <v>78</v>
      </c>
      <c r="Z49" s="118">
        <v>7107.0889999999999</v>
      </c>
      <c r="AA49" s="122"/>
      <c r="AB49" s="104"/>
      <c r="AC49" s="104"/>
      <c r="AE49" s="122"/>
      <c r="AF49" s="122"/>
      <c r="AI49" s="122"/>
      <c r="AJ49" s="122"/>
      <c r="AK49" s="122"/>
    </row>
    <row r="50" spans="1:37" ht="15.75" thickBot="1">
      <c r="A50" s="109" t="s">
        <v>197</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197</v>
      </c>
      <c r="P50" s="110">
        <v>7920.8</v>
      </c>
      <c r="Q50" s="110">
        <v>7701.4250000000002</v>
      </c>
      <c r="R50" s="110">
        <v>7796.5860000000002</v>
      </c>
      <c r="S50" s="112">
        <v>7645.5820000000003</v>
      </c>
      <c r="T50" s="102"/>
      <c r="U50" s="109" t="s">
        <v>197</v>
      </c>
      <c r="V50" s="110">
        <v>7811.8819999999996</v>
      </c>
      <c r="W50" s="112">
        <v>7717.9570000000003</v>
      </c>
      <c r="X50" s="102"/>
      <c r="Y50" s="109" t="s">
        <v>197</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170</v>
      </c>
      <c r="M52" s="102"/>
      <c r="N52" s="135"/>
      <c r="O52" s="101">
        <v>2008</v>
      </c>
      <c r="P52" s="1594" t="s">
        <v>171</v>
      </c>
      <c r="Q52" s="1594"/>
      <c r="R52" s="1594"/>
      <c r="S52" s="1594"/>
      <c r="T52" s="102"/>
      <c r="U52" s="101">
        <v>2008</v>
      </c>
      <c r="V52" s="1594" t="s">
        <v>172</v>
      </c>
      <c r="W52" s="1594"/>
      <c r="X52" s="102"/>
      <c r="Y52" s="101">
        <v>2008</v>
      </c>
      <c r="Z52" s="102"/>
      <c r="AA52" s="122"/>
      <c r="AB52" s="104"/>
      <c r="AC52" s="104"/>
      <c r="AE52" s="122"/>
      <c r="AF52" s="122"/>
      <c r="AI52" s="122"/>
      <c r="AJ52" s="122"/>
      <c r="AK52" s="122"/>
    </row>
    <row r="53" spans="1:37" ht="15.75" thickBot="1">
      <c r="A53" s="105"/>
      <c r="B53" s="106" t="s">
        <v>174</v>
      </c>
      <c r="C53" s="106" t="s">
        <v>175</v>
      </c>
      <c r="D53" s="106" t="s">
        <v>176</v>
      </c>
      <c r="E53" s="106" t="s">
        <v>177</v>
      </c>
      <c r="F53" s="106" t="s">
        <v>178</v>
      </c>
      <c r="G53" s="106" t="s">
        <v>179</v>
      </c>
      <c r="H53" s="106" t="s">
        <v>180</v>
      </c>
      <c r="I53" s="106" t="s">
        <v>181</v>
      </c>
      <c r="J53" s="106" t="s">
        <v>182</v>
      </c>
      <c r="K53" s="106" t="s">
        <v>183</v>
      </c>
      <c r="L53" s="106" t="s">
        <v>184</v>
      </c>
      <c r="M53" s="107" t="s">
        <v>185</v>
      </c>
      <c r="N53" s="135"/>
      <c r="O53" s="105"/>
      <c r="P53" s="106" t="s">
        <v>186</v>
      </c>
      <c r="Q53" s="106" t="s">
        <v>187</v>
      </c>
      <c r="R53" s="106" t="s">
        <v>188</v>
      </c>
      <c r="S53" s="107" t="s">
        <v>189</v>
      </c>
      <c r="T53" s="102"/>
      <c r="U53" s="105"/>
      <c r="V53" s="106" t="s">
        <v>190</v>
      </c>
      <c r="W53" s="107" t="s">
        <v>191</v>
      </c>
      <c r="X53" s="102"/>
      <c r="Y53" s="105"/>
      <c r="Z53" s="108" t="s">
        <v>192</v>
      </c>
      <c r="AA53" s="122"/>
      <c r="AB53" s="104"/>
      <c r="AC53" s="104"/>
      <c r="AD53" s="138"/>
      <c r="AE53" s="122"/>
      <c r="AF53" s="122"/>
      <c r="AI53" s="122"/>
      <c r="AJ53" s="122"/>
      <c r="AK53" s="122"/>
    </row>
    <row r="54" spans="1:37" ht="15.75" thickBot="1">
      <c r="A54" s="120" t="s">
        <v>193</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193</v>
      </c>
      <c r="P54" s="110">
        <v>8196.09</v>
      </c>
      <c r="Q54" s="110">
        <v>8299.3799999999992</v>
      </c>
      <c r="R54" s="110">
        <v>8147.9</v>
      </c>
      <c r="S54" s="112">
        <v>8269.1</v>
      </c>
      <c r="T54" s="102"/>
      <c r="U54" s="109" t="s">
        <v>193</v>
      </c>
      <c r="V54" s="110">
        <v>8250.0499999999993</v>
      </c>
      <c r="W54" s="112">
        <v>8212.5</v>
      </c>
      <c r="X54" s="102"/>
      <c r="Y54" s="109" t="s">
        <v>193</v>
      </c>
      <c r="Z54" s="113">
        <v>8231.74</v>
      </c>
      <c r="AA54" s="122"/>
      <c r="AB54" s="104"/>
      <c r="AC54" s="104"/>
      <c r="AD54" s="138"/>
      <c r="AE54" s="122"/>
      <c r="AF54" s="122"/>
      <c r="AI54" s="122"/>
      <c r="AJ54" s="122"/>
      <c r="AK54" s="122"/>
    </row>
    <row r="55" spans="1:37" ht="15">
      <c r="A55" s="114" t="s">
        <v>194</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194</v>
      </c>
      <c r="P55" s="115">
        <v>8919.33</v>
      </c>
      <c r="Q55" s="115">
        <v>8923.8700000000008</v>
      </c>
      <c r="R55" s="115">
        <v>8886.5360000000001</v>
      </c>
      <c r="S55" s="116">
        <v>9164.2129999999997</v>
      </c>
      <c r="T55" s="102"/>
      <c r="U55" s="114" t="s">
        <v>194</v>
      </c>
      <c r="V55" s="115">
        <v>8921.6650000000009</v>
      </c>
      <c r="W55" s="116">
        <v>9035.5820000000003</v>
      </c>
      <c r="X55" s="102"/>
      <c r="Y55" s="114" t="s">
        <v>194</v>
      </c>
      <c r="Z55" s="117">
        <v>8974.9009999999998</v>
      </c>
      <c r="AA55" s="122"/>
      <c r="AB55" s="104"/>
      <c r="AC55" s="104"/>
      <c r="AD55" s="138"/>
      <c r="AE55" s="122"/>
      <c r="AF55" s="122"/>
      <c r="AI55" s="122"/>
      <c r="AJ55" s="122"/>
      <c r="AK55" s="122"/>
    </row>
    <row r="56" spans="1:37" ht="15">
      <c r="A56" s="114" t="s">
        <v>195</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195</v>
      </c>
      <c r="P56" s="115">
        <v>8807.9699999999993</v>
      </c>
      <c r="Q56" s="115">
        <v>8962.6229999999996</v>
      </c>
      <c r="R56" s="115">
        <v>9054.0529999999999</v>
      </c>
      <c r="S56" s="116">
        <v>9150.9590000000007</v>
      </c>
      <c r="T56" s="102"/>
      <c r="U56" s="114" t="s">
        <v>195</v>
      </c>
      <c r="V56" s="115">
        <v>8893.0709999999999</v>
      </c>
      <c r="W56" s="116">
        <v>9091.5149999999994</v>
      </c>
      <c r="X56" s="102"/>
      <c r="Y56" s="114" t="s">
        <v>195</v>
      </c>
      <c r="Z56" s="118">
        <v>8992.7029999999995</v>
      </c>
      <c r="AA56" s="122"/>
      <c r="AB56" s="104"/>
      <c r="AC56" s="104"/>
      <c r="AD56" s="138"/>
      <c r="AE56" s="122"/>
      <c r="AF56" s="122"/>
      <c r="AI56" s="122"/>
      <c r="AJ56" s="122"/>
      <c r="AK56" s="122"/>
    </row>
    <row r="57" spans="1:37" ht="15">
      <c r="A57" s="114" t="s">
        <v>196</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196</v>
      </c>
      <c r="P57" s="115">
        <v>7675.18</v>
      </c>
      <c r="Q57" s="115">
        <v>6953.2830000000004</v>
      </c>
      <c r="R57" s="115">
        <v>7909.07</v>
      </c>
      <c r="S57" s="116">
        <v>7772.9669999999996</v>
      </c>
      <c r="T57" s="102"/>
      <c r="U57" s="114" t="s">
        <v>196</v>
      </c>
      <c r="V57" s="115">
        <v>7486.4110000000001</v>
      </c>
      <c r="W57" s="116">
        <v>7866.26</v>
      </c>
      <c r="X57" s="102"/>
      <c r="Y57" s="114" t="s">
        <v>196</v>
      </c>
      <c r="Z57" s="118">
        <v>7599.1949999999997</v>
      </c>
      <c r="AA57" s="122"/>
      <c r="AB57" s="104"/>
      <c r="AC57" s="104"/>
      <c r="AD57" s="138"/>
      <c r="AE57" s="122"/>
      <c r="AF57" s="122"/>
      <c r="AI57" s="122"/>
      <c r="AJ57" s="122"/>
      <c r="AK57" s="122"/>
    </row>
    <row r="58" spans="1:37" ht="15">
      <c r="A58" s="114" t="s">
        <v>78</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78</v>
      </c>
      <c r="P58" s="115">
        <v>7132.05</v>
      </c>
      <c r="Q58" s="115">
        <v>7459.0479999999998</v>
      </c>
      <c r="R58" s="115">
        <v>7279.085</v>
      </c>
      <c r="S58" s="116">
        <v>7189.6670000000004</v>
      </c>
      <c r="T58" s="102"/>
      <c r="U58" s="114" t="s">
        <v>78</v>
      </c>
      <c r="V58" s="115">
        <v>7305.5460000000003</v>
      </c>
      <c r="W58" s="116">
        <v>7231.9449999999997</v>
      </c>
      <c r="X58" s="102"/>
      <c r="Y58" s="114" t="s">
        <v>78</v>
      </c>
      <c r="Z58" s="118">
        <v>7267.7269999999999</v>
      </c>
      <c r="AA58" s="122"/>
      <c r="AB58" s="104"/>
      <c r="AC58" s="104"/>
      <c r="AD58" s="138"/>
      <c r="AE58" s="122"/>
      <c r="AF58" s="122"/>
      <c r="AI58" s="122"/>
      <c r="AJ58" s="122"/>
      <c r="AK58" s="122"/>
    </row>
    <row r="59" spans="1:37" ht="15.75" thickBot="1">
      <c r="A59" s="109" t="s">
        <v>197</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197</v>
      </c>
      <c r="P59" s="110">
        <v>7911.28</v>
      </c>
      <c r="Q59" s="110">
        <v>8009.1530000000002</v>
      </c>
      <c r="R59" s="110">
        <v>7889.34</v>
      </c>
      <c r="S59" s="112">
        <v>7973.6850000000004</v>
      </c>
      <c r="T59" s="102"/>
      <c r="U59" s="109" t="s">
        <v>197</v>
      </c>
      <c r="V59" s="110">
        <v>7963.2809999999999</v>
      </c>
      <c r="W59" s="112">
        <v>7935.1210000000001</v>
      </c>
      <c r="X59" s="102"/>
      <c r="Y59" s="109" t="s">
        <v>197</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170</v>
      </c>
      <c r="M61" s="102"/>
      <c r="N61" s="135"/>
      <c r="O61" s="101">
        <v>2009</v>
      </c>
      <c r="P61" s="1594" t="s">
        <v>171</v>
      </c>
      <c r="Q61" s="1594"/>
      <c r="R61" s="1594"/>
      <c r="S61" s="1594"/>
      <c r="T61" s="102"/>
      <c r="U61" s="101">
        <v>2009</v>
      </c>
      <c r="V61" s="1594" t="s">
        <v>172</v>
      </c>
      <c r="W61" s="1594"/>
      <c r="X61" s="102"/>
      <c r="Y61" s="101">
        <v>2009</v>
      </c>
      <c r="Z61" s="102"/>
      <c r="AA61" s="122"/>
      <c r="AB61" s="104"/>
      <c r="AC61" s="104"/>
      <c r="AD61" s="122"/>
      <c r="AE61" s="122"/>
      <c r="AF61" s="122"/>
      <c r="AI61" s="122"/>
      <c r="AJ61" s="122"/>
      <c r="AK61" s="122"/>
    </row>
    <row r="62" spans="1:37" ht="15.75" thickBot="1">
      <c r="A62" s="105"/>
      <c r="B62" s="106" t="s">
        <v>174</v>
      </c>
      <c r="C62" s="106" t="s">
        <v>175</v>
      </c>
      <c r="D62" s="106" t="s">
        <v>176</v>
      </c>
      <c r="E62" s="106" t="s">
        <v>177</v>
      </c>
      <c r="F62" s="106" t="s">
        <v>178</v>
      </c>
      <c r="G62" s="106" t="s">
        <v>179</v>
      </c>
      <c r="H62" s="106" t="s">
        <v>180</v>
      </c>
      <c r="I62" s="106" t="s">
        <v>181</v>
      </c>
      <c r="J62" s="106" t="s">
        <v>182</v>
      </c>
      <c r="K62" s="106" t="s">
        <v>183</v>
      </c>
      <c r="L62" s="106" t="s">
        <v>184</v>
      </c>
      <c r="M62" s="107" t="s">
        <v>185</v>
      </c>
      <c r="N62" s="135"/>
      <c r="O62" s="105"/>
      <c r="P62" s="106" t="s">
        <v>186</v>
      </c>
      <c r="Q62" s="106" t="s">
        <v>187</v>
      </c>
      <c r="R62" s="106" t="s">
        <v>188</v>
      </c>
      <c r="S62" s="107" t="s">
        <v>189</v>
      </c>
      <c r="T62" s="102"/>
      <c r="U62" s="105"/>
      <c r="V62" s="106" t="s">
        <v>190</v>
      </c>
      <c r="W62" s="107" t="s">
        <v>191</v>
      </c>
      <c r="X62" s="102"/>
      <c r="Y62" s="105"/>
      <c r="Z62" s="108" t="s">
        <v>192</v>
      </c>
      <c r="AA62" s="122"/>
      <c r="AB62" s="104"/>
      <c r="AC62" s="104"/>
      <c r="AD62" s="122"/>
      <c r="AE62" s="122"/>
      <c r="AF62" s="122"/>
      <c r="AI62" s="122"/>
      <c r="AJ62" s="122"/>
      <c r="AK62" s="122"/>
    </row>
    <row r="63" spans="1:37" ht="15.75" thickBot="1">
      <c r="A63" s="120" t="s">
        <v>193</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193</v>
      </c>
      <c r="P63" s="110">
        <v>9296.2800000000007</v>
      </c>
      <c r="Q63" s="110">
        <v>9648.41</v>
      </c>
      <c r="R63" s="110">
        <v>9497.59</v>
      </c>
      <c r="S63" s="112">
        <v>9119.51</v>
      </c>
      <c r="T63" s="102"/>
      <c r="U63" s="109" t="s">
        <v>193</v>
      </c>
      <c r="V63" s="110">
        <v>9483.0300000000007</v>
      </c>
      <c r="W63" s="112">
        <v>9315.18</v>
      </c>
      <c r="X63" s="102"/>
      <c r="Y63" s="109" t="s">
        <v>193</v>
      </c>
      <c r="Z63" s="113">
        <v>9399.41</v>
      </c>
      <c r="AA63" s="122"/>
      <c r="AB63" s="104"/>
      <c r="AC63" s="104"/>
      <c r="AD63" s="122"/>
      <c r="AE63" s="122"/>
      <c r="AF63" s="122"/>
      <c r="AI63" s="122"/>
      <c r="AJ63" s="122"/>
      <c r="AK63" s="122"/>
    </row>
    <row r="64" spans="1:37" ht="15">
      <c r="A64" s="114" t="s">
        <v>194</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194</v>
      </c>
      <c r="P64" s="115">
        <v>10120.120999999999</v>
      </c>
      <c r="Q64" s="115">
        <v>10539.700999999999</v>
      </c>
      <c r="R64" s="115">
        <v>10601.567999999999</v>
      </c>
      <c r="S64" s="116">
        <v>10397.913</v>
      </c>
      <c r="T64" s="102"/>
      <c r="U64" s="114" t="s">
        <v>194</v>
      </c>
      <c r="V64" s="115">
        <v>10331.672</v>
      </c>
      <c r="W64" s="116">
        <v>10504.382</v>
      </c>
      <c r="X64" s="102"/>
      <c r="Y64" s="114" t="s">
        <v>194</v>
      </c>
      <c r="Z64" s="117">
        <v>10413.302</v>
      </c>
      <c r="AA64" s="122"/>
      <c r="AB64" s="104"/>
      <c r="AC64" s="104"/>
      <c r="AD64" s="122"/>
      <c r="AE64" s="122"/>
      <c r="AF64" s="122"/>
      <c r="AI64" s="122"/>
      <c r="AJ64" s="122"/>
      <c r="AK64" s="122"/>
    </row>
    <row r="65" spans="1:41" ht="15">
      <c r="A65" s="114" t="s">
        <v>195</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195</v>
      </c>
      <c r="P65" s="115">
        <v>10329.626</v>
      </c>
      <c r="Q65" s="115">
        <v>10819.612999999999</v>
      </c>
      <c r="R65" s="115">
        <v>10892.304</v>
      </c>
      <c r="S65" s="116">
        <v>10678.39</v>
      </c>
      <c r="T65" s="102"/>
      <c r="U65" s="114" t="s">
        <v>195</v>
      </c>
      <c r="V65" s="115">
        <v>10592.543</v>
      </c>
      <c r="W65" s="116">
        <v>10782.306</v>
      </c>
      <c r="X65" s="102"/>
      <c r="Y65" s="114" t="s">
        <v>195</v>
      </c>
      <c r="Z65" s="118">
        <v>10700.875</v>
      </c>
      <c r="AA65" s="122"/>
      <c r="AB65" s="104"/>
      <c r="AC65" s="104"/>
      <c r="AD65" s="122"/>
      <c r="AE65" s="122"/>
      <c r="AF65" s="122"/>
      <c r="AI65" s="122"/>
      <c r="AJ65" s="122"/>
      <c r="AK65" s="122"/>
    </row>
    <row r="66" spans="1:41" ht="15">
      <c r="A66" s="114" t="s">
        <v>196</v>
      </c>
      <c r="B66" s="115">
        <v>7197</v>
      </c>
      <c r="C66" s="115">
        <v>8510.3250000000007</v>
      </c>
      <c r="D66" s="115"/>
      <c r="E66" s="115"/>
      <c r="F66" s="115">
        <v>8160</v>
      </c>
      <c r="G66" s="115"/>
      <c r="H66" s="115"/>
      <c r="I66" s="115"/>
      <c r="J66" s="131">
        <v>7601</v>
      </c>
      <c r="K66" s="115">
        <v>8630.4529999999995</v>
      </c>
      <c r="L66" s="115">
        <v>8517.34</v>
      </c>
      <c r="M66" s="116"/>
      <c r="N66" s="135"/>
      <c r="O66" s="114" t="s">
        <v>196</v>
      </c>
      <c r="P66" s="115">
        <v>8424.9680000000008</v>
      </c>
      <c r="Q66" s="115">
        <v>8160</v>
      </c>
      <c r="R66" s="115">
        <v>7601</v>
      </c>
      <c r="S66" s="116">
        <v>8617.9449999999997</v>
      </c>
      <c r="T66" s="102"/>
      <c r="U66" s="114" t="s">
        <v>196</v>
      </c>
      <c r="V66" s="115">
        <v>8341.134</v>
      </c>
      <c r="W66" s="116">
        <v>8006.2190000000001</v>
      </c>
      <c r="X66" s="102"/>
      <c r="Y66" s="114" t="s">
        <v>196</v>
      </c>
      <c r="Z66" s="118">
        <v>8291.0840000000007</v>
      </c>
      <c r="AA66" s="122"/>
      <c r="AB66" s="104"/>
      <c r="AC66" s="104"/>
      <c r="AD66" s="122"/>
      <c r="AE66" s="122"/>
      <c r="AF66" s="122"/>
      <c r="AI66" s="122"/>
      <c r="AJ66" s="122"/>
      <c r="AK66" s="122"/>
    </row>
    <row r="67" spans="1:41" ht="15">
      <c r="A67" s="114" t="s">
        <v>78</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78</v>
      </c>
      <c r="P67" s="115">
        <v>8063.9790000000003</v>
      </c>
      <c r="Q67" s="115">
        <v>8514.8850000000002</v>
      </c>
      <c r="R67" s="115">
        <v>8124.2190000000001</v>
      </c>
      <c r="S67" s="116">
        <v>7501.4089999999997</v>
      </c>
      <c r="T67" s="102"/>
      <c r="U67" s="114" t="s">
        <v>78</v>
      </c>
      <c r="V67" s="115">
        <v>8312.0540000000001</v>
      </c>
      <c r="W67" s="116">
        <v>7820.0029999999997</v>
      </c>
      <c r="X67" s="102"/>
      <c r="Y67" s="114" t="s">
        <v>78</v>
      </c>
      <c r="Z67" s="118">
        <v>8051.9030000000002</v>
      </c>
      <c r="AA67" s="122"/>
      <c r="AB67" s="104"/>
      <c r="AC67" s="104"/>
      <c r="AD67" s="122"/>
      <c r="AE67" s="122"/>
      <c r="AF67" s="122"/>
      <c r="AI67" s="122"/>
      <c r="AJ67" s="122"/>
      <c r="AK67" s="122"/>
    </row>
    <row r="68" spans="1:41" ht="15.75" thickBot="1">
      <c r="A68" s="109" t="s">
        <v>197</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197</v>
      </c>
      <c r="P68" s="110">
        <v>8739.8780000000006</v>
      </c>
      <c r="Q68" s="110">
        <v>9135.3809999999994</v>
      </c>
      <c r="R68" s="110">
        <v>9183.9339999999993</v>
      </c>
      <c r="S68" s="112">
        <v>8990.2430000000004</v>
      </c>
      <c r="T68" s="102"/>
      <c r="U68" s="109" t="s">
        <v>197</v>
      </c>
      <c r="V68" s="110">
        <v>8952.7620000000006</v>
      </c>
      <c r="W68" s="112">
        <v>9090.4519999999993</v>
      </c>
      <c r="X68" s="102"/>
      <c r="Y68" s="109" t="s">
        <v>197</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170</v>
      </c>
      <c r="M70" s="102"/>
      <c r="N70" s="135"/>
      <c r="O70" s="101">
        <v>2010</v>
      </c>
      <c r="P70" s="1594" t="s">
        <v>171</v>
      </c>
      <c r="Q70" s="1594"/>
      <c r="R70" s="1594"/>
      <c r="S70" s="1594"/>
      <c r="T70" s="102"/>
      <c r="U70" s="101">
        <v>2010</v>
      </c>
      <c r="V70" s="1594" t="s">
        <v>172</v>
      </c>
      <c r="W70" s="1594"/>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174</v>
      </c>
      <c r="C71" s="141" t="s">
        <v>175</v>
      </c>
      <c r="D71" s="141" t="s">
        <v>176</v>
      </c>
      <c r="E71" s="141" t="s">
        <v>177</v>
      </c>
      <c r="F71" s="141" t="s">
        <v>178</v>
      </c>
      <c r="G71" s="141" t="s">
        <v>179</v>
      </c>
      <c r="H71" s="141" t="s">
        <v>180</v>
      </c>
      <c r="I71" s="141" t="s">
        <v>181</v>
      </c>
      <c r="J71" s="141" t="s">
        <v>182</v>
      </c>
      <c r="K71" s="141" t="s">
        <v>183</v>
      </c>
      <c r="L71" s="141" t="s">
        <v>184</v>
      </c>
      <c r="M71" s="142" t="s">
        <v>185</v>
      </c>
      <c r="N71" s="135"/>
      <c r="O71" s="105"/>
      <c r="P71" s="106" t="s">
        <v>186</v>
      </c>
      <c r="Q71" s="106" t="s">
        <v>187</v>
      </c>
      <c r="R71" s="106" t="s">
        <v>188</v>
      </c>
      <c r="S71" s="107" t="s">
        <v>189</v>
      </c>
      <c r="T71" s="102"/>
      <c r="U71" s="105"/>
      <c r="V71" s="106" t="s">
        <v>190</v>
      </c>
      <c r="W71" s="107" t="s">
        <v>191</v>
      </c>
      <c r="X71" s="102"/>
      <c r="Y71" s="105"/>
      <c r="Z71" s="143" t="s">
        <v>192</v>
      </c>
      <c r="AA71" s="122"/>
      <c r="AB71" s="104"/>
      <c r="AC71" s="104"/>
      <c r="AD71" s="122"/>
      <c r="AE71" s="122"/>
      <c r="AF71" s="122"/>
      <c r="AI71" s="122"/>
      <c r="AJ71" s="122"/>
      <c r="AK71" s="122"/>
      <c r="AL71" s="122"/>
      <c r="AM71" s="122"/>
      <c r="AN71" s="122"/>
      <c r="AO71" s="122"/>
    </row>
    <row r="72" spans="1:41" ht="15.75" thickBot="1">
      <c r="A72" s="144" t="s">
        <v>193</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193</v>
      </c>
      <c r="P72" s="111">
        <v>9354.92</v>
      </c>
      <c r="Q72" s="111">
        <v>8708.4599999999991</v>
      </c>
      <c r="R72" s="111">
        <v>8671.94</v>
      </c>
      <c r="S72" s="121">
        <v>9562.0480000000007</v>
      </c>
      <c r="T72" s="102"/>
      <c r="U72" s="109" t="s">
        <v>193</v>
      </c>
      <c r="V72" s="110">
        <v>9007.6299999999992</v>
      </c>
      <c r="W72" s="112">
        <v>9136.4240000000009</v>
      </c>
      <c r="X72" s="102"/>
      <c r="Y72" s="109" t="s">
        <v>193</v>
      </c>
      <c r="Z72" s="113">
        <v>9074.7279999999992</v>
      </c>
      <c r="AA72" s="149"/>
      <c r="AB72" s="104"/>
      <c r="AC72" s="104"/>
      <c r="AD72" s="122"/>
      <c r="AE72" s="122"/>
      <c r="AF72" s="122"/>
      <c r="AI72" s="122"/>
      <c r="AJ72" s="122"/>
      <c r="AK72" s="122"/>
      <c r="AL72" s="122"/>
      <c r="AM72" s="122"/>
      <c r="AN72" s="122"/>
      <c r="AO72" s="122"/>
    </row>
    <row r="73" spans="1:41" ht="15">
      <c r="A73" s="150" t="s">
        <v>194</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194</v>
      </c>
      <c r="P73" s="170">
        <v>10480.446</v>
      </c>
      <c r="Q73" s="170">
        <v>9332.8070000000007</v>
      </c>
      <c r="R73" s="170">
        <v>9293.8410000000003</v>
      </c>
      <c r="S73" s="170">
        <v>10703.331</v>
      </c>
      <c r="T73" s="102"/>
      <c r="U73" s="154" t="s">
        <v>194</v>
      </c>
      <c r="V73" s="155">
        <v>9849.9439999999995</v>
      </c>
      <c r="W73" s="156">
        <v>10038.436</v>
      </c>
      <c r="X73" s="102"/>
      <c r="Y73" s="154" t="s">
        <v>194</v>
      </c>
      <c r="Z73" s="153">
        <v>9950.1260000000002</v>
      </c>
      <c r="AB73" s="104"/>
      <c r="AC73" s="104"/>
      <c r="AD73" s="122"/>
      <c r="AE73" s="122"/>
      <c r="AF73" s="122"/>
      <c r="AI73" s="122"/>
      <c r="AJ73" s="122"/>
      <c r="AK73" s="122"/>
      <c r="AL73" s="122"/>
      <c r="AM73" s="122"/>
      <c r="AN73" s="122"/>
      <c r="AO73" s="122"/>
    </row>
    <row r="74" spans="1:41" ht="15">
      <c r="A74" s="157" t="s">
        <v>195</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195</v>
      </c>
      <c r="P74" s="158">
        <v>10659.19</v>
      </c>
      <c r="Q74" s="158">
        <v>9437.0759999999991</v>
      </c>
      <c r="R74" s="158">
        <v>9449.7870000000003</v>
      </c>
      <c r="S74" s="158">
        <v>10934.93</v>
      </c>
      <c r="T74" s="102"/>
      <c r="U74" s="114" t="s">
        <v>195</v>
      </c>
      <c r="V74" s="115">
        <v>9861.3310000000001</v>
      </c>
      <c r="W74" s="116">
        <v>10131.093000000001</v>
      </c>
      <c r="X74" s="102"/>
      <c r="Y74" s="114" t="s">
        <v>195</v>
      </c>
      <c r="Z74" s="127">
        <v>10031.679</v>
      </c>
      <c r="AB74" s="104"/>
      <c r="AC74" s="104"/>
      <c r="AD74" s="122"/>
      <c r="AE74" s="122"/>
      <c r="AF74" s="122"/>
      <c r="AI74" s="122"/>
      <c r="AJ74" s="122"/>
      <c r="AK74" s="122"/>
      <c r="AL74" s="122"/>
      <c r="AM74" s="122"/>
      <c r="AN74" s="122"/>
      <c r="AO74" s="122"/>
    </row>
    <row r="75" spans="1:41" ht="15">
      <c r="A75" s="157" t="s">
        <v>196</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196</v>
      </c>
      <c r="P75" s="158">
        <v>9550.9989999999998</v>
      </c>
      <c r="Q75" s="158">
        <v>8410.6730000000007</v>
      </c>
      <c r="R75" s="158">
        <v>8318.6119999999992</v>
      </c>
      <c r="S75" s="158">
        <v>8253.6659999999993</v>
      </c>
      <c r="T75" s="102"/>
      <c r="U75" s="114" t="s">
        <v>196</v>
      </c>
      <c r="V75" s="115">
        <v>8759.7520000000004</v>
      </c>
      <c r="W75" s="116">
        <v>8270.3209999999999</v>
      </c>
      <c r="X75" s="102"/>
      <c r="Y75" s="114" t="s">
        <v>196</v>
      </c>
      <c r="Z75" s="127">
        <v>8459.8729999999996</v>
      </c>
      <c r="AB75" s="104"/>
      <c r="AC75" s="104"/>
      <c r="AD75" s="122"/>
      <c r="AE75" s="122"/>
      <c r="AF75" s="122"/>
      <c r="AI75" s="122"/>
      <c r="AJ75" s="122"/>
      <c r="AK75" s="122"/>
      <c r="AL75" s="122"/>
      <c r="AM75" s="122"/>
      <c r="AN75" s="122"/>
      <c r="AO75" s="122"/>
    </row>
    <row r="76" spans="1:41" ht="15">
      <c r="A76" s="157" t="s">
        <v>78</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78</v>
      </c>
      <c r="P76" s="158">
        <v>7861.1409999999996</v>
      </c>
      <c r="Q76" s="158">
        <v>7789.0619999999999</v>
      </c>
      <c r="R76" s="158">
        <v>7683.9449999999997</v>
      </c>
      <c r="S76" s="158">
        <v>7830.8789999999999</v>
      </c>
      <c r="T76" s="102"/>
      <c r="U76" s="114" t="s">
        <v>78</v>
      </c>
      <c r="V76" s="115">
        <v>7824.2079999999996</v>
      </c>
      <c r="W76" s="116">
        <v>7760.3609999999999</v>
      </c>
      <c r="X76" s="102"/>
      <c r="Y76" s="114" t="s">
        <v>78</v>
      </c>
      <c r="Z76" s="127">
        <v>7792.1589999999997</v>
      </c>
      <c r="AB76" s="104"/>
      <c r="AC76" s="104"/>
      <c r="AD76" s="122"/>
      <c r="AE76" s="122"/>
      <c r="AF76" s="122"/>
      <c r="AI76" s="122"/>
      <c r="AJ76" s="122"/>
      <c r="AK76" s="122"/>
      <c r="AL76" s="122"/>
      <c r="AM76" s="122"/>
      <c r="AN76" s="122"/>
      <c r="AO76" s="122"/>
    </row>
    <row r="77" spans="1:41" ht="15.75" thickBot="1">
      <c r="A77" s="160" t="s">
        <v>197</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197</v>
      </c>
      <c r="P77" s="158">
        <v>9121.7870000000003</v>
      </c>
      <c r="Q77" s="158">
        <v>8450.5249999999996</v>
      </c>
      <c r="R77" s="158">
        <v>8451.7019999999993</v>
      </c>
      <c r="S77" s="158">
        <v>8880.3670000000002</v>
      </c>
      <c r="T77" s="102"/>
      <c r="U77" s="109" t="s">
        <v>197</v>
      </c>
      <c r="V77" s="110">
        <v>8758.4639999999999</v>
      </c>
      <c r="W77" s="112">
        <v>8670.9570000000003</v>
      </c>
      <c r="X77" s="102"/>
      <c r="Y77" s="109" t="s">
        <v>197</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170</v>
      </c>
      <c r="M79" s="102"/>
      <c r="N79" s="135"/>
      <c r="O79" s="101">
        <v>2011</v>
      </c>
      <c r="P79" s="1594" t="s">
        <v>171</v>
      </c>
      <c r="Q79" s="1594"/>
      <c r="R79" s="1594"/>
      <c r="S79" s="1594"/>
      <c r="T79" s="102"/>
      <c r="U79" s="101">
        <v>2011</v>
      </c>
      <c r="V79" s="1594" t="s">
        <v>172</v>
      </c>
      <c r="W79" s="1594"/>
      <c r="X79" s="102"/>
      <c r="Y79" s="101">
        <v>2011</v>
      </c>
      <c r="Z79" s="102"/>
      <c r="AB79" s="104"/>
      <c r="AC79" s="104"/>
      <c r="AD79" s="122"/>
      <c r="AE79" s="122"/>
      <c r="AF79" s="122"/>
      <c r="AI79" s="122"/>
      <c r="AJ79" s="122"/>
      <c r="AK79" s="122"/>
      <c r="AL79" s="122"/>
      <c r="AM79" s="122"/>
      <c r="AN79" s="163"/>
      <c r="AO79" s="122"/>
    </row>
    <row r="80" spans="1:41" ht="15.75" thickBot="1">
      <c r="A80" s="140"/>
      <c r="B80" s="141" t="s">
        <v>174</v>
      </c>
      <c r="C80" s="141" t="s">
        <v>175</v>
      </c>
      <c r="D80" s="141" t="s">
        <v>176</v>
      </c>
      <c r="E80" s="141" t="s">
        <v>177</v>
      </c>
      <c r="F80" s="141" t="s">
        <v>178</v>
      </c>
      <c r="G80" s="141" t="s">
        <v>179</v>
      </c>
      <c r="H80" s="141" t="s">
        <v>180</v>
      </c>
      <c r="I80" s="141" t="s">
        <v>181</v>
      </c>
      <c r="J80" s="141" t="s">
        <v>182</v>
      </c>
      <c r="K80" s="141" t="s">
        <v>183</v>
      </c>
      <c r="L80" s="141" t="s">
        <v>184</v>
      </c>
      <c r="M80" s="142" t="s">
        <v>185</v>
      </c>
      <c r="N80" s="135"/>
      <c r="O80" s="105"/>
      <c r="P80" s="106" t="s">
        <v>186</v>
      </c>
      <c r="Q80" s="106" t="s">
        <v>187</v>
      </c>
      <c r="R80" s="106" t="s">
        <v>188</v>
      </c>
      <c r="S80" s="107" t="s">
        <v>189</v>
      </c>
      <c r="T80" s="102"/>
      <c r="U80" s="105"/>
      <c r="V80" s="106" t="s">
        <v>190</v>
      </c>
      <c r="W80" s="107" t="s">
        <v>191</v>
      </c>
      <c r="X80" s="102"/>
      <c r="Y80" s="105"/>
      <c r="Z80" s="143" t="s">
        <v>192</v>
      </c>
      <c r="AB80" s="104"/>
      <c r="AC80" s="104"/>
      <c r="AD80" s="122"/>
      <c r="AE80" s="122"/>
      <c r="AF80" s="122"/>
      <c r="AI80" s="122"/>
      <c r="AJ80" s="122"/>
      <c r="AK80" s="122"/>
      <c r="AL80" s="122"/>
      <c r="AM80" s="122"/>
      <c r="AN80" s="163"/>
      <c r="AO80" s="122"/>
    </row>
    <row r="81" spans="1:41" ht="15.75" thickBot="1">
      <c r="A81" s="144" t="s">
        <v>193</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193</v>
      </c>
      <c r="P81" s="115">
        <v>10499.366</v>
      </c>
      <c r="Q81" s="115">
        <v>10936.13</v>
      </c>
      <c r="R81" s="155">
        <v>11532.64</v>
      </c>
      <c r="S81" s="156">
        <v>12283.11</v>
      </c>
      <c r="T81" s="102"/>
      <c r="U81" s="109" t="s">
        <v>193</v>
      </c>
      <c r="V81" s="110">
        <v>10704.59</v>
      </c>
      <c r="W81" s="112">
        <v>11926.72</v>
      </c>
      <c r="X81" s="102"/>
      <c r="Y81" s="114" t="s">
        <v>193</v>
      </c>
      <c r="Z81" s="168">
        <v>11321.66</v>
      </c>
      <c r="AA81" s="169"/>
      <c r="AB81" s="104"/>
      <c r="AC81" s="104"/>
      <c r="AD81" s="122"/>
      <c r="AE81" s="122"/>
      <c r="AF81" s="122"/>
      <c r="AI81" s="122"/>
      <c r="AJ81" s="122"/>
      <c r="AK81" s="122"/>
      <c r="AL81" s="122"/>
      <c r="AM81" s="122"/>
      <c r="AN81" s="163"/>
      <c r="AO81" s="122"/>
    </row>
    <row r="82" spans="1:41" ht="15">
      <c r="A82" s="150" t="s">
        <v>194</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194</v>
      </c>
      <c r="P82" s="158">
        <v>11725.120999999999</v>
      </c>
      <c r="Q82" s="158">
        <v>11968.618</v>
      </c>
      <c r="R82" s="159">
        <v>12742.805</v>
      </c>
      <c r="S82" s="158">
        <v>13720.031999999999</v>
      </c>
      <c r="T82" s="102"/>
      <c r="U82" s="154" t="s">
        <v>194</v>
      </c>
      <c r="V82" s="155">
        <v>11837.380999999999</v>
      </c>
      <c r="W82" s="156">
        <v>13238.317999999999</v>
      </c>
      <c r="X82" s="102"/>
      <c r="Y82" s="154" t="s">
        <v>194</v>
      </c>
      <c r="Z82" s="153">
        <v>12494.724</v>
      </c>
      <c r="AA82" s="169"/>
      <c r="AB82" s="104"/>
      <c r="AC82" s="104"/>
      <c r="AD82" s="171"/>
      <c r="AE82" s="171"/>
      <c r="AF82" s="171"/>
      <c r="AI82" s="171"/>
      <c r="AJ82" s="171"/>
      <c r="AK82" s="171"/>
      <c r="AL82" s="171"/>
      <c r="AM82" s="171"/>
      <c r="AN82" s="172"/>
      <c r="AO82" s="122"/>
    </row>
    <row r="83" spans="1:41" ht="15.75" customHeight="1">
      <c r="A83" s="157" t="s">
        <v>195</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195</v>
      </c>
      <c r="P83" s="158">
        <v>11816.867</v>
      </c>
      <c r="Q83" s="158">
        <v>11971.101000000001</v>
      </c>
      <c r="R83" s="159">
        <v>12980.359</v>
      </c>
      <c r="S83" s="158">
        <v>13817.498</v>
      </c>
      <c r="T83" s="102"/>
      <c r="U83" s="114" t="s">
        <v>195</v>
      </c>
      <c r="V83" s="115">
        <v>11883.707</v>
      </c>
      <c r="W83" s="116">
        <v>13553.108</v>
      </c>
      <c r="X83" s="102"/>
      <c r="Y83" s="114" t="s">
        <v>195</v>
      </c>
      <c r="Z83" s="127">
        <v>13052.855</v>
      </c>
      <c r="AA83" s="169"/>
      <c r="AB83" s="104"/>
      <c r="AC83" s="104"/>
      <c r="AD83" s="173"/>
      <c r="AE83" s="173"/>
      <c r="AF83" s="173"/>
      <c r="AI83" s="173"/>
      <c r="AJ83" s="173"/>
      <c r="AK83" s="173"/>
      <c r="AL83" s="173"/>
      <c r="AM83" s="173"/>
      <c r="AN83" s="174"/>
      <c r="AO83" s="122"/>
    </row>
    <row r="84" spans="1:41" ht="15">
      <c r="A84" s="157" t="s">
        <v>196</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196</v>
      </c>
      <c r="P84" s="158">
        <v>8385.3490000000002</v>
      </c>
      <c r="Q84" s="158">
        <v>9498.5409999999993</v>
      </c>
      <c r="R84" s="159">
        <v>10182.108</v>
      </c>
      <c r="S84" s="158">
        <v>10847.27</v>
      </c>
      <c r="T84" s="102"/>
      <c r="U84" s="114" t="s">
        <v>196</v>
      </c>
      <c r="V84" s="115">
        <v>9004.9380000000001</v>
      </c>
      <c r="W84" s="116">
        <v>10772.62</v>
      </c>
      <c r="X84" s="102"/>
      <c r="Y84" s="114" t="s">
        <v>196</v>
      </c>
      <c r="Z84" s="127">
        <v>10166.495000000001</v>
      </c>
      <c r="AA84" s="169"/>
      <c r="AB84" s="104"/>
      <c r="AC84" s="104"/>
      <c r="AD84" s="122"/>
      <c r="AE84" s="122"/>
      <c r="AF84" s="122"/>
      <c r="AI84" s="122"/>
      <c r="AJ84" s="122"/>
      <c r="AK84" s="122"/>
      <c r="AL84" s="122"/>
      <c r="AM84" s="122"/>
      <c r="AN84" s="163"/>
      <c r="AO84" s="122"/>
    </row>
    <row r="85" spans="1:41" ht="15">
      <c r="A85" s="157" t="s">
        <v>78</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78</v>
      </c>
      <c r="P85" s="158">
        <v>8630.8140000000003</v>
      </c>
      <c r="Q85" s="158">
        <v>9528.8790000000008</v>
      </c>
      <c r="R85" s="158">
        <v>10044.304</v>
      </c>
      <c r="S85" s="158">
        <v>10598.55</v>
      </c>
      <c r="T85" s="102"/>
      <c r="U85" s="114" t="s">
        <v>78</v>
      </c>
      <c r="V85" s="115">
        <v>9059.7000000000007</v>
      </c>
      <c r="W85" s="116">
        <v>10341.557000000001</v>
      </c>
      <c r="X85" s="102"/>
      <c r="Y85" s="114" t="s">
        <v>78</v>
      </c>
      <c r="Z85" s="127">
        <v>9757.5409999999993</v>
      </c>
      <c r="AA85" s="169"/>
      <c r="AB85" s="104"/>
      <c r="AC85" s="104"/>
      <c r="AD85" s="122"/>
      <c r="AE85" s="122"/>
      <c r="AF85" s="122"/>
      <c r="AI85" s="122"/>
      <c r="AJ85" s="122"/>
      <c r="AK85" s="122"/>
      <c r="AL85" s="122"/>
      <c r="AM85" s="122"/>
      <c r="AN85" s="163"/>
      <c r="AO85" s="122"/>
    </row>
    <row r="86" spans="1:41" ht="15.75" thickBot="1">
      <c r="A86" s="160" t="s">
        <v>197</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197</v>
      </c>
      <c r="P86" s="158">
        <v>9647.5759999999991</v>
      </c>
      <c r="Q86" s="158">
        <v>10174.273999999999</v>
      </c>
      <c r="R86" s="159">
        <v>10942.609</v>
      </c>
      <c r="S86" s="158">
        <v>11734.944</v>
      </c>
      <c r="T86" s="102"/>
      <c r="U86" s="109" t="s">
        <v>197</v>
      </c>
      <c r="V86" s="110">
        <v>9905.3729999999996</v>
      </c>
      <c r="W86" s="112">
        <v>11356.097</v>
      </c>
      <c r="X86" s="102"/>
      <c r="Y86" s="109" t="s">
        <v>197</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170</v>
      </c>
      <c r="M88" s="102"/>
      <c r="N88" s="135"/>
      <c r="O88" s="101">
        <v>2012</v>
      </c>
      <c r="P88" s="1594" t="s">
        <v>171</v>
      </c>
      <c r="Q88" s="1594"/>
      <c r="R88" s="1594"/>
      <c r="S88" s="1594"/>
      <c r="T88" s="102"/>
      <c r="U88" s="101">
        <v>2012</v>
      </c>
      <c r="V88" s="1594" t="s">
        <v>172</v>
      </c>
      <c r="W88" s="1594"/>
      <c r="X88" s="102"/>
      <c r="Y88" s="101">
        <v>2012</v>
      </c>
      <c r="Z88" s="102"/>
      <c r="AB88" s="104"/>
      <c r="AC88" s="104"/>
      <c r="AD88" s="122"/>
      <c r="AE88" s="122"/>
      <c r="AF88" s="122"/>
      <c r="AI88" s="122"/>
      <c r="AJ88" s="122"/>
      <c r="AK88" s="122"/>
      <c r="AL88" s="122"/>
      <c r="AM88" s="122"/>
      <c r="AN88" s="163"/>
      <c r="AO88" s="122"/>
    </row>
    <row r="89" spans="1:41" ht="15.75" thickBot="1">
      <c r="A89" s="140"/>
      <c r="B89" s="141" t="s">
        <v>174</v>
      </c>
      <c r="C89" s="141" t="s">
        <v>175</v>
      </c>
      <c r="D89" s="141" t="s">
        <v>176</v>
      </c>
      <c r="E89" s="141" t="s">
        <v>177</v>
      </c>
      <c r="F89" s="141" t="s">
        <v>178</v>
      </c>
      <c r="G89" s="141" t="s">
        <v>179</v>
      </c>
      <c r="H89" s="141" t="s">
        <v>180</v>
      </c>
      <c r="I89" s="141" t="s">
        <v>181</v>
      </c>
      <c r="J89" s="141" t="s">
        <v>182</v>
      </c>
      <c r="K89" s="141" t="s">
        <v>183</v>
      </c>
      <c r="L89" s="141" t="s">
        <v>184</v>
      </c>
      <c r="M89" s="142" t="s">
        <v>185</v>
      </c>
      <c r="N89" s="135"/>
      <c r="O89" s="105"/>
      <c r="P89" s="106" t="s">
        <v>186</v>
      </c>
      <c r="Q89" s="106" t="s">
        <v>187</v>
      </c>
      <c r="R89" s="106" t="s">
        <v>188</v>
      </c>
      <c r="S89" s="107" t="s">
        <v>189</v>
      </c>
      <c r="T89" s="102"/>
      <c r="U89" s="105"/>
      <c r="V89" s="106" t="s">
        <v>190</v>
      </c>
      <c r="W89" s="107" t="s">
        <v>191</v>
      </c>
      <c r="X89" s="102"/>
      <c r="Y89" s="105"/>
      <c r="Z89" s="143" t="s">
        <v>192</v>
      </c>
      <c r="AB89" s="104"/>
      <c r="AC89" s="104"/>
      <c r="AD89" s="171"/>
      <c r="AE89" s="171"/>
      <c r="AF89" s="171"/>
      <c r="AI89" s="171"/>
      <c r="AJ89" s="171"/>
      <c r="AK89" s="171"/>
      <c r="AL89" s="171"/>
      <c r="AM89" s="171"/>
      <c r="AN89" s="172"/>
      <c r="AO89" s="122"/>
    </row>
    <row r="90" spans="1:41" ht="15.75" thickBot="1">
      <c r="A90" s="144" t="s">
        <v>193</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193</v>
      </c>
      <c r="P90" s="115">
        <v>13051.11</v>
      </c>
      <c r="Q90" s="115">
        <v>12617.89</v>
      </c>
      <c r="R90" s="155">
        <v>12990.66</v>
      </c>
      <c r="S90" s="156">
        <v>12790.87</v>
      </c>
      <c r="T90" s="102"/>
      <c r="U90" s="109" t="s">
        <v>193</v>
      </c>
      <c r="V90" s="110">
        <v>12824.85</v>
      </c>
      <c r="W90" s="112">
        <v>12886.01</v>
      </c>
      <c r="X90" s="102"/>
      <c r="Y90" s="109" t="s">
        <v>193</v>
      </c>
      <c r="Z90" s="113">
        <v>12855.2</v>
      </c>
      <c r="AA90" s="169"/>
      <c r="AB90" s="104"/>
      <c r="AC90" s="104"/>
      <c r="AD90" s="173"/>
      <c r="AE90" s="173"/>
      <c r="AF90" s="173"/>
      <c r="AI90" s="173"/>
      <c r="AJ90" s="173"/>
      <c r="AK90" s="173"/>
      <c r="AL90" s="173"/>
      <c r="AM90" s="173"/>
      <c r="AN90" s="178"/>
      <c r="AO90" s="122"/>
    </row>
    <row r="91" spans="1:41" ht="15">
      <c r="A91" s="150" t="s">
        <v>194</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194</v>
      </c>
      <c r="P91" s="158">
        <v>14083.177</v>
      </c>
      <c r="Q91" s="159">
        <v>13290.346</v>
      </c>
      <c r="R91" s="159">
        <v>13895.43</v>
      </c>
      <c r="S91" s="158">
        <v>13790.508</v>
      </c>
      <c r="T91" s="102"/>
      <c r="U91" s="154" t="s">
        <v>194</v>
      </c>
      <c r="V91" s="182">
        <v>13675.227000000001</v>
      </c>
      <c r="W91" s="156">
        <v>13840.869000000001</v>
      </c>
      <c r="X91" s="102"/>
      <c r="Y91" s="154" t="s">
        <v>194</v>
      </c>
      <c r="Z91" s="153">
        <v>13754.084000000001</v>
      </c>
      <c r="AA91" s="169"/>
      <c r="AB91" s="104"/>
      <c r="AC91" s="104"/>
      <c r="AD91" s="122"/>
      <c r="AE91" s="163"/>
      <c r="AF91" s="163"/>
      <c r="AI91" s="163"/>
      <c r="AJ91" s="163"/>
      <c r="AK91" s="163"/>
      <c r="AL91" s="163"/>
      <c r="AM91" s="163"/>
      <c r="AN91" s="122"/>
      <c r="AO91" s="122"/>
    </row>
    <row r="92" spans="1:41" ht="15">
      <c r="A92" s="157" t="s">
        <v>195</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195</v>
      </c>
      <c r="P92" s="158">
        <v>14128.061</v>
      </c>
      <c r="Q92" s="158">
        <v>13257.698</v>
      </c>
      <c r="R92" s="159">
        <v>13855.38</v>
      </c>
      <c r="S92" s="158">
        <v>13840.532999999999</v>
      </c>
      <c r="T92" s="102"/>
      <c r="U92" s="114" t="s">
        <v>195</v>
      </c>
      <c r="V92" s="182">
        <v>13646.156999999999</v>
      </c>
      <c r="W92" s="116">
        <v>13847.771000000001</v>
      </c>
      <c r="X92" s="102"/>
      <c r="Y92" s="114" t="s">
        <v>195</v>
      </c>
      <c r="Z92" s="127">
        <v>13738.742</v>
      </c>
      <c r="AA92" s="169"/>
      <c r="AB92" s="104"/>
      <c r="AC92" s="104"/>
      <c r="AD92" s="122"/>
      <c r="AE92" s="122"/>
      <c r="AF92" s="122"/>
      <c r="AI92" s="122"/>
      <c r="AJ92" s="122"/>
      <c r="AK92" s="122"/>
      <c r="AL92" s="122"/>
      <c r="AM92" s="122"/>
      <c r="AN92" s="122"/>
      <c r="AO92" s="122"/>
    </row>
    <row r="93" spans="1:41" ht="15">
      <c r="A93" s="157" t="s">
        <v>196</v>
      </c>
      <c r="B93" s="158">
        <v>12570.06</v>
      </c>
      <c r="C93" s="158"/>
      <c r="D93" s="158">
        <v>12039.62</v>
      </c>
      <c r="E93" s="159">
        <v>10518.26</v>
      </c>
      <c r="F93" s="183"/>
      <c r="G93" s="184"/>
      <c r="H93" s="158"/>
      <c r="I93" s="158"/>
      <c r="J93" s="158"/>
      <c r="K93" s="158">
        <v>12452.91</v>
      </c>
      <c r="L93" s="158"/>
      <c r="M93" s="127"/>
      <c r="N93" s="135"/>
      <c r="O93" s="159" t="s">
        <v>196</v>
      </c>
      <c r="P93" s="158">
        <v>12207.474</v>
      </c>
      <c r="Q93" s="159">
        <v>10518.26</v>
      </c>
      <c r="R93" s="159"/>
      <c r="S93" s="158">
        <v>12452.91</v>
      </c>
      <c r="T93" s="102"/>
      <c r="U93" s="114" t="s">
        <v>196</v>
      </c>
      <c r="V93" s="182">
        <v>12162.141</v>
      </c>
      <c r="W93" s="116">
        <v>12452.91</v>
      </c>
      <c r="X93" s="102"/>
      <c r="Y93" s="114" t="s">
        <v>196</v>
      </c>
      <c r="Z93" s="127">
        <v>12181.700999999999</v>
      </c>
      <c r="AA93" s="169"/>
      <c r="AB93" s="104"/>
      <c r="AC93" s="104"/>
      <c r="AD93" s="122"/>
      <c r="AE93" s="122"/>
      <c r="AF93" s="122"/>
      <c r="AI93" s="122"/>
      <c r="AJ93" s="122"/>
      <c r="AK93" s="122"/>
      <c r="AL93" s="122"/>
      <c r="AM93" s="122"/>
      <c r="AN93" s="122"/>
      <c r="AO93" s="122"/>
    </row>
    <row r="94" spans="1:41" ht="15">
      <c r="A94" s="157" t="s">
        <v>78</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78</v>
      </c>
      <c r="P94" s="158">
        <v>11416.651</v>
      </c>
      <c r="Q94" s="159">
        <v>11477.989</v>
      </c>
      <c r="R94" s="158">
        <v>11739.33</v>
      </c>
      <c r="S94" s="158">
        <v>11364.995000000001</v>
      </c>
      <c r="T94" s="102"/>
      <c r="U94" s="114" t="s">
        <v>78</v>
      </c>
      <c r="V94" s="182">
        <v>11448.459000000001</v>
      </c>
      <c r="W94" s="116">
        <v>11541.852000000001</v>
      </c>
      <c r="X94" s="102"/>
      <c r="Y94" s="114" t="s">
        <v>78</v>
      </c>
      <c r="Z94" s="127">
        <v>11498.072</v>
      </c>
      <c r="AA94" s="169"/>
      <c r="AB94" s="104"/>
      <c r="AC94" s="104"/>
      <c r="AD94" s="122"/>
      <c r="AE94" s="122"/>
      <c r="AF94" s="122"/>
      <c r="AI94" s="122"/>
      <c r="AJ94" s="122"/>
      <c r="AK94" s="122"/>
      <c r="AL94" s="122"/>
      <c r="AM94" s="122"/>
      <c r="AN94" s="122"/>
      <c r="AO94" s="122"/>
    </row>
    <row r="95" spans="1:41" ht="15.75" thickBot="1">
      <c r="A95" s="160" t="s">
        <v>197</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197</v>
      </c>
      <c r="P95" s="158">
        <v>12433.442999999999</v>
      </c>
      <c r="Q95" s="159">
        <v>12432.771000000001</v>
      </c>
      <c r="R95" s="159">
        <v>12755.67</v>
      </c>
      <c r="S95" s="158">
        <v>12725.050999999999</v>
      </c>
      <c r="T95" s="102"/>
      <c r="U95" s="109" t="s">
        <v>197</v>
      </c>
      <c r="V95" s="175">
        <v>12433.075000000001</v>
      </c>
      <c r="W95" s="112">
        <v>12739.434999999999</v>
      </c>
      <c r="X95" s="102"/>
      <c r="Y95" s="109" t="s">
        <v>197</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170</v>
      </c>
      <c r="M97" s="102"/>
      <c r="N97" s="135"/>
      <c r="O97" s="101">
        <v>2013</v>
      </c>
      <c r="P97" s="1594" t="s">
        <v>171</v>
      </c>
      <c r="Q97" s="1594"/>
      <c r="R97" s="1594"/>
      <c r="S97" s="1594"/>
      <c r="T97" s="102"/>
      <c r="U97" s="101">
        <v>2013</v>
      </c>
      <c r="V97" s="1594" t="s">
        <v>172</v>
      </c>
      <c r="W97" s="1594"/>
      <c r="X97" s="102"/>
      <c r="Y97" s="187">
        <v>2013</v>
      </c>
      <c r="Z97" s="102"/>
      <c r="AB97" s="104"/>
      <c r="AC97" s="104"/>
      <c r="AD97" s="122"/>
      <c r="AE97" s="122"/>
      <c r="AF97" s="122"/>
      <c r="AI97" s="122"/>
      <c r="AJ97" s="122"/>
      <c r="AK97" s="122"/>
    </row>
    <row r="98" spans="1:37" ht="15.75" thickBot="1">
      <c r="A98" s="140"/>
      <c r="B98" s="141" t="s">
        <v>174</v>
      </c>
      <c r="C98" s="141" t="s">
        <v>175</v>
      </c>
      <c r="D98" s="141" t="s">
        <v>176</v>
      </c>
      <c r="E98" s="141" t="s">
        <v>177</v>
      </c>
      <c r="F98" s="141" t="s">
        <v>178</v>
      </c>
      <c r="G98" s="141" t="s">
        <v>179</v>
      </c>
      <c r="H98" s="141" t="s">
        <v>180</v>
      </c>
      <c r="I98" s="141" t="s">
        <v>181</v>
      </c>
      <c r="J98" s="141" t="s">
        <v>182</v>
      </c>
      <c r="K98" s="141" t="s">
        <v>183</v>
      </c>
      <c r="L98" s="141" t="s">
        <v>184</v>
      </c>
      <c r="M98" s="142" t="s">
        <v>185</v>
      </c>
      <c r="N98" s="135"/>
      <c r="O98" s="105"/>
      <c r="P98" s="106" t="s">
        <v>186</v>
      </c>
      <c r="Q98" s="106" t="s">
        <v>187</v>
      </c>
      <c r="R98" s="106" t="s">
        <v>188</v>
      </c>
      <c r="S98" s="107" t="s">
        <v>189</v>
      </c>
      <c r="T98" s="102"/>
      <c r="U98" s="105"/>
      <c r="V98" s="106" t="s">
        <v>190</v>
      </c>
      <c r="W98" s="107" t="s">
        <v>191</v>
      </c>
      <c r="X98" s="102"/>
      <c r="Y98" s="105"/>
      <c r="Z98" s="143" t="s">
        <v>192</v>
      </c>
      <c r="AB98" s="104"/>
      <c r="AC98" s="104"/>
      <c r="AE98" s="122"/>
      <c r="AF98" s="122"/>
      <c r="AI98" s="122"/>
      <c r="AJ98" s="122"/>
      <c r="AK98" s="122"/>
    </row>
    <row r="99" spans="1:37" ht="15.75" thickBot="1">
      <c r="A99" s="144" t="s">
        <v>193</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193</v>
      </c>
      <c r="P99" s="115">
        <v>12839.25</v>
      </c>
      <c r="Q99" s="115">
        <v>12237</v>
      </c>
      <c r="R99" s="155">
        <v>11932.69</v>
      </c>
      <c r="S99" s="156">
        <v>11817.72</v>
      </c>
      <c r="T99" s="102"/>
      <c r="U99" s="109" t="s">
        <v>193</v>
      </c>
      <c r="V99" s="110">
        <v>12519.4</v>
      </c>
      <c r="W99" s="112">
        <v>11874.81</v>
      </c>
      <c r="X99" s="102"/>
      <c r="Y99" s="109" t="s">
        <v>193</v>
      </c>
      <c r="Z99" s="113">
        <v>12191.59</v>
      </c>
      <c r="AB99" s="104"/>
      <c r="AC99" s="104"/>
      <c r="AE99" s="122"/>
      <c r="AF99" s="122"/>
      <c r="AI99" s="122"/>
      <c r="AJ99" s="122"/>
      <c r="AK99" s="122"/>
    </row>
    <row r="100" spans="1:37" ht="15">
      <c r="A100" s="150" t="s">
        <v>194</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194</v>
      </c>
      <c r="P100" s="158">
        <v>13604.328</v>
      </c>
      <c r="Q100" s="159">
        <v>12724.991</v>
      </c>
      <c r="R100" s="159">
        <v>12513.348</v>
      </c>
      <c r="S100" s="158">
        <v>12723.075000000001</v>
      </c>
      <c r="T100" s="102"/>
      <c r="U100" s="154" t="s">
        <v>194</v>
      </c>
      <c r="V100" s="182">
        <v>13141.316999999999</v>
      </c>
      <c r="W100" s="156">
        <v>12617.878000000001</v>
      </c>
      <c r="X100" s="102"/>
      <c r="Y100" s="154" t="s">
        <v>194</v>
      </c>
      <c r="Z100" s="153">
        <v>12882.257</v>
      </c>
      <c r="AB100" s="104"/>
      <c r="AC100" s="104"/>
      <c r="AE100" s="122"/>
      <c r="AF100" s="122"/>
      <c r="AI100" s="122"/>
      <c r="AJ100" s="122"/>
      <c r="AK100" s="122"/>
    </row>
    <row r="101" spans="1:37" ht="15">
      <c r="A101" s="157" t="s">
        <v>195</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195</v>
      </c>
      <c r="P101" s="158">
        <v>13549.269</v>
      </c>
      <c r="Q101" s="158">
        <v>12589.606</v>
      </c>
      <c r="R101" s="159">
        <v>12416.516</v>
      </c>
      <c r="S101" s="158">
        <v>12682.834000000001</v>
      </c>
      <c r="T101" s="102"/>
      <c r="U101" s="114" t="s">
        <v>195</v>
      </c>
      <c r="V101" s="182">
        <v>12963.39</v>
      </c>
      <c r="W101" s="116">
        <v>12543.721</v>
      </c>
      <c r="X101" s="102"/>
      <c r="Y101" s="114" t="s">
        <v>195</v>
      </c>
      <c r="Z101" s="127">
        <v>12753.98</v>
      </c>
      <c r="AB101" s="104"/>
      <c r="AC101" s="104"/>
      <c r="AE101" s="122"/>
      <c r="AF101" s="122"/>
      <c r="AI101" s="122"/>
      <c r="AJ101" s="122"/>
      <c r="AK101" s="122"/>
    </row>
    <row r="102" spans="1:37" ht="15">
      <c r="A102" s="157" t="s">
        <v>196</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196</v>
      </c>
      <c r="P102" s="158">
        <v>12197.204</v>
      </c>
      <c r="Q102" s="159">
        <v>11574.862999999999</v>
      </c>
      <c r="R102" s="159">
        <v>13468.82</v>
      </c>
      <c r="S102" s="158">
        <v>10377.209999999999</v>
      </c>
      <c r="T102" s="102"/>
      <c r="U102" s="114" t="s">
        <v>196</v>
      </c>
      <c r="V102" s="182">
        <v>12162.163</v>
      </c>
      <c r="W102" s="116">
        <v>12111.441000000001</v>
      </c>
      <c r="X102" s="102"/>
      <c r="Y102" s="114" t="s">
        <v>196</v>
      </c>
      <c r="Z102" s="127">
        <v>12142.186</v>
      </c>
      <c r="AB102" s="104"/>
      <c r="AC102" s="104"/>
      <c r="AE102" s="122"/>
      <c r="AF102" s="122"/>
      <c r="AI102" s="122"/>
      <c r="AJ102" s="122"/>
      <c r="AK102" s="122"/>
    </row>
    <row r="103" spans="1:37" ht="15">
      <c r="A103" s="157" t="s">
        <v>78</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78</v>
      </c>
      <c r="P103" s="158">
        <v>11423.664000000001</v>
      </c>
      <c r="Q103" s="159">
        <v>11141.698</v>
      </c>
      <c r="R103" s="158">
        <v>10745.8</v>
      </c>
      <c r="S103" s="158">
        <v>10056.209999999999</v>
      </c>
      <c r="T103" s="102"/>
      <c r="U103" s="114" t="s">
        <v>78</v>
      </c>
      <c r="V103" s="182">
        <v>11279.069</v>
      </c>
      <c r="W103" s="116">
        <v>10392.713</v>
      </c>
      <c r="X103" s="102"/>
      <c r="Y103" s="114" t="s">
        <v>78</v>
      </c>
      <c r="Z103" s="127">
        <v>10810.186</v>
      </c>
      <c r="AB103" s="104"/>
      <c r="AC103" s="104"/>
      <c r="AD103" s="122"/>
      <c r="AE103" s="122"/>
      <c r="AF103" s="122"/>
      <c r="AI103" s="122"/>
      <c r="AJ103" s="122"/>
      <c r="AK103" s="122"/>
    </row>
    <row r="104" spans="1:37" ht="15.75" thickBot="1">
      <c r="A104" s="160" t="s">
        <v>197</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197</v>
      </c>
      <c r="P104" s="158">
        <v>12863.279</v>
      </c>
      <c r="Q104" s="159">
        <v>12485.816999999999</v>
      </c>
      <c r="R104" s="159">
        <v>12309.191000000001</v>
      </c>
      <c r="S104" s="158">
        <v>12379.001</v>
      </c>
      <c r="T104" s="102"/>
      <c r="U104" s="109" t="s">
        <v>197</v>
      </c>
      <c r="V104" s="175">
        <v>12656.55</v>
      </c>
      <c r="W104" s="112">
        <v>12344.913</v>
      </c>
      <c r="X104" s="102"/>
      <c r="Y104" s="109" t="s">
        <v>197</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170</v>
      </c>
      <c r="M106" s="102"/>
      <c r="N106" s="135"/>
      <c r="O106" s="101">
        <v>2014</v>
      </c>
      <c r="P106" s="1594" t="s">
        <v>171</v>
      </c>
      <c r="Q106" s="1594"/>
      <c r="R106" s="1594"/>
      <c r="S106" s="1594"/>
      <c r="T106" s="102"/>
      <c r="U106" s="101">
        <v>2014</v>
      </c>
      <c r="V106" s="1594" t="s">
        <v>172</v>
      </c>
      <c r="W106" s="1594"/>
      <c r="X106" s="102"/>
      <c r="Y106" s="187">
        <v>2014</v>
      </c>
      <c r="Z106" s="102"/>
      <c r="AB106" s="104"/>
      <c r="AC106" s="104"/>
      <c r="AD106" s="122"/>
      <c r="AE106" s="122"/>
      <c r="AF106" s="122"/>
      <c r="AI106" s="122"/>
      <c r="AJ106" s="122"/>
      <c r="AK106" s="122"/>
    </row>
    <row r="107" spans="1:37" ht="15.75" thickBot="1">
      <c r="A107" s="140"/>
      <c r="B107" s="141" t="s">
        <v>174</v>
      </c>
      <c r="C107" s="141" t="s">
        <v>175</v>
      </c>
      <c r="D107" s="141" t="s">
        <v>176</v>
      </c>
      <c r="E107" s="141" t="s">
        <v>177</v>
      </c>
      <c r="F107" s="141" t="s">
        <v>178</v>
      </c>
      <c r="G107" s="141" t="s">
        <v>179</v>
      </c>
      <c r="H107" s="141" t="s">
        <v>180</v>
      </c>
      <c r="I107" s="141" t="s">
        <v>181</v>
      </c>
      <c r="J107" s="141" t="s">
        <v>182</v>
      </c>
      <c r="K107" s="141" t="s">
        <v>183</v>
      </c>
      <c r="L107" s="141" t="s">
        <v>184</v>
      </c>
      <c r="M107" s="142" t="s">
        <v>185</v>
      </c>
      <c r="N107" s="135"/>
      <c r="O107" s="105"/>
      <c r="P107" s="141" t="s">
        <v>186</v>
      </c>
      <c r="Q107" s="141" t="s">
        <v>187</v>
      </c>
      <c r="R107" s="141" t="s">
        <v>188</v>
      </c>
      <c r="S107" s="142" t="s">
        <v>189</v>
      </c>
      <c r="T107" s="102"/>
      <c r="U107" s="105"/>
      <c r="V107" s="141" t="s">
        <v>190</v>
      </c>
      <c r="W107" s="142" t="s">
        <v>191</v>
      </c>
      <c r="X107" s="102"/>
      <c r="Y107" s="105"/>
      <c r="Z107" s="143" t="s">
        <v>192</v>
      </c>
      <c r="AB107" s="104"/>
      <c r="AC107" s="104"/>
      <c r="AD107" s="122"/>
      <c r="AE107" s="122"/>
      <c r="AF107" s="122"/>
      <c r="AI107" s="122"/>
      <c r="AJ107" s="122"/>
      <c r="AK107" s="122"/>
    </row>
    <row r="108" spans="1:37" ht="15.75" thickBot="1">
      <c r="A108" s="144" t="s">
        <v>193</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193</v>
      </c>
      <c r="P108" s="194">
        <v>11920.05</v>
      </c>
      <c r="Q108" s="151">
        <v>11837.72</v>
      </c>
      <c r="R108" s="151">
        <v>11534.1</v>
      </c>
      <c r="S108" s="153">
        <v>11201.11</v>
      </c>
      <c r="T108" s="102"/>
      <c r="U108" s="120" t="s">
        <v>193</v>
      </c>
      <c r="V108" s="195">
        <v>11877.05</v>
      </c>
      <c r="W108" s="196">
        <v>11362.68</v>
      </c>
      <c r="X108" s="102"/>
      <c r="Y108" s="154" t="s">
        <v>193</v>
      </c>
      <c r="Z108" s="113">
        <v>11626.37</v>
      </c>
      <c r="AB108" s="104"/>
      <c r="AC108" s="104"/>
      <c r="AD108" s="122"/>
      <c r="AE108" s="122"/>
      <c r="AF108" s="122"/>
      <c r="AI108" s="122"/>
      <c r="AJ108" s="122"/>
      <c r="AK108" s="122"/>
    </row>
    <row r="109" spans="1:37" ht="15">
      <c r="A109" s="150" t="s">
        <v>198</v>
      </c>
      <c r="B109" s="197" t="s">
        <v>199</v>
      </c>
      <c r="C109" s="197" t="s">
        <v>199</v>
      </c>
      <c r="D109" s="197" t="s">
        <v>199</v>
      </c>
      <c r="E109" s="151">
        <v>12101.28</v>
      </c>
      <c r="F109" s="151">
        <v>11957.248</v>
      </c>
      <c r="G109" s="151">
        <v>12060.511</v>
      </c>
      <c r="H109" s="151">
        <v>12177.037</v>
      </c>
      <c r="I109" s="151">
        <v>11845.912</v>
      </c>
      <c r="J109" s="198">
        <v>12204.175999999999</v>
      </c>
      <c r="K109" s="151">
        <v>11706.241</v>
      </c>
      <c r="L109" s="151">
        <v>12257.598</v>
      </c>
      <c r="M109" s="153">
        <v>13314.346</v>
      </c>
      <c r="N109" s="135"/>
      <c r="O109" s="154" t="s">
        <v>198</v>
      </c>
      <c r="P109" s="199" t="s">
        <v>199</v>
      </c>
      <c r="Q109" s="158">
        <v>12016.449000000001</v>
      </c>
      <c r="R109" s="158">
        <v>12108.406999999999</v>
      </c>
      <c r="S109" s="127">
        <v>12191.858</v>
      </c>
      <c r="T109" s="102"/>
      <c r="U109" s="114" t="s">
        <v>198</v>
      </c>
      <c r="V109" s="200">
        <v>12016.449000000001</v>
      </c>
      <c r="W109" s="126">
        <v>12162.674000000001</v>
      </c>
      <c r="X109" s="102"/>
      <c r="Y109" s="154" t="s">
        <v>198</v>
      </c>
      <c r="Z109" s="201">
        <v>12134.194</v>
      </c>
      <c r="AA109" s="202"/>
      <c r="AB109" s="104"/>
      <c r="AC109" s="104"/>
      <c r="AD109" s="122"/>
      <c r="AE109" s="122"/>
      <c r="AF109" s="122"/>
      <c r="AI109" s="122"/>
      <c r="AJ109" s="122"/>
      <c r="AK109" s="122"/>
    </row>
    <row r="110" spans="1:37" ht="15">
      <c r="A110" s="157" t="s">
        <v>194</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194</v>
      </c>
      <c r="P110" s="203">
        <v>12697.923000000001</v>
      </c>
      <c r="Q110" s="159">
        <v>12402.263000000001</v>
      </c>
      <c r="R110" s="158">
        <v>12387.795</v>
      </c>
      <c r="S110" s="127">
        <v>12452.707</v>
      </c>
      <c r="T110" s="102"/>
      <c r="U110" s="114" t="s">
        <v>194</v>
      </c>
      <c r="V110" s="157">
        <v>12546.42</v>
      </c>
      <c r="W110" s="127">
        <v>12420.191999999999</v>
      </c>
      <c r="X110" s="102"/>
      <c r="Y110" s="114" t="s">
        <v>194</v>
      </c>
      <c r="Z110" s="204">
        <v>12489.870999999999</v>
      </c>
      <c r="AA110" s="169"/>
      <c r="AB110" s="104"/>
      <c r="AC110" s="104"/>
      <c r="AD110" s="122"/>
      <c r="AE110" s="122"/>
      <c r="AF110" s="122"/>
      <c r="AI110" s="122"/>
      <c r="AJ110" s="122"/>
      <c r="AK110" s="122"/>
    </row>
    <row r="111" spans="1:37" ht="15">
      <c r="A111" s="157" t="s">
        <v>195</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195</v>
      </c>
      <c r="P111" s="203">
        <v>12653.218999999999</v>
      </c>
      <c r="Q111" s="158">
        <v>12335.536</v>
      </c>
      <c r="R111" s="158">
        <v>12306.884</v>
      </c>
      <c r="S111" s="127">
        <v>12450.512000000001</v>
      </c>
      <c r="T111" s="102"/>
      <c r="U111" s="114" t="s">
        <v>195</v>
      </c>
      <c r="V111" s="157">
        <v>12469.76</v>
      </c>
      <c r="W111" s="127">
        <v>12374.039000000001</v>
      </c>
      <c r="X111" s="102"/>
      <c r="Y111" s="114" t="s">
        <v>195</v>
      </c>
      <c r="Z111" s="204">
        <v>12423.941000000001</v>
      </c>
      <c r="AA111" s="169"/>
      <c r="AB111" s="104"/>
      <c r="AC111" s="104"/>
      <c r="AD111" s="122"/>
      <c r="AE111" s="122"/>
      <c r="AF111" s="122"/>
      <c r="AI111" s="122"/>
      <c r="AJ111" s="122"/>
      <c r="AK111" s="122"/>
    </row>
    <row r="112" spans="1:37" ht="15">
      <c r="A112" s="157" t="s">
        <v>196</v>
      </c>
      <c r="B112" s="158"/>
      <c r="C112" s="158">
        <v>10799.307000000001</v>
      </c>
      <c r="D112" s="158">
        <v>12731.691999999999</v>
      </c>
      <c r="E112" s="158">
        <v>10859.71</v>
      </c>
      <c r="F112" s="159"/>
      <c r="G112" s="158"/>
      <c r="H112" s="158"/>
      <c r="I112" s="158">
        <v>13066.83</v>
      </c>
      <c r="J112" s="158">
        <v>13466.04</v>
      </c>
      <c r="K112" s="158"/>
      <c r="L112" s="158"/>
      <c r="M112" s="127"/>
      <c r="N112" s="135"/>
      <c r="O112" s="114" t="s">
        <v>196</v>
      </c>
      <c r="P112" s="203">
        <v>11744.342000000001</v>
      </c>
      <c r="Q112" s="159">
        <v>10859.71</v>
      </c>
      <c r="R112" s="158">
        <v>13147.343000000001</v>
      </c>
      <c r="S112" s="127"/>
      <c r="T112" s="102"/>
      <c r="U112" s="114" t="s">
        <v>196</v>
      </c>
      <c r="V112" s="157">
        <v>11552.25</v>
      </c>
      <c r="W112" s="127">
        <v>13147.343000000001</v>
      </c>
      <c r="X112" s="102"/>
      <c r="Y112" s="114" t="s">
        <v>196</v>
      </c>
      <c r="Z112" s="204">
        <v>12197.883</v>
      </c>
      <c r="AA112" s="169"/>
      <c r="AB112" s="104"/>
      <c r="AC112" s="104"/>
      <c r="AD112" s="122"/>
      <c r="AE112" s="122"/>
      <c r="AF112" s="122"/>
      <c r="AI112" s="122"/>
      <c r="AJ112" s="122"/>
      <c r="AK112" s="122"/>
    </row>
    <row r="113" spans="1:37" ht="15">
      <c r="A113" s="157" t="s">
        <v>78</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78</v>
      </c>
      <c r="P113" s="203">
        <v>10063.031999999999</v>
      </c>
      <c r="Q113" s="159">
        <v>10395.419</v>
      </c>
      <c r="R113" s="158">
        <v>9983.9290000000001</v>
      </c>
      <c r="S113" s="127">
        <v>9265.4609999999993</v>
      </c>
      <c r="T113" s="102"/>
      <c r="U113" s="114" t="s">
        <v>78</v>
      </c>
      <c r="V113" s="157">
        <v>10235.675999999999</v>
      </c>
      <c r="W113" s="127">
        <v>9596.3829999999998</v>
      </c>
      <c r="X113" s="102"/>
      <c r="Y113" s="114" t="s">
        <v>78</v>
      </c>
      <c r="Z113" s="204">
        <v>9887.7579999999998</v>
      </c>
      <c r="AA113" s="169"/>
      <c r="AB113" s="104"/>
      <c r="AC113" s="104"/>
      <c r="AD113" s="122"/>
      <c r="AE113" s="122"/>
      <c r="AF113" s="122"/>
      <c r="AI113" s="122"/>
      <c r="AJ113" s="122"/>
      <c r="AK113" s="122"/>
    </row>
    <row r="114" spans="1:37" ht="15.75" thickBot="1">
      <c r="A114" s="160" t="s">
        <v>197</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197</v>
      </c>
      <c r="P114" s="205">
        <v>12531.587</v>
      </c>
      <c r="Q114" s="161">
        <v>12434.102000000001</v>
      </c>
      <c r="R114" s="161">
        <v>12149.759</v>
      </c>
      <c r="S114" s="128">
        <v>12039.147999999999</v>
      </c>
      <c r="T114" s="102"/>
      <c r="U114" s="109" t="s">
        <v>197</v>
      </c>
      <c r="V114" s="160">
        <v>12480.138999999999</v>
      </c>
      <c r="W114" s="128">
        <v>12092.17</v>
      </c>
      <c r="X114" s="102"/>
      <c r="Y114" s="109" t="s">
        <v>197</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170</v>
      </c>
      <c r="M116" s="102"/>
      <c r="N116" s="135"/>
      <c r="O116" s="101">
        <v>2015</v>
      </c>
      <c r="P116" s="1594" t="s">
        <v>171</v>
      </c>
      <c r="Q116" s="1594"/>
      <c r="R116" s="1594"/>
      <c r="S116" s="1594"/>
      <c r="T116" s="102"/>
      <c r="U116" s="101">
        <v>2015</v>
      </c>
      <c r="V116" s="1594" t="s">
        <v>172</v>
      </c>
      <c r="W116" s="1594"/>
      <c r="X116" s="102"/>
      <c r="Y116" s="187">
        <v>2015</v>
      </c>
      <c r="Z116" s="102"/>
      <c r="AB116" s="104"/>
      <c r="AC116" s="104"/>
      <c r="AD116" s="122"/>
      <c r="AE116" s="122"/>
      <c r="AF116" s="122"/>
      <c r="AI116" s="122"/>
      <c r="AJ116" s="122"/>
      <c r="AK116" s="122"/>
    </row>
    <row r="117" spans="1:37" ht="16.5" customHeight="1" thickBot="1">
      <c r="A117" s="140"/>
      <c r="B117" s="141" t="s">
        <v>174</v>
      </c>
      <c r="C117" s="141" t="s">
        <v>175</v>
      </c>
      <c r="D117" s="141" t="s">
        <v>176</v>
      </c>
      <c r="E117" s="141" t="s">
        <v>177</v>
      </c>
      <c r="F117" s="141" t="s">
        <v>178</v>
      </c>
      <c r="G117" s="141" t="s">
        <v>179</v>
      </c>
      <c r="H117" s="141" t="s">
        <v>180</v>
      </c>
      <c r="I117" s="141" t="s">
        <v>181</v>
      </c>
      <c r="J117" s="141" t="s">
        <v>182</v>
      </c>
      <c r="K117" s="141" t="s">
        <v>183</v>
      </c>
      <c r="L117" s="141" t="s">
        <v>184</v>
      </c>
      <c r="M117" s="142" t="s">
        <v>185</v>
      </c>
      <c r="N117" s="135"/>
      <c r="O117" s="105"/>
      <c r="P117" s="141" t="s">
        <v>186</v>
      </c>
      <c r="Q117" s="141" t="s">
        <v>187</v>
      </c>
      <c r="R117" s="141" t="s">
        <v>188</v>
      </c>
      <c r="S117" s="142" t="s">
        <v>189</v>
      </c>
      <c r="T117" s="102"/>
      <c r="U117" s="105"/>
      <c r="V117" s="141" t="s">
        <v>190</v>
      </c>
      <c r="W117" s="142" t="s">
        <v>191</v>
      </c>
      <c r="X117" s="102"/>
      <c r="Y117" s="105"/>
      <c r="Z117" s="143" t="s">
        <v>192</v>
      </c>
      <c r="AB117" s="104"/>
      <c r="AC117" s="104"/>
      <c r="AD117" s="122"/>
      <c r="AE117" s="122"/>
      <c r="AF117" s="122"/>
      <c r="AI117" s="122"/>
      <c r="AJ117" s="122"/>
      <c r="AK117" s="122"/>
    </row>
    <row r="118" spans="1:37" ht="12.75" customHeight="1" thickBot="1">
      <c r="A118" s="144" t="s">
        <v>193</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193</v>
      </c>
      <c r="P118" s="194">
        <v>12143.16</v>
      </c>
      <c r="Q118" s="151">
        <v>12262.23</v>
      </c>
      <c r="R118" s="151">
        <v>11654.45</v>
      </c>
      <c r="S118" s="153">
        <v>12003.08</v>
      </c>
      <c r="T118" s="102"/>
      <c r="U118" s="120" t="s">
        <v>193</v>
      </c>
      <c r="V118" s="195">
        <v>12208.73</v>
      </c>
      <c r="W118" s="196">
        <v>11820.63</v>
      </c>
      <c r="X118" s="102"/>
      <c r="Y118" s="120" t="s">
        <v>193</v>
      </c>
      <c r="Z118" s="113">
        <v>12003.29</v>
      </c>
      <c r="AB118" s="104"/>
      <c r="AC118" s="104"/>
      <c r="AD118" s="122"/>
      <c r="AE118" s="122"/>
      <c r="AF118" s="122"/>
      <c r="AI118" s="122"/>
      <c r="AJ118" s="122"/>
      <c r="AK118" s="122"/>
    </row>
    <row r="119" spans="1:37" ht="12.75" customHeight="1">
      <c r="A119" s="150" t="s">
        <v>198</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198</v>
      </c>
      <c r="P119" s="199">
        <v>12925.656999999999</v>
      </c>
      <c r="Q119" s="158">
        <v>12602.73</v>
      </c>
      <c r="R119" s="158">
        <v>12404.32</v>
      </c>
      <c r="S119" s="127">
        <v>12704.91</v>
      </c>
      <c r="T119" s="102"/>
      <c r="U119" s="114" t="s">
        <v>198</v>
      </c>
      <c r="V119" s="200">
        <v>12770.56</v>
      </c>
      <c r="W119" s="126">
        <v>12552.2</v>
      </c>
      <c r="X119" s="102"/>
      <c r="Y119" s="114" t="s">
        <v>198</v>
      </c>
      <c r="Z119" s="201">
        <v>12641.46</v>
      </c>
      <c r="AB119" s="104"/>
      <c r="AC119" s="104"/>
      <c r="AD119" s="122"/>
      <c r="AE119" s="122"/>
      <c r="AF119" s="122"/>
      <c r="AI119" s="122"/>
      <c r="AJ119" s="122"/>
      <c r="AK119" s="122"/>
    </row>
    <row r="120" spans="1:37" ht="12.75" customHeight="1">
      <c r="A120" s="157" t="s">
        <v>194</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194</v>
      </c>
      <c r="P120" s="203">
        <v>13144.050999999999</v>
      </c>
      <c r="Q120" s="158">
        <v>12969.47</v>
      </c>
      <c r="R120" s="158">
        <v>12775.63</v>
      </c>
      <c r="S120" s="127">
        <v>13387.53</v>
      </c>
      <c r="T120" s="102"/>
      <c r="U120" s="114" t="s">
        <v>194</v>
      </c>
      <c r="V120" s="157">
        <v>13059.42</v>
      </c>
      <c r="W120" s="127">
        <v>13072.8</v>
      </c>
      <c r="X120" s="102"/>
      <c r="Y120" s="114" t="s">
        <v>194</v>
      </c>
      <c r="Z120" s="204">
        <v>13066.19</v>
      </c>
      <c r="AB120" s="104"/>
      <c r="AC120" s="104"/>
      <c r="AD120" s="178"/>
      <c r="AE120" s="122"/>
      <c r="AF120" s="122"/>
      <c r="AI120" s="122"/>
      <c r="AJ120" s="122"/>
      <c r="AK120" s="122"/>
    </row>
    <row r="121" spans="1:37" ht="12.75" customHeight="1">
      <c r="A121" s="157" t="s">
        <v>195</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195</v>
      </c>
      <c r="P121" s="203">
        <v>13083.304</v>
      </c>
      <c r="Q121" s="158">
        <v>12908.56</v>
      </c>
      <c r="R121" s="158">
        <v>12712.11</v>
      </c>
      <c r="S121" s="127">
        <v>13262.23</v>
      </c>
      <c r="T121" s="102"/>
      <c r="U121" s="114" t="s">
        <v>195</v>
      </c>
      <c r="V121" s="157">
        <v>12985.84</v>
      </c>
      <c r="W121" s="127">
        <v>12947.67</v>
      </c>
      <c r="X121" s="102"/>
      <c r="Y121" s="114" t="s">
        <v>195</v>
      </c>
      <c r="Z121" s="204">
        <v>12969.38</v>
      </c>
      <c r="AB121" s="104"/>
      <c r="AC121" s="104"/>
      <c r="AD121" s="178"/>
      <c r="AE121" s="122"/>
      <c r="AF121" s="122"/>
      <c r="AI121" s="122"/>
      <c r="AJ121" s="122"/>
      <c r="AK121" s="122"/>
    </row>
    <row r="122" spans="1:37" ht="12.75" customHeight="1">
      <c r="A122" s="157" t="s">
        <v>196</v>
      </c>
      <c r="B122" s="158">
        <v>11477</v>
      </c>
      <c r="C122" s="210"/>
      <c r="D122" s="158"/>
      <c r="E122" s="158">
        <v>11000</v>
      </c>
      <c r="F122" s="159">
        <v>12579.6</v>
      </c>
      <c r="G122" s="158">
        <v>11964.66</v>
      </c>
      <c r="H122" s="158"/>
      <c r="I122" s="158"/>
      <c r="J122" s="158">
        <v>9122.91</v>
      </c>
      <c r="K122" s="158"/>
      <c r="L122" s="158"/>
      <c r="M122" s="127">
        <v>10796.28</v>
      </c>
      <c r="N122" s="135"/>
      <c r="O122" s="114" t="s">
        <v>196</v>
      </c>
      <c r="P122" s="203">
        <v>11477</v>
      </c>
      <c r="Q122" s="158">
        <v>12019.6</v>
      </c>
      <c r="R122" s="158">
        <v>9122.91</v>
      </c>
      <c r="S122" s="127">
        <v>10796.28</v>
      </c>
      <c r="T122" s="102"/>
      <c r="U122" s="114" t="s">
        <v>196</v>
      </c>
      <c r="V122" s="157">
        <v>11684.29</v>
      </c>
      <c r="W122" s="127">
        <v>9920.9789999999994</v>
      </c>
      <c r="X122" s="102"/>
      <c r="Y122" s="114" t="s">
        <v>196</v>
      </c>
      <c r="Z122" s="204">
        <v>11462.51</v>
      </c>
      <c r="AB122" s="104"/>
      <c r="AC122" s="104"/>
      <c r="AD122" s="178"/>
      <c r="AE122" s="122"/>
      <c r="AF122" s="122"/>
      <c r="AI122" s="122"/>
      <c r="AJ122" s="122"/>
      <c r="AK122" s="122"/>
    </row>
    <row r="123" spans="1:37" ht="12.75" customHeight="1">
      <c r="A123" s="157" t="s">
        <v>78</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78</v>
      </c>
      <c r="P123" s="203">
        <v>10255.244000000001</v>
      </c>
      <c r="Q123" s="158">
        <v>10656.66</v>
      </c>
      <c r="R123" s="158">
        <v>9844.5969999999998</v>
      </c>
      <c r="S123" s="127">
        <v>9922.8670000000002</v>
      </c>
      <c r="T123" s="102"/>
      <c r="U123" s="114" t="s">
        <v>78</v>
      </c>
      <c r="V123" s="157">
        <v>10435.59</v>
      </c>
      <c r="W123" s="127">
        <v>9882.2790000000005</v>
      </c>
      <c r="X123" s="102"/>
      <c r="Y123" s="114" t="s">
        <v>78</v>
      </c>
      <c r="Z123" s="204">
        <v>10120.16</v>
      </c>
      <c r="AB123" s="104"/>
      <c r="AC123" s="104"/>
      <c r="AD123" s="178"/>
      <c r="AE123" s="122"/>
      <c r="AF123" s="122"/>
      <c r="AI123" s="122"/>
      <c r="AJ123" s="122"/>
      <c r="AK123" s="122"/>
    </row>
    <row r="124" spans="1:37" ht="13.5" customHeight="1" thickBot="1">
      <c r="A124" s="160" t="s">
        <v>197</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197</v>
      </c>
      <c r="P124" s="205">
        <v>12588.155000000001</v>
      </c>
      <c r="Q124" s="161">
        <v>12496.19</v>
      </c>
      <c r="R124" s="161">
        <v>12099.12</v>
      </c>
      <c r="S124" s="128">
        <v>12361.02</v>
      </c>
      <c r="T124" s="102"/>
      <c r="U124" s="109" t="s">
        <v>197</v>
      </c>
      <c r="V124" s="160">
        <v>12540.11</v>
      </c>
      <c r="W124" s="128">
        <v>12220.94</v>
      </c>
      <c r="X124" s="102"/>
      <c r="Y124" s="109" t="s">
        <v>197</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170</v>
      </c>
      <c r="M126" s="102"/>
      <c r="N126" s="135"/>
      <c r="O126" s="101">
        <v>2016</v>
      </c>
      <c r="P126" s="1594" t="s">
        <v>171</v>
      </c>
      <c r="Q126" s="1594"/>
      <c r="R126" s="1594"/>
      <c r="S126" s="1594"/>
      <c r="T126" s="102"/>
      <c r="U126" s="101">
        <v>2016</v>
      </c>
      <c r="V126" s="1594" t="s">
        <v>172</v>
      </c>
      <c r="W126" s="1594"/>
      <c r="X126" s="102"/>
      <c r="Y126" s="187">
        <v>2016</v>
      </c>
      <c r="Z126" s="102"/>
      <c r="AB126" s="104"/>
      <c r="AC126" s="104"/>
      <c r="AD126" s="178"/>
      <c r="AE126" s="122"/>
      <c r="AF126" s="122"/>
      <c r="AI126" s="122"/>
      <c r="AJ126" s="122"/>
      <c r="AK126" s="122"/>
    </row>
    <row r="127" spans="1:37" ht="15.75" thickBot="1">
      <c r="A127" s="140"/>
      <c r="B127" s="141" t="s">
        <v>174</v>
      </c>
      <c r="C127" s="141" t="s">
        <v>175</v>
      </c>
      <c r="D127" s="141" t="s">
        <v>176</v>
      </c>
      <c r="E127" s="141" t="s">
        <v>177</v>
      </c>
      <c r="F127" s="141" t="s">
        <v>178</v>
      </c>
      <c r="G127" s="141" t="s">
        <v>179</v>
      </c>
      <c r="H127" s="141" t="s">
        <v>180</v>
      </c>
      <c r="I127" s="141" t="s">
        <v>181</v>
      </c>
      <c r="J127" s="141" t="s">
        <v>182</v>
      </c>
      <c r="K127" s="141" t="s">
        <v>183</v>
      </c>
      <c r="L127" s="141" t="s">
        <v>184</v>
      </c>
      <c r="M127" s="142" t="s">
        <v>185</v>
      </c>
      <c r="N127" s="135"/>
      <c r="O127" s="105"/>
      <c r="P127" s="141" t="s">
        <v>186</v>
      </c>
      <c r="Q127" s="141" t="s">
        <v>187</v>
      </c>
      <c r="R127" s="141" t="s">
        <v>188</v>
      </c>
      <c r="S127" s="142" t="s">
        <v>189</v>
      </c>
      <c r="T127" s="102"/>
      <c r="U127" s="105"/>
      <c r="V127" s="141" t="s">
        <v>190</v>
      </c>
      <c r="W127" s="142" t="s">
        <v>191</v>
      </c>
      <c r="X127" s="102"/>
      <c r="Y127" s="105"/>
      <c r="Z127" s="143" t="s">
        <v>192</v>
      </c>
      <c r="AB127" s="104"/>
      <c r="AC127" s="104"/>
      <c r="AD127" s="122"/>
      <c r="AE127" s="122"/>
      <c r="AF127" s="122"/>
      <c r="AI127" s="122"/>
      <c r="AJ127" s="122"/>
      <c r="AK127" s="122"/>
    </row>
    <row r="128" spans="1:37" ht="15.75" thickBot="1">
      <c r="A128" s="212" t="s">
        <v>193</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193</v>
      </c>
      <c r="P128" s="177">
        <v>12152.78</v>
      </c>
      <c r="Q128" s="214">
        <v>12225.97</v>
      </c>
      <c r="R128" s="214">
        <v>12082.059769684131</v>
      </c>
      <c r="S128" s="196">
        <v>12366.839518176304</v>
      </c>
      <c r="T128" s="102"/>
      <c r="U128" s="120" t="s">
        <v>193</v>
      </c>
      <c r="V128" s="195">
        <v>12190.71</v>
      </c>
      <c r="W128" s="196">
        <v>12225.751205460605</v>
      </c>
      <c r="X128" s="102"/>
      <c r="Y128" s="120" t="s">
        <v>193</v>
      </c>
      <c r="Z128" s="113">
        <v>12207.946673194167</v>
      </c>
      <c r="AA128" s="122"/>
      <c r="AB128" s="104"/>
      <c r="AC128" s="104"/>
      <c r="AD128" s="122"/>
      <c r="AE128" s="122"/>
      <c r="AF128" s="122"/>
      <c r="AI128" s="122"/>
      <c r="AJ128" s="122"/>
      <c r="AK128" s="122"/>
    </row>
    <row r="129" spans="1:37" ht="15">
      <c r="A129" s="215" t="s">
        <v>198</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198</v>
      </c>
      <c r="P129" s="220">
        <v>12685.28</v>
      </c>
      <c r="Q129" s="170">
        <v>12845.67</v>
      </c>
      <c r="R129" s="170">
        <v>13428.616490709284</v>
      </c>
      <c r="S129" s="126">
        <v>13531.977640418832</v>
      </c>
      <c r="T129" s="102"/>
      <c r="U129" s="114" t="s">
        <v>198</v>
      </c>
      <c r="V129" s="200">
        <v>12782.87</v>
      </c>
      <c r="W129" s="126">
        <v>13455.603332892944</v>
      </c>
      <c r="X129" s="102"/>
      <c r="Y129" s="114" t="s">
        <v>198</v>
      </c>
      <c r="Z129" s="201">
        <v>13272.776656428781</v>
      </c>
      <c r="AA129" s="122"/>
      <c r="AB129" s="104"/>
      <c r="AC129" s="104"/>
      <c r="AD129" s="122"/>
      <c r="AE129" s="122"/>
      <c r="AF129" s="122"/>
      <c r="AI129" s="122"/>
      <c r="AJ129" s="122"/>
      <c r="AK129" s="122"/>
    </row>
    <row r="130" spans="1:37" ht="15">
      <c r="A130" s="157" t="s">
        <v>194</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194</v>
      </c>
      <c r="P130" s="203">
        <v>13237.8</v>
      </c>
      <c r="Q130" s="158">
        <v>13137.85</v>
      </c>
      <c r="R130" s="158">
        <v>13303.820441907194</v>
      </c>
      <c r="S130" s="127">
        <v>13580.867494712533</v>
      </c>
      <c r="T130" s="102"/>
      <c r="U130" s="114" t="s">
        <v>194</v>
      </c>
      <c r="V130" s="157">
        <v>13186.21</v>
      </c>
      <c r="W130" s="127">
        <v>13445.611192040464</v>
      </c>
      <c r="X130" s="102"/>
      <c r="Y130" s="114" t="s">
        <v>194</v>
      </c>
      <c r="Z130" s="204">
        <v>13307.574818969679</v>
      </c>
      <c r="AA130" s="171"/>
      <c r="AB130" s="104"/>
      <c r="AC130" s="104"/>
      <c r="AD130" s="122"/>
      <c r="AE130" s="122"/>
      <c r="AF130" s="122"/>
      <c r="AI130" s="122"/>
      <c r="AJ130" s="122"/>
      <c r="AK130" s="122"/>
    </row>
    <row r="131" spans="1:37" ht="15">
      <c r="A131" s="157" t="s">
        <v>195</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195</v>
      </c>
      <c r="P131" s="203">
        <v>13145.57</v>
      </c>
      <c r="Q131" s="158">
        <v>13131.9</v>
      </c>
      <c r="R131" s="158">
        <v>13385.95734361502</v>
      </c>
      <c r="S131" s="127">
        <v>13674.388084607981</v>
      </c>
      <c r="T131" s="102"/>
      <c r="U131" s="114" t="s">
        <v>195</v>
      </c>
      <c r="V131" s="157">
        <v>13137.29</v>
      </c>
      <c r="W131" s="127">
        <v>13542.675543275338</v>
      </c>
      <c r="X131" s="102"/>
      <c r="Y131" s="114" t="s">
        <v>195</v>
      </c>
      <c r="Z131" s="204">
        <v>13344.209551712014</v>
      </c>
      <c r="AA131" s="122"/>
      <c r="AB131" s="104"/>
      <c r="AC131" s="104"/>
      <c r="AD131" s="122"/>
      <c r="AE131" s="122"/>
      <c r="AF131" s="122"/>
      <c r="AI131" s="122"/>
      <c r="AJ131" s="122"/>
      <c r="AK131" s="122"/>
    </row>
    <row r="132" spans="1:37" ht="15">
      <c r="A132" s="157" t="s">
        <v>196</v>
      </c>
      <c r="B132" s="158"/>
      <c r="C132" s="210"/>
      <c r="D132" s="158">
        <v>12464</v>
      </c>
      <c r="E132" s="158">
        <v>11726.57</v>
      </c>
      <c r="F132" s="159"/>
      <c r="G132" s="158">
        <v>10243</v>
      </c>
      <c r="H132" s="158">
        <v>11134.15</v>
      </c>
      <c r="I132" s="158">
        <v>12171.677</v>
      </c>
      <c r="J132" s="158">
        <v>10879.68</v>
      </c>
      <c r="K132" s="158">
        <v>7850</v>
      </c>
      <c r="L132" s="158"/>
      <c r="M132" s="127"/>
      <c r="N132" s="135"/>
      <c r="O132" s="114" t="s">
        <v>196</v>
      </c>
      <c r="P132" s="203">
        <v>12464</v>
      </c>
      <c r="Q132" s="158">
        <v>11348.18</v>
      </c>
      <c r="R132" s="158">
        <v>11241.419178255373</v>
      </c>
      <c r="S132" s="127">
        <v>7850</v>
      </c>
      <c r="T132" s="102"/>
      <c r="U132" s="114" t="s">
        <v>196</v>
      </c>
      <c r="V132" s="203">
        <v>11419.4</v>
      </c>
      <c r="W132" s="127">
        <v>10860.788518518519</v>
      </c>
      <c r="X132" s="102"/>
      <c r="Y132" s="114" t="s">
        <v>196</v>
      </c>
      <c r="Z132" s="204">
        <v>10937.11086886305</v>
      </c>
      <c r="AA132" s="122"/>
      <c r="AB132" s="104"/>
      <c r="AC132" s="122"/>
      <c r="AD132" s="122"/>
      <c r="AE132" s="122"/>
      <c r="AH132" s="122"/>
      <c r="AI132" s="122"/>
      <c r="AJ132" s="122"/>
    </row>
    <row r="133" spans="1:37" ht="15">
      <c r="A133" s="157" t="s">
        <v>78</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78</v>
      </c>
      <c r="P133" s="203">
        <v>10164.120000000001</v>
      </c>
      <c r="Q133" s="158">
        <v>10308.92</v>
      </c>
      <c r="R133" s="158">
        <v>9947.5882658706196</v>
      </c>
      <c r="S133" s="127">
        <v>10111.714201959694</v>
      </c>
      <c r="T133" s="102"/>
      <c r="U133" s="114" t="s">
        <v>78</v>
      </c>
      <c r="V133" s="157">
        <v>10236.09</v>
      </c>
      <c r="W133" s="127">
        <v>10028.231741046997</v>
      </c>
      <c r="X133" s="102"/>
      <c r="Y133" s="114" t="s">
        <v>78</v>
      </c>
      <c r="Z133" s="204">
        <v>10130.56944599095</v>
      </c>
      <c r="AA133" s="122"/>
      <c r="AB133" s="104"/>
      <c r="AC133" s="122"/>
      <c r="AD133" s="122"/>
      <c r="AG133" s="122"/>
      <c r="AH133" s="122"/>
      <c r="AI133" s="122"/>
    </row>
    <row r="134" spans="1:37" ht="15.75" thickBot="1">
      <c r="A134" s="160" t="s">
        <v>197</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197</v>
      </c>
      <c r="P134" s="205">
        <v>12371.26</v>
      </c>
      <c r="Q134" s="161">
        <v>12389.76</v>
      </c>
      <c r="R134" s="161">
        <v>12373.418265654967</v>
      </c>
      <c r="S134" s="128">
        <v>12559.108406347166</v>
      </c>
      <c r="T134" s="102"/>
      <c r="U134" s="109" t="s">
        <v>197</v>
      </c>
      <c r="V134" s="160">
        <v>12380.72</v>
      </c>
      <c r="W134" s="128">
        <v>12466.373631178893</v>
      </c>
      <c r="X134" s="102"/>
      <c r="Y134" s="109" t="s">
        <v>197</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170</v>
      </c>
      <c r="M136" s="102"/>
      <c r="N136" s="135"/>
      <c r="O136" s="101">
        <v>2017</v>
      </c>
      <c r="P136" s="1594" t="s">
        <v>171</v>
      </c>
      <c r="Q136" s="1594"/>
      <c r="R136" s="1594"/>
      <c r="S136" s="1594"/>
      <c r="T136" s="102"/>
      <c r="U136" s="101">
        <v>2017</v>
      </c>
      <c r="V136" s="1594" t="s">
        <v>172</v>
      </c>
      <c r="W136" s="1594"/>
      <c r="X136" s="102"/>
      <c r="Y136" s="187">
        <v>2017</v>
      </c>
      <c r="Z136" s="102"/>
      <c r="AA136" s="122"/>
      <c r="AB136" s="104"/>
      <c r="AC136" s="122"/>
      <c r="AD136" s="122"/>
      <c r="AG136" s="122"/>
      <c r="AH136" s="122"/>
      <c r="AI136" s="122"/>
    </row>
    <row r="137" spans="1:37" ht="15.75" thickBot="1">
      <c r="A137" s="140"/>
      <c r="B137" s="141" t="s">
        <v>174</v>
      </c>
      <c r="C137" s="141" t="s">
        <v>175</v>
      </c>
      <c r="D137" s="141" t="s">
        <v>176</v>
      </c>
      <c r="E137" s="141" t="s">
        <v>177</v>
      </c>
      <c r="F137" s="141" t="s">
        <v>178</v>
      </c>
      <c r="G137" s="141" t="s">
        <v>179</v>
      </c>
      <c r="H137" s="141" t="s">
        <v>180</v>
      </c>
      <c r="I137" s="141" t="s">
        <v>181</v>
      </c>
      <c r="J137" s="141" t="s">
        <v>182</v>
      </c>
      <c r="K137" s="141" t="s">
        <v>183</v>
      </c>
      <c r="L137" s="141" t="s">
        <v>184</v>
      </c>
      <c r="M137" s="142" t="s">
        <v>185</v>
      </c>
      <c r="N137" s="135"/>
      <c r="O137" s="105"/>
      <c r="P137" s="141" t="s">
        <v>186</v>
      </c>
      <c r="Q137" s="141" t="s">
        <v>187</v>
      </c>
      <c r="R137" s="141" t="s">
        <v>188</v>
      </c>
      <c r="S137" s="142" t="s">
        <v>189</v>
      </c>
      <c r="T137" s="102"/>
      <c r="U137" s="105"/>
      <c r="V137" s="141" t="s">
        <v>190</v>
      </c>
      <c r="W137" s="142" t="s">
        <v>191</v>
      </c>
      <c r="X137" s="102"/>
      <c r="Y137" s="105"/>
      <c r="Z137" s="143" t="s">
        <v>192</v>
      </c>
      <c r="AA137" s="122"/>
      <c r="AB137" s="104"/>
      <c r="AC137" s="122"/>
      <c r="AD137" s="122"/>
      <c r="AG137" s="122"/>
      <c r="AH137" s="122"/>
      <c r="AI137" s="122"/>
    </row>
    <row r="138" spans="1:37" ht="13.5" thickBot="1">
      <c r="A138" s="212" t="s">
        <v>193</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193</v>
      </c>
      <c r="P138" s="177">
        <v>12718.796365669239</v>
      </c>
      <c r="Q138" s="147">
        <v>12646.578483793441</v>
      </c>
      <c r="R138" s="147">
        <v>12777.268682127358</v>
      </c>
      <c r="S138" s="147">
        <v>13407.303040860694</v>
      </c>
      <c r="T138" s="102"/>
      <c r="U138" s="120" t="s">
        <v>193</v>
      </c>
      <c r="V138" s="147">
        <v>12682.785318126484</v>
      </c>
      <c r="W138" s="147">
        <v>13087.097030796682</v>
      </c>
      <c r="X138" s="102"/>
      <c r="Y138" s="120" t="s">
        <v>193</v>
      </c>
      <c r="Z138" s="147">
        <v>12883.037993972786</v>
      </c>
      <c r="AA138" s="171"/>
      <c r="AC138" s="81"/>
      <c r="AD138" s="81"/>
    </row>
    <row r="139" spans="1:37" ht="13.5">
      <c r="A139" s="215" t="s">
        <v>198</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198</v>
      </c>
      <c r="P139" s="220">
        <v>12822.743393423903</v>
      </c>
      <c r="Q139" s="170">
        <v>12483.2722737722</v>
      </c>
      <c r="R139" s="170">
        <v>13101.790843794055</v>
      </c>
      <c r="S139" s="126">
        <v>13654.934987951818</v>
      </c>
      <c r="T139" s="102"/>
      <c r="U139" s="114" t="s">
        <v>198</v>
      </c>
      <c r="V139" s="200">
        <v>12694.4564476386</v>
      </c>
      <c r="W139" s="126">
        <v>13339.243151482651</v>
      </c>
      <c r="X139" s="102"/>
      <c r="Y139" s="114" t="s">
        <v>198</v>
      </c>
      <c r="Z139" s="201">
        <v>13128.627909400457</v>
      </c>
      <c r="AA139" s="231"/>
      <c r="AC139" s="81"/>
      <c r="AD139" s="81"/>
    </row>
    <row r="140" spans="1:37">
      <c r="A140" s="157" t="s">
        <v>194</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194</v>
      </c>
      <c r="P140" s="203">
        <v>13614.902012968638</v>
      </c>
      <c r="Q140" s="158">
        <v>13336.906054025294</v>
      </c>
      <c r="R140" s="158">
        <v>13655.182457196601</v>
      </c>
      <c r="S140" s="127">
        <v>14417.587930170597</v>
      </c>
      <c r="T140" s="102"/>
      <c r="U140" s="114" t="s">
        <v>194</v>
      </c>
      <c r="V140" s="157">
        <v>13478.621281095424</v>
      </c>
      <c r="W140" s="127">
        <v>14036.005608185502</v>
      </c>
      <c r="X140" s="102"/>
      <c r="Y140" s="114" t="s">
        <v>194</v>
      </c>
      <c r="Z140" s="204">
        <v>13752.414156674904</v>
      </c>
      <c r="AA140" s="122"/>
      <c r="AC140"/>
      <c r="AD140" s="81"/>
    </row>
    <row r="141" spans="1:37">
      <c r="A141" s="157" t="s">
        <v>195</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195</v>
      </c>
      <c r="P141" s="203">
        <v>13554.711796658656</v>
      </c>
      <c r="Q141" s="158">
        <v>13216.315719793231</v>
      </c>
      <c r="R141" s="158">
        <v>13507.948106278058</v>
      </c>
      <c r="S141" s="127">
        <v>14253.544478738901</v>
      </c>
      <c r="T141" s="102"/>
      <c r="U141" s="114" t="s">
        <v>195</v>
      </c>
      <c r="V141" s="157">
        <v>13376.38577862732</v>
      </c>
      <c r="W141" s="127">
        <v>13835.644931031207</v>
      </c>
      <c r="X141" s="102"/>
      <c r="Y141" s="114" t="s">
        <v>195</v>
      </c>
      <c r="Z141" s="204">
        <v>13580.19772767119</v>
      </c>
      <c r="AA141" s="122"/>
      <c r="AC141"/>
      <c r="AD141" s="81"/>
    </row>
    <row r="142" spans="1:37">
      <c r="A142" s="157" t="s">
        <v>196</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196</v>
      </c>
      <c r="P142" s="203">
        <v>12893.052910052907</v>
      </c>
      <c r="Q142" s="158">
        <v>13820.681506849316</v>
      </c>
      <c r="R142" s="158"/>
      <c r="S142" s="127">
        <v>12369.75</v>
      </c>
      <c r="T142" s="102"/>
      <c r="U142" s="114" t="s">
        <v>196</v>
      </c>
      <c r="V142" s="203">
        <v>13456.187110187107</v>
      </c>
      <c r="W142" s="127">
        <v>12369.75</v>
      </c>
      <c r="X142" s="102"/>
      <c r="Y142" s="114" t="s">
        <v>196</v>
      </c>
      <c r="Z142" s="204">
        <v>13195.304897314374</v>
      </c>
      <c r="AA142" s="122"/>
      <c r="AC142"/>
      <c r="AD142" s="81"/>
    </row>
    <row r="143" spans="1:37" ht="15">
      <c r="A143" s="157" t="s">
        <v>78</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78</v>
      </c>
      <c r="P143" s="203">
        <v>10707.374965519417</v>
      </c>
      <c r="Q143" s="158">
        <v>11056.194955955716</v>
      </c>
      <c r="R143" s="158">
        <v>11121.266345630731</v>
      </c>
      <c r="S143" s="127">
        <v>11739.287340371855</v>
      </c>
      <c r="T143" s="102"/>
      <c r="U143" s="114" t="s">
        <v>78</v>
      </c>
      <c r="V143" s="157">
        <v>10880.171356109458</v>
      </c>
      <c r="W143" s="127">
        <v>11434.755968723699</v>
      </c>
      <c r="X143" s="102"/>
      <c r="Y143" s="114" t="s">
        <v>78</v>
      </c>
      <c r="Z143" s="204">
        <v>11174.456521616577</v>
      </c>
      <c r="AA143" s="122"/>
      <c r="AB143" s="104"/>
      <c r="AC143"/>
      <c r="AD143" s="81"/>
    </row>
    <row r="144" spans="1:37" ht="15.75" thickBot="1">
      <c r="A144" s="160" t="s">
        <v>197</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197</v>
      </c>
      <c r="P144" s="205">
        <v>12870.757534828081</v>
      </c>
      <c r="Q144" s="161">
        <v>12842.732401034815</v>
      </c>
      <c r="R144" s="161">
        <v>12915.653754092227</v>
      </c>
      <c r="S144" s="128">
        <v>13387.43110929996</v>
      </c>
      <c r="T144" s="102"/>
      <c r="U144" s="109" t="s">
        <v>197</v>
      </c>
      <c r="V144" s="160">
        <v>12856.615762096459</v>
      </c>
      <c r="W144" s="128">
        <v>13140.932318799365</v>
      </c>
      <c r="X144" s="102"/>
      <c r="Y144" s="109" t="s">
        <v>197</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170</v>
      </c>
      <c r="M146" s="102"/>
      <c r="N146" s="135"/>
      <c r="O146" s="101">
        <v>2018</v>
      </c>
      <c r="P146" s="1594" t="s">
        <v>171</v>
      </c>
      <c r="Q146" s="1594"/>
      <c r="R146" s="1594"/>
      <c r="S146" s="1594"/>
      <c r="T146" s="102"/>
      <c r="U146" s="101">
        <v>2018</v>
      </c>
      <c r="V146" s="1594" t="s">
        <v>172</v>
      </c>
      <c r="W146" s="1594"/>
      <c r="X146" s="102"/>
      <c r="Y146" s="187">
        <v>2018</v>
      </c>
      <c r="Z146" s="102"/>
      <c r="AA146" s="122"/>
      <c r="AB146" s="81"/>
      <c r="AC146"/>
      <c r="AD146" s="874"/>
      <c r="AE146" s="81"/>
    </row>
    <row r="147" spans="1:34" ht="14.25" thickBot="1">
      <c r="A147" s="140"/>
      <c r="B147" s="141" t="s">
        <v>174</v>
      </c>
      <c r="C147" s="141" t="s">
        <v>175</v>
      </c>
      <c r="D147" s="141" t="s">
        <v>176</v>
      </c>
      <c r="E147" s="141" t="s">
        <v>177</v>
      </c>
      <c r="F147" s="141" t="s">
        <v>178</v>
      </c>
      <c r="G147" s="141" t="s">
        <v>179</v>
      </c>
      <c r="H147" s="141" t="s">
        <v>180</v>
      </c>
      <c r="I147" s="141" t="s">
        <v>181</v>
      </c>
      <c r="J147" s="141" t="s">
        <v>182</v>
      </c>
      <c r="K147" s="141" t="s">
        <v>183</v>
      </c>
      <c r="L147" s="141" t="s">
        <v>184</v>
      </c>
      <c r="M147" s="142" t="s">
        <v>185</v>
      </c>
      <c r="N147" s="135"/>
      <c r="O147" s="105"/>
      <c r="P147" s="141" t="s">
        <v>186</v>
      </c>
      <c r="Q147" s="141" t="s">
        <v>187</v>
      </c>
      <c r="R147" s="141" t="s">
        <v>188</v>
      </c>
      <c r="S147" s="142" t="s">
        <v>189</v>
      </c>
      <c r="T147" s="102"/>
      <c r="U147" s="105"/>
      <c r="V147" s="141" t="s">
        <v>190</v>
      </c>
      <c r="W147" s="142" t="s">
        <v>191</v>
      </c>
      <c r="X147" s="102"/>
      <c r="Y147" s="105"/>
      <c r="Z147" s="143" t="s">
        <v>192</v>
      </c>
      <c r="AA147" s="122"/>
      <c r="AB147" s="81"/>
      <c r="AC147"/>
      <c r="AD147" s="81"/>
      <c r="AE147" s="81"/>
    </row>
    <row r="148" spans="1:34" ht="13.5" thickBot="1">
      <c r="A148" s="212" t="s">
        <v>193</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193</v>
      </c>
      <c r="P148" s="177">
        <v>13494.82543256972</v>
      </c>
      <c r="Q148" s="147">
        <v>13515.181916035323</v>
      </c>
      <c r="R148" s="147">
        <v>13242.381779647045</v>
      </c>
      <c r="S148" s="177">
        <v>13168.628653930869</v>
      </c>
      <c r="T148" s="102"/>
      <c r="U148" s="120" t="s">
        <v>193</v>
      </c>
      <c r="V148" s="177">
        <v>13505.006881893625</v>
      </c>
      <c r="W148" s="177">
        <v>13206.686872453876</v>
      </c>
      <c r="X148" s="102"/>
      <c r="Y148" s="120" t="s">
        <v>193</v>
      </c>
      <c r="Z148" s="177">
        <v>13362.90645387967</v>
      </c>
      <c r="AA148" s="122"/>
      <c r="AB148" s="81"/>
      <c r="AC148"/>
      <c r="AD148" s="81"/>
      <c r="AE148" s="81"/>
    </row>
    <row r="149" spans="1:34">
      <c r="A149" s="215" t="s">
        <v>198</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198</v>
      </c>
      <c r="P149" s="220">
        <v>13480.244994758916</v>
      </c>
      <c r="Q149" s="170">
        <v>13646.011715575618</v>
      </c>
      <c r="R149" s="170">
        <v>13387.682697752958</v>
      </c>
      <c r="S149" s="126">
        <v>13645.791400613958</v>
      </c>
      <c r="T149" s="102"/>
      <c r="U149" s="114" t="s">
        <v>198</v>
      </c>
      <c r="V149" s="200">
        <v>13556.472345003305</v>
      </c>
      <c r="W149" s="126">
        <v>13517.726768060838</v>
      </c>
      <c r="X149" s="102"/>
      <c r="Y149" s="114" t="s">
        <v>198</v>
      </c>
      <c r="Z149" s="201">
        <v>13533.449632381094</v>
      </c>
      <c r="AA149" s="122"/>
      <c r="AB149" s="81"/>
      <c r="AC149"/>
      <c r="AD149" s="81"/>
      <c r="AE149" s="81"/>
      <c r="AF149" s="81"/>
      <c r="AG149" s="81"/>
      <c r="AH149" s="81"/>
    </row>
    <row r="150" spans="1:34">
      <c r="A150" s="157" t="s">
        <v>194</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194</v>
      </c>
      <c r="P150" s="203">
        <v>14283.471633622017</v>
      </c>
      <c r="Q150" s="158">
        <v>14184.245280813526</v>
      </c>
      <c r="R150" s="158">
        <v>14162.296339843502</v>
      </c>
      <c r="S150" s="127">
        <v>14181.713643996154</v>
      </c>
      <c r="T150" s="102"/>
      <c r="U150" s="114" t="s">
        <v>194</v>
      </c>
      <c r="V150" s="157">
        <v>14235.11583391866</v>
      </c>
      <c r="W150" s="127">
        <v>14171.551629923279</v>
      </c>
      <c r="X150" s="102"/>
      <c r="Y150" s="114" t="s">
        <v>194</v>
      </c>
      <c r="Z150" s="204">
        <v>14206.427548159932</v>
      </c>
      <c r="AA150" s="122"/>
      <c r="AB150" s="81"/>
      <c r="AC150"/>
      <c r="AD150" s="81"/>
      <c r="AE150" s="81"/>
      <c r="AF150" s="81"/>
      <c r="AG150" s="81"/>
      <c r="AH150" s="81"/>
    </row>
    <row r="151" spans="1:34">
      <c r="A151" s="157" t="s">
        <v>195</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195</v>
      </c>
      <c r="P151" s="203">
        <v>14147.877504669799</v>
      </c>
      <c r="Q151" s="158">
        <v>14094.307272960828</v>
      </c>
      <c r="R151" s="158">
        <v>14072.65117395687</v>
      </c>
      <c r="S151" s="127">
        <v>14021.440438133233</v>
      </c>
      <c r="T151" s="102"/>
      <c r="U151" s="114" t="s">
        <v>195</v>
      </c>
      <c r="V151" s="157">
        <v>14119.018042711721</v>
      </c>
      <c r="W151" s="127">
        <v>14047.270979881589</v>
      </c>
      <c r="X151" s="102"/>
      <c r="Y151" s="114" t="s">
        <v>195</v>
      </c>
      <c r="Z151" s="204">
        <v>14086.589137149313</v>
      </c>
      <c r="AA151" s="122"/>
      <c r="AB151" s="81"/>
      <c r="AC151"/>
      <c r="AD151" s="81"/>
      <c r="AE151" s="81"/>
      <c r="AF151" s="81"/>
      <c r="AG151" s="81"/>
      <c r="AH151" s="81"/>
    </row>
    <row r="152" spans="1:34">
      <c r="A152" s="157" t="s">
        <v>196</v>
      </c>
      <c r="B152" s="158"/>
      <c r="C152" s="601">
        <v>11669.37</v>
      </c>
      <c r="D152" s="158"/>
      <c r="E152" s="158">
        <v>13911.63</v>
      </c>
      <c r="F152" s="158"/>
      <c r="G152" s="158"/>
      <c r="H152" s="158">
        <v>10275.299999999999</v>
      </c>
      <c r="I152" s="158">
        <v>10407.782857142856</v>
      </c>
      <c r="J152" s="158"/>
      <c r="K152" s="158"/>
      <c r="L152" s="158">
        <v>11869</v>
      </c>
      <c r="M152" s="127"/>
      <c r="N152" s="135"/>
      <c r="O152" s="114" t="s">
        <v>196</v>
      </c>
      <c r="P152" s="203">
        <v>11669.37</v>
      </c>
      <c r="Q152" s="158">
        <v>13911.63</v>
      </c>
      <c r="R152" s="158">
        <v>10365.881302325581</v>
      </c>
      <c r="S152" s="127">
        <v>11869</v>
      </c>
      <c r="T152" s="102"/>
      <c r="U152" s="114" t="s">
        <v>196</v>
      </c>
      <c r="V152" s="203">
        <v>12250.266373056995</v>
      </c>
      <c r="W152" s="127">
        <v>11657.500968586388</v>
      </c>
      <c r="X152" s="102"/>
      <c r="Y152" s="114" t="s">
        <v>196</v>
      </c>
      <c r="Z152" s="204">
        <v>11692.71294859957</v>
      </c>
      <c r="AA152" s="122"/>
      <c r="AB152" s="81"/>
      <c r="AC152"/>
      <c r="AD152" s="81"/>
      <c r="AE152" s="81"/>
      <c r="AF152" s="81"/>
      <c r="AG152" s="81"/>
      <c r="AH152" s="81"/>
    </row>
    <row r="153" spans="1:34">
      <c r="A153" s="157" t="s">
        <v>78</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78</v>
      </c>
      <c r="P153" s="203">
        <v>11854.183388340227</v>
      </c>
      <c r="Q153" s="158">
        <v>12001.99412981471</v>
      </c>
      <c r="R153" s="158">
        <v>11555.336527988868</v>
      </c>
      <c r="S153" s="127">
        <v>11325.458183837878</v>
      </c>
      <c r="T153" s="102"/>
      <c r="U153" s="114" t="s">
        <v>78</v>
      </c>
      <c r="V153" s="157">
        <v>11925.723918073871</v>
      </c>
      <c r="W153" s="127">
        <v>11441.589212356062</v>
      </c>
      <c r="X153" s="102"/>
      <c r="Y153" s="114" t="s">
        <v>78</v>
      </c>
      <c r="Z153" s="204">
        <v>11675.147054895662</v>
      </c>
      <c r="AA153" s="122"/>
      <c r="AB153" s="81"/>
      <c r="AC153"/>
      <c r="AD153" s="81"/>
      <c r="AE153" s="81"/>
      <c r="AF153" s="81"/>
      <c r="AG153" s="81"/>
      <c r="AH153" s="81"/>
    </row>
    <row r="154" spans="1:34" ht="13.5" thickBot="1">
      <c r="A154" s="160" t="s">
        <v>197</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197</v>
      </c>
      <c r="P154" s="205">
        <v>13502.493781732628</v>
      </c>
      <c r="Q154" s="161">
        <v>13568.182223844509</v>
      </c>
      <c r="R154" s="161">
        <v>13420.917935467203</v>
      </c>
      <c r="S154" s="128">
        <v>13547.741200622433</v>
      </c>
      <c r="T154" s="102"/>
      <c r="U154" s="109" t="s">
        <v>197</v>
      </c>
      <c r="V154" s="160">
        <v>13537.266183576934</v>
      </c>
      <c r="W154" s="128">
        <v>13481.254286659221</v>
      </c>
      <c r="X154" s="102"/>
      <c r="Y154" s="109" t="s">
        <v>197</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170</v>
      </c>
      <c r="M156" s="102"/>
      <c r="N156" s="135"/>
      <c r="O156" s="101">
        <v>2019</v>
      </c>
      <c r="P156" s="1594" t="s">
        <v>171</v>
      </c>
      <c r="Q156" s="1594"/>
      <c r="R156" s="1594"/>
      <c r="S156" s="1594"/>
      <c r="T156" s="102"/>
      <c r="U156" s="101">
        <v>2019</v>
      </c>
      <c r="V156" s="1594" t="s">
        <v>172</v>
      </c>
      <c r="W156" s="1594"/>
      <c r="X156" s="102"/>
      <c r="Y156" s="187">
        <v>2019</v>
      </c>
      <c r="Z156" s="102"/>
      <c r="AA156" s="81"/>
      <c r="AB156" s="81"/>
      <c r="AC156"/>
      <c r="AD156" s="81"/>
      <c r="AE156" s="81"/>
      <c r="AF156" s="81"/>
      <c r="AG156" s="81"/>
      <c r="AH156" s="81"/>
    </row>
    <row r="157" spans="1:34" ht="14.25" thickBot="1">
      <c r="A157" s="140"/>
      <c r="B157" s="141" t="s">
        <v>174</v>
      </c>
      <c r="C157" s="141" t="s">
        <v>175</v>
      </c>
      <c r="D157" s="141" t="s">
        <v>176</v>
      </c>
      <c r="E157" s="141" t="s">
        <v>177</v>
      </c>
      <c r="F157" s="141" t="s">
        <v>178</v>
      </c>
      <c r="G157" s="141" t="s">
        <v>179</v>
      </c>
      <c r="H157" s="141" t="s">
        <v>180</v>
      </c>
      <c r="I157" s="141" t="s">
        <v>181</v>
      </c>
      <c r="J157" s="141" t="s">
        <v>182</v>
      </c>
      <c r="K157" s="141" t="s">
        <v>183</v>
      </c>
      <c r="L157" s="141" t="s">
        <v>184</v>
      </c>
      <c r="M157" s="142" t="s">
        <v>185</v>
      </c>
      <c r="N157" s="135"/>
      <c r="O157" s="105"/>
      <c r="P157" s="141" t="s">
        <v>186</v>
      </c>
      <c r="Q157" s="141" t="s">
        <v>187</v>
      </c>
      <c r="R157" s="141" t="s">
        <v>188</v>
      </c>
      <c r="S157" s="142" t="s">
        <v>189</v>
      </c>
      <c r="T157" s="102"/>
      <c r="U157" s="105"/>
      <c r="V157" s="141" t="s">
        <v>190</v>
      </c>
      <c r="W157" s="142" t="s">
        <v>191</v>
      </c>
      <c r="X157" s="102"/>
      <c r="Y157" s="105"/>
      <c r="Z157" s="143" t="s">
        <v>192</v>
      </c>
      <c r="AA157" s="81"/>
      <c r="AB157" s="81"/>
      <c r="AC157"/>
      <c r="AD157" s="81"/>
      <c r="AE157" s="81"/>
      <c r="AF157" s="81"/>
      <c r="AG157" s="81"/>
      <c r="AH157" s="81"/>
    </row>
    <row r="158" spans="1:34" ht="13.5" thickBot="1">
      <c r="A158" s="212" t="s">
        <v>193</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193</v>
      </c>
      <c r="P158" s="177">
        <v>12598.899991992648</v>
      </c>
      <c r="Q158" s="147">
        <v>12261.047976022926</v>
      </c>
      <c r="R158" s="147">
        <v>11576.419047036832</v>
      </c>
      <c r="S158" s="148">
        <v>12029.522478885163</v>
      </c>
      <c r="T158" s="102"/>
      <c r="U158" s="120" t="s">
        <v>193</v>
      </c>
      <c r="V158" s="177">
        <v>12550.782190848724</v>
      </c>
      <c r="W158" s="148">
        <v>11830.444839180567</v>
      </c>
      <c r="X158" s="102"/>
      <c r="Y158" s="120" t="s">
        <v>193</v>
      </c>
      <c r="Z158" s="985">
        <v>12171.089276441808</v>
      </c>
      <c r="AA158" s="81"/>
      <c r="AB158" s="81"/>
      <c r="AC158"/>
      <c r="AD158" s="81"/>
      <c r="AE158" s="81"/>
      <c r="AF158" s="81"/>
      <c r="AG158" s="81"/>
      <c r="AH158" s="81"/>
    </row>
    <row r="159" spans="1:34">
      <c r="A159" s="215" t="s">
        <v>198</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198</v>
      </c>
      <c r="P159" s="220">
        <v>12584.9079795629</v>
      </c>
      <c r="Q159" s="170">
        <v>12238.655673608149</v>
      </c>
      <c r="R159" s="170">
        <v>11559.118447346602</v>
      </c>
      <c r="S159" s="126">
        <v>12115.200299922812</v>
      </c>
      <c r="T159" s="102"/>
      <c r="U159" s="114" t="s">
        <v>198</v>
      </c>
      <c r="V159" s="200">
        <v>12500.450973599327</v>
      </c>
      <c r="W159" s="126">
        <v>11911.125300152242</v>
      </c>
      <c r="X159" s="102"/>
      <c r="Y159" s="114" t="s">
        <v>198</v>
      </c>
      <c r="Z159" s="201">
        <v>12139.562253413582</v>
      </c>
      <c r="AA159" s="81"/>
      <c r="AB159" s="81"/>
      <c r="AC159"/>
      <c r="AD159" s="81"/>
      <c r="AE159" s="81"/>
      <c r="AF159" s="81"/>
      <c r="AG159" s="81"/>
      <c r="AH159" s="81"/>
    </row>
    <row r="160" spans="1:34">
      <c r="A160" s="157" t="s">
        <v>194</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194</v>
      </c>
      <c r="P160" s="203">
        <v>13365.473623968906</v>
      </c>
      <c r="Q160" s="158">
        <v>12634.788533296382</v>
      </c>
      <c r="R160" s="158">
        <v>12003.240343302372</v>
      </c>
      <c r="S160" s="127">
        <v>12674.947473913029</v>
      </c>
      <c r="T160" s="102"/>
      <c r="U160" s="114" t="s">
        <v>194</v>
      </c>
      <c r="V160" s="157">
        <v>13139.509553109532</v>
      </c>
      <c r="W160" s="127">
        <v>12326.726573586902</v>
      </c>
      <c r="X160" s="102"/>
      <c r="Y160" s="114" t="s">
        <v>194</v>
      </c>
      <c r="Z160" s="204">
        <v>12736.926723981092</v>
      </c>
      <c r="AA160" s="81"/>
      <c r="AB160" s="81"/>
      <c r="AC160"/>
      <c r="AD160" s="81"/>
      <c r="AE160" s="81"/>
      <c r="AF160" s="81"/>
      <c r="AG160" s="81"/>
      <c r="AH160" s="81"/>
    </row>
    <row r="161" spans="1:34">
      <c r="A161" s="157" t="s">
        <v>195</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195</v>
      </c>
      <c r="P161" s="203">
        <v>13188.197147760482</v>
      </c>
      <c r="Q161" s="158">
        <v>12335.540878643409</v>
      </c>
      <c r="R161" s="158">
        <v>11693.340922488851</v>
      </c>
      <c r="S161" s="127">
        <v>12607.299368863194</v>
      </c>
      <c r="T161" s="102"/>
      <c r="U161" s="114" t="s">
        <v>195</v>
      </c>
      <c r="V161" s="157">
        <v>12848.949299748068</v>
      </c>
      <c r="W161" s="127">
        <v>12071.325694703102</v>
      </c>
      <c r="X161" s="102"/>
      <c r="Y161" s="114" t="s">
        <v>195</v>
      </c>
      <c r="Z161" s="204">
        <v>12496.86604352695</v>
      </c>
      <c r="AA161" s="81"/>
      <c r="AB161" s="81"/>
      <c r="AC161"/>
      <c r="AD161" s="874"/>
      <c r="AE161" s="81"/>
      <c r="AF161" s="81"/>
      <c r="AG161" s="81"/>
      <c r="AH161" s="81"/>
    </row>
    <row r="162" spans="1:34">
      <c r="A162" s="157" t="s">
        <v>196</v>
      </c>
      <c r="B162" s="158"/>
      <c r="C162" s="601"/>
      <c r="D162" s="158"/>
      <c r="E162" s="158"/>
      <c r="F162" s="158"/>
      <c r="G162" s="158">
        <v>11847.259206798866</v>
      </c>
      <c r="H162" s="158">
        <v>10212.64</v>
      </c>
      <c r="I162" s="158">
        <v>11431</v>
      </c>
      <c r="J162" s="158"/>
      <c r="K162" s="158"/>
      <c r="L162" s="158"/>
      <c r="M162" s="127"/>
      <c r="N162" s="135"/>
      <c r="O162" s="114" t="s">
        <v>196</v>
      </c>
      <c r="P162" s="203">
        <v>13064.125629609642</v>
      </c>
      <c r="Q162" s="158">
        <v>12075.168972332016</v>
      </c>
      <c r="R162" s="158">
        <v>11249.852949640286</v>
      </c>
      <c r="S162" s="127"/>
      <c r="T162" s="102"/>
      <c r="U162" s="114" t="s">
        <v>196</v>
      </c>
      <c r="V162" s="203">
        <v>12653.835934182589</v>
      </c>
      <c r="W162" s="127">
        <v>11523.728805194805</v>
      </c>
      <c r="X162" s="102"/>
      <c r="Y162" s="114" t="s">
        <v>196</v>
      </c>
      <c r="Z162" s="204">
        <v>12223.033208241355</v>
      </c>
      <c r="AA162" s="81"/>
      <c r="AB162" s="81"/>
      <c r="AC162"/>
      <c r="AD162" s="874"/>
      <c r="AE162" s="81"/>
      <c r="AF162" s="81"/>
      <c r="AG162" s="81"/>
      <c r="AH162" s="81"/>
    </row>
    <row r="163" spans="1:34">
      <c r="A163" s="157" t="s">
        <v>78</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78</v>
      </c>
      <c r="P163" s="203">
        <v>10675.031172748293</v>
      </c>
      <c r="Q163" s="158">
        <v>10801.296964065661</v>
      </c>
      <c r="R163" s="158">
        <v>10053.896409200683</v>
      </c>
      <c r="S163" s="127">
        <v>10255.094126886201</v>
      </c>
      <c r="T163" s="102"/>
      <c r="U163" s="114" t="s">
        <v>78</v>
      </c>
      <c r="V163" s="157">
        <v>10845.317601245089</v>
      </c>
      <c r="W163" s="127">
        <v>10225.392940483716</v>
      </c>
      <c r="X163" s="102"/>
      <c r="Y163" s="114" t="s">
        <v>78</v>
      </c>
      <c r="Z163" s="204">
        <v>10479.725608941915</v>
      </c>
      <c r="AA163" s="81"/>
      <c r="AB163" s="81"/>
      <c r="AC163"/>
      <c r="AD163" s="874"/>
      <c r="AE163" s="81"/>
      <c r="AF163" s="81"/>
      <c r="AG163" s="81"/>
      <c r="AH163" s="81"/>
    </row>
    <row r="164" spans="1:34" ht="13.5" thickBot="1">
      <c r="A164" s="160" t="s">
        <v>197</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197</v>
      </c>
      <c r="P164" s="205">
        <v>13149.837234423143</v>
      </c>
      <c r="Q164" s="161">
        <v>13195.575193757533</v>
      </c>
      <c r="R164" s="161">
        <v>12653.605284927531</v>
      </c>
      <c r="S164" s="128">
        <v>13049.570101812467</v>
      </c>
      <c r="T164" s="102"/>
      <c r="U164" s="109" t="s">
        <v>197</v>
      </c>
      <c r="V164" s="160">
        <v>13296.575163892434</v>
      </c>
      <c r="W164" s="128">
        <v>12878.850407201366</v>
      </c>
      <c r="X164" s="102"/>
      <c r="Y164" s="109" t="s">
        <v>197</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170</v>
      </c>
      <c r="M166" s="102"/>
      <c r="N166" s="135"/>
      <c r="O166" s="101">
        <v>2020</v>
      </c>
      <c r="P166" s="1594" t="s">
        <v>171</v>
      </c>
      <c r="Q166" s="1594"/>
      <c r="R166" s="1594"/>
      <c r="S166" s="1594"/>
      <c r="T166" s="102"/>
      <c r="U166" s="101">
        <v>2020</v>
      </c>
      <c r="V166" s="1594" t="s">
        <v>172</v>
      </c>
      <c r="W166" s="1594"/>
      <c r="X166" s="102"/>
      <c r="Y166" s="187">
        <v>2021</v>
      </c>
      <c r="Z166" s="102"/>
      <c r="AA166" s="81"/>
      <c r="AB166"/>
      <c r="AC166"/>
      <c r="AD166" s="874"/>
      <c r="AE166" s="81"/>
      <c r="AF166" s="81"/>
      <c r="AG166" s="81"/>
      <c r="AH166" s="81"/>
    </row>
    <row r="167" spans="1:34" ht="14.25" thickBot="1">
      <c r="A167" s="140"/>
      <c r="B167" s="141" t="s">
        <v>174</v>
      </c>
      <c r="C167" s="141" t="s">
        <v>175</v>
      </c>
      <c r="D167" s="141" t="s">
        <v>176</v>
      </c>
      <c r="E167" s="141" t="s">
        <v>177</v>
      </c>
      <c r="F167" s="141" t="s">
        <v>178</v>
      </c>
      <c r="G167" s="141" t="s">
        <v>179</v>
      </c>
      <c r="H167" s="141" t="s">
        <v>180</v>
      </c>
      <c r="I167" s="141" t="s">
        <v>181</v>
      </c>
      <c r="J167" s="141" t="s">
        <v>182</v>
      </c>
      <c r="K167" s="141" t="s">
        <v>183</v>
      </c>
      <c r="L167" s="141" t="s">
        <v>184</v>
      </c>
      <c r="M167" s="142" t="s">
        <v>185</v>
      </c>
      <c r="N167" s="135"/>
      <c r="O167" s="105"/>
      <c r="P167" s="141" t="s">
        <v>186</v>
      </c>
      <c r="Q167" s="141" t="s">
        <v>187</v>
      </c>
      <c r="R167" s="141" t="s">
        <v>188</v>
      </c>
      <c r="S167" s="142" t="s">
        <v>189</v>
      </c>
      <c r="T167" s="102"/>
      <c r="U167" s="105"/>
      <c r="V167" s="141" t="s">
        <v>190</v>
      </c>
      <c r="W167" s="142" t="s">
        <v>191</v>
      </c>
      <c r="X167" s="102"/>
      <c r="Y167" s="105"/>
      <c r="Z167" s="143" t="s">
        <v>192</v>
      </c>
      <c r="AA167" s="81"/>
      <c r="AB167"/>
      <c r="AC167"/>
      <c r="AD167"/>
      <c r="AE167"/>
      <c r="AF167" s="81"/>
      <c r="AG167" s="81"/>
      <c r="AH167" s="81"/>
    </row>
    <row r="168" spans="1:34" ht="13.5" thickBot="1">
      <c r="A168" s="212" t="s">
        <v>193</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193</v>
      </c>
      <c r="P168" s="177">
        <v>12264.243973304463</v>
      </c>
      <c r="Q168" s="147">
        <v>11765.417869178715</v>
      </c>
      <c r="R168" s="147">
        <v>12193.611318325507</v>
      </c>
      <c r="S168" s="148">
        <v>12445.675174961532</v>
      </c>
      <c r="T168" s="102"/>
      <c r="U168" s="120" t="s">
        <v>193</v>
      </c>
      <c r="V168" s="177">
        <v>12028.089251978899</v>
      </c>
      <c r="W168" s="148">
        <v>12308.25330200759</v>
      </c>
      <c r="X168" s="102"/>
      <c r="Y168" s="120" t="s">
        <v>193</v>
      </c>
      <c r="Z168" s="985">
        <v>12170.057750049617</v>
      </c>
      <c r="AA168" s="81"/>
      <c r="AB168"/>
      <c r="AC168"/>
      <c r="AD168"/>
      <c r="AE168"/>
      <c r="AF168" s="81"/>
      <c r="AG168" s="81"/>
      <c r="AH168" s="81"/>
    </row>
    <row r="169" spans="1:34">
      <c r="A169" s="150" t="s">
        <v>198</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198</v>
      </c>
      <c r="P169" s="220">
        <v>12230.426937043945</v>
      </c>
      <c r="Q169" s="170">
        <v>11414.214538334702</v>
      </c>
      <c r="R169" s="170">
        <v>12488.169155707263</v>
      </c>
      <c r="S169" s="126">
        <v>12816.041806517827</v>
      </c>
      <c r="T169" s="102"/>
      <c r="U169" s="114" t="s">
        <v>198</v>
      </c>
      <c r="V169" s="200">
        <v>11861.858993020014</v>
      </c>
      <c r="W169" s="126">
        <v>12632.097031822015</v>
      </c>
      <c r="X169" s="102"/>
      <c r="Y169" s="114" t="s">
        <v>198</v>
      </c>
      <c r="Z169" s="201">
        <v>12341.703778245606</v>
      </c>
      <c r="AA169" s="81"/>
      <c r="AB169"/>
      <c r="AC169"/>
      <c r="AD169"/>
      <c r="AE169"/>
      <c r="AF169"/>
      <c r="AG169" s="81"/>
      <c r="AH169" s="81"/>
    </row>
    <row r="170" spans="1:34">
      <c r="A170" s="157" t="s">
        <v>194</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194</v>
      </c>
      <c r="P170" s="203">
        <v>12830.305160673539</v>
      </c>
      <c r="Q170" s="158">
        <v>12325.165785997591</v>
      </c>
      <c r="R170" s="158">
        <v>12921.681089467465</v>
      </c>
      <c r="S170" s="127">
        <v>13574.515779639803</v>
      </c>
      <c r="T170" s="102"/>
      <c r="U170" s="114" t="s">
        <v>194</v>
      </c>
      <c r="V170" s="157">
        <v>12596.348507854193</v>
      </c>
      <c r="W170" s="127">
        <v>13209.814850565899</v>
      </c>
      <c r="X170" s="102"/>
      <c r="Y170" s="114" t="s">
        <v>194</v>
      </c>
      <c r="Z170" s="204">
        <v>12893.07500798921</v>
      </c>
      <c r="AA170" s="81"/>
      <c r="AB170"/>
      <c r="AC170"/>
      <c r="AD170"/>
      <c r="AE170"/>
      <c r="AF170"/>
      <c r="AG170" s="81"/>
      <c r="AH170" s="81"/>
    </row>
    <row r="171" spans="1:34">
      <c r="A171" s="157" t="s">
        <v>195</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195</v>
      </c>
      <c r="P171" s="203">
        <v>12691.577868834069</v>
      </c>
      <c r="Q171" s="158">
        <v>12204.612768571405</v>
      </c>
      <c r="R171" s="158">
        <v>12857.749527193831</v>
      </c>
      <c r="S171" s="127">
        <v>13503.240512199489</v>
      </c>
      <c r="T171" s="102"/>
      <c r="U171" s="114" t="s">
        <v>195</v>
      </c>
      <c r="V171" s="157">
        <v>12449.770093026624</v>
      </c>
      <c r="W171" s="127">
        <v>13128.438927284908</v>
      </c>
      <c r="X171" s="102"/>
      <c r="Y171" s="114" t="s">
        <v>195</v>
      </c>
      <c r="Z171" s="204">
        <v>12777.362324998021</v>
      </c>
      <c r="AA171" s="81"/>
      <c r="AB171"/>
      <c r="AC171"/>
      <c r="AD171"/>
      <c r="AE171"/>
      <c r="AF171"/>
      <c r="AG171" s="81"/>
      <c r="AH171" s="81"/>
    </row>
    <row r="172" spans="1:34">
      <c r="A172" s="157" t="s">
        <v>196</v>
      </c>
      <c r="B172" s="1022"/>
      <c r="C172" s="1023"/>
      <c r="D172" s="158"/>
      <c r="E172" s="158"/>
      <c r="F172" s="158">
        <v>12115.686274509804</v>
      </c>
      <c r="G172" s="158">
        <v>13265</v>
      </c>
      <c r="H172" s="158">
        <v>14324.08</v>
      </c>
      <c r="I172" s="158"/>
      <c r="J172" s="158"/>
      <c r="K172" s="158"/>
      <c r="L172" s="158"/>
      <c r="M172" s="127"/>
      <c r="N172" s="135"/>
      <c r="O172" s="114" t="s">
        <v>196</v>
      </c>
      <c r="P172" s="203"/>
      <c r="Q172" s="158">
        <v>12742.919393939394</v>
      </c>
      <c r="R172" s="158">
        <v>14324.08</v>
      </c>
      <c r="S172" s="127"/>
      <c r="T172" s="102"/>
      <c r="U172" s="114" t="s">
        <v>196</v>
      </c>
      <c r="V172" s="203">
        <v>12136</v>
      </c>
      <c r="W172" s="127">
        <v>13614.837507568116</v>
      </c>
      <c r="X172" s="102"/>
      <c r="Y172" s="114" t="s">
        <v>196</v>
      </c>
      <c r="Z172" s="204">
        <v>13124.888063427803</v>
      </c>
      <c r="AA172" s="81"/>
      <c r="AB172"/>
      <c r="AC172"/>
      <c r="AD172"/>
      <c r="AE172"/>
      <c r="AF172"/>
      <c r="AG172" s="81"/>
      <c r="AH172" s="81"/>
    </row>
    <row r="173" spans="1:34">
      <c r="A173" s="157" t="s">
        <v>78</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78</v>
      </c>
      <c r="P173" s="203">
        <v>10475.959939025151</v>
      </c>
      <c r="Q173" s="158">
        <v>10005.315097811705</v>
      </c>
      <c r="R173" s="158">
        <v>10350.50755334295</v>
      </c>
      <c r="S173" s="127">
        <v>10325.903193373764</v>
      </c>
      <c r="T173" s="102"/>
      <c r="U173" s="114" t="s">
        <v>78</v>
      </c>
      <c r="V173" s="157">
        <v>10255.984573217051</v>
      </c>
      <c r="W173" s="127">
        <v>10338.314280360921</v>
      </c>
      <c r="X173" s="102"/>
      <c r="Y173" s="114" t="s">
        <v>78</v>
      </c>
      <c r="Z173" s="204">
        <v>10300.833122420103</v>
      </c>
      <c r="AA173" s="81"/>
      <c r="AB173"/>
      <c r="AC173"/>
      <c r="AD173"/>
      <c r="AE173"/>
      <c r="AF173"/>
      <c r="AG173" s="81"/>
      <c r="AH173" s="81"/>
    </row>
    <row r="174" spans="1:34" ht="13.5" thickBot="1">
      <c r="A174" s="160" t="s">
        <v>197</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197</v>
      </c>
      <c r="P174" s="205">
        <v>13107.808759409772</v>
      </c>
      <c r="Q174" s="161">
        <v>12496.585924531048</v>
      </c>
      <c r="R174" s="161">
        <v>12822.310426188662</v>
      </c>
      <c r="S174" s="128">
        <v>13163.615788150822</v>
      </c>
      <c r="T174" s="102"/>
      <c r="U174" s="109" t="s">
        <v>197</v>
      </c>
      <c r="V174" s="160">
        <v>12807.396698681192</v>
      </c>
      <c r="W174" s="128">
        <v>12972.543102090158</v>
      </c>
      <c r="X174" s="102"/>
      <c r="Y174" s="109" t="s">
        <v>197</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170</v>
      </c>
      <c r="M176" s="102"/>
      <c r="N176" s="135"/>
      <c r="O176" s="101">
        <v>2021</v>
      </c>
      <c r="P176" s="1594" t="s">
        <v>171</v>
      </c>
      <c r="Q176" s="1594"/>
      <c r="R176" s="1594"/>
      <c r="S176" s="1594"/>
      <c r="T176" s="102"/>
      <c r="U176" s="101">
        <v>2021</v>
      </c>
      <c r="V176" s="1594" t="s">
        <v>172</v>
      </c>
      <c r="W176" s="1594"/>
      <c r="X176" s="102"/>
      <c r="Y176" s="187">
        <v>2021</v>
      </c>
      <c r="Z176" s="102"/>
      <c r="AA176"/>
      <c r="AB176"/>
      <c r="AC176"/>
      <c r="AD176"/>
      <c r="AE176"/>
      <c r="AF176"/>
      <c r="AG176" s="81"/>
      <c r="AH176" s="81"/>
    </row>
    <row r="177" spans="1:34" ht="14.25" thickBot="1">
      <c r="A177" s="140"/>
      <c r="B177" s="141" t="s">
        <v>174</v>
      </c>
      <c r="C177" s="141" t="s">
        <v>175</v>
      </c>
      <c r="D177" s="141" t="s">
        <v>176</v>
      </c>
      <c r="E177" s="141" t="s">
        <v>177</v>
      </c>
      <c r="F177" s="141" t="s">
        <v>178</v>
      </c>
      <c r="G177" s="141" t="s">
        <v>179</v>
      </c>
      <c r="H177" s="141" t="s">
        <v>180</v>
      </c>
      <c r="I177" s="141" t="s">
        <v>181</v>
      </c>
      <c r="J177" s="141" t="s">
        <v>182</v>
      </c>
      <c r="K177" s="141" t="s">
        <v>183</v>
      </c>
      <c r="L177" s="141" t="s">
        <v>184</v>
      </c>
      <c r="M177" s="142" t="s">
        <v>185</v>
      </c>
      <c r="N177" s="135"/>
      <c r="O177" s="105"/>
      <c r="P177" s="141" t="s">
        <v>186</v>
      </c>
      <c r="Q177" s="141" t="s">
        <v>187</v>
      </c>
      <c r="R177" s="141" t="s">
        <v>188</v>
      </c>
      <c r="S177" s="142" t="s">
        <v>189</v>
      </c>
      <c r="T177" s="102"/>
      <c r="U177" s="105"/>
      <c r="V177" s="141" t="s">
        <v>190</v>
      </c>
      <c r="W177" s="142" t="s">
        <v>191</v>
      </c>
      <c r="X177" s="102"/>
      <c r="Y177" s="105"/>
      <c r="Z177" s="143" t="s">
        <v>192</v>
      </c>
      <c r="AA177"/>
      <c r="AB177"/>
      <c r="AC177"/>
      <c r="AD177"/>
      <c r="AE177"/>
      <c r="AF177"/>
      <c r="AG177" s="81"/>
      <c r="AH177" s="81"/>
    </row>
    <row r="178" spans="1:34" ht="13.5" thickBot="1">
      <c r="A178" s="212" t="s">
        <v>193</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v>18385.488024567923</v>
      </c>
      <c r="N178" s="135"/>
      <c r="O178" s="120" t="s">
        <v>193</v>
      </c>
      <c r="P178" s="177">
        <v>13219.214117844795</v>
      </c>
      <c r="Q178" s="147">
        <v>14116.294493597934</v>
      </c>
      <c r="R178" s="147">
        <v>14733.561876904725</v>
      </c>
      <c r="S178" s="148">
        <v>17787.621256239214</v>
      </c>
      <c r="T178" s="102"/>
      <c r="U178" s="120" t="s">
        <v>193</v>
      </c>
      <c r="V178" s="177">
        <v>13685.040317531191</v>
      </c>
      <c r="W178" s="148">
        <v>16386.674990701777</v>
      </c>
      <c r="X178" s="102"/>
      <c r="Y178" s="120" t="s">
        <v>193</v>
      </c>
      <c r="Z178" s="985">
        <v>15034.347753900318</v>
      </c>
      <c r="AA178"/>
      <c r="AB178"/>
      <c r="AC178"/>
      <c r="AD178"/>
      <c r="AE178"/>
      <c r="AF178"/>
      <c r="AG178" s="81"/>
      <c r="AH178" s="81"/>
    </row>
    <row r="179" spans="1:34">
      <c r="A179" s="150" t="s">
        <v>198</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v>17914.420099009905</v>
      </c>
      <c r="N179" s="135"/>
      <c r="O179" s="114" t="s">
        <v>198</v>
      </c>
      <c r="P179" s="220">
        <v>12850.977640449442</v>
      </c>
      <c r="Q179" s="170">
        <v>13696.712101930989</v>
      </c>
      <c r="R179" s="170">
        <v>14900.81605370493</v>
      </c>
      <c r="S179" s="126">
        <v>18395.024200372543</v>
      </c>
      <c r="T179" s="102"/>
      <c r="U179" s="114" t="s">
        <v>198</v>
      </c>
      <c r="V179" s="200">
        <v>13309.319579687755</v>
      </c>
      <c r="W179" s="126">
        <v>17241.829165284682</v>
      </c>
      <c r="X179" s="102"/>
      <c r="Y179" s="114" t="s">
        <v>198</v>
      </c>
      <c r="Z179" s="201">
        <v>15938.483131201114</v>
      </c>
      <c r="AA179"/>
      <c r="AB179"/>
      <c r="AC179"/>
      <c r="AD179"/>
      <c r="AE179"/>
      <c r="AF179"/>
      <c r="AG179" s="81"/>
      <c r="AH179" s="81"/>
    </row>
    <row r="180" spans="1:34">
      <c r="A180" s="157" t="s">
        <v>194</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v>20067.911354433712</v>
      </c>
      <c r="N180" s="135"/>
      <c r="O180" s="114" t="s">
        <v>194</v>
      </c>
      <c r="P180" s="203">
        <v>14207.350828177994</v>
      </c>
      <c r="Q180" s="158">
        <v>14962.617200163584</v>
      </c>
      <c r="R180" s="158">
        <v>15941.436517529903</v>
      </c>
      <c r="S180" s="127">
        <v>19444.385031291935</v>
      </c>
      <c r="T180" s="102"/>
      <c r="U180" s="114" t="s">
        <v>194</v>
      </c>
      <c r="V180" s="157">
        <v>14608.063633774414</v>
      </c>
      <c r="W180" s="127">
        <v>17766.332000995448</v>
      </c>
      <c r="X180" s="102"/>
      <c r="Y180" s="114" t="s">
        <v>194</v>
      </c>
      <c r="Z180" s="204">
        <v>16145.77271971192</v>
      </c>
      <c r="AA180"/>
      <c r="AB180"/>
      <c r="AC180"/>
      <c r="AD180" s="81"/>
      <c r="AE180" s="81"/>
      <c r="AF180" s="81"/>
      <c r="AG180" s="81"/>
      <c r="AH180" s="81"/>
    </row>
    <row r="181" spans="1:34">
      <c r="A181" s="157" t="s">
        <v>195</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v>19685.637978475796</v>
      </c>
      <c r="N181" s="135"/>
      <c r="O181" s="114" t="s">
        <v>195</v>
      </c>
      <c r="P181" s="203">
        <v>14157.411038158896</v>
      </c>
      <c r="Q181" s="158">
        <v>14933.71989257982</v>
      </c>
      <c r="R181" s="158">
        <v>15879.458713398602</v>
      </c>
      <c r="S181" s="127">
        <v>19317.538742935692</v>
      </c>
      <c r="T181" s="102"/>
      <c r="U181" s="114" t="s">
        <v>195</v>
      </c>
      <c r="V181" s="157">
        <v>14575.767857762192</v>
      </c>
      <c r="W181" s="127">
        <v>17553.644123002465</v>
      </c>
      <c r="X181" s="102"/>
      <c r="Y181" s="114" t="s">
        <v>195</v>
      </c>
      <c r="Z181" s="204">
        <v>15822.043041911318</v>
      </c>
      <c r="AA181"/>
      <c r="AB181"/>
      <c r="AC181"/>
      <c r="AD181" s="81"/>
      <c r="AE181" s="81"/>
      <c r="AF181" s="81"/>
      <c r="AG181" s="81"/>
      <c r="AH181" s="81"/>
    </row>
    <row r="182" spans="1:34">
      <c r="A182" s="157" t="s">
        <v>196</v>
      </c>
      <c r="B182" s="1022"/>
      <c r="C182" s="1023"/>
      <c r="D182" s="158"/>
      <c r="E182" s="158"/>
      <c r="F182" s="158"/>
      <c r="G182" s="158"/>
      <c r="H182" s="158"/>
      <c r="I182" s="158"/>
      <c r="J182" s="158"/>
      <c r="K182" s="158"/>
      <c r="L182" s="158"/>
      <c r="M182" s="127"/>
      <c r="N182" s="135"/>
      <c r="O182" s="114" t="s">
        <v>196</v>
      </c>
      <c r="P182" s="203"/>
      <c r="Q182" s="158"/>
      <c r="R182" s="158"/>
      <c r="S182" s="127"/>
      <c r="T182" s="102"/>
      <c r="U182" s="114" t="s">
        <v>196</v>
      </c>
      <c r="V182" s="203"/>
      <c r="W182" s="127"/>
      <c r="X182" s="102"/>
      <c r="Y182" s="114" t="s">
        <v>196</v>
      </c>
      <c r="Z182" s="204">
        <v>17630.247312702155</v>
      </c>
      <c r="AA182"/>
      <c r="AB182"/>
      <c r="AC182"/>
      <c r="AD182" s="81"/>
      <c r="AE182" s="81"/>
      <c r="AF182" s="81"/>
      <c r="AG182" s="81"/>
      <c r="AH182" s="81"/>
    </row>
    <row r="183" spans="1:34">
      <c r="A183" s="157" t="s">
        <v>78</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v>15856.862387184667</v>
      </c>
      <c r="N183" s="135"/>
      <c r="O183" s="114" t="s">
        <v>78</v>
      </c>
      <c r="P183" s="203">
        <v>11111.677338883243</v>
      </c>
      <c r="Q183" s="158">
        <v>12060.827749542888</v>
      </c>
      <c r="R183" s="158">
        <v>12462.058635095562</v>
      </c>
      <c r="S183" s="127">
        <v>15256.772753790317</v>
      </c>
      <c r="T183" s="102"/>
      <c r="U183" s="114" t="s">
        <v>78</v>
      </c>
      <c r="V183" s="157">
        <v>11571.613321822215</v>
      </c>
      <c r="W183" s="127">
        <v>14064.093824826812</v>
      </c>
      <c r="X183" s="102"/>
      <c r="Y183" s="114" t="s">
        <v>78</v>
      </c>
      <c r="Z183" s="204">
        <v>12932.241067353638</v>
      </c>
      <c r="AA183"/>
      <c r="AB183"/>
      <c r="AC183"/>
      <c r="AD183" s="81"/>
      <c r="AE183" s="81"/>
      <c r="AF183" s="81"/>
      <c r="AG183" s="81"/>
      <c r="AH183" s="81"/>
    </row>
    <row r="184" spans="1:34" ht="13.5" thickBot="1">
      <c r="A184" s="160" t="s">
        <v>197</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v>18932.073880029395</v>
      </c>
      <c r="N184" s="135"/>
      <c r="O184" s="109" t="s">
        <v>197</v>
      </c>
      <c r="P184" s="205">
        <v>13712.704069861622</v>
      </c>
      <c r="Q184" s="161">
        <v>14379.765867792499</v>
      </c>
      <c r="R184" s="161">
        <v>15085.573947811583</v>
      </c>
      <c r="S184" s="128">
        <v>18458.666658997252</v>
      </c>
      <c r="T184" s="102"/>
      <c r="U184" s="109" t="s">
        <v>197</v>
      </c>
      <c r="V184" s="160">
        <v>14066.739251182971</v>
      </c>
      <c r="W184" s="128">
        <v>16891.567587138503</v>
      </c>
      <c r="X184" s="102"/>
      <c r="Y184" s="109" t="s">
        <v>197</v>
      </c>
      <c r="Z184" s="206">
        <v>15464.407576145763</v>
      </c>
      <c r="AA184"/>
      <c r="AB184"/>
      <c r="AC184"/>
      <c r="AD184" s="81"/>
      <c r="AE184" s="81"/>
      <c r="AF184" s="81"/>
      <c r="AG184" s="81"/>
      <c r="AH184" s="81"/>
    </row>
    <row r="185" spans="1:34">
      <c r="AA185"/>
      <c r="AB185"/>
      <c r="AC185"/>
      <c r="AD185" s="81"/>
      <c r="AE185" s="81"/>
      <c r="AF185" s="81"/>
      <c r="AG185" s="81"/>
      <c r="AH185" s="81"/>
    </row>
    <row r="186" spans="1:34" ht="22.5">
      <c r="A186" s="221" t="s">
        <v>200</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c r="AB186"/>
      <c r="AC186"/>
      <c r="AD186" s="81"/>
      <c r="AE186" s="81"/>
      <c r="AF186" s="81"/>
      <c r="AG186" s="81"/>
      <c r="AH186" s="81"/>
    </row>
    <row r="187" spans="1:34" ht="15">
      <c r="A187" s="222"/>
      <c r="B187" s="222"/>
      <c r="C187" s="222"/>
      <c r="D187" s="222"/>
      <c r="E187" s="222"/>
      <c r="F187" s="222"/>
      <c r="G187" s="222"/>
      <c r="H187" s="222"/>
      <c r="I187" s="222"/>
      <c r="J187" s="222"/>
      <c r="K187" s="222"/>
      <c r="L187" s="222"/>
      <c r="M187" s="222"/>
      <c r="N187" s="223"/>
      <c r="O187" s="223"/>
      <c r="P187" s="223"/>
      <c r="Q187" s="223"/>
      <c r="R187" s="227" t="s">
        <v>201</v>
      </c>
      <c r="S187" s="223"/>
      <c r="T187" s="223"/>
      <c r="U187" s="223"/>
      <c r="V187" s="223"/>
      <c r="W187" s="227" t="s">
        <v>201</v>
      </c>
      <c r="X187" s="223"/>
      <c r="Y187" s="223"/>
      <c r="Z187" s="227" t="s">
        <v>201</v>
      </c>
      <c r="AA187" s="251"/>
      <c r="AB187"/>
      <c r="AC187"/>
    </row>
    <row r="188" spans="1:34" ht="16.5" thickBot="1">
      <c r="A188" s="228">
        <v>2003</v>
      </c>
      <c r="B188" s="222"/>
      <c r="C188" s="222"/>
      <c r="D188" s="222"/>
      <c r="E188" s="222"/>
      <c r="F188" s="222"/>
      <c r="G188" s="222"/>
      <c r="H188" s="222"/>
      <c r="I188" s="222"/>
      <c r="J188" s="222"/>
      <c r="K188" s="222"/>
      <c r="L188" s="222"/>
      <c r="M188" s="227" t="s">
        <v>201</v>
      </c>
      <c r="N188" s="229"/>
      <c r="O188" s="228">
        <v>2003</v>
      </c>
      <c r="P188" s="230" t="s">
        <v>171</v>
      </c>
      <c r="Q188" s="230"/>
      <c r="R188" s="230"/>
      <c r="S188" s="230"/>
      <c r="T188" s="222"/>
      <c r="U188" s="228">
        <v>2003</v>
      </c>
      <c r="V188" s="230" t="s">
        <v>172</v>
      </c>
      <c r="W188" s="230"/>
      <c r="X188" s="222"/>
      <c r="Y188" s="228">
        <v>2003</v>
      </c>
      <c r="Z188" s="222"/>
      <c r="AB188" s="104"/>
      <c r="AC188"/>
    </row>
    <row r="189" spans="1:34" ht="21" customHeight="1" thickBot="1">
      <c r="A189" s="232"/>
      <c r="B189" s="233" t="s">
        <v>174</v>
      </c>
      <c r="C189" s="233" t="s">
        <v>175</v>
      </c>
      <c r="D189" s="233" t="s">
        <v>176</v>
      </c>
      <c r="E189" s="233" t="s">
        <v>177</v>
      </c>
      <c r="F189" s="233" t="s">
        <v>178</v>
      </c>
      <c r="G189" s="233" t="s">
        <v>179</v>
      </c>
      <c r="H189" s="233" t="s">
        <v>180</v>
      </c>
      <c r="I189" s="233" t="s">
        <v>181</v>
      </c>
      <c r="J189" s="233" t="s">
        <v>182</v>
      </c>
      <c r="K189" s="233" t="s">
        <v>183</v>
      </c>
      <c r="L189" s="233" t="s">
        <v>184</v>
      </c>
      <c r="M189" s="234" t="s">
        <v>185</v>
      </c>
      <c r="N189" s="229"/>
      <c r="O189" s="235"/>
      <c r="P189" s="236" t="s">
        <v>186</v>
      </c>
      <c r="Q189" s="236" t="s">
        <v>187</v>
      </c>
      <c r="R189" s="236" t="s">
        <v>188</v>
      </c>
      <c r="S189" s="237" t="s">
        <v>189</v>
      </c>
      <c r="T189" s="222"/>
      <c r="U189" s="235"/>
      <c r="V189" s="236" t="s">
        <v>190</v>
      </c>
      <c r="W189" s="237" t="s">
        <v>191</v>
      </c>
      <c r="X189" s="222"/>
      <c r="Y189" s="235"/>
      <c r="Z189" s="238" t="s">
        <v>192</v>
      </c>
      <c r="AB189" s="104"/>
      <c r="AC189"/>
    </row>
    <row r="190" spans="1:34" ht="15.75" thickBot="1">
      <c r="A190" s="239" t="s">
        <v>193</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193</v>
      </c>
      <c r="P190" s="240">
        <f t="shared" ref="P190:S195" si="1">(P9/1000)/1.02</f>
        <v>5.2057843137254896</v>
      </c>
      <c r="Q190" s="240">
        <f t="shared" si="1"/>
        <v>5.1842156862745092</v>
      </c>
      <c r="R190" s="240">
        <f t="shared" si="1"/>
        <v>4.901372549019607</v>
      </c>
      <c r="S190" s="241">
        <f t="shared" si="1"/>
        <v>5.0941176470588232</v>
      </c>
      <c r="T190" s="222"/>
      <c r="U190" s="242" t="s">
        <v>193</v>
      </c>
      <c r="V190" s="243">
        <f t="shared" ref="V190:W195" si="2">(V9/1000)/1.02</f>
        <v>5.1947058823529417</v>
      </c>
      <c r="W190" s="244">
        <f t="shared" si="2"/>
        <v>5.0043137254901957</v>
      </c>
      <c r="X190" s="222"/>
      <c r="Y190" s="245" t="s">
        <v>193</v>
      </c>
      <c r="Z190" s="244">
        <f t="shared" ref="Z190:Z195" si="3">(Z9/1000)/1.02</f>
        <v>5.1024049019607842</v>
      </c>
      <c r="AB190" s="104"/>
      <c r="AC190"/>
    </row>
    <row r="191" spans="1:34" ht="15">
      <c r="A191" s="242" t="s">
        <v>194</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194</v>
      </c>
      <c r="P191" s="243">
        <f t="shared" si="1"/>
        <v>6.2614725490196079</v>
      </c>
      <c r="Q191" s="243">
        <f t="shared" si="1"/>
        <v>6.2512862745098037</v>
      </c>
      <c r="R191" s="243">
        <f t="shared" si="1"/>
        <v>6.1147803921568631</v>
      </c>
      <c r="S191" s="244">
        <f t="shared" si="1"/>
        <v>5.9859147058823527</v>
      </c>
      <c r="T191" s="222"/>
      <c r="U191" s="248" t="s">
        <v>194</v>
      </c>
      <c r="V191" s="243">
        <f t="shared" si="2"/>
        <v>6.2560843137254896</v>
      </c>
      <c r="W191" s="244">
        <f t="shared" si="2"/>
        <v>6.0444715686274506</v>
      </c>
      <c r="X191" s="222"/>
      <c r="Y191" s="242" t="s">
        <v>194</v>
      </c>
      <c r="Z191" s="244">
        <f t="shared" si="3"/>
        <v>6.1599686274509802</v>
      </c>
      <c r="AB191" s="104"/>
      <c r="AC191"/>
    </row>
    <row r="192" spans="1:34" ht="15">
      <c r="A192" s="242" t="s">
        <v>195</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195</v>
      </c>
      <c r="P192" s="225">
        <f t="shared" si="1"/>
        <v>6.0088245098039224</v>
      </c>
      <c r="Q192" s="225">
        <f t="shared" si="1"/>
        <v>5.841396078431373</v>
      </c>
      <c r="R192" s="225">
        <f t="shared" si="1"/>
        <v>6.1423715686274507</v>
      </c>
      <c r="S192" s="246">
        <f t="shared" si="1"/>
        <v>5.8701911764705885</v>
      </c>
      <c r="T192" s="222"/>
      <c r="U192" s="242" t="s">
        <v>195</v>
      </c>
      <c r="V192" s="225">
        <f t="shared" si="2"/>
        <v>5.9563686274509804</v>
      </c>
      <c r="W192" s="246">
        <f t="shared" si="2"/>
        <v>6.0233715686274509</v>
      </c>
      <c r="X192" s="222"/>
      <c r="Y192" s="242" t="s">
        <v>195</v>
      </c>
      <c r="Z192" s="246">
        <f t="shared" si="3"/>
        <v>5.9992490196078432</v>
      </c>
      <c r="AB192" s="104"/>
      <c r="AC192"/>
    </row>
    <row r="193" spans="1:30" ht="16.5" customHeight="1">
      <c r="A193" s="242" t="s">
        <v>196</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196</v>
      </c>
      <c r="P193" s="225">
        <f t="shared" si="1"/>
        <v>6.1293333333333333</v>
      </c>
      <c r="Q193" s="225">
        <f t="shared" si="1"/>
        <v>6.0437607843137258</v>
      </c>
      <c r="R193" s="225">
        <f t="shared" si="1"/>
        <v>5.9258852941176468</v>
      </c>
      <c r="S193" s="246">
        <f t="shared" si="1"/>
        <v>5.7046431372549016</v>
      </c>
      <c r="T193" s="222"/>
      <c r="U193" s="242" t="s">
        <v>196</v>
      </c>
      <c r="V193" s="225">
        <f t="shared" si="2"/>
        <v>6.1015352941176468</v>
      </c>
      <c r="W193" s="246">
        <f t="shared" si="2"/>
        <v>5.7209637254901962</v>
      </c>
      <c r="X193" s="222"/>
      <c r="Y193" s="242" t="s">
        <v>196</v>
      </c>
      <c r="Z193" s="246">
        <f t="shared" si="3"/>
        <v>5.8755999999999995</v>
      </c>
      <c r="AB193" s="104"/>
      <c r="AC193"/>
    </row>
    <row r="194" spans="1:30" ht="15">
      <c r="A194" s="242" t="s">
        <v>78</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78</v>
      </c>
      <c r="P194" s="225">
        <f t="shared" si="1"/>
        <v>3.4087843137254903</v>
      </c>
      <c r="Q194" s="225">
        <f t="shared" si="1"/>
        <v>3.2848000000000002</v>
      </c>
      <c r="R194" s="225">
        <f t="shared" si="1"/>
        <v>3.4832549019607839</v>
      </c>
      <c r="S194" s="246">
        <f t="shared" si="1"/>
        <v>3.9130147058823526</v>
      </c>
      <c r="T194" s="222"/>
      <c r="U194" s="242" t="s">
        <v>78</v>
      </c>
      <c r="V194" s="225">
        <f t="shared" si="2"/>
        <v>3.3463784313725489</v>
      </c>
      <c r="W194" s="246">
        <f t="shared" si="2"/>
        <v>3.6992470588235293</v>
      </c>
      <c r="X194" s="222"/>
      <c r="Y194" s="242" t="s">
        <v>78</v>
      </c>
      <c r="Z194" s="246">
        <f t="shared" si="3"/>
        <v>3.5326215686274507</v>
      </c>
      <c r="AA194" s="252"/>
      <c r="AB194" s="104"/>
      <c r="AC194" s="104"/>
    </row>
    <row r="195" spans="1:30" ht="13.5" thickBot="1">
      <c r="A195" s="245" t="s">
        <v>197</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197</v>
      </c>
      <c r="P195" s="249">
        <f t="shared" si="1"/>
        <v>5.9423254901960787</v>
      </c>
      <c r="Q195" s="249">
        <f t="shared" si="1"/>
        <v>5.8736549019607844</v>
      </c>
      <c r="R195" s="249">
        <f t="shared" si="1"/>
        <v>5.654633333333333</v>
      </c>
      <c r="S195" s="250">
        <f t="shared" si="1"/>
        <v>5.5455862745098035</v>
      </c>
      <c r="T195" s="222"/>
      <c r="U195" s="245" t="s">
        <v>197</v>
      </c>
      <c r="V195" s="249">
        <f t="shared" si="2"/>
        <v>5.9071588235294117</v>
      </c>
      <c r="W195" s="250">
        <f t="shared" si="2"/>
        <v>5.5928627450980395</v>
      </c>
      <c r="X195" s="222"/>
      <c r="Y195" s="245" t="s">
        <v>197</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201</v>
      </c>
      <c r="N197" s="229"/>
      <c r="O197" s="228">
        <v>2004</v>
      </c>
      <c r="P197" s="230" t="s">
        <v>171</v>
      </c>
      <c r="Q197" s="230"/>
      <c r="R197" s="230"/>
      <c r="S197" s="230"/>
      <c r="T197" s="222"/>
      <c r="U197" s="228">
        <v>2004</v>
      </c>
      <c r="V197" s="230" t="s">
        <v>172</v>
      </c>
      <c r="W197" s="230"/>
      <c r="X197" s="222"/>
      <c r="Y197" s="228">
        <v>2004</v>
      </c>
      <c r="Z197" s="222"/>
      <c r="AA197" s="252"/>
      <c r="AB197" s="254"/>
      <c r="AD197" s="255"/>
    </row>
    <row r="198" spans="1:30" ht="15.75" thickBot="1">
      <c r="A198" s="235"/>
      <c r="B198" s="236" t="s">
        <v>174</v>
      </c>
      <c r="C198" s="236" t="s">
        <v>175</v>
      </c>
      <c r="D198" s="236" t="s">
        <v>176</v>
      </c>
      <c r="E198" s="236" t="s">
        <v>177</v>
      </c>
      <c r="F198" s="236" t="s">
        <v>178</v>
      </c>
      <c r="G198" s="236" t="s">
        <v>179</v>
      </c>
      <c r="H198" s="236" t="s">
        <v>180</v>
      </c>
      <c r="I198" s="236" t="s">
        <v>181</v>
      </c>
      <c r="J198" s="236" t="s">
        <v>182</v>
      </c>
      <c r="K198" s="236" t="s">
        <v>183</v>
      </c>
      <c r="L198" s="236" t="s">
        <v>184</v>
      </c>
      <c r="M198" s="237" t="s">
        <v>185</v>
      </c>
      <c r="N198" s="229"/>
      <c r="O198" s="235"/>
      <c r="P198" s="236" t="s">
        <v>186</v>
      </c>
      <c r="Q198" s="236" t="s">
        <v>187</v>
      </c>
      <c r="R198" s="236" t="s">
        <v>188</v>
      </c>
      <c r="S198" s="237" t="s">
        <v>189</v>
      </c>
      <c r="T198" s="222"/>
      <c r="U198" s="235"/>
      <c r="V198" s="236" t="s">
        <v>190</v>
      </c>
      <c r="W198" s="237" t="s">
        <v>191</v>
      </c>
      <c r="X198" s="222"/>
      <c r="Y198" s="235"/>
      <c r="Z198" s="238" t="s">
        <v>192</v>
      </c>
      <c r="AA198" s="252"/>
      <c r="AB198" s="254"/>
      <c r="AD198" s="255"/>
    </row>
    <row r="199" spans="1:30" ht="15" thickBot="1">
      <c r="A199" s="248" t="s">
        <v>193</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193</v>
      </c>
      <c r="P199" s="240">
        <f t="shared" ref="P199:S204" si="10">(P18/1000)/1.02</f>
        <v>5.5225490196078431</v>
      </c>
      <c r="Q199" s="240">
        <f t="shared" si="10"/>
        <v>7.1059803921568623</v>
      </c>
      <c r="R199" s="240">
        <f t="shared" si="10"/>
        <v>7.3997058823529409</v>
      </c>
      <c r="S199" s="241">
        <f t="shared" si="10"/>
        <v>7.3055882352941177</v>
      </c>
      <c r="T199" s="222"/>
      <c r="U199" s="239" t="s">
        <v>193</v>
      </c>
      <c r="V199" s="240">
        <f t="shared" ref="V199:W204" si="11">(V18/1000)/1.02</f>
        <v>6.2692156862745101</v>
      </c>
      <c r="W199" s="241">
        <f t="shared" si="11"/>
        <v>7.3528431372549008</v>
      </c>
      <c r="X199" s="222"/>
      <c r="Y199" s="245" t="s">
        <v>193</v>
      </c>
      <c r="Z199" s="241">
        <f t="shared" ref="Z199:Z204" si="12">(Z18/1000)/1.02</f>
        <v>6.9427617647058826</v>
      </c>
      <c r="AA199" s="252"/>
      <c r="AB199" s="254"/>
      <c r="AD199" s="255"/>
    </row>
    <row r="200" spans="1:30" ht="14.25">
      <c r="A200" s="248" t="s">
        <v>194</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194</v>
      </c>
      <c r="P200" s="225">
        <f t="shared" si="10"/>
        <v>6.2089029411764702</v>
      </c>
      <c r="Q200" s="225">
        <f t="shared" si="10"/>
        <v>7.9621205882352948</v>
      </c>
      <c r="R200" s="225">
        <f t="shared" si="10"/>
        <v>8.1838666666666651</v>
      </c>
      <c r="S200" s="246">
        <f t="shared" si="10"/>
        <v>8.1787225490196072</v>
      </c>
      <c r="T200" s="222"/>
      <c r="U200" s="248" t="s">
        <v>194</v>
      </c>
      <c r="V200" s="225">
        <f t="shared" si="11"/>
        <v>6.9965509803921568</v>
      </c>
      <c r="W200" s="246">
        <f t="shared" si="11"/>
        <v>8.1813852941176481</v>
      </c>
      <c r="X200" s="222"/>
      <c r="Y200" s="242" t="s">
        <v>194</v>
      </c>
      <c r="Z200" s="246">
        <f t="shared" si="12"/>
        <v>7.7273509803921572</v>
      </c>
      <c r="AA200" s="252"/>
      <c r="AB200" s="254"/>
      <c r="AD200" s="255"/>
    </row>
    <row r="201" spans="1:30" ht="14.25">
      <c r="A201" s="242" t="s">
        <v>195</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195</v>
      </c>
      <c r="P201" s="225">
        <f t="shared" si="10"/>
        <v>6.2538196078431376</v>
      </c>
      <c r="Q201" s="225">
        <f t="shared" si="10"/>
        <v>7.9288833333333342</v>
      </c>
      <c r="R201" s="225">
        <f t="shared" si="10"/>
        <v>8.1133529411764709</v>
      </c>
      <c r="S201" s="246">
        <f t="shared" si="10"/>
        <v>8.200244117647058</v>
      </c>
      <c r="T201" s="222"/>
      <c r="U201" s="242" t="s">
        <v>195</v>
      </c>
      <c r="V201" s="225">
        <f t="shared" si="11"/>
        <v>7.0580156862745103</v>
      </c>
      <c r="W201" s="246">
        <f t="shared" si="11"/>
        <v>8.1448607843137246</v>
      </c>
      <c r="X201" s="222"/>
      <c r="Y201" s="242" t="s">
        <v>195</v>
      </c>
      <c r="Z201" s="246">
        <f t="shared" si="12"/>
        <v>7.9006274509803927</v>
      </c>
      <c r="AA201" s="252"/>
      <c r="AB201" s="254"/>
      <c r="AD201" s="255"/>
    </row>
    <row r="202" spans="1:30" ht="14.25">
      <c r="A202" s="242" t="s">
        <v>196</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196</v>
      </c>
      <c r="P202" s="225">
        <f t="shared" si="10"/>
        <v>5.9421568627450982</v>
      </c>
      <c r="Q202" s="225">
        <f t="shared" si="10"/>
        <v>7.8846715686274509</v>
      </c>
      <c r="R202" s="225">
        <f t="shared" si="10"/>
        <v>7.6159666666666661</v>
      </c>
      <c r="S202" s="246">
        <f t="shared" si="10"/>
        <v>6.952727450980392</v>
      </c>
      <c r="T202" s="222"/>
      <c r="U202" s="242" t="s">
        <v>196</v>
      </c>
      <c r="V202" s="225">
        <f t="shared" si="11"/>
        <v>7.2580539215686279</v>
      </c>
      <c r="W202" s="246">
        <f t="shared" si="11"/>
        <v>7.045678431372548</v>
      </c>
      <c r="X202" s="222"/>
      <c r="Y202" s="242" t="s">
        <v>196</v>
      </c>
      <c r="Z202" s="246">
        <f t="shared" si="12"/>
        <v>7.0587029411764712</v>
      </c>
      <c r="AA202" s="252"/>
      <c r="AB202" s="254"/>
      <c r="AD202" s="255"/>
    </row>
    <row r="203" spans="1:30" ht="14.25">
      <c r="A203" s="242" t="s">
        <v>78</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78</v>
      </c>
      <c r="P203" s="225">
        <f t="shared" si="10"/>
        <v>4.3899647058823534</v>
      </c>
      <c r="Q203" s="225">
        <f t="shared" si="10"/>
        <v>6.3981931372549026</v>
      </c>
      <c r="R203" s="225">
        <f t="shared" si="10"/>
        <v>6.7064401960784314</v>
      </c>
      <c r="S203" s="246">
        <f t="shared" si="10"/>
        <v>6.5732205882352943</v>
      </c>
      <c r="T203" s="222"/>
      <c r="U203" s="242" t="s">
        <v>78</v>
      </c>
      <c r="V203" s="225">
        <f t="shared" si="11"/>
        <v>5.4861235294117643</v>
      </c>
      <c r="W203" s="246">
        <f t="shared" si="11"/>
        <v>6.6382774509803921</v>
      </c>
      <c r="X203" s="222"/>
      <c r="Y203" s="242" t="s">
        <v>78</v>
      </c>
      <c r="Z203" s="246">
        <f t="shared" si="12"/>
        <v>6.254756862745098</v>
      </c>
      <c r="AA203" s="252"/>
      <c r="AB203" s="254"/>
      <c r="AD203" s="255"/>
    </row>
    <row r="204" spans="1:30" ht="15" thickBot="1">
      <c r="A204" s="245" t="s">
        <v>197</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197</v>
      </c>
      <c r="P204" s="249">
        <f t="shared" si="10"/>
        <v>5.6949931372549019</v>
      </c>
      <c r="Q204" s="249">
        <f t="shared" si="10"/>
        <v>6.8757450980392152</v>
      </c>
      <c r="R204" s="249">
        <f t="shared" si="10"/>
        <v>7.1276617647058824</v>
      </c>
      <c r="S204" s="250">
        <f t="shared" si="10"/>
        <v>7.1794647058823529</v>
      </c>
      <c r="T204" s="222"/>
      <c r="U204" s="245" t="s">
        <v>197</v>
      </c>
      <c r="V204" s="249">
        <f t="shared" si="11"/>
        <v>6.1689509803921565</v>
      </c>
      <c r="W204" s="250">
        <f t="shared" si="11"/>
        <v>7.1542901960784313</v>
      </c>
      <c r="X204" s="222"/>
      <c r="Y204" s="245" t="s">
        <v>197</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201</v>
      </c>
      <c r="N206" s="222"/>
      <c r="O206" s="228">
        <v>2005</v>
      </c>
      <c r="P206" s="230" t="s">
        <v>171</v>
      </c>
      <c r="Q206" s="230"/>
      <c r="R206" s="230"/>
      <c r="S206" s="230"/>
      <c r="T206" s="222"/>
      <c r="U206" s="228">
        <v>2005</v>
      </c>
      <c r="V206" s="230" t="s">
        <v>172</v>
      </c>
      <c r="W206" s="230"/>
      <c r="X206" s="222"/>
      <c r="Y206" s="228">
        <v>2005</v>
      </c>
      <c r="Z206" s="222"/>
      <c r="AA206" s="122"/>
      <c r="AB206" s="163"/>
      <c r="AD206" s="139"/>
    </row>
    <row r="207" spans="1:30" ht="14.25" thickBot="1">
      <c r="A207" s="235"/>
      <c r="B207" s="236" t="s">
        <v>174</v>
      </c>
      <c r="C207" s="236" t="s">
        <v>175</v>
      </c>
      <c r="D207" s="236" t="s">
        <v>176</v>
      </c>
      <c r="E207" s="236" t="s">
        <v>177</v>
      </c>
      <c r="F207" s="236" t="s">
        <v>178</v>
      </c>
      <c r="G207" s="236" t="s">
        <v>179</v>
      </c>
      <c r="H207" s="236" t="s">
        <v>180</v>
      </c>
      <c r="I207" s="236" t="s">
        <v>181</v>
      </c>
      <c r="J207" s="236" t="s">
        <v>182</v>
      </c>
      <c r="K207" s="236" t="s">
        <v>183</v>
      </c>
      <c r="L207" s="236" t="s">
        <v>184</v>
      </c>
      <c r="M207" s="237" t="s">
        <v>185</v>
      </c>
      <c r="N207" s="229"/>
      <c r="O207" s="235"/>
      <c r="P207" s="236" t="s">
        <v>186</v>
      </c>
      <c r="Q207" s="236" t="s">
        <v>187</v>
      </c>
      <c r="R207" s="236" t="s">
        <v>188</v>
      </c>
      <c r="S207" s="237" t="s">
        <v>189</v>
      </c>
      <c r="T207" s="222"/>
      <c r="U207" s="235"/>
      <c r="V207" s="236" t="s">
        <v>190</v>
      </c>
      <c r="W207" s="237" t="s">
        <v>191</v>
      </c>
      <c r="X207" s="222"/>
      <c r="Y207" s="235"/>
      <c r="Z207" s="253" t="s">
        <v>192</v>
      </c>
      <c r="AA207" s="122"/>
      <c r="AB207" s="163"/>
    </row>
    <row r="208" spans="1:30" ht="13.5" thickBot="1">
      <c r="A208" s="248" t="s">
        <v>193</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193</v>
      </c>
      <c r="P208" s="240">
        <f t="shared" ref="P208:S213" si="19">(P27/1000)/1.02</f>
        <v>7.8979411764705878</v>
      </c>
      <c r="Q208" s="240">
        <f t="shared" si="19"/>
        <v>8.140098039215685</v>
      </c>
      <c r="R208" s="240">
        <f t="shared" si="19"/>
        <v>8.1274509803921564</v>
      </c>
      <c r="S208" s="241">
        <f t="shared" si="19"/>
        <v>7.5961764705882349</v>
      </c>
      <c r="T208" s="222"/>
      <c r="U208" s="245" t="s">
        <v>193</v>
      </c>
      <c r="V208" s="240">
        <f t="shared" ref="V208:W213" si="20">(V27/1000)/1.02</f>
        <v>8.0429411764705883</v>
      </c>
      <c r="W208" s="241">
        <f t="shared" si="20"/>
        <v>7.8982352941176472</v>
      </c>
      <c r="X208" s="222"/>
      <c r="Y208" s="245" t="s">
        <v>193</v>
      </c>
      <c r="Z208" s="241">
        <f t="shared" ref="Z208:Z213" si="21">(Z27/1000)/1.02</f>
        <v>7.970088235294118</v>
      </c>
      <c r="AA208" s="122"/>
    </row>
    <row r="209" spans="1:27">
      <c r="A209" s="248" t="s">
        <v>194</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194</v>
      </c>
      <c r="P209" s="225">
        <f t="shared" si="19"/>
        <v>8.6922235294117627</v>
      </c>
      <c r="Q209" s="225">
        <f t="shared" si="19"/>
        <v>8.8447598039215691</v>
      </c>
      <c r="R209" s="225">
        <f t="shared" si="19"/>
        <v>8.8070088235294115</v>
      </c>
      <c r="S209" s="246">
        <f t="shared" si="19"/>
        <v>8.6151568627450974</v>
      </c>
      <c r="T209" s="222"/>
      <c r="U209" s="242" t="s">
        <v>194</v>
      </c>
      <c r="V209" s="225">
        <f t="shared" si="20"/>
        <v>8.784802941176471</v>
      </c>
      <c r="W209" s="246">
        <f t="shared" si="20"/>
        <v>8.7290441176470583</v>
      </c>
      <c r="X209" s="222"/>
      <c r="Y209" s="242" t="s">
        <v>194</v>
      </c>
      <c r="Z209" s="246">
        <f t="shared" si="21"/>
        <v>8.756023529411765</v>
      </c>
      <c r="AA209" s="122"/>
    </row>
    <row r="210" spans="1:27">
      <c r="A210" s="242" t="s">
        <v>195</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195</v>
      </c>
      <c r="P210" s="225">
        <f t="shared" si="19"/>
        <v>8.5289833333333327</v>
      </c>
      <c r="Q210" s="225">
        <f t="shared" si="19"/>
        <v>8.7453068627450978</v>
      </c>
      <c r="R210" s="225">
        <f t="shared" si="19"/>
        <v>8.6568931372549027</v>
      </c>
      <c r="S210" s="246">
        <f t="shared" si="19"/>
        <v>8.5413960784313741</v>
      </c>
      <c r="T210" s="222"/>
      <c r="U210" s="242" t="s">
        <v>195</v>
      </c>
      <c r="V210" s="225">
        <f t="shared" si="20"/>
        <v>8.6599009803921572</v>
      </c>
      <c r="W210" s="246">
        <f t="shared" si="20"/>
        <v>8.6230539215686282</v>
      </c>
      <c r="X210" s="222"/>
      <c r="Y210" s="242" t="s">
        <v>195</v>
      </c>
      <c r="Z210" s="246">
        <f t="shared" si="21"/>
        <v>8.6388647058823516</v>
      </c>
      <c r="AA210" s="122"/>
    </row>
    <row r="211" spans="1:27">
      <c r="A211" s="242" t="s">
        <v>196</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196</v>
      </c>
      <c r="P211" s="225">
        <f t="shared" si="19"/>
        <v>6.1759382352941179</v>
      </c>
      <c r="Q211" s="225">
        <f t="shared" si="19"/>
        <v>8.5188058823529413</v>
      </c>
      <c r="R211" s="225">
        <f t="shared" si="19"/>
        <v>7.4789705882352946</v>
      </c>
      <c r="S211" s="246">
        <f t="shared" si="19"/>
        <v>7.7433990196078426</v>
      </c>
      <c r="T211" s="222"/>
      <c r="U211" s="242" t="s">
        <v>196</v>
      </c>
      <c r="V211" s="225">
        <f t="shared" si="20"/>
        <v>6.4357627450980397</v>
      </c>
      <c r="W211" s="246">
        <f t="shared" si="20"/>
        <v>7.4826950980392164</v>
      </c>
      <c r="X211" s="222"/>
      <c r="Y211" s="242" t="s">
        <v>196</v>
      </c>
      <c r="Z211" s="246">
        <f t="shared" si="21"/>
        <v>7.2431392156862744</v>
      </c>
      <c r="AA211" s="122"/>
    </row>
    <row r="212" spans="1:27">
      <c r="A212" s="242" t="s">
        <v>78</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78</v>
      </c>
      <c r="P212" s="225">
        <f t="shared" si="19"/>
        <v>7.1432039215686274</v>
      </c>
      <c r="Q212" s="225">
        <f t="shared" si="19"/>
        <v>7.4486774509803917</v>
      </c>
      <c r="R212" s="225">
        <f t="shared" si="19"/>
        <v>7.3427735294117644</v>
      </c>
      <c r="S212" s="246">
        <f t="shared" si="19"/>
        <v>6.474643137254902</v>
      </c>
      <c r="T212" s="222"/>
      <c r="U212" s="242" t="s">
        <v>78</v>
      </c>
      <c r="V212" s="225">
        <f t="shared" si="20"/>
        <v>7.3260460784313723</v>
      </c>
      <c r="W212" s="246">
        <f t="shared" si="20"/>
        <v>6.953639215686275</v>
      </c>
      <c r="X212" s="222"/>
      <c r="Y212" s="242" t="s">
        <v>78</v>
      </c>
      <c r="Z212" s="246">
        <f t="shared" si="21"/>
        <v>7.1441294117647054</v>
      </c>
      <c r="AA212" s="122"/>
    </row>
    <row r="213" spans="1:27" ht="13.5" thickBot="1">
      <c r="A213" s="245" t="s">
        <v>197</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197</v>
      </c>
      <c r="P213" s="249">
        <f t="shared" si="19"/>
        <v>7.5387578431372546</v>
      </c>
      <c r="Q213" s="249">
        <f t="shared" si="19"/>
        <v>7.7558470588235293</v>
      </c>
      <c r="R213" s="249">
        <f t="shared" si="19"/>
        <v>7.6668872549019609</v>
      </c>
      <c r="S213" s="250">
        <f t="shared" si="19"/>
        <v>7.4362343137254898</v>
      </c>
      <c r="T213" s="222"/>
      <c r="U213" s="245" t="s">
        <v>197</v>
      </c>
      <c r="V213" s="249">
        <f t="shared" si="20"/>
        <v>7.6636549019607845</v>
      </c>
      <c r="W213" s="250">
        <f t="shared" si="20"/>
        <v>7.5539088235294116</v>
      </c>
      <c r="X213" s="222"/>
      <c r="Y213" s="245" t="s">
        <v>197</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201</v>
      </c>
      <c r="N215" s="229"/>
      <c r="O215" s="228">
        <v>2006</v>
      </c>
      <c r="P215" s="230" t="s">
        <v>171</v>
      </c>
      <c r="Q215" s="230"/>
      <c r="R215" s="230"/>
      <c r="S215" s="230"/>
      <c r="T215" s="222"/>
      <c r="U215" s="228">
        <v>2006</v>
      </c>
      <c r="V215" s="230" t="s">
        <v>172</v>
      </c>
      <c r="W215" s="230"/>
      <c r="X215" s="222"/>
      <c r="Y215" s="228">
        <v>2006</v>
      </c>
      <c r="Z215" s="222"/>
    </row>
    <row r="216" spans="1:27" ht="21" customHeight="1" thickBot="1">
      <c r="A216" s="235"/>
      <c r="B216" s="236" t="s">
        <v>174</v>
      </c>
      <c r="C216" s="236" t="s">
        <v>175</v>
      </c>
      <c r="D216" s="236" t="s">
        <v>176</v>
      </c>
      <c r="E216" s="236" t="s">
        <v>177</v>
      </c>
      <c r="F216" s="236" t="s">
        <v>178</v>
      </c>
      <c r="G216" s="236" t="s">
        <v>179</v>
      </c>
      <c r="H216" s="236" t="s">
        <v>180</v>
      </c>
      <c r="I216" s="236" t="s">
        <v>181</v>
      </c>
      <c r="J216" s="236" t="s">
        <v>182</v>
      </c>
      <c r="K216" s="236" t="s">
        <v>183</v>
      </c>
      <c r="L216" s="236" t="s">
        <v>184</v>
      </c>
      <c r="M216" s="237" t="s">
        <v>185</v>
      </c>
      <c r="N216" s="229"/>
      <c r="O216" s="235"/>
      <c r="P216" s="236" t="s">
        <v>186</v>
      </c>
      <c r="Q216" s="236" t="s">
        <v>187</v>
      </c>
      <c r="R216" s="236" t="s">
        <v>188</v>
      </c>
      <c r="S216" s="237" t="s">
        <v>189</v>
      </c>
      <c r="T216" s="222"/>
      <c r="U216" s="235"/>
      <c r="V216" s="236" t="s">
        <v>190</v>
      </c>
      <c r="W216" s="237" t="s">
        <v>191</v>
      </c>
      <c r="X216" s="222"/>
      <c r="Y216" s="235"/>
      <c r="Z216" s="253" t="s">
        <v>192</v>
      </c>
    </row>
    <row r="217" spans="1:27" ht="12.75" customHeight="1" thickBot="1">
      <c r="A217" s="248" t="s">
        <v>193</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193</v>
      </c>
      <c r="P217" s="240">
        <f t="shared" ref="P217:S222" si="28">(P36/1000)/1.02</f>
        <v>8.0451960784313741</v>
      </c>
      <c r="Q217" s="240">
        <f t="shared" si="28"/>
        <v>8.3601960784313718</v>
      </c>
      <c r="R217" s="240">
        <f t="shared" si="28"/>
        <v>8.2281372549019611</v>
      </c>
      <c r="S217" s="241">
        <f t="shared" si="28"/>
        <v>7.9619607843137254</v>
      </c>
      <c r="T217" s="222"/>
      <c r="U217" s="245" t="s">
        <v>193</v>
      </c>
      <c r="V217" s="240">
        <f t="shared" ref="V217:W222" si="29">(V36/1000)/1.02</f>
        <v>8.2056862745098034</v>
      </c>
      <c r="W217" s="241">
        <f t="shared" si="29"/>
        <v>8.0950000000000006</v>
      </c>
      <c r="X217" s="222"/>
      <c r="Y217" s="245" t="s">
        <v>193</v>
      </c>
      <c r="Z217" s="241">
        <f t="shared" ref="Z217:Z222" si="30">(Z36/1000)/1.02</f>
        <v>8.1538588235294114</v>
      </c>
    </row>
    <row r="218" spans="1:27" ht="13.5" customHeight="1">
      <c r="A218" s="248" t="s">
        <v>194</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194</v>
      </c>
      <c r="P218" s="225">
        <f t="shared" si="28"/>
        <v>9.135883333333334</v>
      </c>
      <c r="Q218" s="225">
        <f t="shared" si="28"/>
        <v>9.3762676470588247</v>
      </c>
      <c r="R218" s="225">
        <f t="shared" si="28"/>
        <v>9.1997500000000016</v>
      </c>
      <c r="S218" s="246">
        <f t="shared" si="28"/>
        <v>8.9855892156862733</v>
      </c>
      <c r="T218" s="222"/>
      <c r="U218" s="242" t="s">
        <v>194</v>
      </c>
      <c r="V218" s="225">
        <f t="shared" si="29"/>
        <v>9.26042156862745</v>
      </c>
      <c r="W218" s="246">
        <f t="shared" si="29"/>
        <v>9.0954460784313724</v>
      </c>
      <c r="X218" s="222"/>
      <c r="Y218" s="242" t="s">
        <v>194</v>
      </c>
      <c r="Z218" s="246">
        <f t="shared" si="30"/>
        <v>9.182716666666666</v>
      </c>
    </row>
    <row r="219" spans="1:27" ht="12.75" customHeight="1">
      <c r="A219" s="242" t="s">
        <v>195</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195</v>
      </c>
      <c r="P219" s="225">
        <f t="shared" si="28"/>
        <v>8.9616411764705877</v>
      </c>
      <c r="Q219" s="225">
        <f t="shared" si="28"/>
        <v>9.3103431372549004</v>
      </c>
      <c r="R219" s="225">
        <f t="shared" si="28"/>
        <v>9.2893882352941173</v>
      </c>
      <c r="S219" s="246">
        <f t="shared" si="28"/>
        <v>9.0199588235294108</v>
      </c>
      <c r="T219" s="222"/>
      <c r="U219" s="242" t="s">
        <v>195</v>
      </c>
      <c r="V219" s="225">
        <f t="shared" si="29"/>
        <v>9.1845509803921566</v>
      </c>
      <c r="W219" s="246">
        <f t="shared" si="29"/>
        <v>9.1579852941176476</v>
      </c>
      <c r="X219" s="222"/>
      <c r="Y219" s="242" t="s">
        <v>195</v>
      </c>
      <c r="Z219" s="246">
        <f t="shared" si="30"/>
        <v>9.1715568627450974</v>
      </c>
    </row>
    <row r="220" spans="1:27" ht="11.25" customHeight="1">
      <c r="A220" s="242" t="s">
        <v>196</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196</v>
      </c>
      <c r="P220" s="225">
        <f t="shared" si="28"/>
        <v>6.7042931372549015</v>
      </c>
      <c r="Q220" s="225">
        <f t="shared" si="28"/>
        <v>7.7891499999999994</v>
      </c>
      <c r="R220" s="225">
        <f t="shared" si="28"/>
        <v>7.3005450980392146</v>
      </c>
      <c r="S220" s="246">
        <f t="shared" si="28"/>
        <v>7.4371490196078422</v>
      </c>
      <c r="T220" s="222"/>
      <c r="U220" s="242" t="s">
        <v>196</v>
      </c>
      <c r="V220" s="225">
        <f t="shared" si="29"/>
        <v>6.9710245098039207</v>
      </c>
      <c r="W220" s="246">
        <f t="shared" si="29"/>
        <v>7.4060264705882348</v>
      </c>
      <c r="X220" s="222"/>
      <c r="Y220" s="242" t="s">
        <v>196</v>
      </c>
      <c r="Z220" s="246">
        <f t="shared" si="30"/>
        <v>7.2210166666666664</v>
      </c>
    </row>
    <row r="221" spans="1:27" ht="10.5" customHeight="1">
      <c r="A221" s="242" t="s">
        <v>78</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78</v>
      </c>
      <c r="P221" s="225">
        <f t="shared" si="28"/>
        <v>6.9485568627450975</v>
      </c>
      <c r="Q221" s="225">
        <f t="shared" si="28"/>
        <v>7.2868666666666666</v>
      </c>
      <c r="R221" s="225">
        <f t="shared" si="28"/>
        <v>7.1123627450980385</v>
      </c>
      <c r="S221" s="246">
        <f t="shared" si="28"/>
        <v>6.8568529411764709</v>
      </c>
      <c r="T221" s="222"/>
      <c r="U221" s="242" t="s">
        <v>78</v>
      </c>
      <c r="V221" s="225">
        <f t="shared" si="29"/>
        <v>7.1153627450980395</v>
      </c>
      <c r="W221" s="246">
        <f t="shared" si="29"/>
        <v>6.9821901960784309</v>
      </c>
      <c r="X221" s="222"/>
      <c r="Y221" s="242" t="s">
        <v>78</v>
      </c>
      <c r="Z221" s="246">
        <f t="shared" si="30"/>
        <v>7.0545421568627447</v>
      </c>
    </row>
    <row r="222" spans="1:27" ht="14.25" thickBot="1">
      <c r="A222" s="245" t="s">
        <v>197</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197</v>
      </c>
      <c r="P222" s="249">
        <f t="shared" si="28"/>
        <v>7.7120196078431373</v>
      </c>
      <c r="Q222" s="249">
        <f t="shared" si="28"/>
        <v>7.887177450980392</v>
      </c>
      <c r="R222" s="249">
        <f t="shared" si="28"/>
        <v>7.8512911764705882</v>
      </c>
      <c r="S222" s="250">
        <f t="shared" si="28"/>
        <v>7.681692156862745</v>
      </c>
      <c r="T222" s="222"/>
      <c r="U222" s="245" t="s">
        <v>197</v>
      </c>
      <c r="V222" s="249">
        <f t="shared" si="29"/>
        <v>7.8028460784313731</v>
      </c>
      <c r="W222" s="250">
        <f t="shared" si="29"/>
        <v>7.7634950980392157</v>
      </c>
      <c r="X222" s="222"/>
      <c r="Y222" s="245" t="s">
        <v>197</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201</v>
      </c>
      <c r="N224" s="258"/>
      <c r="O224" s="228">
        <v>2007</v>
      </c>
      <c r="P224" s="230" t="s">
        <v>171</v>
      </c>
      <c r="Q224" s="230"/>
      <c r="R224" s="230"/>
      <c r="S224" s="230"/>
      <c r="T224" s="222"/>
      <c r="U224" s="228">
        <v>2007</v>
      </c>
      <c r="V224" s="230" t="s">
        <v>172</v>
      </c>
      <c r="W224" s="230"/>
      <c r="X224" s="222"/>
      <c r="Y224" s="228">
        <v>2007</v>
      </c>
      <c r="Z224" s="222"/>
    </row>
    <row r="225" spans="1:26" ht="14.25" thickBot="1">
      <c r="A225" s="235"/>
      <c r="B225" s="236" t="s">
        <v>174</v>
      </c>
      <c r="C225" s="236" t="s">
        <v>175</v>
      </c>
      <c r="D225" s="236" t="s">
        <v>176</v>
      </c>
      <c r="E225" s="236" t="s">
        <v>177</v>
      </c>
      <c r="F225" s="236" t="s">
        <v>178</v>
      </c>
      <c r="G225" s="236" t="s">
        <v>179</v>
      </c>
      <c r="H225" s="236" t="s">
        <v>180</v>
      </c>
      <c r="I225" s="236" t="s">
        <v>181</v>
      </c>
      <c r="J225" s="236" t="s">
        <v>182</v>
      </c>
      <c r="K225" s="236" t="s">
        <v>183</v>
      </c>
      <c r="L225" s="236" t="s">
        <v>184</v>
      </c>
      <c r="M225" s="237" t="s">
        <v>185</v>
      </c>
      <c r="N225" s="222"/>
      <c r="O225" s="235"/>
      <c r="P225" s="236" t="s">
        <v>186</v>
      </c>
      <c r="Q225" s="236" t="s">
        <v>187</v>
      </c>
      <c r="R225" s="236" t="s">
        <v>188</v>
      </c>
      <c r="S225" s="237" t="s">
        <v>189</v>
      </c>
      <c r="T225" s="222"/>
      <c r="U225" s="235"/>
      <c r="V225" s="236" t="s">
        <v>190</v>
      </c>
      <c r="W225" s="237" t="s">
        <v>191</v>
      </c>
      <c r="X225" s="222"/>
      <c r="Y225" s="235"/>
      <c r="Z225" s="238" t="s">
        <v>192</v>
      </c>
    </row>
    <row r="226" spans="1:26" ht="13.5" thickBot="1">
      <c r="A226" s="248" t="s">
        <v>193</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193</v>
      </c>
      <c r="P226" s="240">
        <f t="shared" ref="P226:S231" si="37">(P45/1000)/1.02</f>
        <v>8.2173431372549022</v>
      </c>
      <c r="Q226" s="240">
        <f t="shared" si="37"/>
        <v>7.8720686274509806</v>
      </c>
      <c r="R226" s="240">
        <f t="shared" si="37"/>
        <v>7.905343137254901</v>
      </c>
      <c r="S226" s="241">
        <f t="shared" si="37"/>
        <v>7.6096911764705881</v>
      </c>
      <c r="T226" s="222"/>
      <c r="U226" s="245" t="s">
        <v>193</v>
      </c>
      <c r="V226" s="240">
        <f t="shared" ref="V226:W231" si="38">(V45/1000)/1.02</f>
        <v>8.0426764705882352</v>
      </c>
      <c r="W226" s="241">
        <f t="shared" si="38"/>
        <v>7.7549147058823529</v>
      </c>
      <c r="X226" s="222"/>
      <c r="Y226" s="245" t="s">
        <v>193</v>
      </c>
      <c r="Z226" s="241">
        <f t="shared" ref="Z226:Z231" si="39">(Z45/1000)/1.02</f>
        <v>7.8938803921568619</v>
      </c>
    </row>
    <row r="227" spans="1:26">
      <c r="A227" s="248" t="s">
        <v>194</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194</v>
      </c>
      <c r="P227" s="225">
        <f t="shared" si="37"/>
        <v>9.1065754901960787</v>
      </c>
      <c r="Q227" s="225">
        <f t="shared" si="37"/>
        <v>8.6963303921568613</v>
      </c>
      <c r="R227" s="225">
        <f t="shared" si="37"/>
        <v>8.6213470588235293</v>
      </c>
      <c r="S227" s="246">
        <f t="shared" si="37"/>
        <v>8.3996637254901945</v>
      </c>
      <c r="T227" s="222"/>
      <c r="U227" s="242" t="s">
        <v>194</v>
      </c>
      <c r="V227" s="225">
        <f t="shared" si="38"/>
        <v>8.9084441176470577</v>
      </c>
      <c r="W227" s="246">
        <f t="shared" si="38"/>
        <v>8.510273529411764</v>
      </c>
      <c r="X227" s="222"/>
      <c r="Y227" s="242" t="s">
        <v>194</v>
      </c>
      <c r="Z227" s="246">
        <f t="shared" si="39"/>
        <v>8.7074843137254909</v>
      </c>
    </row>
    <row r="228" spans="1:26">
      <c r="A228" s="242" t="s">
        <v>195</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195</v>
      </c>
      <c r="P228" s="225">
        <f t="shared" si="37"/>
        <v>9.0736980392156852</v>
      </c>
      <c r="Q228" s="225">
        <f t="shared" si="37"/>
        <v>8.6545715686274516</v>
      </c>
      <c r="R228" s="225">
        <f t="shared" si="37"/>
        <v>8.6995411764705874</v>
      </c>
      <c r="S228" s="246">
        <f t="shared" si="37"/>
        <v>8.3020715686274489</v>
      </c>
      <c r="T228" s="222"/>
      <c r="U228" s="242" t="s">
        <v>195</v>
      </c>
      <c r="V228" s="225">
        <f t="shared" si="38"/>
        <v>8.8506715686274511</v>
      </c>
      <c r="W228" s="246">
        <f t="shared" si="38"/>
        <v>8.535207843137254</v>
      </c>
      <c r="X228" s="222"/>
      <c r="Y228" s="242" t="s">
        <v>195</v>
      </c>
      <c r="Z228" s="246">
        <f t="shared" si="39"/>
        <v>8.6916598039215689</v>
      </c>
    </row>
    <row r="229" spans="1:26">
      <c r="A229" s="242" t="s">
        <v>196</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196</v>
      </c>
      <c r="P229" s="225">
        <f t="shared" si="37"/>
        <v>7.7695117647058822</v>
      </c>
      <c r="Q229" s="225">
        <f t="shared" si="37"/>
        <v>7.3865137254901949</v>
      </c>
      <c r="R229" s="225">
        <f t="shared" si="37"/>
        <v>7.4058852941176472</v>
      </c>
      <c r="S229" s="246">
        <f t="shared" si="37"/>
        <v>7.219414705882353</v>
      </c>
      <c r="T229" s="222"/>
      <c r="U229" s="242" t="s">
        <v>196</v>
      </c>
      <c r="V229" s="225">
        <f t="shared" si="38"/>
        <v>7.4187343137254906</v>
      </c>
      <c r="W229" s="246">
        <f t="shared" si="38"/>
        <v>7.2820166666666664</v>
      </c>
      <c r="X229" s="222"/>
      <c r="Y229" s="242" t="s">
        <v>196</v>
      </c>
      <c r="Z229" s="246">
        <f t="shared" si="39"/>
        <v>7.3973127450980387</v>
      </c>
    </row>
    <row r="230" spans="1:26">
      <c r="A230" s="242" t="s">
        <v>78</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78</v>
      </c>
      <c r="P230" s="225">
        <f t="shared" si="37"/>
        <v>7.0719539215686273</v>
      </c>
      <c r="Q230" s="225">
        <f t="shared" si="37"/>
        <v>6.9929372549019604</v>
      </c>
      <c r="R230" s="225">
        <f t="shared" si="37"/>
        <v>7.1132039215686271</v>
      </c>
      <c r="S230" s="246">
        <f t="shared" si="37"/>
        <v>6.7273019607843141</v>
      </c>
      <c r="T230" s="222"/>
      <c r="U230" s="242" t="s">
        <v>78</v>
      </c>
      <c r="V230" s="225">
        <f t="shared" si="38"/>
        <v>7.0293000000000001</v>
      </c>
      <c r="W230" s="246">
        <f t="shared" si="38"/>
        <v>6.9144666666666668</v>
      </c>
      <c r="X230" s="222"/>
      <c r="Y230" s="242" t="s">
        <v>78</v>
      </c>
      <c r="Z230" s="246">
        <f t="shared" si="39"/>
        <v>6.9677343137254901</v>
      </c>
    </row>
    <row r="231" spans="1:26" ht="13.5" thickBot="1">
      <c r="A231" s="245" t="s">
        <v>197</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197</v>
      </c>
      <c r="P231" s="249">
        <f t="shared" si="37"/>
        <v>7.7654901960784315</v>
      </c>
      <c r="Q231" s="249">
        <f t="shared" si="37"/>
        <v>7.550416666666667</v>
      </c>
      <c r="R231" s="249">
        <f t="shared" si="37"/>
        <v>7.6437117647058823</v>
      </c>
      <c r="S231" s="250">
        <f t="shared" si="37"/>
        <v>7.4956686274509803</v>
      </c>
      <c r="T231" s="222"/>
      <c r="U231" s="245" t="s">
        <v>197</v>
      </c>
      <c r="V231" s="249">
        <f t="shared" si="38"/>
        <v>7.6587078431372548</v>
      </c>
      <c r="W231" s="250">
        <f t="shared" si="38"/>
        <v>7.5666245098039218</v>
      </c>
      <c r="X231" s="222"/>
      <c r="Y231" s="245" t="s">
        <v>197</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201</v>
      </c>
      <c r="O233" s="228">
        <v>2008</v>
      </c>
      <c r="P233" s="230" t="s">
        <v>171</v>
      </c>
      <c r="Q233" s="230"/>
      <c r="R233" s="230"/>
      <c r="S233" s="230"/>
      <c r="T233" s="222"/>
      <c r="U233" s="228">
        <v>2008</v>
      </c>
      <c r="V233" s="230" t="s">
        <v>172</v>
      </c>
      <c r="W233" s="230"/>
      <c r="X233" s="222"/>
      <c r="Y233" s="228">
        <v>2008</v>
      </c>
      <c r="Z233" s="222"/>
    </row>
    <row r="234" spans="1:26" ht="14.25" thickBot="1">
      <c r="A234" s="235"/>
      <c r="B234" s="236" t="s">
        <v>174</v>
      </c>
      <c r="C234" s="236" t="s">
        <v>175</v>
      </c>
      <c r="D234" s="236" t="s">
        <v>176</v>
      </c>
      <c r="E234" s="236" t="s">
        <v>177</v>
      </c>
      <c r="F234" s="236" t="s">
        <v>178</v>
      </c>
      <c r="G234" s="236" t="s">
        <v>179</v>
      </c>
      <c r="H234" s="236" t="s">
        <v>180</v>
      </c>
      <c r="I234" s="236" t="s">
        <v>181</v>
      </c>
      <c r="J234" s="236" t="s">
        <v>182</v>
      </c>
      <c r="K234" s="236" t="s">
        <v>183</v>
      </c>
      <c r="L234" s="236" t="s">
        <v>184</v>
      </c>
      <c r="M234" s="237" t="s">
        <v>185</v>
      </c>
      <c r="O234" s="235"/>
      <c r="P234" s="236" t="s">
        <v>186</v>
      </c>
      <c r="Q234" s="236" t="s">
        <v>187</v>
      </c>
      <c r="R234" s="236" t="s">
        <v>188</v>
      </c>
      <c r="S234" s="237" t="s">
        <v>189</v>
      </c>
      <c r="T234" s="222"/>
      <c r="U234" s="235"/>
      <c r="V234" s="236" t="s">
        <v>190</v>
      </c>
      <c r="W234" s="237" t="s">
        <v>191</v>
      </c>
      <c r="X234" s="222"/>
      <c r="Y234" s="235"/>
      <c r="Z234" s="238" t="s">
        <v>192</v>
      </c>
    </row>
    <row r="235" spans="1:26" ht="13.5" thickBot="1">
      <c r="A235" s="248" t="s">
        <v>193</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193</v>
      </c>
      <c r="P235" s="240">
        <f t="shared" ref="P235:S240" si="46">(P54/1000)/1.02</f>
        <v>8.035382352941177</v>
      </c>
      <c r="Q235" s="240">
        <f t="shared" si="46"/>
        <v>8.1366470588235291</v>
      </c>
      <c r="R235" s="240">
        <f t="shared" si="46"/>
        <v>7.9881372549019609</v>
      </c>
      <c r="S235" s="241">
        <f t="shared" si="46"/>
        <v>8.1069607843137259</v>
      </c>
      <c r="T235" s="222"/>
      <c r="U235" s="245" t="s">
        <v>193</v>
      </c>
      <c r="V235" s="240">
        <f t="shared" ref="V235:W240" si="47">(V54/1000)/1.02</f>
        <v>8.0882843137254898</v>
      </c>
      <c r="W235" s="241">
        <f t="shared" si="47"/>
        <v>8.0514705882352935</v>
      </c>
      <c r="X235" s="222"/>
      <c r="Y235" s="245" t="s">
        <v>193</v>
      </c>
      <c r="Z235" s="241">
        <f t="shared" ref="Z235:Z240" si="48">(Z54/1000)/1.02</f>
        <v>8.070333333333334</v>
      </c>
    </row>
    <row r="236" spans="1:26">
      <c r="A236" s="248" t="s">
        <v>194</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194</v>
      </c>
      <c r="P236" s="225">
        <f t="shared" si="46"/>
        <v>8.7444411764705894</v>
      </c>
      <c r="Q236" s="225">
        <f t="shared" si="46"/>
        <v>8.7488921568627465</v>
      </c>
      <c r="R236" s="225">
        <f t="shared" si="46"/>
        <v>8.7122901960784311</v>
      </c>
      <c r="S236" s="246">
        <f t="shared" si="46"/>
        <v>8.9845225490196086</v>
      </c>
      <c r="T236" s="222"/>
      <c r="U236" s="242" t="s">
        <v>194</v>
      </c>
      <c r="V236" s="225">
        <f t="shared" si="47"/>
        <v>8.7467303921568629</v>
      </c>
      <c r="W236" s="246">
        <f t="shared" si="47"/>
        <v>8.8584137254901965</v>
      </c>
      <c r="X236" s="222"/>
      <c r="Y236" s="242" t="s">
        <v>194</v>
      </c>
      <c r="Z236" s="246">
        <f t="shared" si="48"/>
        <v>8.7989225490196077</v>
      </c>
    </row>
    <row r="237" spans="1:26">
      <c r="A237" s="242" t="s">
        <v>195</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195</v>
      </c>
      <c r="P237" s="225">
        <f t="shared" si="46"/>
        <v>8.6352647058823528</v>
      </c>
      <c r="Q237" s="225">
        <f t="shared" si="46"/>
        <v>8.7868852941176456</v>
      </c>
      <c r="R237" s="225">
        <f t="shared" si="46"/>
        <v>8.876522549019608</v>
      </c>
      <c r="S237" s="246">
        <f t="shared" si="46"/>
        <v>8.9715284313725494</v>
      </c>
      <c r="T237" s="222"/>
      <c r="U237" s="242" t="s">
        <v>195</v>
      </c>
      <c r="V237" s="225">
        <f t="shared" si="47"/>
        <v>8.718697058823528</v>
      </c>
      <c r="W237" s="246">
        <f t="shared" si="47"/>
        <v>8.9132499999999997</v>
      </c>
      <c r="X237" s="222"/>
      <c r="Y237" s="242" t="s">
        <v>195</v>
      </c>
      <c r="Z237" s="246">
        <f t="shared" si="48"/>
        <v>8.8163754901960765</v>
      </c>
    </row>
    <row r="238" spans="1:26">
      <c r="A238" s="242" t="s">
        <v>196</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196</v>
      </c>
      <c r="P238" s="225">
        <f t="shared" si="46"/>
        <v>7.5246862745098042</v>
      </c>
      <c r="Q238" s="225">
        <f t="shared" si="46"/>
        <v>6.8169441176470595</v>
      </c>
      <c r="R238" s="225">
        <f t="shared" si="46"/>
        <v>7.7539901960784308</v>
      </c>
      <c r="S238" s="246">
        <f t="shared" si="46"/>
        <v>7.6205558823529405</v>
      </c>
      <c r="T238" s="222"/>
      <c r="U238" s="242" t="s">
        <v>196</v>
      </c>
      <c r="V238" s="225">
        <f t="shared" si="47"/>
        <v>7.3396186274509807</v>
      </c>
      <c r="W238" s="246">
        <f t="shared" si="47"/>
        <v>7.7120196078431373</v>
      </c>
      <c r="X238" s="222"/>
      <c r="Y238" s="242" t="s">
        <v>196</v>
      </c>
      <c r="Z238" s="246">
        <f t="shared" si="48"/>
        <v>7.4501911764705877</v>
      </c>
    </row>
    <row r="239" spans="1:26">
      <c r="A239" s="242" t="s">
        <v>78</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78</v>
      </c>
      <c r="P239" s="225">
        <f t="shared" si="46"/>
        <v>6.9922058823529412</v>
      </c>
      <c r="Q239" s="225">
        <f t="shared" si="46"/>
        <v>7.312792156862745</v>
      </c>
      <c r="R239" s="225">
        <f t="shared" si="46"/>
        <v>7.1363578431372554</v>
      </c>
      <c r="S239" s="246">
        <f t="shared" si="46"/>
        <v>7.0486931372549018</v>
      </c>
      <c r="T239" s="222"/>
      <c r="U239" s="242" t="s">
        <v>78</v>
      </c>
      <c r="V239" s="225">
        <f t="shared" si="47"/>
        <v>7.1623000000000001</v>
      </c>
      <c r="W239" s="246">
        <f t="shared" si="47"/>
        <v>7.0901421568627443</v>
      </c>
      <c r="X239" s="222"/>
      <c r="Y239" s="242" t="s">
        <v>78</v>
      </c>
      <c r="Z239" s="246">
        <f t="shared" si="48"/>
        <v>7.1252225490196075</v>
      </c>
    </row>
    <row r="240" spans="1:26" ht="13.5" thickBot="1">
      <c r="A240" s="245" t="s">
        <v>197</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197</v>
      </c>
      <c r="P240" s="249">
        <f t="shared" si="46"/>
        <v>7.7561568627450974</v>
      </c>
      <c r="Q240" s="249">
        <f t="shared" si="46"/>
        <v>7.8521107843137248</v>
      </c>
      <c r="R240" s="249">
        <f t="shared" si="46"/>
        <v>7.734647058823529</v>
      </c>
      <c r="S240" s="250">
        <f t="shared" si="46"/>
        <v>7.8173382352941179</v>
      </c>
      <c r="T240" s="222"/>
      <c r="U240" s="245" t="s">
        <v>197</v>
      </c>
      <c r="V240" s="249">
        <f t="shared" si="47"/>
        <v>7.8071382352941177</v>
      </c>
      <c r="W240" s="250">
        <f t="shared" si="47"/>
        <v>7.7795303921568628</v>
      </c>
      <c r="X240" s="222"/>
      <c r="Y240" s="245" t="s">
        <v>197</v>
      </c>
      <c r="Z240" s="250">
        <f t="shared" si="48"/>
        <v>7.7934519607843136</v>
      </c>
    </row>
    <row r="242" spans="1:28" ht="16.5" thickBot="1">
      <c r="A242" s="228">
        <v>2009</v>
      </c>
      <c r="B242" s="222"/>
      <c r="C242" s="222"/>
      <c r="D242" s="222"/>
      <c r="E242" s="222"/>
      <c r="F242" s="222"/>
      <c r="G242" s="222"/>
      <c r="H242" s="222"/>
      <c r="I242" s="222"/>
      <c r="J242" s="222"/>
      <c r="K242" s="222"/>
      <c r="L242" s="222"/>
      <c r="M242" s="227" t="s">
        <v>201</v>
      </c>
      <c r="O242" s="228">
        <v>2009</v>
      </c>
      <c r="P242" s="230" t="s">
        <v>171</v>
      </c>
      <c r="Q242" s="230"/>
      <c r="R242" s="230"/>
      <c r="S242" s="230"/>
      <c r="T242" s="222"/>
      <c r="U242" s="228">
        <v>2009</v>
      </c>
      <c r="V242" s="230" t="s">
        <v>172</v>
      </c>
      <c r="W242" s="230"/>
      <c r="X242" s="222"/>
      <c r="Y242" s="228">
        <v>2009</v>
      </c>
      <c r="Z242" s="222"/>
    </row>
    <row r="243" spans="1:28" ht="14.25" thickBot="1">
      <c r="A243" s="235"/>
      <c r="B243" s="236" t="s">
        <v>174</v>
      </c>
      <c r="C243" s="236" t="s">
        <v>175</v>
      </c>
      <c r="D243" s="236" t="s">
        <v>176</v>
      </c>
      <c r="E243" s="236" t="s">
        <v>177</v>
      </c>
      <c r="F243" s="236" t="s">
        <v>178</v>
      </c>
      <c r="G243" s="236" t="s">
        <v>179</v>
      </c>
      <c r="H243" s="236" t="s">
        <v>180</v>
      </c>
      <c r="I243" s="236" t="s">
        <v>181</v>
      </c>
      <c r="J243" s="236" t="s">
        <v>182</v>
      </c>
      <c r="K243" s="236" t="s">
        <v>183</v>
      </c>
      <c r="L243" s="236" t="s">
        <v>184</v>
      </c>
      <c r="M243" s="237" t="s">
        <v>185</v>
      </c>
      <c r="O243" s="235"/>
      <c r="P243" s="236" t="s">
        <v>186</v>
      </c>
      <c r="Q243" s="236" t="s">
        <v>187</v>
      </c>
      <c r="R243" s="236" t="s">
        <v>188</v>
      </c>
      <c r="S243" s="237" t="s">
        <v>189</v>
      </c>
      <c r="T243" s="222"/>
      <c r="U243" s="235"/>
      <c r="V243" s="236" t="s">
        <v>190</v>
      </c>
      <c r="W243" s="237" t="s">
        <v>191</v>
      </c>
      <c r="X243" s="222"/>
      <c r="Y243" s="235"/>
      <c r="Z243" s="238" t="s">
        <v>192</v>
      </c>
    </row>
    <row r="244" spans="1:28" ht="13.5" thickBot="1">
      <c r="A244" s="248" t="s">
        <v>193</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193</v>
      </c>
      <c r="P244" s="240">
        <f t="shared" ref="P244:S249" si="55">(P63/1000)/1.02</f>
        <v>9.1140000000000008</v>
      </c>
      <c r="Q244" s="240">
        <f t="shared" si="55"/>
        <v>9.4592254901960793</v>
      </c>
      <c r="R244" s="240">
        <f t="shared" si="55"/>
        <v>9.3113627450980392</v>
      </c>
      <c r="S244" s="241">
        <f t="shared" si="55"/>
        <v>8.9406960784313725</v>
      </c>
      <c r="T244" s="222"/>
      <c r="U244" s="245" t="s">
        <v>193</v>
      </c>
      <c r="V244" s="240">
        <f t="shared" ref="V244:W249" si="56">(V63/1000)/1.02</f>
        <v>9.2970882352941189</v>
      </c>
      <c r="W244" s="241">
        <f t="shared" si="56"/>
        <v>9.1325294117647058</v>
      </c>
      <c r="X244" s="222"/>
      <c r="Y244" s="245" t="s">
        <v>193</v>
      </c>
      <c r="Z244" s="241">
        <f t="shared" ref="Z244:Z249" si="57">(Z63/1000)/1.02</f>
        <v>9.215107843137254</v>
      </c>
      <c r="AA244" s="169"/>
    </row>
    <row r="245" spans="1:28">
      <c r="A245" s="248" t="s">
        <v>194</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194</v>
      </c>
      <c r="P245" s="225">
        <f t="shared" si="55"/>
        <v>9.9216872549019595</v>
      </c>
      <c r="Q245" s="225">
        <f t="shared" si="55"/>
        <v>10.33304019607843</v>
      </c>
      <c r="R245" s="225">
        <f t="shared" si="55"/>
        <v>10.393694117647057</v>
      </c>
      <c r="S245" s="246">
        <f t="shared" si="55"/>
        <v>10.194032352941177</v>
      </c>
      <c r="T245" s="222"/>
      <c r="U245" s="242" t="s">
        <v>194</v>
      </c>
      <c r="V245" s="225">
        <f t="shared" si="56"/>
        <v>10.129090196078431</v>
      </c>
      <c r="W245" s="246">
        <f t="shared" si="56"/>
        <v>10.298413725490196</v>
      </c>
      <c r="X245" s="222"/>
      <c r="Y245" s="242" t="s">
        <v>194</v>
      </c>
      <c r="Z245" s="246">
        <f t="shared" si="57"/>
        <v>10.209119607843137</v>
      </c>
      <c r="AA245" s="169"/>
    </row>
    <row r="246" spans="1:28">
      <c r="A246" s="242" t="s">
        <v>195</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195</v>
      </c>
      <c r="P246" s="225">
        <f t="shared" si="55"/>
        <v>10.127084313725492</v>
      </c>
      <c r="Q246" s="225">
        <f t="shared" si="55"/>
        <v>10.607463725490195</v>
      </c>
      <c r="R246" s="225">
        <f t="shared" si="55"/>
        <v>10.678729411764705</v>
      </c>
      <c r="S246" s="246">
        <f t="shared" si="55"/>
        <v>10.469009803921569</v>
      </c>
      <c r="T246" s="222"/>
      <c r="U246" s="242" t="s">
        <v>195</v>
      </c>
      <c r="V246" s="225">
        <f t="shared" si="56"/>
        <v>10.384846078431371</v>
      </c>
      <c r="W246" s="246">
        <f t="shared" si="56"/>
        <v>10.570888235294118</v>
      </c>
      <c r="X246" s="222"/>
      <c r="Y246" s="242" t="s">
        <v>195</v>
      </c>
      <c r="Z246" s="246">
        <f t="shared" si="57"/>
        <v>10.491053921568627</v>
      </c>
      <c r="AA246" s="169"/>
    </row>
    <row r="247" spans="1:28">
      <c r="A247" s="242" t="s">
        <v>196</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196</v>
      </c>
      <c r="P247" s="225">
        <f t="shared" si="55"/>
        <v>8.2597725490196101</v>
      </c>
      <c r="Q247" s="225">
        <f t="shared" si="55"/>
        <v>8</v>
      </c>
      <c r="R247" s="225">
        <f t="shared" si="55"/>
        <v>7.4519607843137257</v>
      </c>
      <c r="S247" s="246">
        <f t="shared" si="55"/>
        <v>8.4489656862745086</v>
      </c>
      <c r="T247" s="222"/>
      <c r="U247" s="242" t="s">
        <v>196</v>
      </c>
      <c r="V247" s="225">
        <f t="shared" si="56"/>
        <v>8.177582352941176</v>
      </c>
      <c r="W247" s="246">
        <f t="shared" si="56"/>
        <v>7.8492343137254901</v>
      </c>
      <c r="X247" s="222"/>
      <c r="Y247" s="242" t="s">
        <v>196</v>
      </c>
      <c r="Z247" s="246">
        <f t="shared" si="57"/>
        <v>8.1285137254901976</v>
      </c>
      <c r="AA247" s="169"/>
    </row>
    <row r="248" spans="1:28">
      <c r="A248" s="242" t="s">
        <v>78</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78</v>
      </c>
      <c r="P248" s="225">
        <f t="shared" si="55"/>
        <v>7.9058617647058824</v>
      </c>
      <c r="Q248" s="225">
        <f t="shared" si="55"/>
        <v>8.3479264705882343</v>
      </c>
      <c r="R248" s="225">
        <f t="shared" si="55"/>
        <v>7.9649205882352945</v>
      </c>
      <c r="S248" s="246">
        <f t="shared" si="55"/>
        <v>7.3543225490196074</v>
      </c>
      <c r="T248" s="222"/>
      <c r="U248" s="242" t="s">
        <v>78</v>
      </c>
      <c r="V248" s="225">
        <f t="shared" si="56"/>
        <v>8.149072549019607</v>
      </c>
      <c r="W248" s="246">
        <f t="shared" si="56"/>
        <v>7.6666696078431373</v>
      </c>
      <c r="X248" s="222"/>
      <c r="Y248" s="242" t="s">
        <v>78</v>
      </c>
      <c r="Z248" s="246">
        <f t="shared" si="57"/>
        <v>7.8940225490196072</v>
      </c>
      <c r="AA248" s="169"/>
    </row>
    <row r="249" spans="1:28" ht="13.5" thickBot="1">
      <c r="A249" s="245" t="s">
        <v>197</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197</v>
      </c>
      <c r="P249" s="249">
        <f t="shared" si="55"/>
        <v>8.5685078431372563</v>
      </c>
      <c r="Q249" s="249">
        <f t="shared" si="55"/>
        <v>8.9562558823529397</v>
      </c>
      <c r="R249" s="249">
        <f t="shared" si="55"/>
        <v>9.0038568627450974</v>
      </c>
      <c r="S249" s="250">
        <f t="shared" si="55"/>
        <v>8.8139637254901952</v>
      </c>
      <c r="T249" s="222"/>
      <c r="U249" s="245" t="s">
        <v>197</v>
      </c>
      <c r="V249" s="249">
        <f t="shared" si="56"/>
        <v>8.7772176470588228</v>
      </c>
      <c r="W249" s="250">
        <f t="shared" si="56"/>
        <v>8.9122078431372547</v>
      </c>
      <c r="X249" s="222"/>
      <c r="Y249" s="245" t="s">
        <v>197</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201</v>
      </c>
      <c r="O251" s="228">
        <v>2010</v>
      </c>
      <c r="P251" s="230" t="s">
        <v>171</v>
      </c>
      <c r="Q251" s="230"/>
      <c r="R251" s="230"/>
      <c r="S251" s="230"/>
      <c r="T251" s="222"/>
      <c r="U251" s="228">
        <v>2010</v>
      </c>
      <c r="V251" s="230" t="s">
        <v>172</v>
      </c>
      <c r="W251" s="230"/>
      <c r="X251" s="222"/>
      <c r="Y251" s="228">
        <v>2010</v>
      </c>
      <c r="Z251" s="222"/>
    </row>
    <row r="252" spans="1:28" ht="14.25" thickBot="1">
      <c r="A252" s="235"/>
      <c r="B252" s="236" t="s">
        <v>174</v>
      </c>
      <c r="C252" s="236" t="s">
        <v>175</v>
      </c>
      <c r="D252" s="236" t="s">
        <v>176</v>
      </c>
      <c r="E252" s="236" t="s">
        <v>177</v>
      </c>
      <c r="F252" s="236" t="s">
        <v>178</v>
      </c>
      <c r="G252" s="236" t="s">
        <v>179</v>
      </c>
      <c r="H252" s="236" t="s">
        <v>180</v>
      </c>
      <c r="I252" s="236" t="s">
        <v>181</v>
      </c>
      <c r="J252" s="236" t="s">
        <v>182</v>
      </c>
      <c r="K252" s="236" t="s">
        <v>183</v>
      </c>
      <c r="L252" s="236" t="s">
        <v>184</v>
      </c>
      <c r="M252" s="237" t="s">
        <v>185</v>
      </c>
      <c r="O252" s="235"/>
      <c r="P252" s="236" t="s">
        <v>186</v>
      </c>
      <c r="Q252" s="236" t="s">
        <v>187</v>
      </c>
      <c r="R252" s="236" t="s">
        <v>188</v>
      </c>
      <c r="S252" s="237" t="s">
        <v>189</v>
      </c>
      <c r="T252" s="222"/>
      <c r="U252" s="235"/>
      <c r="V252" s="236" t="s">
        <v>190</v>
      </c>
      <c r="W252" s="237" t="s">
        <v>191</v>
      </c>
      <c r="X252" s="222"/>
      <c r="Y252" s="235"/>
      <c r="Z252" s="238" t="s">
        <v>192</v>
      </c>
      <c r="AB252" s="169"/>
    </row>
    <row r="253" spans="1:28" ht="13.5" thickBot="1">
      <c r="A253" s="248" t="s">
        <v>193</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193</v>
      </c>
      <c r="P253" s="240">
        <f t="shared" ref="P253:S258" si="64">(P72/1000)/1.02</f>
        <v>9.1714901960784303</v>
      </c>
      <c r="Q253" s="240">
        <f t="shared" si="64"/>
        <v>8.5377058823529399</v>
      </c>
      <c r="R253" s="240">
        <f t="shared" si="64"/>
        <v>8.5019019607843145</v>
      </c>
      <c r="S253" s="241">
        <f t="shared" si="64"/>
        <v>9.3745568627450986</v>
      </c>
      <c r="T253" s="222"/>
      <c r="U253" s="245" t="s">
        <v>193</v>
      </c>
      <c r="V253" s="240">
        <f t="shared" ref="V253:W258" si="65">(V72/1000)/1.02</f>
        <v>8.8310098039215674</v>
      </c>
      <c r="W253" s="241">
        <f t="shared" si="65"/>
        <v>8.9572784313725506</v>
      </c>
      <c r="X253" s="222"/>
      <c r="Y253" s="245" t="s">
        <v>193</v>
      </c>
      <c r="Z253" s="241">
        <f t="shared" ref="Z253:Z258" si="66">(Z72/1000)/1.02</f>
        <v>8.8967921568627428</v>
      </c>
      <c r="AA253" s="169"/>
      <c r="AB253" s="169"/>
    </row>
    <row r="254" spans="1:28">
      <c r="A254" s="248" t="s">
        <v>194</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194</v>
      </c>
      <c r="P254" s="225">
        <f t="shared" si="64"/>
        <v>10.27494705882353</v>
      </c>
      <c r="Q254" s="225">
        <f t="shared" si="64"/>
        <v>9.1498107843137255</v>
      </c>
      <c r="R254" s="225">
        <f t="shared" si="64"/>
        <v>9.1116088235294121</v>
      </c>
      <c r="S254" s="246">
        <f t="shared" si="64"/>
        <v>10.493461764705883</v>
      </c>
      <c r="T254" s="222"/>
      <c r="U254" s="242" t="s">
        <v>194</v>
      </c>
      <c r="V254" s="225">
        <f t="shared" si="65"/>
        <v>9.656807843137253</v>
      </c>
      <c r="W254" s="246">
        <f t="shared" si="65"/>
        <v>9.8416039215686268</v>
      </c>
      <c r="X254" s="222"/>
      <c r="Y254" s="242" t="s">
        <v>194</v>
      </c>
      <c r="Z254" s="246">
        <f t="shared" si="66"/>
        <v>9.7550254901960791</v>
      </c>
      <c r="AA254" s="169"/>
      <c r="AB254" s="169"/>
    </row>
    <row r="255" spans="1:28">
      <c r="A255" s="242" t="s">
        <v>195</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195</v>
      </c>
      <c r="P255" s="225">
        <f t="shared" si="64"/>
        <v>10.450186274509804</v>
      </c>
      <c r="Q255" s="225">
        <f t="shared" si="64"/>
        <v>9.2520352941176469</v>
      </c>
      <c r="R255" s="225">
        <f t="shared" si="64"/>
        <v>9.2644970588235296</v>
      </c>
      <c r="S255" s="246">
        <f t="shared" si="64"/>
        <v>10.720519607843137</v>
      </c>
      <c r="T255" s="222"/>
      <c r="U255" s="242" t="s">
        <v>195</v>
      </c>
      <c r="V255" s="225">
        <f t="shared" si="65"/>
        <v>9.6679715686274506</v>
      </c>
      <c r="W255" s="246">
        <f t="shared" si="65"/>
        <v>9.9324441176470586</v>
      </c>
      <c r="X255" s="222"/>
      <c r="Y255" s="242" t="s">
        <v>195</v>
      </c>
      <c r="Z255" s="246">
        <f t="shared" si="66"/>
        <v>9.8349794117647065</v>
      </c>
      <c r="AA255" s="169"/>
      <c r="AB255" s="169"/>
    </row>
    <row r="256" spans="1:28">
      <c r="A256" s="242" t="s">
        <v>196</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196</v>
      </c>
      <c r="P256" s="225">
        <f t="shared" si="64"/>
        <v>9.3637245098039212</v>
      </c>
      <c r="Q256" s="225">
        <f t="shared" si="64"/>
        <v>8.2457578431372553</v>
      </c>
      <c r="R256" s="225">
        <f t="shared" si="64"/>
        <v>8.1555019607843136</v>
      </c>
      <c r="S256" s="246">
        <f t="shared" si="64"/>
        <v>8.0918294117647047</v>
      </c>
      <c r="T256" s="222"/>
      <c r="U256" s="242" t="s">
        <v>196</v>
      </c>
      <c r="V256" s="225">
        <f t="shared" si="65"/>
        <v>8.5879921568627449</v>
      </c>
      <c r="W256" s="246">
        <f t="shared" si="65"/>
        <v>8.1081578431372545</v>
      </c>
      <c r="X256" s="222"/>
      <c r="Y256" s="242" t="s">
        <v>196</v>
      </c>
      <c r="Z256" s="246">
        <f t="shared" si="66"/>
        <v>8.2939931372549012</v>
      </c>
      <c r="AA256" s="169"/>
      <c r="AB256" s="169"/>
    </row>
    <row r="257" spans="1:28">
      <c r="A257" s="242" t="s">
        <v>78</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78</v>
      </c>
      <c r="P257" s="225">
        <f t="shared" si="64"/>
        <v>7.7070009803921566</v>
      </c>
      <c r="Q257" s="225">
        <f t="shared" si="64"/>
        <v>7.6363352941176466</v>
      </c>
      <c r="R257" s="225">
        <f t="shared" si="64"/>
        <v>7.5332794117647053</v>
      </c>
      <c r="S257" s="246">
        <f t="shared" si="64"/>
        <v>7.6773323529411757</v>
      </c>
      <c r="T257" s="222"/>
      <c r="U257" s="242" t="s">
        <v>78</v>
      </c>
      <c r="V257" s="225">
        <f t="shared" si="65"/>
        <v>7.6707921568627446</v>
      </c>
      <c r="W257" s="246">
        <f t="shared" si="65"/>
        <v>7.6081970588235288</v>
      </c>
      <c r="X257" s="222"/>
      <c r="Y257" s="242" t="s">
        <v>78</v>
      </c>
      <c r="Z257" s="246">
        <f t="shared" si="66"/>
        <v>7.6393715686274506</v>
      </c>
      <c r="AA257" s="169"/>
      <c r="AB257" s="169"/>
    </row>
    <row r="258" spans="1:28" ht="13.5" thickBot="1">
      <c r="A258" s="245" t="s">
        <v>197</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197</v>
      </c>
      <c r="P258" s="249">
        <f t="shared" si="64"/>
        <v>8.9429284313725486</v>
      </c>
      <c r="Q258" s="249">
        <f t="shared" si="64"/>
        <v>8.2848284313725475</v>
      </c>
      <c r="R258" s="249">
        <f t="shared" si="64"/>
        <v>8.2859823529411756</v>
      </c>
      <c r="S258" s="250">
        <f t="shared" si="64"/>
        <v>8.7062421568627446</v>
      </c>
      <c r="T258" s="222"/>
      <c r="U258" s="245" t="s">
        <v>197</v>
      </c>
      <c r="V258" s="249">
        <f t="shared" si="65"/>
        <v>8.5867294117647059</v>
      </c>
      <c r="W258" s="250">
        <f t="shared" si="65"/>
        <v>8.5009382352941163</v>
      </c>
      <c r="X258" s="222"/>
      <c r="Y258" s="245" t="s">
        <v>197</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201</v>
      </c>
      <c r="O260" s="228">
        <v>2011</v>
      </c>
      <c r="P260" s="230" t="s">
        <v>171</v>
      </c>
      <c r="Q260" s="230"/>
      <c r="R260" s="230"/>
      <c r="S260" s="230"/>
      <c r="T260" s="222"/>
      <c r="U260" s="228">
        <v>2011</v>
      </c>
      <c r="V260" s="230" t="s">
        <v>172</v>
      </c>
      <c r="W260" s="230"/>
      <c r="X260" s="222"/>
      <c r="Y260" s="228">
        <v>2011</v>
      </c>
      <c r="Z260" s="222"/>
    </row>
    <row r="261" spans="1:28" ht="14.25" thickBot="1">
      <c r="A261" s="235"/>
      <c r="B261" s="236" t="s">
        <v>174</v>
      </c>
      <c r="C261" s="236" t="s">
        <v>175</v>
      </c>
      <c r="D261" s="236" t="s">
        <v>176</v>
      </c>
      <c r="E261" s="236" t="s">
        <v>177</v>
      </c>
      <c r="F261" s="236" t="s">
        <v>178</v>
      </c>
      <c r="G261" s="236" t="s">
        <v>179</v>
      </c>
      <c r="H261" s="236" t="s">
        <v>180</v>
      </c>
      <c r="I261" s="236" t="s">
        <v>181</v>
      </c>
      <c r="J261" s="236" t="s">
        <v>182</v>
      </c>
      <c r="K261" s="236" t="s">
        <v>183</v>
      </c>
      <c r="L261" s="236" t="s">
        <v>184</v>
      </c>
      <c r="M261" s="237" t="s">
        <v>185</v>
      </c>
      <c r="O261" s="235"/>
      <c r="P261" s="236" t="s">
        <v>186</v>
      </c>
      <c r="Q261" s="236" t="s">
        <v>187</v>
      </c>
      <c r="R261" s="236" t="s">
        <v>188</v>
      </c>
      <c r="S261" s="237" t="s">
        <v>189</v>
      </c>
      <c r="T261" s="222"/>
      <c r="U261" s="235"/>
      <c r="V261" s="236" t="s">
        <v>190</v>
      </c>
      <c r="W261" s="237" t="s">
        <v>191</v>
      </c>
      <c r="X261" s="222"/>
      <c r="Y261" s="235"/>
      <c r="Z261" s="238" t="s">
        <v>192</v>
      </c>
    </row>
    <row r="262" spans="1:28" ht="13.5" thickBot="1">
      <c r="A262" s="248" t="s">
        <v>193</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193</v>
      </c>
      <c r="P262" s="240">
        <f t="shared" ref="P262:S267" si="73">(P81/1000)/1.02</f>
        <v>10.293496078431373</v>
      </c>
      <c r="Q262" s="240">
        <f t="shared" si="73"/>
        <v>10.721696078431371</v>
      </c>
      <c r="R262" s="240">
        <f t="shared" si="73"/>
        <v>11.306509803921568</v>
      </c>
      <c r="S262" s="241">
        <f t="shared" si="73"/>
        <v>12.042264705882353</v>
      </c>
      <c r="T262" s="222"/>
      <c r="U262" s="239" t="s">
        <v>193</v>
      </c>
      <c r="V262" s="240">
        <f t="shared" ref="V262:W267" si="74">(V81/1000)/1.02</f>
        <v>10.494696078431373</v>
      </c>
      <c r="W262" s="241">
        <f t="shared" si="74"/>
        <v>11.692862745098038</v>
      </c>
      <c r="X262" s="222"/>
      <c r="Y262" s="239" t="s">
        <v>193</v>
      </c>
      <c r="Z262" s="241">
        <f t="shared" ref="Z262:Z267" si="75">(Z81/1000)/1.02</f>
        <v>11.099666666666666</v>
      </c>
      <c r="AA262" s="169"/>
    </row>
    <row r="263" spans="1:28">
      <c r="A263" s="248" t="s">
        <v>194</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194</v>
      </c>
      <c r="P263" s="243">
        <f t="shared" si="73"/>
        <v>11.495216666666666</v>
      </c>
      <c r="Q263" s="243">
        <f t="shared" si="73"/>
        <v>11.733939215686275</v>
      </c>
      <c r="R263" s="243">
        <f t="shared" si="73"/>
        <v>12.492946078431373</v>
      </c>
      <c r="S263" s="244">
        <f t="shared" si="73"/>
        <v>13.451011764705882</v>
      </c>
      <c r="T263" s="222"/>
      <c r="U263" s="248" t="s">
        <v>194</v>
      </c>
      <c r="V263" s="243">
        <f t="shared" si="74"/>
        <v>11.605275490196076</v>
      </c>
      <c r="W263" s="244">
        <f t="shared" si="74"/>
        <v>12.9787431372549</v>
      </c>
      <c r="X263" s="222"/>
      <c r="Y263" s="248" t="s">
        <v>194</v>
      </c>
      <c r="Z263" s="244">
        <f t="shared" si="75"/>
        <v>12.249729411764706</v>
      </c>
      <c r="AA263" s="169"/>
    </row>
    <row r="264" spans="1:28">
      <c r="A264" s="242" t="s">
        <v>195</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195</v>
      </c>
      <c r="P264" s="225">
        <f t="shared" si="73"/>
        <v>11.585163725490196</v>
      </c>
      <c r="Q264" s="225">
        <f t="shared" si="73"/>
        <v>11.736373529411765</v>
      </c>
      <c r="R264" s="225">
        <f t="shared" si="73"/>
        <v>12.725842156862745</v>
      </c>
      <c r="S264" s="246">
        <f t="shared" si="73"/>
        <v>13.546566666666665</v>
      </c>
      <c r="T264" s="222"/>
      <c r="U264" s="242" t="s">
        <v>195</v>
      </c>
      <c r="V264" s="225">
        <f t="shared" si="74"/>
        <v>11.650693137254903</v>
      </c>
      <c r="W264" s="246">
        <f t="shared" si="74"/>
        <v>13.287360784313725</v>
      </c>
      <c r="X264" s="222"/>
      <c r="Y264" s="242" t="s">
        <v>195</v>
      </c>
      <c r="Z264" s="246">
        <f t="shared" si="75"/>
        <v>12.796916666666666</v>
      </c>
      <c r="AA264" s="169"/>
    </row>
    <row r="265" spans="1:28">
      <c r="A265" s="242" t="s">
        <v>196</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196</v>
      </c>
      <c r="P265" s="225">
        <f t="shared" si="73"/>
        <v>8.2209303921568626</v>
      </c>
      <c r="Q265" s="225">
        <f t="shared" si="73"/>
        <v>9.3122950980392147</v>
      </c>
      <c r="R265" s="225">
        <f t="shared" si="73"/>
        <v>9.9824588235294112</v>
      </c>
      <c r="S265" s="246">
        <f t="shared" si="73"/>
        <v>10.63457843137255</v>
      </c>
      <c r="T265" s="222"/>
      <c r="U265" s="242" t="s">
        <v>196</v>
      </c>
      <c r="V265" s="225">
        <f t="shared" si="74"/>
        <v>8.828370588235293</v>
      </c>
      <c r="W265" s="246">
        <f t="shared" si="74"/>
        <v>10.561392156862746</v>
      </c>
      <c r="X265" s="222"/>
      <c r="Y265" s="242" t="s">
        <v>196</v>
      </c>
      <c r="Z265" s="246">
        <f t="shared" si="75"/>
        <v>9.9671519607843155</v>
      </c>
      <c r="AA265" s="169"/>
    </row>
    <row r="266" spans="1:28">
      <c r="A266" s="242" t="s">
        <v>78</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78</v>
      </c>
      <c r="P266" s="225">
        <f t="shared" si="73"/>
        <v>8.4615823529411767</v>
      </c>
      <c r="Q266" s="225">
        <f t="shared" si="73"/>
        <v>9.3420382352941189</v>
      </c>
      <c r="R266" s="225">
        <f t="shared" si="73"/>
        <v>9.847356862745098</v>
      </c>
      <c r="S266" s="246">
        <f t="shared" si="73"/>
        <v>10.390735294117647</v>
      </c>
      <c r="T266" s="222"/>
      <c r="U266" s="242" t="s">
        <v>78</v>
      </c>
      <c r="V266" s="225">
        <f t="shared" si="74"/>
        <v>8.8820588235294125</v>
      </c>
      <c r="W266" s="246">
        <f t="shared" si="74"/>
        <v>10.138781372549019</v>
      </c>
      <c r="X266" s="222"/>
      <c r="Y266" s="242" t="s">
        <v>78</v>
      </c>
      <c r="Z266" s="246">
        <f t="shared" si="75"/>
        <v>9.5662166666666657</v>
      </c>
      <c r="AA266" s="169"/>
    </row>
    <row r="267" spans="1:28" ht="13.5" thickBot="1">
      <c r="A267" s="245" t="s">
        <v>197</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197</v>
      </c>
      <c r="P267" s="249">
        <f t="shared" si="73"/>
        <v>9.4584078431372536</v>
      </c>
      <c r="Q267" s="249">
        <f t="shared" si="73"/>
        <v>9.9747784313725472</v>
      </c>
      <c r="R267" s="249">
        <f t="shared" si="73"/>
        <v>10.728048039215688</v>
      </c>
      <c r="S267" s="250">
        <f t="shared" si="73"/>
        <v>11.504847058823527</v>
      </c>
      <c r="T267" s="222"/>
      <c r="U267" s="245" t="s">
        <v>197</v>
      </c>
      <c r="V267" s="249">
        <f t="shared" si="74"/>
        <v>9.7111499999999982</v>
      </c>
      <c r="W267" s="250">
        <f t="shared" si="74"/>
        <v>11.133428431372549</v>
      </c>
      <c r="X267" s="222"/>
      <c r="Y267" s="245" t="s">
        <v>197</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201</v>
      </c>
      <c r="O269" s="228">
        <v>2012</v>
      </c>
      <c r="P269" s="230" t="s">
        <v>171</v>
      </c>
      <c r="Q269" s="230"/>
      <c r="R269" s="230"/>
      <c r="S269" s="230"/>
      <c r="T269" s="222"/>
      <c r="U269" s="228">
        <v>2012</v>
      </c>
      <c r="V269" s="230" t="s">
        <v>172</v>
      </c>
      <c r="W269" s="230"/>
      <c r="X269" s="222"/>
      <c r="Y269" s="228">
        <v>2012</v>
      </c>
      <c r="Z269" s="222"/>
    </row>
    <row r="270" spans="1:28" ht="14.25" thickBot="1">
      <c r="A270" s="235"/>
      <c r="B270" s="236" t="s">
        <v>174</v>
      </c>
      <c r="C270" s="236" t="s">
        <v>175</v>
      </c>
      <c r="D270" s="236" t="s">
        <v>176</v>
      </c>
      <c r="E270" s="236" t="s">
        <v>177</v>
      </c>
      <c r="F270" s="236" t="s">
        <v>178</v>
      </c>
      <c r="G270" s="236" t="s">
        <v>179</v>
      </c>
      <c r="H270" s="236" t="s">
        <v>180</v>
      </c>
      <c r="I270" s="236" t="s">
        <v>181</v>
      </c>
      <c r="J270" s="236" t="s">
        <v>182</v>
      </c>
      <c r="K270" s="236" t="s">
        <v>183</v>
      </c>
      <c r="L270" s="236" t="s">
        <v>184</v>
      </c>
      <c r="M270" s="237" t="s">
        <v>185</v>
      </c>
      <c r="O270" s="235"/>
      <c r="P270" s="236" t="s">
        <v>186</v>
      </c>
      <c r="Q270" s="236" t="s">
        <v>187</v>
      </c>
      <c r="R270" s="236" t="s">
        <v>188</v>
      </c>
      <c r="S270" s="237" t="s">
        <v>189</v>
      </c>
      <c r="T270" s="222"/>
      <c r="U270" s="235"/>
      <c r="V270" s="236" t="s">
        <v>190</v>
      </c>
      <c r="W270" s="237" t="s">
        <v>191</v>
      </c>
      <c r="X270" s="222"/>
      <c r="Y270" s="235"/>
      <c r="Z270" s="238" t="s">
        <v>192</v>
      </c>
    </row>
    <row r="271" spans="1:28" ht="13.5" thickBot="1">
      <c r="A271" s="248" t="s">
        <v>193</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193</v>
      </c>
      <c r="P271" s="240">
        <f t="shared" ref="P271:S276" si="82">(P90/1000)/1.02</f>
        <v>12.795205882352942</v>
      </c>
      <c r="Q271" s="240">
        <f t="shared" si="82"/>
        <v>12.370480392156862</v>
      </c>
      <c r="R271" s="240">
        <f t="shared" si="82"/>
        <v>12.735941176470588</v>
      </c>
      <c r="S271" s="241">
        <f t="shared" si="82"/>
        <v>12.54006862745098</v>
      </c>
      <c r="T271" s="222"/>
      <c r="U271" s="239" t="s">
        <v>193</v>
      </c>
      <c r="V271" s="240">
        <f t="shared" ref="V271:W276" si="83">(V90/1000)/1.02</f>
        <v>12.573382352941175</v>
      </c>
      <c r="W271" s="241">
        <f t="shared" si="83"/>
        <v>12.633343137254903</v>
      </c>
      <c r="X271" s="222"/>
      <c r="Y271" s="239" t="s">
        <v>193</v>
      </c>
      <c r="Z271" s="241">
        <f t="shared" ref="Z271:Z276" si="84">(Z90/1000)/1.02</f>
        <v>12.603137254901961</v>
      </c>
      <c r="AA271" s="169"/>
    </row>
    <row r="272" spans="1:28">
      <c r="A272" s="248" t="s">
        <v>194</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194</v>
      </c>
      <c r="P272" s="243">
        <f t="shared" si="82"/>
        <v>13.807036274509803</v>
      </c>
      <c r="Q272" s="243">
        <f t="shared" si="82"/>
        <v>13.029750980392157</v>
      </c>
      <c r="R272" s="243">
        <f t="shared" si="82"/>
        <v>13.622970588235296</v>
      </c>
      <c r="S272" s="244">
        <f t="shared" si="82"/>
        <v>13.52010588235294</v>
      </c>
      <c r="T272" s="222"/>
      <c r="U272" s="248" t="s">
        <v>194</v>
      </c>
      <c r="V272" s="243">
        <f t="shared" si="83"/>
        <v>13.407085294117648</v>
      </c>
      <c r="W272" s="244">
        <f t="shared" si="83"/>
        <v>13.569479411764707</v>
      </c>
      <c r="X272" s="222"/>
      <c r="Y272" s="248" t="s">
        <v>194</v>
      </c>
      <c r="Z272" s="244">
        <f t="shared" si="84"/>
        <v>13.484396078431374</v>
      </c>
      <c r="AA272" s="169"/>
    </row>
    <row r="273" spans="1:29">
      <c r="A273" s="242" t="s">
        <v>195</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195</v>
      </c>
      <c r="P273" s="225">
        <f t="shared" si="82"/>
        <v>13.851040196078429</v>
      </c>
      <c r="Q273" s="225">
        <f t="shared" si="82"/>
        <v>12.997743137254901</v>
      </c>
      <c r="R273" s="225">
        <f t="shared" si="82"/>
        <v>13.583705882352939</v>
      </c>
      <c r="S273" s="246">
        <f t="shared" si="82"/>
        <v>13.569149999999999</v>
      </c>
      <c r="T273" s="222"/>
      <c r="U273" s="242" t="s">
        <v>195</v>
      </c>
      <c r="V273" s="225">
        <f t="shared" si="83"/>
        <v>13.378585294117645</v>
      </c>
      <c r="W273" s="246">
        <f t="shared" si="83"/>
        <v>13.576246078431373</v>
      </c>
      <c r="X273" s="222"/>
      <c r="Y273" s="242" t="s">
        <v>195</v>
      </c>
      <c r="Z273" s="246">
        <f t="shared" si="84"/>
        <v>13.469354901960784</v>
      </c>
      <c r="AA273" s="169"/>
    </row>
    <row r="274" spans="1:29">
      <c r="A274" s="242" t="s">
        <v>196</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196</v>
      </c>
      <c r="P274" s="225">
        <f t="shared" si="82"/>
        <v>11.968111764705881</v>
      </c>
      <c r="Q274" s="225">
        <f t="shared" si="82"/>
        <v>10.312019607843137</v>
      </c>
      <c r="R274" s="225">
        <f t="shared" si="82"/>
        <v>0</v>
      </c>
      <c r="S274" s="246">
        <f t="shared" si="82"/>
        <v>12.208735294117647</v>
      </c>
      <c r="T274" s="222"/>
      <c r="U274" s="242" t="s">
        <v>196</v>
      </c>
      <c r="V274" s="225">
        <f t="shared" si="83"/>
        <v>11.923667647058823</v>
      </c>
      <c r="W274" s="246">
        <f t="shared" si="83"/>
        <v>12.208735294117647</v>
      </c>
      <c r="X274" s="222"/>
      <c r="Y274" s="242" t="s">
        <v>196</v>
      </c>
      <c r="Z274" s="246">
        <f t="shared" si="84"/>
        <v>11.942844117647057</v>
      </c>
      <c r="AA274" s="169"/>
    </row>
    <row r="275" spans="1:29">
      <c r="A275" s="242" t="s">
        <v>78</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78</v>
      </c>
      <c r="P275" s="225">
        <f t="shared" si="82"/>
        <v>11.192795098039216</v>
      </c>
      <c r="Q275" s="225">
        <f t="shared" si="82"/>
        <v>11.252930392156861</v>
      </c>
      <c r="R275" s="225">
        <f t="shared" si="82"/>
        <v>11.50914705882353</v>
      </c>
      <c r="S275" s="246">
        <f t="shared" si="82"/>
        <v>11.142151960784314</v>
      </c>
      <c r="T275" s="222"/>
      <c r="U275" s="242" t="s">
        <v>78</v>
      </c>
      <c r="V275" s="225">
        <f t="shared" si="83"/>
        <v>11.223979411764708</v>
      </c>
      <c r="W275" s="246">
        <f t="shared" si="83"/>
        <v>11.315541176470589</v>
      </c>
      <c r="X275" s="222"/>
      <c r="Y275" s="242" t="s">
        <v>78</v>
      </c>
      <c r="Z275" s="246">
        <f t="shared" si="84"/>
        <v>11.272619607843138</v>
      </c>
      <c r="AA275" s="169"/>
    </row>
    <row r="276" spans="1:29" ht="13.5" thickBot="1">
      <c r="A276" s="245" t="s">
        <v>197</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197</v>
      </c>
      <c r="P276" s="249">
        <f t="shared" si="82"/>
        <v>12.189649999999999</v>
      </c>
      <c r="Q276" s="249">
        <f t="shared" si="82"/>
        <v>12.188991176470589</v>
      </c>
      <c r="R276" s="249">
        <f t="shared" si="82"/>
        <v>12.505558823529412</v>
      </c>
      <c r="S276" s="250">
        <f t="shared" si="82"/>
        <v>12.47554019607843</v>
      </c>
      <c r="T276" s="222"/>
      <c r="U276" s="245" t="s">
        <v>197</v>
      </c>
      <c r="V276" s="249">
        <f t="shared" si="83"/>
        <v>12.189289215686275</v>
      </c>
      <c r="W276" s="250">
        <f t="shared" si="83"/>
        <v>12.489642156862745</v>
      </c>
      <c r="X276" s="222"/>
      <c r="Y276" s="245" t="s">
        <v>197</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201</v>
      </c>
      <c r="O278" s="228">
        <v>2013</v>
      </c>
      <c r="P278" s="230" t="s">
        <v>171</v>
      </c>
      <c r="Q278" s="230"/>
      <c r="R278" s="230"/>
      <c r="S278" s="230"/>
      <c r="T278" s="222"/>
      <c r="U278" s="228">
        <v>2013</v>
      </c>
      <c r="V278" s="230" t="s">
        <v>172</v>
      </c>
      <c r="W278" s="230"/>
      <c r="X278" s="222"/>
      <c r="Y278" s="228">
        <v>2013</v>
      </c>
      <c r="Z278" s="222"/>
    </row>
    <row r="279" spans="1:29" ht="14.25" thickBot="1">
      <c r="A279" s="235"/>
      <c r="B279" s="236" t="s">
        <v>174</v>
      </c>
      <c r="C279" s="236" t="s">
        <v>175</v>
      </c>
      <c r="D279" s="236" t="s">
        <v>176</v>
      </c>
      <c r="E279" s="236" t="s">
        <v>177</v>
      </c>
      <c r="F279" s="236" t="s">
        <v>178</v>
      </c>
      <c r="G279" s="236" t="s">
        <v>179</v>
      </c>
      <c r="H279" s="236" t="s">
        <v>180</v>
      </c>
      <c r="I279" s="236" t="s">
        <v>181</v>
      </c>
      <c r="J279" s="236" t="s">
        <v>182</v>
      </c>
      <c r="K279" s="236" t="s">
        <v>183</v>
      </c>
      <c r="L279" s="236" t="s">
        <v>184</v>
      </c>
      <c r="M279" s="237" t="s">
        <v>185</v>
      </c>
      <c r="O279" s="235"/>
      <c r="P279" s="236" t="s">
        <v>186</v>
      </c>
      <c r="Q279" s="236" t="s">
        <v>187</v>
      </c>
      <c r="R279" s="236" t="s">
        <v>188</v>
      </c>
      <c r="S279" s="237" t="s">
        <v>189</v>
      </c>
      <c r="T279" s="222"/>
      <c r="U279" s="235"/>
      <c r="V279" s="236" t="s">
        <v>190</v>
      </c>
      <c r="W279" s="237" t="s">
        <v>191</v>
      </c>
      <c r="X279" s="222"/>
      <c r="Y279" s="235"/>
      <c r="Z279" s="238" t="s">
        <v>192</v>
      </c>
    </row>
    <row r="280" spans="1:29" ht="13.5" thickBot="1">
      <c r="A280" s="248" t="s">
        <v>193</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193</v>
      </c>
      <c r="P280" s="240">
        <f t="shared" ref="P280:S282" si="91">(P99/1000)/1.02</f>
        <v>12.5875</v>
      </c>
      <c r="Q280" s="240">
        <f t="shared" si="91"/>
        <v>11.997058823529411</v>
      </c>
      <c r="R280" s="240">
        <f t="shared" si="91"/>
        <v>11.698715686274511</v>
      </c>
      <c r="S280" s="241">
        <f t="shared" si="91"/>
        <v>11.585999999999999</v>
      </c>
      <c r="T280" s="222"/>
      <c r="U280" s="239" t="s">
        <v>193</v>
      </c>
      <c r="V280" s="240">
        <f t="shared" ref="V280:W282" si="92">(V99/1000)/1.02</f>
        <v>12.273921568627451</v>
      </c>
      <c r="W280" s="241">
        <f t="shared" si="92"/>
        <v>11.641970588235294</v>
      </c>
      <c r="X280" s="222"/>
      <c r="Y280" s="239" t="s">
        <v>193</v>
      </c>
      <c r="Z280" s="241">
        <f>(Z99/1000)/1.02</f>
        <v>11.952539215686274</v>
      </c>
    </row>
    <row r="281" spans="1:29">
      <c r="A281" s="248" t="s">
        <v>194</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194</v>
      </c>
      <c r="P281" s="243">
        <f t="shared" si="91"/>
        <v>13.337576470588234</v>
      </c>
      <c r="Q281" s="243">
        <f t="shared" si="91"/>
        <v>12.475481372549019</v>
      </c>
      <c r="R281" s="243">
        <f t="shared" si="91"/>
        <v>12.267988235294117</v>
      </c>
      <c r="S281" s="244">
        <f t="shared" si="91"/>
        <v>12.473602941176472</v>
      </c>
      <c r="T281" s="222"/>
      <c r="U281" s="248" t="s">
        <v>194</v>
      </c>
      <c r="V281" s="243">
        <f t="shared" si="92"/>
        <v>12.883644117647057</v>
      </c>
      <c r="W281" s="244">
        <f t="shared" si="92"/>
        <v>12.370468627450981</v>
      </c>
      <c r="X281" s="222"/>
      <c r="Y281" s="248" t="s">
        <v>194</v>
      </c>
      <c r="Z281" s="244">
        <f>(Z100/1000)/1.02</f>
        <v>12.629663725490195</v>
      </c>
      <c r="AB281" s="169"/>
    </row>
    <row r="282" spans="1:29">
      <c r="A282" s="242" t="s">
        <v>195</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195</v>
      </c>
      <c r="P282" s="225">
        <f t="shared" si="91"/>
        <v>13.283597058823529</v>
      </c>
      <c r="Q282" s="225">
        <f t="shared" si="91"/>
        <v>12.342750980392157</v>
      </c>
      <c r="R282" s="225">
        <f t="shared" si="91"/>
        <v>12.173054901960784</v>
      </c>
      <c r="S282" s="246">
        <f t="shared" si="91"/>
        <v>12.434150980392157</v>
      </c>
      <c r="T282" s="222"/>
      <c r="U282" s="242" t="s">
        <v>195</v>
      </c>
      <c r="V282" s="225">
        <f t="shared" si="92"/>
        <v>12.70920588235294</v>
      </c>
      <c r="W282" s="246">
        <f t="shared" si="92"/>
        <v>12.297765686274509</v>
      </c>
      <c r="X282" s="222"/>
      <c r="Y282" s="242" t="s">
        <v>195</v>
      </c>
      <c r="Z282" s="246">
        <f>(Z101/1000)/1.02</f>
        <v>12.503901960784313</v>
      </c>
      <c r="AB282" s="169"/>
    </row>
    <row r="283" spans="1:29">
      <c r="A283" s="242" t="s">
        <v>78</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78</v>
      </c>
      <c r="P283" s="225">
        <f t="shared" ref="P283:S284" si="96">(P103/1000)/1.02</f>
        <v>11.199670588235294</v>
      </c>
      <c r="Q283" s="225">
        <f t="shared" si="96"/>
        <v>10.923233333333332</v>
      </c>
      <c r="R283" s="225">
        <f t="shared" si="96"/>
        <v>10.535098039215685</v>
      </c>
      <c r="S283" s="246">
        <f t="shared" si="96"/>
        <v>9.8590294117647037</v>
      </c>
      <c r="T283" s="222"/>
      <c r="U283" s="242" t="s">
        <v>78</v>
      </c>
      <c r="V283" s="225">
        <f>(V103/1000)/1.02</f>
        <v>11.057910784313725</v>
      </c>
      <c r="W283" s="246">
        <f>(W103/1000)/1.02</f>
        <v>10.18893431372549</v>
      </c>
      <c r="X283" s="222"/>
      <c r="Y283" s="242" t="s">
        <v>78</v>
      </c>
      <c r="Z283" s="246">
        <f>(Z103/1000)/1.02</f>
        <v>10.598221568627451</v>
      </c>
      <c r="AB283" s="169"/>
    </row>
    <row r="284" spans="1:29" ht="13.5" thickBot="1">
      <c r="A284" s="245" t="s">
        <v>197</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197</v>
      </c>
      <c r="P284" s="249">
        <f t="shared" si="96"/>
        <v>12.611057843137255</v>
      </c>
      <c r="Q284" s="249">
        <f t="shared" si="96"/>
        <v>12.240997058823528</v>
      </c>
      <c r="R284" s="249">
        <f t="shared" si="96"/>
        <v>12.06783431372549</v>
      </c>
      <c r="S284" s="250">
        <f t="shared" si="96"/>
        <v>12.136275490196079</v>
      </c>
      <c r="T284" s="222"/>
      <c r="U284" s="245" t="s">
        <v>197</v>
      </c>
      <c r="V284" s="249">
        <f>(V104/1000)/1.02</f>
        <v>12.408382352941176</v>
      </c>
      <c r="W284" s="250">
        <f>(W104/1000)/1.02</f>
        <v>12.102855882352941</v>
      </c>
      <c r="X284" s="222"/>
      <c r="Y284" s="245" t="s">
        <v>197</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201</v>
      </c>
      <c r="O286" s="228">
        <v>2014</v>
      </c>
      <c r="P286" s="230" t="s">
        <v>171</v>
      </c>
      <c r="Q286" s="230"/>
      <c r="R286" s="230"/>
      <c r="S286" s="230"/>
      <c r="T286" s="222"/>
      <c r="U286" s="228">
        <v>2014</v>
      </c>
      <c r="V286" s="230" t="s">
        <v>172</v>
      </c>
      <c r="W286" s="230"/>
      <c r="X286" s="222"/>
      <c r="Y286" s="228">
        <v>2014</v>
      </c>
      <c r="Z286" s="222"/>
      <c r="AB286" s="169"/>
    </row>
    <row r="287" spans="1:29" ht="14.25" thickBot="1">
      <c r="A287" s="232"/>
      <c r="B287" s="233" t="s">
        <v>174</v>
      </c>
      <c r="C287" s="233" t="s">
        <v>175</v>
      </c>
      <c r="D287" s="233" t="s">
        <v>176</v>
      </c>
      <c r="E287" s="233" t="s">
        <v>177</v>
      </c>
      <c r="F287" s="233" t="s">
        <v>178</v>
      </c>
      <c r="G287" s="233" t="s">
        <v>179</v>
      </c>
      <c r="H287" s="233" t="s">
        <v>180</v>
      </c>
      <c r="I287" s="233" t="s">
        <v>181</v>
      </c>
      <c r="J287" s="233" t="s">
        <v>182</v>
      </c>
      <c r="K287" s="233" t="s">
        <v>183</v>
      </c>
      <c r="L287" s="233" t="s">
        <v>184</v>
      </c>
      <c r="M287" s="234" t="s">
        <v>185</v>
      </c>
      <c r="O287" s="235"/>
      <c r="P287" s="236" t="s">
        <v>186</v>
      </c>
      <c r="Q287" s="236" t="s">
        <v>187</v>
      </c>
      <c r="R287" s="236" t="s">
        <v>188</v>
      </c>
      <c r="S287" s="237" t="s">
        <v>189</v>
      </c>
      <c r="T287" s="222"/>
      <c r="U287" s="235"/>
      <c r="V287" s="236" t="s">
        <v>190</v>
      </c>
      <c r="W287" s="237" t="s">
        <v>191</v>
      </c>
      <c r="X287" s="222"/>
      <c r="Y287" s="235"/>
      <c r="Z287" s="238" t="s">
        <v>192</v>
      </c>
      <c r="AA287" s="169"/>
    </row>
    <row r="288" spans="1:29" ht="14.25" thickBot="1">
      <c r="A288" s="239" t="s">
        <v>193</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193</v>
      </c>
      <c r="P288" s="240">
        <f>(P108/1000)/1.02</f>
        <v>11.686323529411764</v>
      </c>
      <c r="Q288" s="240">
        <f>(Q108/1000)/1.02</f>
        <v>11.605607843137253</v>
      </c>
      <c r="R288" s="240">
        <f>(R108/1000)/1.02</f>
        <v>11.307941176470589</v>
      </c>
      <c r="S288" s="241">
        <f>(S108/1000)/1.02</f>
        <v>10.981480392156863</v>
      </c>
      <c r="T288" s="222"/>
      <c r="U288" s="248" t="s">
        <v>193</v>
      </c>
      <c r="V288" s="240">
        <f t="shared" ref="V288:W294" si="99">(V108/1000)/1.02</f>
        <v>11.644166666666665</v>
      </c>
      <c r="W288" s="241">
        <f t="shared" si="99"/>
        <v>11.139882352941177</v>
      </c>
      <c r="X288" s="222"/>
      <c r="Y288" s="248" t="s">
        <v>193</v>
      </c>
      <c r="Z288" s="240">
        <f t="shared" ref="Z288:Z294" si="100">(Z108/1000)/1.02</f>
        <v>11.398401960784314</v>
      </c>
      <c r="AA288" s="169"/>
      <c r="AB288" s="271"/>
      <c r="AC288" s="272"/>
    </row>
    <row r="289" spans="1:29" ht="13.5">
      <c r="A289" s="222" t="s">
        <v>198</v>
      </c>
      <c r="B289" s="266" t="s">
        <v>199</v>
      </c>
      <c r="C289" s="267" t="s">
        <v>199</v>
      </c>
      <c r="D289" s="267" t="s">
        <v>199</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198</v>
      </c>
      <c r="P289" s="267" t="s">
        <v>199</v>
      </c>
      <c r="Q289" s="225">
        <f t="shared" ref="Q289:S294" si="102">(Q109/1000)/1.02</f>
        <v>11.780832352941175</v>
      </c>
      <c r="R289" s="225">
        <f t="shared" si="102"/>
        <v>11.87098725490196</v>
      </c>
      <c r="S289" s="246">
        <f t="shared" si="102"/>
        <v>11.952801960784313</v>
      </c>
      <c r="T289" s="222"/>
      <c r="U289" s="248" t="s">
        <v>198</v>
      </c>
      <c r="V289" s="225">
        <f t="shared" si="99"/>
        <v>11.780832352941175</v>
      </c>
      <c r="W289" s="246">
        <f t="shared" si="99"/>
        <v>11.924190196078433</v>
      </c>
      <c r="X289" s="222"/>
      <c r="Y289" s="248" t="s">
        <v>198</v>
      </c>
      <c r="Z289" s="225">
        <f t="shared" si="100"/>
        <v>11.896268627450979</v>
      </c>
      <c r="AA289" s="169"/>
      <c r="AB289" s="271"/>
      <c r="AC289" s="276"/>
    </row>
    <row r="290" spans="1:29" ht="13.5">
      <c r="A290" s="242" t="s">
        <v>194</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194</v>
      </c>
      <c r="P290" s="225">
        <f>(P110/1000)/1.02</f>
        <v>12.448944117647059</v>
      </c>
      <c r="Q290" s="225">
        <f t="shared" si="102"/>
        <v>12.159081372549021</v>
      </c>
      <c r="R290" s="225">
        <f t="shared" si="102"/>
        <v>12.144897058823529</v>
      </c>
      <c r="S290" s="246">
        <f t="shared" si="102"/>
        <v>12.208536274509804</v>
      </c>
      <c r="T290" s="222"/>
      <c r="U290" s="242" t="s">
        <v>194</v>
      </c>
      <c r="V290" s="225">
        <f t="shared" si="99"/>
        <v>12.300411764705881</v>
      </c>
      <c r="W290" s="246">
        <f t="shared" si="99"/>
        <v>12.17665882352941</v>
      </c>
      <c r="X290" s="222"/>
      <c r="Y290" s="242" t="s">
        <v>194</v>
      </c>
      <c r="Z290" s="225">
        <f t="shared" si="100"/>
        <v>12.244971568627451</v>
      </c>
      <c r="AA290" s="169"/>
      <c r="AB290" s="271"/>
      <c r="AC290" s="276"/>
    </row>
    <row r="291" spans="1:29" ht="13.5">
      <c r="A291" s="242" t="s">
        <v>195</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195</v>
      </c>
      <c r="P291" s="225">
        <f>(P111/1000)/1.02</f>
        <v>12.405116666666666</v>
      </c>
      <c r="Q291" s="225">
        <f t="shared" si="102"/>
        <v>12.093662745098039</v>
      </c>
      <c r="R291" s="225">
        <f t="shared" si="102"/>
        <v>12.065572549019608</v>
      </c>
      <c r="S291" s="246">
        <f t="shared" si="102"/>
        <v>12.20638431372549</v>
      </c>
      <c r="T291" s="222"/>
      <c r="U291" s="242" t="s">
        <v>195</v>
      </c>
      <c r="V291" s="225">
        <f t="shared" si="99"/>
        <v>12.225254901960785</v>
      </c>
      <c r="W291" s="246">
        <f t="shared" si="99"/>
        <v>12.131410784313726</v>
      </c>
      <c r="X291" s="222"/>
      <c r="Y291" s="242" t="s">
        <v>195</v>
      </c>
      <c r="Z291" s="225">
        <f t="shared" si="100"/>
        <v>12.18033431372549</v>
      </c>
      <c r="AB291" s="271"/>
      <c r="AC291" s="276"/>
    </row>
    <row r="292" spans="1:29" ht="13.5">
      <c r="A292" s="242" t="s">
        <v>196</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196</v>
      </c>
      <c r="P292" s="225">
        <f>(P112/1000)/1.02</f>
        <v>11.514060784313727</v>
      </c>
      <c r="Q292" s="225">
        <f t="shared" si="102"/>
        <v>10.646774509803921</v>
      </c>
      <c r="R292" s="225">
        <f t="shared" si="102"/>
        <v>12.889551960784315</v>
      </c>
      <c r="S292" s="246">
        <f t="shared" si="102"/>
        <v>0</v>
      </c>
      <c r="T292" s="222"/>
      <c r="U292" s="242" t="s">
        <v>196</v>
      </c>
      <c r="V292" s="225">
        <f t="shared" si="99"/>
        <v>11.325735294117647</v>
      </c>
      <c r="W292" s="246">
        <f t="shared" si="99"/>
        <v>12.889551960784315</v>
      </c>
      <c r="X292" s="222"/>
      <c r="Y292" s="242" t="s">
        <v>196</v>
      </c>
      <c r="Z292" s="225">
        <f t="shared" si="100"/>
        <v>11.958708823529411</v>
      </c>
      <c r="AB292" s="271"/>
      <c r="AC292" s="276"/>
    </row>
    <row r="293" spans="1:29" ht="13.5">
      <c r="A293" s="242" t="s">
        <v>78</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78</v>
      </c>
      <c r="P293" s="225">
        <f>(P113/1000)/1.02</f>
        <v>9.8657176470588226</v>
      </c>
      <c r="Q293" s="225">
        <f t="shared" si="102"/>
        <v>10.191587254901961</v>
      </c>
      <c r="R293" s="225">
        <f t="shared" si="102"/>
        <v>9.7881656862745103</v>
      </c>
      <c r="S293" s="246">
        <f t="shared" si="102"/>
        <v>9.0837852941176465</v>
      </c>
      <c r="T293" s="222"/>
      <c r="U293" s="242" t="s">
        <v>78</v>
      </c>
      <c r="V293" s="225">
        <f t="shared" si="99"/>
        <v>10.034976470588235</v>
      </c>
      <c r="W293" s="246">
        <f t="shared" si="99"/>
        <v>9.4082186274509798</v>
      </c>
      <c r="X293" s="222"/>
      <c r="Y293" s="242" t="s">
        <v>78</v>
      </c>
      <c r="Z293" s="225">
        <f t="shared" si="100"/>
        <v>9.6938803921568617</v>
      </c>
      <c r="AB293" s="271"/>
      <c r="AC293" s="276"/>
    </row>
    <row r="294" spans="1:29" ht="14.25" thickBot="1">
      <c r="A294" s="245" t="s">
        <v>197</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197</v>
      </c>
      <c r="P294" s="249">
        <f>(P114/1000)/1.02</f>
        <v>12.285869607843138</v>
      </c>
      <c r="Q294" s="249">
        <f t="shared" si="102"/>
        <v>12.190296078431373</v>
      </c>
      <c r="R294" s="249">
        <f t="shared" si="102"/>
        <v>11.911528431372549</v>
      </c>
      <c r="S294" s="250">
        <f t="shared" si="102"/>
        <v>11.803086274509802</v>
      </c>
      <c r="T294" s="222"/>
      <c r="U294" s="245" t="s">
        <v>197</v>
      </c>
      <c r="V294" s="249">
        <f t="shared" si="99"/>
        <v>12.235430392156863</v>
      </c>
      <c r="W294" s="250">
        <f t="shared" si="99"/>
        <v>11.855068627450979</v>
      </c>
      <c r="X294" s="222"/>
      <c r="Y294" s="245" t="s">
        <v>197</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201</v>
      </c>
      <c r="O296" s="228">
        <v>2015</v>
      </c>
      <c r="P296" s="230" t="s">
        <v>171</v>
      </c>
      <c r="Q296" s="230"/>
      <c r="R296" s="230"/>
      <c r="S296" s="230"/>
      <c r="T296" s="222"/>
      <c r="U296" s="228">
        <v>2015</v>
      </c>
      <c r="V296" s="230" t="s">
        <v>172</v>
      </c>
      <c r="W296" s="230"/>
      <c r="X296" s="222"/>
      <c r="Y296" s="228">
        <v>2015</v>
      </c>
      <c r="Z296" s="222"/>
    </row>
    <row r="297" spans="1:29" ht="14.25" thickBot="1">
      <c r="A297" s="232"/>
      <c r="B297" s="233" t="s">
        <v>174</v>
      </c>
      <c r="C297" s="233" t="s">
        <v>175</v>
      </c>
      <c r="D297" s="233" t="s">
        <v>176</v>
      </c>
      <c r="E297" s="233" t="s">
        <v>177</v>
      </c>
      <c r="F297" s="233" t="s">
        <v>178</v>
      </c>
      <c r="G297" s="233" t="s">
        <v>179</v>
      </c>
      <c r="H297" s="233" t="s">
        <v>180</v>
      </c>
      <c r="I297" s="233" t="s">
        <v>181</v>
      </c>
      <c r="J297" s="233" t="s">
        <v>182</v>
      </c>
      <c r="K297" s="233" t="s">
        <v>183</v>
      </c>
      <c r="L297" s="233" t="s">
        <v>184</v>
      </c>
      <c r="M297" s="234" t="s">
        <v>185</v>
      </c>
      <c r="O297" s="235"/>
      <c r="P297" s="236" t="s">
        <v>186</v>
      </c>
      <c r="Q297" s="236" t="s">
        <v>187</v>
      </c>
      <c r="R297" s="236" t="s">
        <v>188</v>
      </c>
      <c r="S297" s="237" t="s">
        <v>189</v>
      </c>
      <c r="T297" s="222"/>
      <c r="U297" s="235"/>
      <c r="V297" s="236" t="s">
        <v>190</v>
      </c>
      <c r="W297" s="237" t="s">
        <v>191</v>
      </c>
      <c r="X297" s="222"/>
      <c r="Y297" s="235"/>
      <c r="Z297" s="238" t="s">
        <v>192</v>
      </c>
    </row>
    <row r="298" spans="1:29" ht="13.5" thickBot="1">
      <c r="A298" s="270" t="s">
        <v>193</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193</v>
      </c>
      <c r="P298" s="243">
        <f>(P118/1000)/1.02</f>
        <v>11.905058823529412</v>
      </c>
      <c r="Q298" s="243">
        <f t="shared" ref="Q298:S301" si="110">(Q118/1000)*1.02</f>
        <v>12.507474599999998</v>
      </c>
      <c r="R298" s="243">
        <f t="shared" si="110"/>
        <v>11.887539</v>
      </c>
      <c r="S298" s="243">
        <f t="shared" si="110"/>
        <v>12.243141600000001</v>
      </c>
      <c r="T298" s="222"/>
      <c r="U298" s="248" t="s">
        <v>193</v>
      </c>
      <c r="V298" s="243">
        <f t="shared" ref="V298:W301" si="111">(V118/1000)*1.02</f>
        <v>12.4529046</v>
      </c>
      <c r="W298" s="243">
        <f t="shared" si="111"/>
        <v>12.057042599999999</v>
      </c>
      <c r="X298" s="222"/>
      <c r="Y298" s="248" t="s">
        <v>193</v>
      </c>
      <c r="Z298" s="243">
        <f>(Z118/1000)*1.02</f>
        <v>12.243355800000002</v>
      </c>
    </row>
    <row r="299" spans="1:29">
      <c r="A299" s="273" t="s">
        <v>198</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198</v>
      </c>
      <c r="P299" s="274">
        <f>(P119/1000)/1.02</f>
        <v>12.672212745098038</v>
      </c>
      <c r="Q299" s="243">
        <f t="shared" si="110"/>
        <v>12.8547846</v>
      </c>
      <c r="R299" s="243">
        <f t="shared" si="110"/>
        <v>12.6524064</v>
      </c>
      <c r="S299" s="244">
        <f t="shared" si="110"/>
        <v>12.9590082</v>
      </c>
      <c r="T299" s="222"/>
      <c r="U299" s="248" t="s">
        <v>198</v>
      </c>
      <c r="V299" s="274">
        <f t="shared" si="111"/>
        <v>13.025971200000001</v>
      </c>
      <c r="W299" s="244">
        <f t="shared" si="111"/>
        <v>12.803244000000001</v>
      </c>
      <c r="X299" s="222"/>
      <c r="Y299" s="248" t="s">
        <v>198</v>
      </c>
      <c r="Z299" s="275">
        <f>(Z119/1000)*1.02</f>
        <v>12.894289199999999</v>
      </c>
    </row>
    <row r="300" spans="1:29">
      <c r="A300" s="277" t="s">
        <v>194</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194</v>
      </c>
      <c r="P300" s="268">
        <f>(P120/1000)/1.02</f>
        <v>12.88632450980392</v>
      </c>
      <c r="Q300" s="225">
        <f t="shared" si="110"/>
        <v>13.228859399999999</v>
      </c>
      <c r="R300" s="225">
        <f t="shared" si="110"/>
        <v>13.031142599999999</v>
      </c>
      <c r="S300" s="246">
        <f t="shared" si="110"/>
        <v>13.655280599999999</v>
      </c>
      <c r="T300" s="222"/>
      <c r="U300" s="242" t="s">
        <v>194</v>
      </c>
      <c r="V300" s="268">
        <f t="shared" si="111"/>
        <v>13.320608399999999</v>
      </c>
      <c r="W300" s="246">
        <f t="shared" si="111"/>
        <v>13.334256</v>
      </c>
      <c r="X300" s="222"/>
      <c r="Y300" s="242" t="s">
        <v>194</v>
      </c>
      <c r="Z300" s="278">
        <f>(Z120/1000)*1.02</f>
        <v>13.3275138</v>
      </c>
    </row>
    <row r="301" spans="1:29">
      <c r="A301" s="277" t="s">
        <v>195</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195</v>
      </c>
      <c r="P301" s="268">
        <f>(P121/1000)/1.02</f>
        <v>12.82676862745098</v>
      </c>
      <c r="Q301" s="225">
        <f t="shared" si="110"/>
        <v>13.166731199999999</v>
      </c>
      <c r="R301" s="225">
        <f t="shared" si="110"/>
        <v>12.966352200000001</v>
      </c>
      <c r="S301" s="246">
        <f t="shared" si="110"/>
        <v>13.5274746</v>
      </c>
      <c r="T301" s="222"/>
      <c r="U301" s="242" t="s">
        <v>195</v>
      </c>
      <c r="V301" s="268">
        <f t="shared" si="111"/>
        <v>13.245556799999999</v>
      </c>
      <c r="W301" s="246">
        <f t="shared" si="111"/>
        <v>13.206623400000002</v>
      </c>
      <c r="X301" s="222"/>
      <c r="Y301" s="242" t="s">
        <v>195</v>
      </c>
      <c r="Z301" s="278">
        <f>(Z121/1000)*1.02</f>
        <v>13.228767599999999</v>
      </c>
    </row>
    <row r="302" spans="1:29">
      <c r="A302" s="277" t="s">
        <v>78</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78</v>
      </c>
      <c r="P302" s="268">
        <f>(P123/1000)/1.02</f>
        <v>10.054160784313726</v>
      </c>
      <c r="Q302" s="225">
        <f t="shared" ref="Q302:S303" si="116">(Q123/1000)*1.02</f>
        <v>10.8697932</v>
      </c>
      <c r="R302" s="225">
        <f t="shared" si="116"/>
        <v>10.041488940000001</v>
      </c>
      <c r="S302" s="246">
        <f t="shared" si="116"/>
        <v>10.121324340000001</v>
      </c>
      <c r="T302" s="222"/>
      <c r="U302" s="242" t="s">
        <v>78</v>
      </c>
      <c r="V302" s="268">
        <f>(V123/1000)*1.02</f>
        <v>10.644301799999999</v>
      </c>
      <c r="W302" s="246">
        <f>(W123/1000)*1.02</f>
        <v>10.07992458</v>
      </c>
      <c r="X302" s="222"/>
      <c r="Y302" s="242" t="s">
        <v>78</v>
      </c>
      <c r="Z302" s="278">
        <f>(Z123/1000)*1.02</f>
        <v>10.322563200000001</v>
      </c>
    </row>
    <row r="303" spans="1:29" ht="13.5" thickBot="1">
      <c r="A303" s="279" t="s">
        <v>197</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197</v>
      </c>
      <c r="P303" s="269">
        <f>(P124/1000)/1.02</f>
        <v>12.341328431372549</v>
      </c>
      <c r="Q303" s="249">
        <f t="shared" si="116"/>
        <v>12.7461138</v>
      </c>
      <c r="R303" s="249">
        <f t="shared" si="116"/>
        <v>12.3411024</v>
      </c>
      <c r="S303" s="250">
        <f t="shared" si="116"/>
        <v>12.6082404</v>
      </c>
      <c r="T303" s="222"/>
      <c r="U303" s="245" t="s">
        <v>197</v>
      </c>
      <c r="V303" s="269">
        <f>(V124/1000)*1.02</f>
        <v>12.790912200000001</v>
      </c>
      <c r="W303" s="250">
        <f>(W124/1000)*1.02</f>
        <v>12.465358800000001</v>
      </c>
      <c r="X303" s="222"/>
      <c r="Y303" s="245" t="s">
        <v>197</v>
      </c>
      <c r="Z303" s="280">
        <f>(Z124/1000)*1.02</f>
        <v>12.609362400000002</v>
      </c>
    </row>
    <row r="305" spans="1:32" ht="16.5" thickBot="1">
      <c r="A305" s="228">
        <v>2016</v>
      </c>
      <c r="B305" s="222"/>
      <c r="C305" s="222"/>
      <c r="D305" s="222"/>
      <c r="E305" s="222"/>
      <c r="F305" s="222"/>
      <c r="G305" s="222"/>
      <c r="H305" s="222"/>
      <c r="I305" s="222"/>
      <c r="J305" s="222"/>
      <c r="K305" s="222"/>
      <c r="L305" s="222"/>
      <c r="M305" s="227" t="s">
        <v>201</v>
      </c>
      <c r="O305" s="228">
        <v>2016</v>
      </c>
      <c r="P305" s="230" t="s">
        <v>171</v>
      </c>
      <c r="Q305" s="230"/>
      <c r="R305" s="230"/>
      <c r="S305" s="230"/>
      <c r="T305" s="222"/>
      <c r="U305" s="228">
        <v>2016</v>
      </c>
      <c r="V305" s="230" t="s">
        <v>172</v>
      </c>
      <c r="W305" s="230"/>
      <c r="X305" s="222"/>
      <c r="Y305" s="228">
        <v>2016</v>
      </c>
      <c r="Z305" s="222"/>
    </row>
    <row r="306" spans="1:32" ht="14.25" thickBot="1">
      <c r="A306" s="232"/>
      <c r="B306" s="233" t="s">
        <v>174</v>
      </c>
      <c r="C306" s="233" t="s">
        <v>175</v>
      </c>
      <c r="D306" s="233" t="s">
        <v>176</v>
      </c>
      <c r="E306" s="233" t="s">
        <v>177</v>
      </c>
      <c r="F306" s="233" t="s">
        <v>178</v>
      </c>
      <c r="G306" s="233" t="s">
        <v>179</v>
      </c>
      <c r="H306" s="233" t="s">
        <v>180</v>
      </c>
      <c r="I306" s="233" t="s">
        <v>181</v>
      </c>
      <c r="J306" s="233" t="s">
        <v>182</v>
      </c>
      <c r="K306" s="233" t="s">
        <v>183</v>
      </c>
      <c r="L306" s="233" t="s">
        <v>184</v>
      </c>
      <c r="M306" s="234" t="s">
        <v>185</v>
      </c>
      <c r="O306" s="235"/>
      <c r="P306" s="233" t="s">
        <v>186</v>
      </c>
      <c r="Q306" s="233" t="s">
        <v>187</v>
      </c>
      <c r="R306" s="233" t="s">
        <v>188</v>
      </c>
      <c r="S306" s="234" t="s">
        <v>189</v>
      </c>
      <c r="T306" s="222"/>
      <c r="U306" s="235"/>
      <c r="V306" s="233" t="s">
        <v>190</v>
      </c>
      <c r="W306" s="234" t="s">
        <v>191</v>
      </c>
      <c r="X306" s="222"/>
      <c r="Y306" s="235"/>
      <c r="Z306" s="281" t="s">
        <v>192</v>
      </c>
    </row>
    <row r="307" spans="1:32" ht="13.5" thickBot="1">
      <c r="A307" s="239" t="s">
        <v>193</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193</v>
      </c>
      <c r="P307" s="282">
        <f t="shared" ref="P307:S313" si="119">(P128/1000)/1.02</f>
        <v>11.914490196078431</v>
      </c>
      <c r="Q307" s="283">
        <f t="shared" si="119"/>
        <v>11.986245098039216</v>
      </c>
      <c r="R307" s="283">
        <f t="shared" si="119"/>
        <v>11.845156636945227</v>
      </c>
      <c r="S307" s="284">
        <f t="shared" si="119"/>
        <v>12.124352468800298</v>
      </c>
      <c r="T307" s="222"/>
      <c r="U307" s="248" t="s">
        <v>193</v>
      </c>
      <c r="V307" s="282">
        <f t="shared" ref="V307:W313" si="120">(V128/1000)/1.02</f>
        <v>11.951676470588234</v>
      </c>
      <c r="W307" s="284">
        <f t="shared" si="120"/>
        <v>11.986030593588829</v>
      </c>
      <c r="X307" s="222"/>
      <c r="Y307" s="248" t="s">
        <v>193</v>
      </c>
      <c r="Z307" s="285">
        <f t="shared" ref="Z307:Z313" si="121">(Z128/1000)/1.02</f>
        <v>11.968575169798202</v>
      </c>
    </row>
    <row r="308" spans="1:32">
      <c r="A308" s="273" t="s">
        <v>198</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198</v>
      </c>
      <c r="P308" s="287">
        <f t="shared" si="119"/>
        <v>12.436549019607844</v>
      </c>
      <c r="Q308" s="287">
        <f t="shared" si="119"/>
        <v>12.593794117647059</v>
      </c>
      <c r="R308" s="287">
        <f t="shared" si="119"/>
        <v>13.165310285009102</v>
      </c>
      <c r="S308" s="288">
        <f t="shared" si="119"/>
        <v>13.266644745508659</v>
      </c>
      <c r="T308" s="222"/>
      <c r="U308" s="290" t="s">
        <v>198</v>
      </c>
      <c r="V308" s="291">
        <f t="shared" si="120"/>
        <v>12.53222549019608</v>
      </c>
      <c r="W308" s="288">
        <f t="shared" si="120"/>
        <v>13.191767973424456</v>
      </c>
      <c r="X308" s="222"/>
      <c r="Y308" s="290" t="s">
        <v>198</v>
      </c>
      <c r="Z308" s="292">
        <f t="shared" si="121"/>
        <v>13.012526133753708</v>
      </c>
    </row>
    <row r="309" spans="1:32">
      <c r="A309" s="277" t="s">
        <v>194</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194</v>
      </c>
      <c r="P309" s="294">
        <f t="shared" si="119"/>
        <v>12.978235294117647</v>
      </c>
      <c r="Q309" s="294">
        <f t="shared" si="119"/>
        <v>12.880245098039216</v>
      </c>
      <c r="R309" s="294">
        <f t="shared" si="119"/>
        <v>13.042961217556071</v>
      </c>
      <c r="S309" s="295">
        <f t="shared" si="119"/>
        <v>13.314575975208365</v>
      </c>
      <c r="T309" s="222"/>
      <c r="U309" s="297" t="s">
        <v>194</v>
      </c>
      <c r="V309" s="298">
        <f t="shared" si="120"/>
        <v>12.927656862745097</v>
      </c>
      <c r="W309" s="295">
        <f t="shared" si="120"/>
        <v>13.181971756902415</v>
      </c>
      <c r="X309" s="222"/>
      <c r="Y309" s="297" t="s">
        <v>194</v>
      </c>
      <c r="Z309" s="299">
        <f t="shared" si="121"/>
        <v>13.046641979382038</v>
      </c>
    </row>
    <row r="310" spans="1:32">
      <c r="A310" s="277" t="s">
        <v>195</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195</v>
      </c>
      <c r="P310" s="294">
        <f t="shared" si="119"/>
        <v>12.887813725490195</v>
      </c>
      <c r="Q310" s="294">
        <f t="shared" si="119"/>
        <v>12.874411764705883</v>
      </c>
      <c r="R310" s="294">
        <f t="shared" si="119"/>
        <v>13.123487591779432</v>
      </c>
      <c r="S310" s="295">
        <f t="shared" si="119"/>
        <v>13.406262828047041</v>
      </c>
      <c r="T310" s="222"/>
      <c r="U310" s="297" t="s">
        <v>195</v>
      </c>
      <c r="V310" s="298">
        <f t="shared" si="120"/>
        <v>12.879696078431373</v>
      </c>
      <c r="W310" s="295">
        <f t="shared" si="120"/>
        <v>13.277132885564058</v>
      </c>
      <c r="X310" s="222"/>
      <c r="Y310" s="297" t="s">
        <v>195</v>
      </c>
      <c r="Z310" s="299">
        <f t="shared" si="121"/>
        <v>13.082558384031387</v>
      </c>
    </row>
    <row r="311" spans="1:32">
      <c r="A311" s="277" t="s">
        <v>196</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196</v>
      </c>
      <c r="P311" s="294">
        <f t="shared" si="119"/>
        <v>12.219607843137256</v>
      </c>
      <c r="Q311" s="294">
        <f t="shared" si="119"/>
        <v>11.125666666666667</v>
      </c>
      <c r="R311" s="294">
        <f t="shared" si="119"/>
        <v>11.020999194368013</v>
      </c>
      <c r="S311" s="295">
        <f t="shared" si="119"/>
        <v>7.6960784313725483</v>
      </c>
      <c r="T311" s="222"/>
      <c r="U311" s="297" t="s">
        <v>196</v>
      </c>
      <c r="V311" s="298">
        <f t="shared" si="120"/>
        <v>11.195490196078431</v>
      </c>
      <c r="W311" s="295">
        <f t="shared" si="120"/>
        <v>10.647831880900508</v>
      </c>
      <c r="X311" s="222"/>
      <c r="Y311" s="297" t="s">
        <v>196</v>
      </c>
      <c r="Z311" s="299">
        <f t="shared" si="121"/>
        <v>10.722657714571618</v>
      </c>
    </row>
    <row r="312" spans="1:32">
      <c r="A312" s="277" t="s">
        <v>78</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78</v>
      </c>
      <c r="P312" s="294">
        <f t="shared" si="119"/>
        <v>9.9648235294117651</v>
      </c>
      <c r="Q312" s="294">
        <f t="shared" si="119"/>
        <v>10.106784313725491</v>
      </c>
      <c r="R312" s="294">
        <f t="shared" si="119"/>
        <v>9.75253751555943</v>
      </c>
      <c r="S312" s="295">
        <f t="shared" si="119"/>
        <v>9.9134452960389154</v>
      </c>
      <c r="T312" s="222"/>
      <c r="U312" s="297" t="s">
        <v>78</v>
      </c>
      <c r="V312" s="298">
        <f t="shared" si="120"/>
        <v>10.035382352941177</v>
      </c>
      <c r="W312" s="295">
        <f t="shared" si="120"/>
        <v>9.831599746124505</v>
      </c>
      <c r="X312" s="222"/>
      <c r="Y312" s="297" t="s">
        <v>78</v>
      </c>
      <c r="Z312" s="299">
        <f t="shared" si="121"/>
        <v>9.9319308294028925</v>
      </c>
    </row>
    <row r="313" spans="1:32" ht="13.5" thickBot="1">
      <c r="A313" s="279" t="s">
        <v>197</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197</v>
      </c>
      <c r="P313" s="301">
        <f t="shared" si="119"/>
        <v>12.128686274509803</v>
      </c>
      <c r="Q313" s="301">
        <f t="shared" si="119"/>
        <v>12.146823529411765</v>
      </c>
      <c r="R313" s="301">
        <f t="shared" si="119"/>
        <v>12.130802221230359</v>
      </c>
      <c r="S313" s="302">
        <f t="shared" si="119"/>
        <v>12.312851378771731</v>
      </c>
      <c r="T313" s="222"/>
      <c r="U313" s="304" t="s">
        <v>197</v>
      </c>
      <c r="V313" s="305">
        <f t="shared" si="120"/>
        <v>12.137960784313725</v>
      </c>
      <c r="W313" s="302">
        <f t="shared" si="120"/>
        <v>12.221934932528326</v>
      </c>
      <c r="X313" s="222"/>
      <c r="Y313" s="304" t="s">
        <v>197</v>
      </c>
      <c r="Z313" s="306">
        <f t="shared" si="121"/>
        <v>12.180486648198173</v>
      </c>
    </row>
    <row r="315" spans="1:32" ht="16.5" thickBot="1">
      <c r="A315" s="228">
        <v>2017</v>
      </c>
      <c r="B315" s="222"/>
      <c r="C315" s="222"/>
      <c r="D315" s="222"/>
      <c r="E315" s="222"/>
      <c r="F315" s="222"/>
      <c r="G315" s="222"/>
      <c r="H315" s="222"/>
      <c r="I315" s="222"/>
      <c r="J315" s="222"/>
      <c r="K315" s="222"/>
      <c r="L315" s="222"/>
      <c r="M315" s="227" t="s">
        <v>201</v>
      </c>
      <c r="O315" s="228">
        <v>2017</v>
      </c>
      <c r="P315" s="230" t="s">
        <v>171</v>
      </c>
      <c r="Q315" s="230"/>
      <c r="R315" s="230"/>
      <c r="S315" s="230"/>
      <c r="T315" s="222"/>
      <c r="U315" s="228">
        <v>2017</v>
      </c>
      <c r="V315" s="230" t="s">
        <v>172</v>
      </c>
      <c r="W315" s="230"/>
      <c r="X315" s="222"/>
      <c r="Y315" s="228">
        <v>2017</v>
      </c>
      <c r="Z315" s="222"/>
    </row>
    <row r="316" spans="1:32" ht="14.25" thickBot="1">
      <c r="A316" s="232"/>
      <c r="B316" s="233" t="s">
        <v>174</v>
      </c>
      <c r="C316" s="233" t="s">
        <v>175</v>
      </c>
      <c r="D316" s="233" t="s">
        <v>176</v>
      </c>
      <c r="E316" s="233" t="s">
        <v>177</v>
      </c>
      <c r="F316" s="233" t="s">
        <v>178</v>
      </c>
      <c r="G316" s="233" t="s">
        <v>179</v>
      </c>
      <c r="H316" s="233" t="s">
        <v>180</v>
      </c>
      <c r="I316" s="233" t="s">
        <v>181</v>
      </c>
      <c r="J316" s="233" t="s">
        <v>182</v>
      </c>
      <c r="K316" s="233" t="s">
        <v>183</v>
      </c>
      <c r="L316" s="233" t="s">
        <v>184</v>
      </c>
      <c r="M316" s="234" t="s">
        <v>185</v>
      </c>
      <c r="O316" s="235"/>
      <c r="P316" s="233" t="s">
        <v>186</v>
      </c>
      <c r="Q316" s="233" t="s">
        <v>187</v>
      </c>
      <c r="R316" s="233" t="s">
        <v>188</v>
      </c>
      <c r="S316" s="234" t="s">
        <v>189</v>
      </c>
      <c r="T316" s="222"/>
      <c r="U316" s="235"/>
      <c r="V316" s="233" t="s">
        <v>190</v>
      </c>
      <c r="W316" s="234" t="s">
        <v>191</v>
      </c>
      <c r="X316" s="222"/>
      <c r="Y316" s="235"/>
      <c r="Z316" s="281" t="s">
        <v>192</v>
      </c>
    </row>
    <row r="317" spans="1:32" ht="13.5" thickBot="1">
      <c r="A317" s="239" t="s">
        <v>193</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193</v>
      </c>
      <c r="P317" s="282">
        <f t="shared" ref="P317:S323" si="130">(P138/1000)/1.02</f>
        <v>12.469408201636508</v>
      </c>
      <c r="Q317" s="283">
        <f t="shared" si="130"/>
        <v>12.398606356660236</v>
      </c>
      <c r="R317" s="283">
        <f t="shared" si="130"/>
        <v>12.526734002085645</v>
      </c>
      <c r="S317" s="284">
        <f t="shared" si="130"/>
        <v>13.144414745941855</v>
      </c>
      <c r="T317" s="222"/>
      <c r="U317" s="248" t="s">
        <v>193</v>
      </c>
      <c r="V317" s="282">
        <f>(V138/1000)/1.02</f>
        <v>12.43410325306518</v>
      </c>
      <c r="W317" s="284">
        <f>(W138/1000)/1.02</f>
        <v>12.830487285094787</v>
      </c>
      <c r="X317" s="222"/>
      <c r="Y317" s="248" t="s">
        <v>193</v>
      </c>
      <c r="Z317" s="285">
        <f t="shared" ref="Z317:Z323" si="131">(Z138/1000)/1.02</f>
        <v>12.630429405855672</v>
      </c>
    </row>
    <row r="318" spans="1:32" ht="13.5" thickBot="1">
      <c r="A318" s="273" t="s">
        <v>198</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198</v>
      </c>
      <c r="P318" s="287">
        <f t="shared" si="130"/>
        <v>12.571317052376376</v>
      </c>
      <c r="Q318" s="287">
        <f t="shared" si="130"/>
        <v>12.23850222918843</v>
      </c>
      <c r="R318" s="287">
        <f t="shared" si="130"/>
        <v>12.844892984111818</v>
      </c>
      <c r="S318" s="284">
        <f t="shared" si="130"/>
        <v>13.387191164658644</v>
      </c>
      <c r="T318" s="222"/>
      <c r="U318" s="290" t="s">
        <v>198</v>
      </c>
      <c r="V318" s="291">
        <f t="shared" ref="V318:V323" si="133">(V139/1000)/1.02</f>
        <v>12.445545536900589</v>
      </c>
      <c r="W318" s="284">
        <f t="shared" ref="W318:W323" si="134">W139/1000/1.02</f>
        <v>13.077689364198678</v>
      </c>
      <c r="X318" s="222"/>
      <c r="Y318" s="290" t="s">
        <v>198</v>
      </c>
      <c r="Z318" s="285">
        <f t="shared" si="131"/>
        <v>12.871203832745547</v>
      </c>
    </row>
    <row r="319" spans="1:32" ht="13.5" thickBot="1">
      <c r="A319" s="277" t="s">
        <v>194</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194</v>
      </c>
      <c r="P319" s="294">
        <f t="shared" si="130"/>
        <v>13.347943149969254</v>
      </c>
      <c r="Q319" s="294">
        <f t="shared" si="130"/>
        <v>13.075398092181659</v>
      </c>
      <c r="R319" s="294">
        <f t="shared" si="130"/>
        <v>13.387433781565294</v>
      </c>
      <c r="S319" s="284">
        <f t="shared" si="130"/>
        <v>14.134890127618233</v>
      </c>
      <c r="T319" s="222"/>
      <c r="U319" s="297" t="s">
        <v>194</v>
      </c>
      <c r="V319" s="298">
        <f t="shared" si="133"/>
        <v>13.214334589309239</v>
      </c>
      <c r="W319" s="284">
        <f t="shared" si="134"/>
        <v>13.760789811946569</v>
      </c>
      <c r="X319" s="222"/>
      <c r="Y319" s="297" t="s">
        <v>194</v>
      </c>
      <c r="Z319" s="285">
        <f t="shared" si="131"/>
        <v>13.482758977132258</v>
      </c>
    </row>
    <row r="320" spans="1:32" ht="13.5" thickBot="1">
      <c r="A320" s="277" t="s">
        <v>195</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195</v>
      </c>
      <c r="P320" s="294">
        <f t="shared" si="130"/>
        <v>13.288933133979073</v>
      </c>
      <c r="Q320" s="294">
        <f t="shared" si="130"/>
        <v>12.957172274307089</v>
      </c>
      <c r="R320" s="294">
        <f t="shared" si="130"/>
        <v>13.243086378703978</v>
      </c>
      <c r="S320" s="284">
        <f t="shared" si="130"/>
        <v>13.974063214449902</v>
      </c>
      <c r="T320" s="222"/>
      <c r="U320" s="297" t="s">
        <v>195</v>
      </c>
      <c r="V320" s="298">
        <f t="shared" si="133"/>
        <v>13.114103704536587</v>
      </c>
      <c r="W320" s="284">
        <f t="shared" si="134"/>
        <v>13.564357775520792</v>
      </c>
      <c r="X320" s="222"/>
      <c r="Y320" s="297" t="s">
        <v>195</v>
      </c>
      <c r="Z320" s="285">
        <f t="shared" si="131"/>
        <v>13.313919340854106</v>
      </c>
      <c r="AB320" s="81"/>
      <c r="AC320" s="81"/>
      <c r="AD320" s="81"/>
      <c r="AE320" s="81"/>
      <c r="AF320" s="81"/>
    </row>
    <row r="321" spans="1:32" ht="13.5" thickBot="1">
      <c r="A321" s="277" t="s">
        <v>196</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196</v>
      </c>
      <c r="P321" s="294">
        <f t="shared" si="130"/>
        <v>12.640247951032261</v>
      </c>
      <c r="Q321" s="294">
        <f t="shared" si="130"/>
        <v>13.549687751813055</v>
      </c>
      <c r="R321" s="294">
        <f t="shared" si="130"/>
        <v>0</v>
      </c>
      <c r="S321" s="284">
        <f t="shared" si="130"/>
        <v>12.127205882352941</v>
      </c>
      <c r="T321" s="222"/>
      <c r="U321" s="297" t="s">
        <v>196</v>
      </c>
      <c r="V321" s="298">
        <f t="shared" si="133"/>
        <v>13.192340304105008</v>
      </c>
      <c r="W321" s="284">
        <f t="shared" si="134"/>
        <v>12.127205882352941</v>
      </c>
      <c r="X321" s="222"/>
      <c r="Y321" s="297" t="s">
        <v>196</v>
      </c>
      <c r="Z321" s="285">
        <f t="shared" si="131"/>
        <v>12.936573428739582</v>
      </c>
      <c r="AB321" s="81"/>
      <c r="AC321" s="81"/>
      <c r="AD321" s="81"/>
      <c r="AE321" s="81"/>
      <c r="AF321" s="81"/>
    </row>
    <row r="322" spans="1:32" ht="13.5" thickBot="1">
      <c r="A322" s="277" t="s">
        <v>78</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78</v>
      </c>
      <c r="P322" s="294">
        <f t="shared" si="130"/>
        <v>10.497426436783742</v>
      </c>
      <c r="Q322" s="294">
        <f t="shared" si="130"/>
        <v>10.839406819564427</v>
      </c>
      <c r="R322" s="294">
        <f t="shared" si="130"/>
        <v>10.903202299637972</v>
      </c>
      <c r="S322" s="284">
        <f t="shared" si="130"/>
        <v>11.50910523565868</v>
      </c>
      <c r="T322" s="222"/>
      <c r="U322" s="297" t="s">
        <v>78</v>
      </c>
      <c r="V322" s="298">
        <f t="shared" si="133"/>
        <v>10.666834662852411</v>
      </c>
      <c r="W322" s="284">
        <f t="shared" si="134"/>
        <v>11.210545067376176</v>
      </c>
      <c r="X322" s="222"/>
      <c r="Y322" s="297" t="s">
        <v>78</v>
      </c>
      <c r="Z322" s="285">
        <f t="shared" si="131"/>
        <v>10.955349530996644</v>
      </c>
      <c r="AB322" s="81"/>
      <c r="AC322" s="81"/>
      <c r="AD322" s="81"/>
      <c r="AE322" s="81"/>
      <c r="AF322" s="81"/>
    </row>
    <row r="323" spans="1:32" ht="13.5" thickBot="1">
      <c r="A323" s="279" t="s">
        <v>197</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197</v>
      </c>
      <c r="P323" s="301">
        <f t="shared" si="130"/>
        <v>12.61838974002753</v>
      </c>
      <c r="Q323" s="301">
        <f t="shared" si="130"/>
        <v>12.590914118661582</v>
      </c>
      <c r="R323" s="301">
        <f t="shared" si="130"/>
        <v>12.66240564126689</v>
      </c>
      <c r="S323" s="284">
        <f t="shared" si="130"/>
        <v>13.124932460098</v>
      </c>
      <c r="T323" s="222"/>
      <c r="U323" s="304" t="s">
        <v>197</v>
      </c>
      <c r="V323" s="305">
        <f t="shared" si="133"/>
        <v>12.604525256957311</v>
      </c>
      <c r="W323" s="284">
        <f t="shared" si="134"/>
        <v>12.883266979215064</v>
      </c>
      <c r="X323" s="222"/>
      <c r="Y323" s="304" t="s">
        <v>197</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201</v>
      </c>
      <c r="O325" s="228">
        <v>2018</v>
      </c>
      <c r="P325" s="230" t="s">
        <v>171</v>
      </c>
      <c r="Q325" s="230"/>
      <c r="R325" s="230"/>
      <c r="S325" s="230"/>
      <c r="T325" s="222"/>
      <c r="U325" s="228">
        <v>2018</v>
      </c>
      <c r="V325" s="230" t="s">
        <v>172</v>
      </c>
      <c r="W325" s="230"/>
      <c r="X325" s="222"/>
      <c r="Y325" s="228">
        <v>2018</v>
      </c>
      <c r="Z325" s="222"/>
      <c r="AB325" s="81"/>
      <c r="AC325" s="81"/>
      <c r="AD325" s="81"/>
      <c r="AE325" s="81"/>
      <c r="AF325" s="81"/>
    </row>
    <row r="326" spans="1:32" ht="14.25" thickBot="1">
      <c r="A326" s="232"/>
      <c r="B326" s="233" t="s">
        <v>174</v>
      </c>
      <c r="C326" s="233" t="s">
        <v>175</v>
      </c>
      <c r="D326" s="233" t="s">
        <v>176</v>
      </c>
      <c r="E326" s="233" t="s">
        <v>177</v>
      </c>
      <c r="F326" s="233" t="s">
        <v>178</v>
      </c>
      <c r="G326" s="233" t="s">
        <v>179</v>
      </c>
      <c r="H326" s="233" t="s">
        <v>180</v>
      </c>
      <c r="I326" s="233" t="s">
        <v>181</v>
      </c>
      <c r="J326" s="233" t="s">
        <v>182</v>
      </c>
      <c r="K326" s="233" t="s">
        <v>183</v>
      </c>
      <c r="L326" s="233" t="s">
        <v>184</v>
      </c>
      <c r="M326" s="234" t="s">
        <v>185</v>
      </c>
      <c r="O326" s="235"/>
      <c r="P326" s="233" t="s">
        <v>186</v>
      </c>
      <c r="Q326" s="233" t="s">
        <v>187</v>
      </c>
      <c r="R326" s="233" t="s">
        <v>188</v>
      </c>
      <c r="S326" s="234" t="s">
        <v>189</v>
      </c>
      <c r="T326" s="222"/>
      <c r="U326" s="235"/>
      <c r="V326" s="233" t="s">
        <v>190</v>
      </c>
      <c r="W326" s="234" t="s">
        <v>191</v>
      </c>
      <c r="X326" s="222"/>
      <c r="Y326" s="235"/>
      <c r="Z326" s="281" t="s">
        <v>192</v>
      </c>
      <c r="AB326" s="81"/>
      <c r="AC326" s="81"/>
      <c r="AD326" s="81"/>
      <c r="AE326" s="81"/>
      <c r="AF326" s="81"/>
    </row>
    <row r="327" spans="1:32" ht="13.5" thickBot="1">
      <c r="A327" s="239" t="s">
        <v>193</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193</v>
      </c>
      <c r="P327" s="282">
        <f t="shared" ref="P327:S333" si="143">(P148/1000)/1.02</f>
        <v>13.230221012323254</v>
      </c>
      <c r="Q327" s="283">
        <f t="shared" si="143"/>
        <v>13.250178349054238</v>
      </c>
      <c r="R327" s="283">
        <f t="shared" si="143"/>
        <v>12.982727234948083</v>
      </c>
      <c r="S327" s="283">
        <f t="shared" si="143"/>
        <v>12.910420248951832</v>
      </c>
      <c r="T327" s="222"/>
      <c r="U327" s="248" t="s">
        <v>193</v>
      </c>
      <c r="V327" s="282">
        <f t="shared" ref="V327:W333" si="144">(V148/1000)/1.02</f>
        <v>13.240202825385905</v>
      </c>
      <c r="W327" s="282">
        <f t="shared" si="144"/>
        <v>12.947732227895957</v>
      </c>
      <c r="X327" s="222"/>
      <c r="Y327" s="248" t="s">
        <v>193</v>
      </c>
      <c r="Z327" s="285">
        <f t="shared" ref="Z327:Z333" si="145">(Z148/1000)/1.02</f>
        <v>13.100888680274187</v>
      </c>
      <c r="AB327" s="81"/>
      <c r="AC327" s="81"/>
      <c r="AD327" s="81"/>
      <c r="AE327" s="81"/>
      <c r="AF327" s="81"/>
    </row>
    <row r="328" spans="1:32" ht="13.5" thickBot="1">
      <c r="A328" s="273" t="s">
        <v>198</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198</v>
      </c>
      <c r="P328" s="282">
        <f t="shared" si="143"/>
        <v>13.215926465449918</v>
      </c>
      <c r="Q328" s="283">
        <f t="shared" si="143"/>
        <v>13.378442858407467</v>
      </c>
      <c r="R328" s="283">
        <f t="shared" si="143"/>
        <v>13.125179115444075</v>
      </c>
      <c r="S328" s="283">
        <f t="shared" si="143"/>
        <v>13.378226863347018</v>
      </c>
      <c r="T328" s="222"/>
      <c r="U328" s="290" t="s">
        <v>198</v>
      </c>
      <c r="V328" s="282">
        <f t="shared" si="144"/>
        <v>13.290659161767946</v>
      </c>
      <c r="W328" s="282">
        <f t="shared" si="144"/>
        <v>13.25267330202043</v>
      </c>
      <c r="X328" s="222"/>
      <c r="Y328" s="290" t="s">
        <v>198</v>
      </c>
      <c r="Z328" s="285">
        <f t="shared" si="145"/>
        <v>13.268087874883426</v>
      </c>
      <c r="AB328" s="81"/>
      <c r="AC328" s="81"/>
      <c r="AD328" s="81"/>
      <c r="AE328" s="81"/>
      <c r="AF328" s="81"/>
    </row>
    <row r="329" spans="1:32" ht="13.5" thickBot="1">
      <c r="A329" s="277" t="s">
        <v>194</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194</v>
      </c>
      <c r="P329" s="282">
        <f t="shared" si="143"/>
        <v>14.003403562374526</v>
      </c>
      <c r="Q329" s="283">
        <f t="shared" si="143"/>
        <v>13.906122824326985</v>
      </c>
      <c r="R329" s="283">
        <f t="shared" si="143"/>
        <v>13.884604254748531</v>
      </c>
      <c r="S329" s="283">
        <f t="shared" si="143"/>
        <v>13.903640827447211</v>
      </c>
      <c r="T329" s="222"/>
      <c r="U329" s="297" t="s">
        <v>194</v>
      </c>
      <c r="V329" s="282">
        <f t="shared" si="144"/>
        <v>13.955995915606531</v>
      </c>
      <c r="W329" s="282">
        <f t="shared" si="144"/>
        <v>13.893678068552234</v>
      </c>
      <c r="X329" s="222"/>
      <c r="Y329" s="297" t="s">
        <v>194</v>
      </c>
      <c r="Z329" s="285">
        <f t="shared" si="145"/>
        <v>13.927870145254836</v>
      </c>
      <c r="AB329" s="81"/>
      <c r="AC329" s="81"/>
      <c r="AD329" s="81"/>
      <c r="AE329" s="81"/>
      <c r="AF329" s="81"/>
    </row>
    <row r="330" spans="1:32" ht="13.5" thickBot="1">
      <c r="A330" s="277" t="s">
        <v>195</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195</v>
      </c>
      <c r="P330" s="282">
        <f t="shared" si="143"/>
        <v>13.870468141833136</v>
      </c>
      <c r="Q330" s="283">
        <f t="shared" si="143"/>
        <v>13.817948306824341</v>
      </c>
      <c r="R330" s="283">
        <f t="shared" si="143"/>
        <v>13.796716837212617</v>
      </c>
      <c r="S330" s="283">
        <f t="shared" si="143"/>
        <v>13.746510233463953</v>
      </c>
      <c r="T330" s="222"/>
      <c r="U330" s="297" t="s">
        <v>195</v>
      </c>
      <c r="V330" s="282">
        <f t="shared" si="144"/>
        <v>13.842174551678157</v>
      </c>
      <c r="W330" s="282">
        <f t="shared" si="144"/>
        <v>13.771834294001557</v>
      </c>
      <c r="X330" s="222"/>
      <c r="Y330" s="297" t="s">
        <v>195</v>
      </c>
      <c r="Z330" s="285">
        <f t="shared" si="145"/>
        <v>13.810381507009129</v>
      </c>
      <c r="AB330" s="81"/>
      <c r="AC330" s="81"/>
      <c r="AD330" s="81"/>
      <c r="AE330" s="81"/>
      <c r="AF330" s="81"/>
    </row>
    <row r="331" spans="1:32" ht="13.5" thickBot="1">
      <c r="A331" s="277" t="s">
        <v>196</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196</v>
      </c>
      <c r="P331" s="282">
        <f t="shared" si="143"/>
        <v>11.440558823529413</v>
      </c>
      <c r="Q331" s="283">
        <f t="shared" si="143"/>
        <v>13.63885294117647</v>
      </c>
      <c r="R331" s="283">
        <f t="shared" si="143"/>
        <v>10.162628727770178</v>
      </c>
      <c r="S331" s="283">
        <f t="shared" si="143"/>
        <v>11.636274509803922</v>
      </c>
      <c r="T331" s="222"/>
      <c r="U331" s="297" t="s">
        <v>196</v>
      </c>
      <c r="V331" s="282">
        <f t="shared" si="144"/>
        <v>12.010065071624505</v>
      </c>
      <c r="W331" s="282">
        <f t="shared" si="144"/>
        <v>11.428922518221949</v>
      </c>
      <c r="X331" s="222"/>
      <c r="Y331" s="297" t="s">
        <v>196</v>
      </c>
      <c r="Z331" s="285">
        <f t="shared" si="145"/>
        <v>11.46344406725448</v>
      </c>
      <c r="AB331" s="81"/>
      <c r="AC331" s="81"/>
      <c r="AD331" s="81"/>
      <c r="AE331" s="81"/>
      <c r="AF331" s="81"/>
    </row>
    <row r="332" spans="1:32" ht="13.5" thickBot="1">
      <c r="A332" s="277" t="s">
        <v>78</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78</v>
      </c>
      <c r="P332" s="282">
        <f t="shared" si="143"/>
        <v>11.621748419941399</v>
      </c>
      <c r="Q332" s="283">
        <f t="shared" si="143"/>
        <v>11.766660911583049</v>
      </c>
      <c r="R332" s="283">
        <f t="shared" si="143"/>
        <v>11.32876130194987</v>
      </c>
      <c r="S332" s="283">
        <f t="shared" si="143"/>
        <v>11.103390376311644</v>
      </c>
      <c r="T332" s="222"/>
      <c r="U332" s="297" t="s">
        <v>78</v>
      </c>
      <c r="V332" s="282">
        <f t="shared" si="144"/>
        <v>11.691886194190069</v>
      </c>
      <c r="W332" s="282">
        <f t="shared" si="144"/>
        <v>11.217244325839276</v>
      </c>
      <c r="X332" s="222"/>
      <c r="Y332" s="297" t="s">
        <v>78</v>
      </c>
      <c r="Z332" s="285">
        <f t="shared" si="145"/>
        <v>11.446222602838885</v>
      </c>
      <c r="AB332" s="81"/>
      <c r="AC332" s="81"/>
      <c r="AD332" s="81"/>
      <c r="AE332" s="81"/>
      <c r="AF332" s="81"/>
    </row>
    <row r="333" spans="1:32" ht="13.5" thickBot="1">
      <c r="A333" s="279" t="s">
        <v>197</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197</v>
      </c>
      <c r="P333" s="282">
        <f t="shared" si="143"/>
        <v>13.237739001698655</v>
      </c>
      <c r="Q333" s="283">
        <f t="shared" si="143"/>
        <v>13.302139435141676</v>
      </c>
      <c r="R333" s="283">
        <f t="shared" si="143"/>
        <v>13.157762681830592</v>
      </c>
      <c r="S333" s="283">
        <f t="shared" si="143"/>
        <v>13.282099216296503</v>
      </c>
      <c r="T333" s="222"/>
      <c r="U333" s="304" t="s">
        <v>197</v>
      </c>
      <c r="V333" s="282">
        <f t="shared" si="144"/>
        <v>13.271829591742092</v>
      </c>
      <c r="W333" s="282">
        <f t="shared" si="144"/>
        <v>13.216915967312961</v>
      </c>
      <c r="X333" s="222"/>
      <c r="Y333" s="304" t="s">
        <v>197</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201</v>
      </c>
      <c r="O335" s="228">
        <v>2019</v>
      </c>
      <c r="P335" s="230" t="s">
        <v>171</v>
      </c>
      <c r="Q335" s="230"/>
      <c r="R335" s="230"/>
      <c r="S335" s="230"/>
      <c r="T335" s="222"/>
      <c r="U335" s="228">
        <v>2019</v>
      </c>
      <c r="V335" s="230" t="s">
        <v>172</v>
      </c>
      <c r="W335" s="230"/>
      <c r="X335" s="222"/>
      <c r="Y335" s="228">
        <v>2019</v>
      </c>
      <c r="Z335" s="222"/>
      <c r="AB335" s="81"/>
      <c r="AC335" s="81"/>
      <c r="AD335" s="81"/>
      <c r="AE335" s="81"/>
      <c r="AF335" s="81"/>
    </row>
    <row r="336" spans="1:32" ht="14.25" thickBot="1">
      <c r="A336" s="232"/>
      <c r="B336" s="233" t="s">
        <v>174</v>
      </c>
      <c r="C336" s="233" t="s">
        <v>175</v>
      </c>
      <c r="D336" s="233" t="s">
        <v>176</v>
      </c>
      <c r="E336" s="233" t="s">
        <v>177</v>
      </c>
      <c r="F336" s="233" t="s">
        <v>178</v>
      </c>
      <c r="G336" s="233" t="s">
        <v>179</v>
      </c>
      <c r="H336" s="233" t="s">
        <v>180</v>
      </c>
      <c r="I336" s="233" t="s">
        <v>181</v>
      </c>
      <c r="J336" s="233" t="s">
        <v>182</v>
      </c>
      <c r="K336" s="233" t="s">
        <v>183</v>
      </c>
      <c r="L336" s="233" t="s">
        <v>184</v>
      </c>
      <c r="M336" s="234" t="s">
        <v>185</v>
      </c>
      <c r="O336" s="235"/>
      <c r="P336" s="233" t="s">
        <v>186</v>
      </c>
      <c r="Q336" s="233" t="s">
        <v>187</v>
      </c>
      <c r="R336" s="233" t="s">
        <v>188</v>
      </c>
      <c r="S336" s="234" t="s">
        <v>189</v>
      </c>
      <c r="T336" s="222"/>
      <c r="U336" s="235"/>
      <c r="V336" s="233" t="s">
        <v>190</v>
      </c>
      <c r="W336" s="234" t="s">
        <v>191</v>
      </c>
      <c r="X336" s="222"/>
      <c r="Y336" s="235"/>
      <c r="Z336" s="281" t="s">
        <v>192</v>
      </c>
      <c r="AB336" s="81"/>
      <c r="AC336" s="81"/>
      <c r="AD336" s="81"/>
      <c r="AE336" s="81"/>
      <c r="AF336" s="81"/>
    </row>
    <row r="337" spans="1:32" ht="13.5" thickBot="1">
      <c r="A337" s="239" t="s">
        <v>193</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193</v>
      </c>
      <c r="P337" s="282">
        <f t="shared" ref="P337:S343" si="150">(P158/1000)/1.02</f>
        <v>12.351862737247693</v>
      </c>
      <c r="Q337" s="283">
        <f t="shared" si="150"/>
        <v>12.020635270610711</v>
      </c>
      <c r="R337" s="283">
        <f t="shared" si="150"/>
        <v>11.349430438271405</v>
      </c>
      <c r="S337" s="283">
        <f t="shared" si="150"/>
        <v>11.7936494891031</v>
      </c>
      <c r="T337" s="222"/>
      <c r="U337" s="248" t="s">
        <v>193</v>
      </c>
      <c r="V337" s="282">
        <f t="shared" ref="V337:W343" si="151">(V158/1000)/1.02</f>
        <v>12.304688422400709</v>
      </c>
      <c r="W337" s="282">
        <f t="shared" si="151"/>
        <v>11.598475332529967</v>
      </c>
      <c r="X337" s="222"/>
      <c r="Y337" s="248" t="s">
        <v>193</v>
      </c>
      <c r="Z337" s="285">
        <f t="shared" ref="Z337:Z343" si="152">(Z158/1000)/1.02</f>
        <v>11.932440467099813</v>
      </c>
      <c r="AB337" s="81"/>
      <c r="AC337" s="81"/>
      <c r="AD337" s="81"/>
      <c r="AE337" s="81"/>
      <c r="AF337" s="81"/>
    </row>
    <row r="338" spans="1:32" ht="13.5" thickBot="1">
      <c r="A338" s="273" t="s">
        <v>198</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198</v>
      </c>
      <c r="P338" s="282">
        <f t="shared" si="150"/>
        <v>12.338145078002844</v>
      </c>
      <c r="Q338" s="283">
        <f t="shared" si="150"/>
        <v>11.998682032949166</v>
      </c>
      <c r="R338" s="283">
        <f t="shared" si="150"/>
        <v>11.33246906602608</v>
      </c>
      <c r="S338" s="283">
        <f t="shared" si="150"/>
        <v>11.877647352865502</v>
      </c>
      <c r="T338" s="222"/>
      <c r="U338" s="290" t="s">
        <v>198</v>
      </c>
      <c r="V338" s="282">
        <f t="shared" si="151"/>
        <v>12.255344091764044</v>
      </c>
      <c r="W338" s="282">
        <f t="shared" si="151"/>
        <v>11.677573823678667</v>
      </c>
      <c r="X338" s="222"/>
      <c r="Y338" s="290" t="s">
        <v>198</v>
      </c>
      <c r="Z338" s="285">
        <f t="shared" si="152"/>
        <v>11.901531620993707</v>
      </c>
      <c r="AB338" s="81"/>
      <c r="AC338" s="81"/>
      <c r="AD338" s="81"/>
      <c r="AE338" s="81"/>
      <c r="AF338" s="81"/>
    </row>
    <row r="339" spans="1:32" ht="13.5" thickBot="1">
      <c r="A339" s="277" t="s">
        <v>194</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194</v>
      </c>
      <c r="P339" s="282">
        <f t="shared" si="150"/>
        <v>13.103405513695007</v>
      </c>
      <c r="Q339" s="283">
        <f t="shared" si="150"/>
        <v>12.387047581663118</v>
      </c>
      <c r="R339" s="283">
        <f t="shared" si="150"/>
        <v>11.767882689512129</v>
      </c>
      <c r="S339" s="283">
        <f t="shared" si="150"/>
        <v>12.426419092071598</v>
      </c>
      <c r="T339" s="222"/>
      <c r="U339" s="297" t="s">
        <v>194</v>
      </c>
      <c r="V339" s="282">
        <f t="shared" si="151"/>
        <v>12.881872110891697</v>
      </c>
      <c r="W339" s="282">
        <f t="shared" si="151"/>
        <v>12.085026052536179</v>
      </c>
      <c r="X339" s="222"/>
      <c r="Y339" s="297" t="s">
        <v>194</v>
      </c>
      <c r="Z339" s="285">
        <f t="shared" si="152"/>
        <v>12.487183062726562</v>
      </c>
      <c r="AB339" s="81"/>
      <c r="AC339" s="81"/>
      <c r="AD339" s="81"/>
      <c r="AE339" s="81"/>
      <c r="AF339" s="81"/>
    </row>
    <row r="340" spans="1:32" ht="13.5" thickBot="1">
      <c r="A340" s="277" t="s">
        <v>195</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195</v>
      </c>
      <c r="P340" s="282">
        <f t="shared" si="150"/>
        <v>12.929605046824001</v>
      </c>
      <c r="Q340" s="283">
        <f t="shared" si="150"/>
        <v>12.093667528081774</v>
      </c>
      <c r="R340" s="283">
        <f t="shared" si="150"/>
        <v>11.464059727930245</v>
      </c>
      <c r="S340" s="283">
        <f t="shared" si="150"/>
        <v>12.36009742045411</v>
      </c>
      <c r="T340" s="222"/>
      <c r="U340" s="297" t="s">
        <v>195</v>
      </c>
      <c r="V340" s="282">
        <f t="shared" si="151"/>
        <v>12.597009117400068</v>
      </c>
      <c r="W340" s="282">
        <f t="shared" si="151"/>
        <v>11.834633034022648</v>
      </c>
      <c r="X340" s="222"/>
      <c r="Y340" s="297" t="s">
        <v>195</v>
      </c>
      <c r="Z340" s="285">
        <f t="shared" si="152"/>
        <v>12.251829454438186</v>
      </c>
      <c r="AB340" s="81"/>
      <c r="AC340" s="81"/>
      <c r="AD340" s="81"/>
      <c r="AE340" s="81"/>
      <c r="AF340" s="81"/>
    </row>
    <row r="341" spans="1:32" ht="13.5" thickBot="1">
      <c r="A341" s="277" t="s">
        <v>196</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196</v>
      </c>
      <c r="P341" s="282">
        <f t="shared" si="150"/>
        <v>12.807966303538864</v>
      </c>
      <c r="Q341" s="283">
        <f t="shared" si="150"/>
        <v>11.838400953266682</v>
      </c>
      <c r="R341" s="283">
        <f t="shared" si="150"/>
        <v>11.029267597686555</v>
      </c>
      <c r="S341" s="283">
        <f t="shared" si="150"/>
        <v>0</v>
      </c>
      <c r="T341" s="222"/>
      <c r="U341" s="297" t="s">
        <v>196</v>
      </c>
      <c r="V341" s="282">
        <f t="shared" si="151"/>
        <v>12.405721504100576</v>
      </c>
      <c r="W341" s="282">
        <f t="shared" si="151"/>
        <v>11.29777333842628</v>
      </c>
      <c r="X341" s="222"/>
      <c r="Y341" s="297" t="s">
        <v>196</v>
      </c>
      <c r="Z341" s="285">
        <f t="shared" si="152"/>
        <v>11.983365890432701</v>
      </c>
      <c r="AB341" s="81"/>
      <c r="AC341" s="81"/>
      <c r="AD341" s="81"/>
      <c r="AE341" s="81"/>
      <c r="AF341" s="81"/>
    </row>
    <row r="342" spans="1:32" ht="13.5" thickBot="1">
      <c r="A342" s="277" t="s">
        <v>78</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78</v>
      </c>
      <c r="P342" s="282">
        <f t="shared" si="150"/>
        <v>10.465716836027738</v>
      </c>
      <c r="Q342" s="283">
        <f t="shared" si="150"/>
        <v>10.589506827515354</v>
      </c>
      <c r="R342" s="283">
        <f t="shared" si="150"/>
        <v>9.8567611854908641</v>
      </c>
      <c r="S342" s="283">
        <f t="shared" si="150"/>
        <v>10.054013849888433</v>
      </c>
      <c r="T342" s="222"/>
      <c r="U342" s="297" t="s">
        <v>78</v>
      </c>
      <c r="V342" s="282">
        <f t="shared" si="151"/>
        <v>10.632664314946165</v>
      </c>
      <c r="W342" s="282">
        <f t="shared" si="151"/>
        <v>10.024895039689918</v>
      </c>
      <c r="X342" s="222"/>
      <c r="Y342" s="297" t="s">
        <v>78</v>
      </c>
      <c r="Z342" s="285">
        <f t="shared" si="152"/>
        <v>10.27424079308031</v>
      </c>
      <c r="AB342" s="81"/>
      <c r="AC342" s="81"/>
      <c r="AD342" s="81"/>
      <c r="AE342" s="81"/>
      <c r="AF342" s="81"/>
    </row>
    <row r="343" spans="1:32" ht="13.5" thickBot="1">
      <c r="A343" s="279" t="s">
        <v>197</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197</v>
      </c>
      <c r="P343" s="282">
        <f t="shared" si="150"/>
        <v>12.89199728865014</v>
      </c>
      <c r="Q343" s="283">
        <f t="shared" si="150"/>
        <v>12.936838425252482</v>
      </c>
      <c r="R343" s="283">
        <f t="shared" si="150"/>
        <v>12.405495377379932</v>
      </c>
      <c r="S343" s="283">
        <f t="shared" si="150"/>
        <v>12.793696178247517</v>
      </c>
      <c r="T343" s="222"/>
      <c r="U343" s="304" t="s">
        <v>197</v>
      </c>
      <c r="V343" s="282">
        <f t="shared" si="151"/>
        <v>13.035858003816113</v>
      </c>
      <c r="W343" s="282">
        <f t="shared" si="151"/>
        <v>12.626323928628789</v>
      </c>
      <c r="X343" s="222"/>
      <c r="Y343" s="304" t="s">
        <v>197</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201</v>
      </c>
      <c r="O345" s="228">
        <v>2020</v>
      </c>
      <c r="P345" s="230" t="s">
        <v>171</v>
      </c>
      <c r="Q345" s="230"/>
      <c r="R345" s="230"/>
      <c r="S345" s="230"/>
      <c r="T345" s="222"/>
      <c r="U345" s="228">
        <v>2020</v>
      </c>
      <c r="V345" s="230" t="s">
        <v>172</v>
      </c>
      <c r="W345" s="230"/>
      <c r="X345" s="222"/>
      <c r="Y345" s="228">
        <v>2020</v>
      </c>
      <c r="Z345" s="222"/>
      <c r="AB345" s="81"/>
      <c r="AC345" s="81"/>
      <c r="AD345" s="81"/>
      <c r="AE345" s="81"/>
      <c r="AF345" s="81"/>
    </row>
    <row r="346" spans="1:32" ht="14.25" thickBot="1">
      <c r="A346" s="232"/>
      <c r="B346" s="233" t="s">
        <v>174</v>
      </c>
      <c r="C346" s="233" t="s">
        <v>175</v>
      </c>
      <c r="D346" s="233" t="s">
        <v>176</v>
      </c>
      <c r="E346" s="233" t="s">
        <v>177</v>
      </c>
      <c r="F346" s="233" t="s">
        <v>178</v>
      </c>
      <c r="G346" s="233" t="s">
        <v>179</v>
      </c>
      <c r="H346" s="233" t="s">
        <v>180</v>
      </c>
      <c r="I346" s="233" t="s">
        <v>181</v>
      </c>
      <c r="J346" s="233" t="s">
        <v>182</v>
      </c>
      <c r="K346" s="233" t="s">
        <v>183</v>
      </c>
      <c r="L346" s="233" t="s">
        <v>184</v>
      </c>
      <c r="M346" s="234" t="s">
        <v>185</v>
      </c>
      <c r="O346" s="235"/>
      <c r="P346" s="233" t="s">
        <v>186</v>
      </c>
      <c r="Q346" s="233" t="s">
        <v>187</v>
      </c>
      <c r="R346" s="233" t="s">
        <v>188</v>
      </c>
      <c r="S346" s="234" t="s">
        <v>189</v>
      </c>
      <c r="T346" s="222"/>
      <c r="U346" s="235"/>
      <c r="V346" s="233" t="s">
        <v>190</v>
      </c>
      <c r="W346" s="234" t="s">
        <v>191</v>
      </c>
      <c r="X346" s="222"/>
      <c r="Y346" s="235"/>
      <c r="Z346" s="281" t="s">
        <v>192</v>
      </c>
      <c r="AB346" s="81"/>
      <c r="AC346" s="81"/>
      <c r="AD346" s="81"/>
      <c r="AE346" s="81"/>
      <c r="AF346" s="81"/>
    </row>
    <row r="347" spans="1:32" ht="13.5" thickBot="1">
      <c r="A347" s="239" t="s">
        <v>193</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193</v>
      </c>
      <c r="P347" s="282">
        <f t="shared" ref="P347:S353" si="159">(P168/1000)/1.02</f>
        <v>12.023768601278885</v>
      </c>
      <c r="Q347" s="283">
        <f t="shared" si="159"/>
        <v>11.534723401155603</v>
      </c>
      <c r="R347" s="283">
        <f t="shared" si="159"/>
        <v>11.954520900319125</v>
      </c>
      <c r="S347" s="283">
        <f t="shared" si="159"/>
        <v>12.201642328393659</v>
      </c>
      <c r="T347" s="222"/>
      <c r="U347" s="248" t="s">
        <v>193</v>
      </c>
      <c r="V347" s="282">
        <f t="shared" ref="V347:W353" si="160">(V168/1000)/1.02</f>
        <v>11.792244364685196</v>
      </c>
      <c r="W347" s="282">
        <f t="shared" si="160"/>
        <v>12.066915001968225</v>
      </c>
      <c r="X347" s="222"/>
      <c r="Y347" s="248" t="s">
        <v>193</v>
      </c>
      <c r="Z347" s="285">
        <f t="shared" ref="Z347:Z353" si="161">(Z168/1000)/1.02</f>
        <v>11.931429166715311</v>
      </c>
      <c r="AB347" s="81"/>
      <c r="AC347" s="81"/>
      <c r="AD347" s="81"/>
      <c r="AE347" s="81"/>
      <c r="AF347" s="81"/>
    </row>
    <row r="348" spans="1:32" ht="13.5" thickBot="1">
      <c r="A348" s="273" t="s">
        <v>198</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198</v>
      </c>
      <c r="P348" s="282">
        <f t="shared" si="159"/>
        <v>11.990614644160731</v>
      </c>
      <c r="Q348" s="283">
        <f t="shared" si="159"/>
        <v>11.190406410132059</v>
      </c>
      <c r="R348" s="283">
        <f t="shared" si="159"/>
        <v>12.243303093830649</v>
      </c>
      <c r="S348" s="283">
        <f t="shared" si="159"/>
        <v>12.564746869135124</v>
      </c>
      <c r="T348" s="222"/>
      <c r="U348" s="290" t="s">
        <v>198</v>
      </c>
      <c r="V348" s="282">
        <f t="shared" si="160"/>
        <v>11.629273522568642</v>
      </c>
      <c r="W348" s="282">
        <f t="shared" si="160"/>
        <v>12.384408854727466</v>
      </c>
      <c r="X348" s="222"/>
      <c r="Y348" s="290" t="s">
        <v>198</v>
      </c>
      <c r="Z348" s="285">
        <f t="shared" si="161"/>
        <v>12.099709586515299</v>
      </c>
      <c r="AB348" s="81"/>
      <c r="AC348" s="81"/>
      <c r="AD348" s="81"/>
      <c r="AE348" s="81"/>
      <c r="AF348" s="81"/>
    </row>
    <row r="349" spans="1:32" ht="13.5" thickBot="1">
      <c r="A349" s="277" t="s">
        <v>194</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194</v>
      </c>
      <c r="P349" s="282">
        <f t="shared" si="159"/>
        <v>12.578730549679941</v>
      </c>
      <c r="Q349" s="283">
        <f t="shared" si="159"/>
        <v>12.083495868625089</v>
      </c>
      <c r="R349" s="283">
        <f t="shared" si="159"/>
        <v>12.668314793595554</v>
      </c>
      <c r="S349" s="283">
        <f t="shared" si="159"/>
        <v>13.308348803568434</v>
      </c>
      <c r="T349" s="222"/>
      <c r="U349" s="297" t="s">
        <v>194</v>
      </c>
      <c r="V349" s="282">
        <f t="shared" si="160"/>
        <v>12.349361282209992</v>
      </c>
      <c r="W349" s="282">
        <f t="shared" si="160"/>
        <v>12.950798873103821</v>
      </c>
      <c r="X349" s="222"/>
      <c r="Y349" s="297" t="s">
        <v>194</v>
      </c>
      <c r="Z349" s="285">
        <f t="shared" si="161"/>
        <v>12.640269615675695</v>
      </c>
      <c r="AB349" s="81"/>
      <c r="AC349" s="81"/>
      <c r="AD349" s="81"/>
      <c r="AE349" s="81"/>
      <c r="AF349" s="81"/>
    </row>
    <row r="350" spans="1:32" ht="13.5" thickBot="1">
      <c r="A350" s="277" t="s">
        <v>195</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195</v>
      </c>
      <c r="P350" s="282">
        <f t="shared" si="159"/>
        <v>12.442723400817714</v>
      </c>
      <c r="Q350" s="283">
        <f t="shared" si="159"/>
        <v>11.965306635854319</v>
      </c>
      <c r="R350" s="283">
        <f t="shared" si="159"/>
        <v>12.605636791366502</v>
      </c>
      <c r="S350" s="283">
        <f t="shared" si="159"/>
        <v>13.238471090391656</v>
      </c>
      <c r="T350" s="222"/>
      <c r="U350" s="297" t="s">
        <v>195</v>
      </c>
      <c r="V350" s="282">
        <f t="shared" si="160"/>
        <v>12.20565695394767</v>
      </c>
      <c r="W350" s="282">
        <f t="shared" si="160"/>
        <v>12.871018556161674</v>
      </c>
      <c r="X350" s="222"/>
      <c r="Y350" s="297" t="s">
        <v>195</v>
      </c>
      <c r="Z350" s="285">
        <f t="shared" si="161"/>
        <v>12.52682580882159</v>
      </c>
      <c r="AB350" s="81"/>
      <c r="AC350" s="81"/>
      <c r="AD350" s="81"/>
      <c r="AE350" s="81"/>
      <c r="AF350" s="81"/>
    </row>
    <row r="351" spans="1:32" ht="13.5" thickBot="1">
      <c r="A351" s="277" t="s">
        <v>196</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196</v>
      </c>
      <c r="P351" s="282">
        <f t="shared" si="159"/>
        <v>0</v>
      </c>
      <c r="Q351" s="283">
        <f t="shared" si="159"/>
        <v>12.493058229352346</v>
      </c>
      <c r="R351" s="283">
        <f t="shared" si="159"/>
        <v>14.043215686274509</v>
      </c>
      <c r="S351" s="283">
        <f t="shared" si="159"/>
        <v>0</v>
      </c>
      <c r="T351" s="222"/>
      <c r="U351" s="297" t="s">
        <v>196</v>
      </c>
      <c r="V351" s="282">
        <f t="shared" si="160"/>
        <v>11.898039215686273</v>
      </c>
      <c r="W351" s="282">
        <f t="shared" si="160"/>
        <v>13.347879909380504</v>
      </c>
      <c r="X351" s="222"/>
      <c r="Y351" s="297" t="s">
        <v>196</v>
      </c>
      <c r="Z351" s="285">
        <f t="shared" si="161"/>
        <v>12.867537317086082</v>
      </c>
      <c r="AB351" s="81"/>
      <c r="AC351" s="81"/>
      <c r="AD351" s="81"/>
      <c r="AE351" s="81"/>
      <c r="AF351" s="81"/>
    </row>
    <row r="352" spans="1:32" ht="13.5" thickBot="1">
      <c r="A352" s="277" t="s">
        <v>78</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78</v>
      </c>
      <c r="P352" s="282">
        <f t="shared" si="159"/>
        <v>10.270548959828581</v>
      </c>
      <c r="Q352" s="283">
        <f t="shared" si="159"/>
        <v>9.8091324488350047</v>
      </c>
      <c r="R352" s="283">
        <f t="shared" si="159"/>
        <v>10.14755642484603</v>
      </c>
      <c r="S352" s="283">
        <f t="shared" si="159"/>
        <v>10.12343450330761</v>
      </c>
      <c r="T352" s="222"/>
      <c r="U352" s="297" t="s">
        <v>78</v>
      </c>
      <c r="V352" s="282">
        <f t="shared" si="160"/>
        <v>10.054886836487304</v>
      </c>
      <c r="W352" s="282">
        <f t="shared" si="160"/>
        <v>10.135602235647962</v>
      </c>
      <c r="X352" s="222"/>
      <c r="Y352" s="297" t="s">
        <v>78</v>
      </c>
      <c r="Z352" s="285">
        <f t="shared" si="161"/>
        <v>10.098856002372649</v>
      </c>
      <c r="AB352" s="81"/>
      <c r="AC352" s="81"/>
      <c r="AD352" s="81"/>
      <c r="AE352" s="81"/>
      <c r="AF352" s="81"/>
    </row>
    <row r="353" spans="1:32" ht="13.5" thickBot="1">
      <c r="A353" s="279" t="s">
        <v>197</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197</v>
      </c>
      <c r="P353" s="282">
        <f t="shared" si="159"/>
        <v>12.85079290138213</v>
      </c>
      <c r="Q353" s="283">
        <f t="shared" si="159"/>
        <v>12.251554827971614</v>
      </c>
      <c r="R353" s="283">
        <f t="shared" si="159"/>
        <v>12.570892574694765</v>
      </c>
      <c r="S353" s="283">
        <f t="shared" si="159"/>
        <v>12.90550567465767</v>
      </c>
      <c r="T353" s="222"/>
      <c r="U353" s="304" t="s">
        <v>197</v>
      </c>
      <c r="V353" s="282">
        <f t="shared" si="160"/>
        <v>12.556271273216854</v>
      </c>
      <c r="W353" s="282">
        <f t="shared" si="160"/>
        <v>12.718179511853096</v>
      </c>
      <c r="X353" s="222"/>
      <c r="Y353" s="304" t="s">
        <v>197</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201</v>
      </c>
      <c r="O355" s="228">
        <v>2021</v>
      </c>
      <c r="P355" s="230" t="s">
        <v>171</v>
      </c>
      <c r="Q355" s="230"/>
      <c r="R355" s="230"/>
      <c r="S355" s="230"/>
      <c r="T355" s="222"/>
      <c r="U355" s="228">
        <v>2021</v>
      </c>
      <c r="V355" s="230" t="s">
        <v>172</v>
      </c>
      <c r="W355" s="230"/>
      <c r="X355" s="222"/>
      <c r="Y355" s="228">
        <v>2021</v>
      </c>
      <c r="Z355" s="222"/>
      <c r="AB355" s="81"/>
      <c r="AC355" s="81"/>
      <c r="AD355" s="81"/>
      <c r="AE355" s="81"/>
      <c r="AF355" s="81"/>
    </row>
    <row r="356" spans="1:32" ht="14.25" thickBot="1">
      <c r="A356" s="232"/>
      <c r="B356" s="233" t="s">
        <v>174</v>
      </c>
      <c r="C356" s="233" t="s">
        <v>175</v>
      </c>
      <c r="D356" s="233" t="s">
        <v>176</v>
      </c>
      <c r="E356" s="233" t="s">
        <v>177</v>
      </c>
      <c r="F356" s="233" t="s">
        <v>178</v>
      </c>
      <c r="G356" s="233" t="s">
        <v>179</v>
      </c>
      <c r="H356" s="233" t="s">
        <v>180</v>
      </c>
      <c r="I356" s="233" t="s">
        <v>181</v>
      </c>
      <c r="J356" s="233" t="s">
        <v>182</v>
      </c>
      <c r="K356" s="233" t="s">
        <v>183</v>
      </c>
      <c r="L356" s="233" t="s">
        <v>184</v>
      </c>
      <c r="M356" s="234" t="s">
        <v>185</v>
      </c>
      <c r="O356" s="235"/>
      <c r="P356" s="233" t="s">
        <v>186</v>
      </c>
      <c r="Q356" s="233" t="s">
        <v>187</v>
      </c>
      <c r="R356" s="233" t="s">
        <v>188</v>
      </c>
      <c r="S356" s="234" t="s">
        <v>189</v>
      </c>
      <c r="T356" s="222"/>
      <c r="U356" s="235"/>
      <c r="V356" s="233" t="s">
        <v>190</v>
      </c>
      <c r="W356" s="234" t="s">
        <v>191</v>
      </c>
      <c r="X356" s="222"/>
      <c r="Y356" s="235"/>
      <c r="Z356" s="281" t="s">
        <v>192</v>
      </c>
      <c r="AB356" s="81"/>
      <c r="AC356" s="81"/>
      <c r="AD356" s="81"/>
      <c r="AE356" s="81"/>
      <c r="AF356" s="81"/>
    </row>
    <row r="357" spans="1:32" ht="13.5" thickBot="1">
      <c r="A357" s="239" t="s">
        <v>193</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18.024988259380315</v>
      </c>
      <c r="O357" s="248" t="s">
        <v>193</v>
      </c>
      <c r="P357" s="282">
        <f t="shared" ref="P357:S363" si="166">(P178/1000)/1.02</f>
        <v>12.960013841024308</v>
      </c>
      <c r="Q357" s="283">
        <f t="shared" si="166"/>
        <v>13.839504405488171</v>
      </c>
      <c r="R357" s="283">
        <f t="shared" si="166"/>
        <v>14.444668506769338</v>
      </c>
      <c r="S357" s="283">
        <f t="shared" si="166"/>
        <v>17.438844368861972</v>
      </c>
      <c r="T357" s="222"/>
      <c r="U357" s="248" t="s">
        <v>193</v>
      </c>
      <c r="V357" s="282">
        <f t="shared" ref="V357:W363" si="167">(V178/1000)/1.02</f>
        <v>13.416706193658031</v>
      </c>
      <c r="W357" s="282">
        <f t="shared" si="167"/>
        <v>16.06536763794292</v>
      </c>
      <c r="X357" s="222"/>
      <c r="Y357" s="248" t="s">
        <v>193</v>
      </c>
      <c r="Z357" s="285">
        <f t="shared" ref="Z357:Z363" si="168">(Z178/1000)/1.02</f>
        <v>14.7395566214709</v>
      </c>
      <c r="AB357" s="81"/>
      <c r="AC357" s="81"/>
      <c r="AD357" s="81"/>
      <c r="AE357" s="81"/>
      <c r="AF357" s="81"/>
    </row>
    <row r="358" spans="1:32" ht="13.5" thickBot="1">
      <c r="A358" s="273" t="s">
        <v>198</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17.563156959813632</v>
      </c>
      <c r="O358" s="289" t="s">
        <v>198</v>
      </c>
      <c r="P358" s="282">
        <f t="shared" si="166"/>
        <v>12.598997686715141</v>
      </c>
      <c r="Q358" s="283">
        <f t="shared" si="166"/>
        <v>13.428149119540185</v>
      </c>
      <c r="R358" s="283">
        <f t="shared" si="166"/>
        <v>14.608643189906793</v>
      </c>
      <c r="S358" s="283">
        <f t="shared" si="166"/>
        <v>18.034337451345628</v>
      </c>
      <c r="T358" s="222"/>
      <c r="U358" s="290" t="s">
        <v>198</v>
      </c>
      <c r="V358" s="282">
        <f t="shared" si="167"/>
        <v>13.048352529105642</v>
      </c>
      <c r="W358" s="282">
        <f t="shared" si="167"/>
        <v>16.903754083612434</v>
      </c>
      <c r="X358" s="222"/>
      <c r="Y358" s="290" t="s">
        <v>198</v>
      </c>
      <c r="Z358" s="285">
        <f t="shared" si="168"/>
        <v>15.625963854118739</v>
      </c>
      <c r="AB358" s="81"/>
      <c r="AC358" s="81"/>
      <c r="AD358" s="81"/>
      <c r="AE358" s="81"/>
      <c r="AF358" s="81"/>
    </row>
    <row r="359" spans="1:32" ht="13.5" thickBot="1">
      <c r="A359" s="277" t="s">
        <v>194</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19.674422896503639</v>
      </c>
      <c r="O359" s="296" t="s">
        <v>194</v>
      </c>
      <c r="P359" s="282">
        <f t="shared" si="166"/>
        <v>13.928775321743132</v>
      </c>
      <c r="Q359" s="283">
        <f t="shared" si="166"/>
        <v>14.669232549179984</v>
      </c>
      <c r="R359" s="283">
        <f t="shared" si="166"/>
        <v>15.62885933091167</v>
      </c>
      <c r="S359" s="283">
        <f t="shared" si="166"/>
        <v>19.063122579697978</v>
      </c>
      <c r="T359" s="222"/>
      <c r="U359" s="297" t="s">
        <v>194</v>
      </c>
      <c r="V359" s="282">
        <f t="shared" si="167"/>
        <v>14.321631013504327</v>
      </c>
      <c r="W359" s="282">
        <f t="shared" si="167"/>
        <v>17.417972549995536</v>
      </c>
      <c r="X359" s="222"/>
      <c r="Y359" s="297" t="s">
        <v>194</v>
      </c>
      <c r="Z359" s="285">
        <f t="shared" si="168"/>
        <v>15.82918894089404</v>
      </c>
      <c r="AB359" s="81"/>
      <c r="AC359" s="81"/>
      <c r="AD359" s="81"/>
      <c r="AE359" s="81"/>
      <c r="AF359" s="81"/>
    </row>
    <row r="360" spans="1:32" ht="13.5" thickBot="1">
      <c r="A360" s="277" t="s">
        <v>195</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19.299645076937054</v>
      </c>
      <c r="O360" s="296" t="s">
        <v>195</v>
      </c>
      <c r="P360" s="282">
        <f t="shared" si="166"/>
        <v>13.879814743293036</v>
      </c>
      <c r="Q360" s="283">
        <f t="shared" si="166"/>
        <v>14.64090185547041</v>
      </c>
      <c r="R360" s="283">
        <f t="shared" si="166"/>
        <v>15.568096777841767</v>
      </c>
      <c r="S360" s="283">
        <f t="shared" si="166"/>
        <v>18.938763473466366</v>
      </c>
      <c r="T360" s="222"/>
      <c r="U360" s="297" t="s">
        <v>195</v>
      </c>
      <c r="V360" s="282">
        <f t="shared" si="167"/>
        <v>14.289968488002147</v>
      </c>
      <c r="W360" s="282">
        <f t="shared" si="167"/>
        <v>17.209455022551435</v>
      </c>
      <c r="X360" s="222"/>
      <c r="Y360" s="297" t="s">
        <v>195</v>
      </c>
      <c r="Z360" s="285">
        <f t="shared" si="168"/>
        <v>15.511806903834625</v>
      </c>
      <c r="AB360" s="81"/>
      <c r="AC360" s="81"/>
      <c r="AD360" s="81"/>
      <c r="AE360" s="81"/>
      <c r="AF360" s="81"/>
    </row>
    <row r="361" spans="1:32" ht="13.5" thickBot="1">
      <c r="A361" s="277" t="s">
        <v>196</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196</v>
      </c>
      <c r="P361" s="282">
        <f t="shared" si="166"/>
        <v>0</v>
      </c>
      <c r="Q361" s="283">
        <f t="shared" si="166"/>
        <v>0</v>
      </c>
      <c r="R361" s="283">
        <f t="shared" si="166"/>
        <v>0</v>
      </c>
      <c r="S361" s="283">
        <f t="shared" si="166"/>
        <v>0</v>
      </c>
      <c r="T361" s="222"/>
      <c r="U361" s="297" t="s">
        <v>196</v>
      </c>
      <c r="V361" s="282">
        <f t="shared" si="167"/>
        <v>0</v>
      </c>
      <c r="W361" s="282">
        <f t="shared" si="167"/>
        <v>0</v>
      </c>
      <c r="X361" s="222"/>
      <c r="Y361" s="297" t="s">
        <v>196</v>
      </c>
      <c r="Z361" s="285">
        <f t="shared" si="168"/>
        <v>17.284556188923684</v>
      </c>
      <c r="AB361" s="81"/>
      <c r="AC361" s="81"/>
      <c r="AD361" s="81"/>
      <c r="AE361" s="81"/>
      <c r="AF361" s="81"/>
    </row>
    <row r="362" spans="1:32" ht="13.5" thickBot="1">
      <c r="A362" s="277" t="s">
        <v>78</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15.545943516847712</v>
      </c>
      <c r="O362" s="296" t="s">
        <v>78</v>
      </c>
      <c r="P362" s="282">
        <f t="shared" si="166"/>
        <v>10.893801312630629</v>
      </c>
      <c r="Q362" s="283">
        <f t="shared" si="166"/>
        <v>11.8243409309244</v>
      </c>
      <c r="R362" s="283">
        <f t="shared" si="166"/>
        <v>12.217704544211335</v>
      </c>
      <c r="S362" s="283">
        <f t="shared" si="166"/>
        <v>14.957620346853252</v>
      </c>
      <c r="T362" s="222"/>
      <c r="U362" s="297" t="s">
        <v>78</v>
      </c>
      <c r="V362" s="282">
        <f t="shared" si="167"/>
        <v>11.344718942962954</v>
      </c>
      <c r="W362" s="282">
        <f t="shared" si="167"/>
        <v>13.788327279241972</v>
      </c>
      <c r="X362" s="222"/>
      <c r="Y362" s="297" t="s">
        <v>78</v>
      </c>
      <c r="Z362" s="285">
        <f t="shared" si="168"/>
        <v>12.678667713091802</v>
      </c>
      <c r="AB362" s="81"/>
      <c r="AC362" s="81"/>
      <c r="AD362" s="81"/>
      <c r="AE362" s="81"/>
      <c r="AF362" s="81"/>
    </row>
    <row r="363" spans="1:32" ht="13.5" thickBot="1">
      <c r="A363" s="279" t="s">
        <v>197</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18.560856745126859</v>
      </c>
      <c r="O363" s="303" t="s">
        <v>197</v>
      </c>
      <c r="P363" s="282">
        <f t="shared" si="166"/>
        <v>13.44382751947218</v>
      </c>
      <c r="Q363" s="283">
        <f t="shared" si="166"/>
        <v>14.097809674306372</v>
      </c>
      <c r="R363" s="283">
        <f t="shared" si="166"/>
        <v>14.789778380207434</v>
      </c>
      <c r="S363" s="283">
        <f t="shared" si="166"/>
        <v>18.096732018624756</v>
      </c>
      <c r="T363" s="222"/>
      <c r="U363" s="304" t="s">
        <v>197</v>
      </c>
      <c r="V363" s="282">
        <f t="shared" si="167"/>
        <v>13.790920834493109</v>
      </c>
      <c r="W363" s="282">
        <f t="shared" si="167"/>
        <v>16.560360379547554</v>
      </c>
      <c r="X363" s="222"/>
      <c r="Y363" s="304" t="s">
        <v>197</v>
      </c>
      <c r="Z363" s="285">
        <f t="shared" si="168"/>
        <v>15.161183898182118</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202</v>
      </c>
      <c r="B369" s="190"/>
      <c r="C369" s="190"/>
      <c r="D369" s="190"/>
      <c r="E369" s="190"/>
      <c r="F369" s="260"/>
      <c r="G369" s="190"/>
      <c r="H369" s="190"/>
      <c r="I369" s="190"/>
      <c r="J369" s="190"/>
      <c r="K369" s="190"/>
      <c r="L369" s="190"/>
      <c r="M369" s="260"/>
      <c r="N369" s="190"/>
      <c r="O369" s="190"/>
      <c r="P369" s="163"/>
      <c r="Q369" s="163"/>
      <c r="R369" s="163"/>
      <c r="S369" s="308" t="s">
        <v>102</v>
      </c>
      <c r="T369" s="163"/>
      <c r="U369" s="163"/>
      <c r="V369" s="163"/>
      <c r="W369" s="308" t="s">
        <v>102</v>
      </c>
      <c r="X369" s="163"/>
      <c r="Y369" s="163"/>
      <c r="Z369" s="308" t="s">
        <v>102</v>
      </c>
      <c r="AB369" s="81"/>
      <c r="AC369" s="81"/>
      <c r="AD369" s="81"/>
      <c r="AE369" s="81"/>
      <c r="AF369" s="81"/>
    </row>
    <row r="370" spans="1:32" ht="16.5" thickBot="1">
      <c r="A370" s="309">
        <v>2004</v>
      </c>
      <c r="B370" s="310"/>
      <c r="C370" s="310"/>
      <c r="D370" s="310"/>
      <c r="E370" s="310"/>
      <c r="F370" s="311"/>
      <c r="G370" s="310"/>
      <c r="H370" s="310"/>
      <c r="I370" s="310"/>
      <c r="J370" s="310"/>
      <c r="K370" s="310"/>
      <c r="L370" s="312" t="s">
        <v>102</v>
      </c>
      <c r="M370" s="311"/>
      <c r="N370" s="313"/>
      <c r="O370" s="314">
        <v>2004</v>
      </c>
      <c r="P370" s="315" t="s">
        <v>171</v>
      </c>
      <c r="Q370" s="315"/>
      <c r="R370" s="315"/>
      <c r="S370" s="315"/>
      <c r="T370" s="313"/>
      <c r="U370" s="314">
        <v>2004</v>
      </c>
      <c r="V370" s="315" t="s">
        <v>172</v>
      </c>
      <c r="W370" s="315"/>
      <c r="X370" s="313"/>
      <c r="Y370" s="314">
        <v>2004</v>
      </c>
      <c r="Z370" s="313"/>
      <c r="AB370" s="81"/>
      <c r="AC370" s="81"/>
      <c r="AD370" s="81"/>
      <c r="AE370" s="81"/>
      <c r="AF370" s="81"/>
    </row>
    <row r="371" spans="1:32" ht="14.25" thickBot="1">
      <c r="A371" s="316"/>
      <c r="B371" s="317" t="s">
        <v>174</v>
      </c>
      <c r="C371" s="317" t="s">
        <v>175</v>
      </c>
      <c r="D371" s="317" t="s">
        <v>176</v>
      </c>
      <c r="E371" s="317" t="s">
        <v>203</v>
      </c>
      <c r="F371" s="317" t="s">
        <v>178</v>
      </c>
      <c r="G371" s="317" t="s">
        <v>179</v>
      </c>
      <c r="H371" s="317" t="s">
        <v>180</v>
      </c>
      <c r="I371" s="317" t="s">
        <v>181</v>
      </c>
      <c r="J371" s="317" t="s">
        <v>182</v>
      </c>
      <c r="K371" s="317" t="s">
        <v>183</v>
      </c>
      <c r="L371" s="317" t="s">
        <v>184</v>
      </c>
      <c r="M371" s="318" t="s">
        <v>185</v>
      </c>
      <c r="N371" s="313"/>
      <c r="O371" s="319"/>
      <c r="P371" s="320" t="s">
        <v>186</v>
      </c>
      <c r="Q371" s="320" t="s">
        <v>187</v>
      </c>
      <c r="R371" s="320" t="s">
        <v>188</v>
      </c>
      <c r="S371" s="321" t="s">
        <v>189</v>
      </c>
      <c r="T371" s="313"/>
      <c r="U371" s="319"/>
      <c r="V371" s="320" t="s">
        <v>190</v>
      </c>
      <c r="W371" s="321" t="s">
        <v>191</v>
      </c>
      <c r="X371" s="313"/>
      <c r="Y371" s="319"/>
      <c r="Z371" s="322" t="s">
        <v>192</v>
      </c>
    </row>
    <row r="372" spans="1:32" ht="14.25" thickBot="1">
      <c r="A372" s="323" t="s">
        <v>193</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193</v>
      </c>
      <c r="P372" s="328">
        <v>2.934793</v>
      </c>
      <c r="Q372" s="328">
        <v>3.7762601000000005</v>
      </c>
      <c r="R372" s="328">
        <v>3.9323517000000003</v>
      </c>
      <c r="S372" s="328">
        <v>3.8823357000000001</v>
      </c>
      <c r="T372" s="313"/>
      <c r="U372" s="327" t="s">
        <v>193</v>
      </c>
      <c r="V372" s="328">
        <v>3.3315866000000001</v>
      </c>
      <c r="W372" s="329">
        <v>3.9074479000000002</v>
      </c>
      <c r="X372" s="313"/>
      <c r="Y372" s="327" t="s">
        <v>193</v>
      </c>
      <c r="Z372" s="326">
        <v>3.6171804117647062</v>
      </c>
    </row>
    <row r="373" spans="1:32" ht="13.5">
      <c r="A373" s="330" t="s">
        <v>194</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194</v>
      </c>
      <c r="P373" s="334">
        <v>3.4831945500000003</v>
      </c>
      <c r="Q373" s="334">
        <v>4.4667496500000006</v>
      </c>
      <c r="R373" s="334">
        <v>4.5911492000000012</v>
      </c>
      <c r="S373" s="334">
        <v>4.588263350000001</v>
      </c>
      <c r="T373" s="313"/>
      <c r="U373" s="333" t="s">
        <v>194</v>
      </c>
      <c r="V373" s="334">
        <v>3.9250651000000003</v>
      </c>
      <c r="W373" s="335">
        <v>4.5897571500000014</v>
      </c>
      <c r="X373" s="313"/>
      <c r="Y373" s="333" t="s">
        <v>194</v>
      </c>
      <c r="Z373" s="336">
        <v>4.0686274509803928</v>
      </c>
    </row>
    <row r="374" spans="1:32" ht="13.5">
      <c r="A374" s="330" t="s">
        <v>195</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195</v>
      </c>
      <c r="P374" s="331">
        <v>3.3170259199999999</v>
      </c>
      <c r="Q374" s="331">
        <v>4.2054797200000005</v>
      </c>
      <c r="R374" s="331">
        <v>4.3033224000000008</v>
      </c>
      <c r="S374" s="331">
        <v>4.3494094800000003</v>
      </c>
      <c r="T374" s="313"/>
      <c r="U374" s="333" t="s">
        <v>195</v>
      </c>
      <c r="V374" s="331">
        <v>3.7435715200000006</v>
      </c>
      <c r="W374" s="332">
        <v>4.3200341600000005</v>
      </c>
      <c r="X374" s="313"/>
      <c r="Y374" s="333" t="s">
        <v>195</v>
      </c>
      <c r="Z374" s="336">
        <v>4.1083262745098041</v>
      </c>
    </row>
    <row r="375" spans="1:32" ht="13.5">
      <c r="A375" s="330" t="s">
        <v>196</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196</v>
      </c>
      <c r="P375" s="331">
        <v>3.2729400000000002</v>
      </c>
      <c r="Q375" s="331">
        <v>4.3428771000000008</v>
      </c>
      <c r="R375" s="331">
        <v>4.1948744400000004</v>
      </c>
      <c r="S375" s="331">
        <v>3.8295622800000007</v>
      </c>
      <c r="T375" s="313"/>
      <c r="U375" s="333" t="s">
        <v>196</v>
      </c>
      <c r="V375" s="331">
        <v>3.9977361000000005</v>
      </c>
      <c r="W375" s="332">
        <v>3.8807596800000002</v>
      </c>
      <c r="X375" s="313"/>
      <c r="Y375" s="333" t="s">
        <v>196</v>
      </c>
      <c r="Z375" s="336">
        <v>3.8117011764705886</v>
      </c>
    </row>
    <row r="376" spans="1:32" ht="13.5">
      <c r="A376" s="330" t="s">
        <v>78</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78</v>
      </c>
      <c r="P376" s="331">
        <v>2.1403711919999999</v>
      </c>
      <c r="Q376" s="331">
        <v>3.1195030459999997</v>
      </c>
      <c r="R376" s="331">
        <v>3.2697919820000001</v>
      </c>
      <c r="S376" s="331">
        <v>3.2048394299999998</v>
      </c>
      <c r="T376" s="313"/>
      <c r="U376" s="333" t="s">
        <v>78</v>
      </c>
      <c r="V376" s="331">
        <v>2.6748143879999997</v>
      </c>
      <c r="W376" s="332">
        <v>3.2365585539999997</v>
      </c>
      <c r="X376" s="313"/>
      <c r="Y376" s="333" t="s">
        <v>78</v>
      </c>
      <c r="Z376" s="336">
        <v>2.9897728431372546</v>
      </c>
    </row>
    <row r="377" spans="1:32" ht="14.25" thickBot="1">
      <c r="A377" s="338" t="s">
        <v>197</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197</v>
      </c>
      <c r="P377" s="339">
        <v>3.07871329</v>
      </c>
      <c r="Q377" s="339">
        <v>3.7170278000000003</v>
      </c>
      <c r="R377" s="339">
        <v>3.8532139500000002</v>
      </c>
      <c r="S377" s="339">
        <v>3.8812186200000003</v>
      </c>
      <c r="T377" s="313"/>
      <c r="U377" s="327" t="s">
        <v>197</v>
      </c>
      <c r="V377" s="339">
        <v>3.3349349000000004</v>
      </c>
      <c r="W377" s="340">
        <v>3.8676092799999999</v>
      </c>
      <c r="X377" s="313"/>
      <c r="Y377" s="327" t="s">
        <v>197</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102</v>
      </c>
      <c r="N379" s="313"/>
      <c r="O379" s="314">
        <v>2005</v>
      </c>
      <c r="P379" s="315" t="s">
        <v>171</v>
      </c>
      <c r="Q379" s="315"/>
      <c r="R379" s="315"/>
      <c r="S379" s="315"/>
      <c r="T379" s="313"/>
      <c r="U379" s="314">
        <v>2005</v>
      </c>
      <c r="V379" s="315" t="s">
        <v>172</v>
      </c>
      <c r="W379" s="315"/>
      <c r="X379" s="313"/>
      <c r="Y379" s="314">
        <v>2005</v>
      </c>
      <c r="Z379" s="313"/>
    </row>
    <row r="380" spans="1:32" ht="14.25" thickBot="1">
      <c r="A380" s="316"/>
      <c r="B380" s="317" t="s">
        <v>174</v>
      </c>
      <c r="C380" s="317" t="s">
        <v>175</v>
      </c>
      <c r="D380" s="317" t="s">
        <v>176</v>
      </c>
      <c r="E380" s="317" t="s">
        <v>203</v>
      </c>
      <c r="F380" s="317" t="s">
        <v>178</v>
      </c>
      <c r="G380" s="317" t="s">
        <v>179</v>
      </c>
      <c r="H380" s="317" t="s">
        <v>180</v>
      </c>
      <c r="I380" s="317" t="s">
        <v>181</v>
      </c>
      <c r="J380" s="317" t="s">
        <v>182</v>
      </c>
      <c r="K380" s="317" t="s">
        <v>183</v>
      </c>
      <c r="L380" s="317" t="s">
        <v>184</v>
      </c>
      <c r="M380" s="318" t="s">
        <v>185</v>
      </c>
      <c r="N380" s="313"/>
      <c r="O380" s="319"/>
      <c r="P380" s="320" t="s">
        <v>186</v>
      </c>
      <c r="Q380" s="320" t="s">
        <v>187</v>
      </c>
      <c r="R380" s="320" t="s">
        <v>188</v>
      </c>
      <c r="S380" s="321" t="s">
        <v>189</v>
      </c>
      <c r="T380" s="313"/>
      <c r="U380" s="319"/>
      <c r="V380" s="320" t="s">
        <v>190</v>
      </c>
      <c r="W380" s="321" t="s">
        <v>191</v>
      </c>
      <c r="X380" s="313"/>
      <c r="Y380" s="319"/>
      <c r="Z380" s="322" t="s">
        <v>192</v>
      </c>
    </row>
    <row r="381" spans="1:32" ht="14.25" thickBot="1">
      <c r="A381" s="323" t="s">
        <v>193</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193</v>
      </c>
      <c r="P381" s="328">
        <v>4.1971238999999994</v>
      </c>
      <c r="Q381" s="328">
        <v>4.3258109000000005</v>
      </c>
      <c r="R381" s="328">
        <v>4.3190900000000001</v>
      </c>
      <c r="S381" s="328">
        <v>4.0367601000000004</v>
      </c>
      <c r="T381" s="313"/>
      <c r="U381" s="327" t="s">
        <v>193</v>
      </c>
      <c r="V381" s="328">
        <v>4.2741797999999998</v>
      </c>
      <c r="W381" s="329">
        <v>4.1972801999999998</v>
      </c>
      <c r="X381" s="313"/>
      <c r="Y381" s="327" t="s">
        <v>193</v>
      </c>
      <c r="Z381" s="344">
        <v>4.1524159705882351</v>
      </c>
    </row>
    <row r="382" spans="1:32">
      <c r="A382" s="330" t="s">
        <v>194</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194</v>
      </c>
      <c r="P382" s="334">
        <v>4.8763374000000006</v>
      </c>
      <c r="Q382" s="334">
        <v>4.9619102500000007</v>
      </c>
      <c r="R382" s="334">
        <v>4.94073195</v>
      </c>
      <c r="S382" s="334">
        <v>4.8331030000000004</v>
      </c>
      <c r="T382" s="313"/>
      <c r="U382" s="333" t="s">
        <v>194</v>
      </c>
      <c r="V382" s="334">
        <v>4.92827445</v>
      </c>
      <c r="W382" s="335">
        <v>4.8969937500000009</v>
      </c>
      <c r="X382" s="313"/>
      <c r="Y382" s="333" t="s">
        <v>194</v>
      </c>
      <c r="Z382" s="332">
        <v>4.8158107843137259</v>
      </c>
    </row>
    <row r="383" spans="1:32">
      <c r="A383" s="330" t="s">
        <v>195</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195</v>
      </c>
      <c r="P383" s="331">
        <v>4.5237727599999999</v>
      </c>
      <c r="Q383" s="331">
        <v>4.63851076</v>
      </c>
      <c r="R383" s="331">
        <v>4.5916161200000003</v>
      </c>
      <c r="S383" s="331">
        <v>4.53035648</v>
      </c>
      <c r="T383" s="313"/>
      <c r="U383" s="333" t="s">
        <v>195</v>
      </c>
      <c r="V383" s="331">
        <v>4.5932114799999999</v>
      </c>
      <c r="W383" s="332">
        <v>4.5736677999999999</v>
      </c>
      <c r="X383" s="313"/>
      <c r="Y383" s="333" t="s">
        <v>195</v>
      </c>
      <c r="Z383" s="332">
        <v>4.4922086274509798</v>
      </c>
    </row>
    <row r="384" spans="1:32">
      <c r="A384" s="330" t="s">
        <v>196</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196</v>
      </c>
      <c r="P384" s="331">
        <v>3.4017067800000005</v>
      </c>
      <c r="Q384" s="331">
        <v>4.6921582800000001</v>
      </c>
      <c r="R384" s="331">
        <v>4.1194170000000003</v>
      </c>
      <c r="S384" s="331">
        <v>4.2650641800000004</v>
      </c>
      <c r="T384" s="313"/>
      <c r="U384" s="333" t="s">
        <v>196</v>
      </c>
      <c r="V384" s="331">
        <v>3.5448181200000004</v>
      </c>
      <c r="W384" s="332">
        <v>4.12146846</v>
      </c>
      <c r="X384" s="313"/>
      <c r="Y384" s="333" t="s">
        <v>196</v>
      </c>
      <c r="Z384" s="332">
        <v>3.9112941176470595</v>
      </c>
    </row>
    <row r="385" spans="1:28">
      <c r="A385" s="330" t="s">
        <v>78</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78</v>
      </c>
      <c r="P385" s="331">
        <v>3.4827405039999997</v>
      </c>
      <c r="Q385" s="331">
        <v>3.6316771779999999</v>
      </c>
      <c r="R385" s="331">
        <v>3.5800426619999999</v>
      </c>
      <c r="S385" s="331">
        <v>3.1567770080000002</v>
      </c>
      <c r="T385" s="313"/>
      <c r="U385" s="333" t="s">
        <v>78</v>
      </c>
      <c r="V385" s="331">
        <v>3.5718870259999997</v>
      </c>
      <c r="W385" s="332">
        <v>3.3903163359999997</v>
      </c>
      <c r="X385" s="313"/>
      <c r="Y385" s="333" t="s">
        <v>78</v>
      </c>
      <c r="Z385" s="332">
        <v>3.4148929215686272</v>
      </c>
    </row>
    <row r="386" spans="1:28" ht="13.5" thickBot="1">
      <c r="A386" s="338" t="s">
        <v>197</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197</v>
      </c>
      <c r="P386" s="339">
        <v>4.0754524900000009</v>
      </c>
      <c r="Q386" s="339">
        <v>4.1928109200000003</v>
      </c>
      <c r="R386" s="339">
        <v>4.1447192500000005</v>
      </c>
      <c r="S386" s="339">
        <v>4.0200282700000001</v>
      </c>
      <c r="T386" s="313"/>
      <c r="U386" s="327" t="s">
        <v>197</v>
      </c>
      <c r="V386" s="339">
        <v>4.1429718400000004</v>
      </c>
      <c r="W386" s="340">
        <v>4.0836431100000006</v>
      </c>
      <c r="X386" s="313"/>
      <c r="Y386" s="327" t="s">
        <v>197</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102</v>
      </c>
      <c r="N388" s="313"/>
      <c r="O388" s="314">
        <v>2006</v>
      </c>
      <c r="P388" s="315" t="s">
        <v>171</v>
      </c>
      <c r="Q388" s="315"/>
      <c r="R388" s="315"/>
      <c r="S388" s="315"/>
      <c r="T388" s="313"/>
      <c r="U388" s="314">
        <v>2006</v>
      </c>
      <c r="V388" s="315" t="s">
        <v>172</v>
      </c>
      <c r="W388" s="315"/>
      <c r="X388" s="313"/>
      <c r="Y388" s="314">
        <v>2006</v>
      </c>
      <c r="Z388" s="313"/>
    </row>
    <row r="389" spans="1:28" ht="14.25" thickBot="1">
      <c r="A389" s="319"/>
      <c r="B389" s="347" t="s">
        <v>174</v>
      </c>
      <c r="C389" s="347" t="s">
        <v>175</v>
      </c>
      <c r="D389" s="347" t="s">
        <v>176</v>
      </c>
      <c r="E389" s="347" t="s">
        <v>177</v>
      </c>
      <c r="F389" s="347" t="s">
        <v>178</v>
      </c>
      <c r="G389" s="347" t="s">
        <v>179</v>
      </c>
      <c r="H389" s="347" t="s">
        <v>180</v>
      </c>
      <c r="I389" s="347" t="s">
        <v>181</v>
      </c>
      <c r="J389" s="347" t="s">
        <v>182</v>
      </c>
      <c r="K389" s="347" t="s">
        <v>183</v>
      </c>
      <c r="L389" s="347" t="s">
        <v>184</v>
      </c>
      <c r="M389" s="348" t="s">
        <v>185</v>
      </c>
      <c r="N389" s="313"/>
      <c r="O389" s="319"/>
      <c r="P389" s="320" t="s">
        <v>186</v>
      </c>
      <c r="Q389" s="320" t="s">
        <v>187</v>
      </c>
      <c r="R389" s="320" t="s">
        <v>188</v>
      </c>
      <c r="S389" s="321" t="s">
        <v>189</v>
      </c>
      <c r="T389" s="313"/>
      <c r="U389" s="319"/>
      <c r="V389" s="320" t="s">
        <v>190</v>
      </c>
      <c r="W389" s="321" t="s">
        <v>191</v>
      </c>
      <c r="X389" s="313"/>
      <c r="Y389" s="319"/>
      <c r="Z389" s="322" t="s">
        <v>192</v>
      </c>
    </row>
    <row r="390" spans="1:28" ht="13.5" thickBot="1">
      <c r="A390" s="349" t="s">
        <v>193</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193</v>
      </c>
      <c r="P390" s="328">
        <v>4.2753781000000002</v>
      </c>
      <c r="Q390" s="328">
        <v>4.4427753999999995</v>
      </c>
      <c r="R390" s="328">
        <v>4.3725967000000008</v>
      </c>
      <c r="S390" s="328">
        <v>4.2311452000000003</v>
      </c>
      <c r="T390" s="313"/>
      <c r="U390" s="327" t="s">
        <v>193</v>
      </c>
      <c r="V390" s="328">
        <v>4.3606657999999996</v>
      </c>
      <c r="W390" s="329">
        <v>4.3018448999999999</v>
      </c>
      <c r="X390" s="313"/>
      <c r="Y390" s="327" t="s">
        <v>193</v>
      </c>
      <c r="Z390" s="328">
        <v>4.3331236559999997</v>
      </c>
    </row>
    <row r="391" spans="1:28">
      <c r="A391" s="333" t="s">
        <v>194</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194</v>
      </c>
      <c r="P391" s="334">
        <v>5.1252305500000013</v>
      </c>
      <c r="Q391" s="334">
        <v>5.2600861500000002</v>
      </c>
      <c r="R391" s="334">
        <v>5.1610597500000015</v>
      </c>
      <c r="S391" s="334">
        <v>5.0409155499999994</v>
      </c>
      <c r="T391" s="313"/>
      <c r="U391" s="333" t="s">
        <v>194</v>
      </c>
      <c r="V391" s="334">
        <v>5.1950965</v>
      </c>
      <c r="W391" s="335">
        <v>5.1025452500000004</v>
      </c>
      <c r="X391" s="313"/>
      <c r="Y391" s="333" t="s">
        <v>194</v>
      </c>
      <c r="Z391" s="334">
        <v>5.1515040499999998</v>
      </c>
    </row>
    <row r="392" spans="1:28">
      <c r="A392" s="333" t="s">
        <v>195</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195</v>
      </c>
      <c r="P392" s="331">
        <v>4.7532544799999998</v>
      </c>
      <c r="Q392" s="331">
        <v>4.9382060000000001</v>
      </c>
      <c r="R392" s="331">
        <v>4.9270915200000003</v>
      </c>
      <c r="S392" s="331">
        <v>4.78418616</v>
      </c>
      <c r="T392" s="313"/>
      <c r="U392" s="333" t="s">
        <v>195</v>
      </c>
      <c r="V392" s="331">
        <v>4.8714858400000001</v>
      </c>
      <c r="W392" s="332">
        <v>4.8573954000000006</v>
      </c>
      <c r="X392" s="313"/>
      <c r="Y392" s="333" t="s">
        <v>195</v>
      </c>
      <c r="Z392" s="331">
        <v>4.86459376</v>
      </c>
    </row>
    <row r="393" spans="1:28">
      <c r="A393" s="333" t="s">
        <v>196</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196</v>
      </c>
      <c r="P393" s="331">
        <v>3.6927246600000001</v>
      </c>
      <c r="Q393" s="331">
        <v>4.2902638199999998</v>
      </c>
      <c r="R393" s="331">
        <v>4.0211402400000003</v>
      </c>
      <c r="S393" s="331">
        <v>4.0963816800000004</v>
      </c>
      <c r="T393" s="313"/>
      <c r="U393" s="333" t="s">
        <v>196</v>
      </c>
      <c r="V393" s="331">
        <v>3.8396403000000001</v>
      </c>
      <c r="W393" s="332">
        <v>4.0792393800000006</v>
      </c>
      <c r="X393" s="313"/>
      <c r="Y393" s="333" t="s">
        <v>196</v>
      </c>
      <c r="Z393" s="331">
        <v>3.9773359800000003</v>
      </c>
      <c r="AB393" s="169"/>
    </row>
    <row r="394" spans="1:28">
      <c r="A394" s="333" t="s">
        <v>78</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78</v>
      </c>
      <c r="P394" s="331">
        <v>3.3878383840000001</v>
      </c>
      <c r="Q394" s="331">
        <v>3.5527847120000002</v>
      </c>
      <c r="R394" s="331">
        <v>3.4677035799999998</v>
      </c>
      <c r="S394" s="331">
        <v>3.34312722</v>
      </c>
      <c r="T394" s="313"/>
      <c r="U394" s="333" t="s">
        <v>78</v>
      </c>
      <c r="V394" s="331">
        <v>3.4691662600000002</v>
      </c>
      <c r="W394" s="332">
        <v>3.4042366519999998</v>
      </c>
      <c r="X394" s="313"/>
      <c r="Y394" s="333" t="s">
        <v>78</v>
      </c>
      <c r="Z394" s="331">
        <v>3.4395125739999997</v>
      </c>
      <c r="AB394" s="169"/>
    </row>
    <row r="395" spans="1:28" ht="13.5" thickBot="1">
      <c r="A395" s="327" t="s">
        <v>197</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197</v>
      </c>
      <c r="P395" s="339">
        <v>4.1691178000000004</v>
      </c>
      <c r="Q395" s="339">
        <v>4.2638081300000001</v>
      </c>
      <c r="R395" s="339">
        <v>4.2444080099999999</v>
      </c>
      <c r="S395" s="339">
        <v>4.1527227800000004</v>
      </c>
      <c r="T395" s="313"/>
      <c r="U395" s="327" t="s">
        <v>197</v>
      </c>
      <c r="V395" s="339">
        <v>4.2182185900000002</v>
      </c>
      <c r="W395" s="340">
        <v>4.1969454500000003</v>
      </c>
      <c r="X395" s="313"/>
      <c r="Y395" s="327" t="s">
        <v>197</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102</v>
      </c>
      <c r="N397" s="313"/>
      <c r="O397" s="314">
        <v>2007</v>
      </c>
      <c r="P397" s="315" t="s">
        <v>171</v>
      </c>
      <c r="Q397" s="315"/>
      <c r="R397" s="315"/>
      <c r="S397" s="315"/>
      <c r="T397" s="313"/>
      <c r="U397" s="314">
        <v>2007</v>
      </c>
      <c r="V397" s="315" t="s">
        <v>172</v>
      </c>
      <c r="W397" s="315"/>
      <c r="X397" s="313"/>
      <c r="Y397" s="314">
        <v>2007</v>
      </c>
      <c r="Z397" s="313"/>
      <c r="AB397" s="169"/>
    </row>
    <row r="398" spans="1:28" ht="13.5" thickBot="1">
      <c r="A398" s="319"/>
      <c r="B398" s="347" t="s">
        <v>174</v>
      </c>
      <c r="C398" s="347" t="s">
        <v>175</v>
      </c>
      <c r="D398" s="347" t="s">
        <v>176</v>
      </c>
      <c r="E398" s="347" t="s">
        <v>177</v>
      </c>
      <c r="F398" s="347" t="s">
        <v>178</v>
      </c>
      <c r="G398" s="347" t="s">
        <v>179</v>
      </c>
      <c r="H398" s="347" t="s">
        <v>180</v>
      </c>
      <c r="I398" s="347" t="s">
        <v>181</v>
      </c>
      <c r="J398" s="347" t="s">
        <v>182</v>
      </c>
      <c r="K398" s="347" t="s">
        <v>183</v>
      </c>
      <c r="L398" s="347" t="s">
        <v>184</v>
      </c>
      <c r="M398" s="348" t="s">
        <v>185</v>
      </c>
      <c r="N398" s="313"/>
      <c r="O398" s="351"/>
      <c r="P398" s="347" t="s">
        <v>186</v>
      </c>
      <c r="Q398" s="347" t="s">
        <v>187</v>
      </c>
      <c r="R398" s="347" t="s">
        <v>188</v>
      </c>
      <c r="S398" s="348" t="s">
        <v>189</v>
      </c>
      <c r="T398" s="313"/>
      <c r="U398" s="351"/>
      <c r="V398" s="347" t="s">
        <v>190</v>
      </c>
      <c r="W398" s="348" t="s">
        <v>191</v>
      </c>
      <c r="X398" s="313"/>
      <c r="Y398" s="319"/>
      <c r="Z398" s="321" t="s">
        <v>192</v>
      </c>
      <c r="AB398" s="169"/>
    </row>
    <row r="399" spans="1:28" ht="13.5" thickBot="1">
      <c r="A399" s="352" t="s">
        <v>193</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193</v>
      </c>
      <c r="P399" s="353">
        <f>P226*0.521</f>
        <v>4.2812357745098044</v>
      </c>
      <c r="Q399" s="353">
        <f>Q226*0.521</f>
        <v>4.101347754901961</v>
      </c>
      <c r="R399" s="353">
        <f>R226*0.521</f>
        <v>4.1186837745098037</v>
      </c>
      <c r="S399" s="353">
        <f>S226*0.521</f>
        <v>3.9646491029411766</v>
      </c>
      <c r="T399" s="313"/>
      <c r="U399" s="355" t="s">
        <v>193</v>
      </c>
      <c r="V399" s="328">
        <f>V226*B534</f>
        <v>59.820444524313949</v>
      </c>
      <c r="W399" s="329">
        <f>W226*B534</f>
        <v>57.680107691823174</v>
      </c>
      <c r="X399" s="313"/>
      <c r="Y399" s="327" t="s">
        <v>193</v>
      </c>
      <c r="Z399" s="328">
        <f>Z226*B534</f>
        <v>58.713717480426226</v>
      </c>
      <c r="AB399" s="169"/>
    </row>
    <row r="400" spans="1:28" ht="13.5" thickBot="1">
      <c r="A400" s="356" t="s">
        <v>194</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194</v>
      </c>
      <c r="P400" s="357">
        <f>P227*0.55</f>
        <v>5.0086165196078438</v>
      </c>
      <c r="Q400" s="357">
        <f>Q227*0.55</f>
        <v>4.7829817156862742</v>
      </c>
      <c r="R400" s="357">
        <f>R227*0.55</f>
        <v>4.7417408823529419</v>
      </c>
      <c r="S400" s="357">
        <f>S227*0.55</f>
        <v>4.619815049019607</v>
      </c>
      <c r="T400" s="313"/>
      <c r="U400" s="359" t="s">
        <v>194</v>
      </c>
      <c r="V400" s="328">
        <f>V227*B536</f>
        <v>0</v>
      </c>
      <c r="W400" s="329">
        <f>W227*B536</f>
        <v>0</v>
      </c>
      <c r="X400" s="313"/>
      <c r="Y400" s="333" t="s">
        <v>194</v>
      </c>
      <c r="Z400" s="328">
        <f>Z227*B536</f>
        <v>0</v>
      </c>
      <c r="AA400" s="169"/>
      <c r="AB400" s="169"/>
    </row>
    <row r="401" spans="1:28" ht="13.5" thickBot="1">
      <c r="A401" s="330" t="s">
        <v>195</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195</v>
      </c>
      <c r="P401" s="331">
        <f>P228*0.52</f>
        <v>4.7183229803921565</v>
      </c>
      <c r="Q401" s="331">
        <f>Q228*0.52</f>
        <v>4.5003772156862754</v>
      </c>
      <c r="R401" s="331">
        <f>R228*0.52</f>
        <v>4.5237614117647054</v>
      </c>
      <c r="S401" s="331">
        <f>S228*0.52</f>
        <v>4.3170772156862736</v>
      </c>
      <c r="T401" s="313"/>
      <c r="U401" s="330" t="s">
        <v>195</v>
      </c>
      <c r="V401" s="328">
        <f>V228*B537</f>
        <v>48.758188249969763</v>
      </c>
      <c r="W401" s="329">
        <f>W228*B537</f>
        <v>47.020304339780431</v>
      </c>
      <c r="X401" s="313"/>
      <c r="Y401" s="333" t="s">
        <v>195</v>
      </c>
      <c r="Z401" s="328">
        <f>Z228*B537</f>
        <v>47.882195338316436</v>
      </c>
      <c r="AB401" s="169"/>
    </row>
    <row r="402" spans="1:28" ht="13.5" thickBot="1">
      <c r="A402" s="330" t="s">
        <v>196</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196</v>
      </c>
      <c r="P402" s="331">
        <f>P229*0.54</f>
        <v>4.1955363529411764</v>
      </c>
      <c r="Q402" s="331">
        <f>Q229*0.54</f>
        <v>3.9887174117647057</v>
      </c>
      <c r="R402" s="331">
        <f>R229*0.54</f>
        <v>3.9991780588235297</v>
      </c>
      <c r="S402" s="331">
        <f>S229*0.54</f>
        <v>3.8984839411764707</v>
      </c>
      <c r="T402" s="313"/>
      <c r="U402" s="330" t="s">
        <v>196</v>
      </c>
      <c r="V402" s="328">
        <f>V229*B538</f>
        <v>48.209528533721851</v>
      </c>
      <c r="W402" s="329">
        <f>W229*B538</f>
        <v>47.321089478187616</v>
      </c>
      <c r="X402" s="313"/>
      <c r="Y402" s="333" t="s">
        <v>196</v>
      </c>
      <c r="Z402" s="328">
        <f>Z229*B538</f>
        <v>48.070323693608955</v>
      </c>
      <c r="AB402" s="169"/>
    </row>
    <row r="403" spans="1:28" ht="13.5" thickBot="1">
      <c r="A403" s="330" t="s">
        <v>78</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78</v>
      </c>
      <c r="P403" s="331">
        <f>P230*0.478</f>
        <v>3.3803939745098037</v>
      </c>
      <c r="Q403" s="331">
        <f>Q230*0.478</f>
        <v>3.3426240078431371</v>
      </c>
      <c r="R403" s="331">
        <f>R230*0.478</f>
        <v>3.4001114745098038</v>
      </c>
      <c r="S403" s="331">
        <f>S230*0.478</f>
        <v>3.2156503372549019</v>
      </c>
      <c r="T403" s="313"/>
      <c r="U403" s="330" t="s">
        <v>78</v>
      </c>
      <c r="V403" s="328">
        <f>V230*B539</f>
        <v>0</v>
      </c>
      <c r="W403" s="329">
        <f>W230*B539</f>
        <v>0</v>
      </c>
      <c r="X403" s="313"/>
      <c r="Y403" s="333" t="s">
        <v>78</v>
      </c>
      <c r="Z403" s="328">
        <f>Z230*B539</f>
        <v>0</v>
      </c>
      <c r="AB403" s="169"/>
    </row>
    <row r="404" spans="1:28" ht="13.5" thickBot="1">
      <c r="A404" s="338" t="s">
        <v>197</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197</v>
      </c>
      <c r="P404" s="339">
        <f>P231*0.53</f>
        <v>4.1157098039215692</v>
      </c>
      <c r="Q404" s="339">
        <f>Q231*0.53</f>
        <v>4.0017208333333336</v>
      </c>
      <c r="R404" s="339">
        <f>R231*0.53</f>
        <v>4.0511672352941179</v>
      </c>
      <c r="S404" s="339">
        <f>S231*0.53</f>
        <v>3.9727043725490199</v>
      </c>
      <c r="T404" s="313"/>
      <c r="U404" s="338" t="s">
        <v>197</v>
      </c>
      <c r="V404" s="328">
        <f>V231*B540</f>
        <v>0</v>
      </c>
      <c r="W404" s="329">
        <f>W231*B540</f>
        <v>0</v>
      </c>
      <c r="X404" s="313"/>
      <c r="Y404" s="327" t="s">
        <v>197</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102</v>
      </c>
      <c r="N406" s="313"/>
      <c r="O406" s="314">
        <v>2008</v>
      </c>
      <c r="P406" s="315" t="s">
        <v>171</v>
      </c>
      <c r="Q406" s="315"/>
      <c r="R406" s="315"/>
      <c r="S406" s="315"/>
      <c r="T406" s="313"/>
      <c r="U406" s="314">
        <v>2008</v>
      </c>
      <c r="V406" s="315" t="s">
        <v>172</v>
      </c>
      <c r="W406" s="315"/>
      <c r="X406" s="313"/>
      <c r="Y406" s="314">
        <v>2008</v>
      </c>
      <c r="Z406" s="313"/>
      <c r="AA406" s="169"/>
      <c r="AB406" s="169"/>
    </row>
    <row r="407" spans="1:28" ht="13.5" thickBot="1">
      <c r="A407" s="319"/>
      <c r="B407" s="347" t="s">
        <v>174</v>
      </c>
      <c r="C407" s="347" t="s">
        <v>175</v>
      </c>
      <c r="D407" s="347" t="s">
        <v>176</v>
      </c>
      <c r="E407" s="347" t="s">
        <v>177</v>
      </c>
      <c r="F407" s="347" t="s">
        <v>178</v>
      </c>
      <c r="G407" s="347" t="s">
        <v>179</v>
      </c>
      <c r="H407" s="347" t="s">
        <v>180</v>
      </c>
      <c r="I407" s="347" t="s">
        <v>181</v>
      </c>
      <c r="J407" s="347" t="s">
        <v>182</v>
      </c>
      <c r="K407" s="347" t="s">
        <v>183</v>
      </c>
      <c r="L407" s="347" t="s">
        <v>184</v>
      </c>
      <c r="M407" s="348" t="s">
        <v>185</v>
      </c>
      <c r="N407" s="313"/>
      <c r="O407" s="351"/>
      <c r="P407" s="347" t="s">
        <v>186</v>
      </c>
      <c r="Q407" s="347" t="s">
        <v>187</v>
      </c>
      <c r="R407" s="347" t="s">
        <v>188</v>
      </c>
      <c r="S407" s="348" t="s">
        <v>189</v>
      </c>
      <c r="T407" s="313"/>
      <c r="U407" s="351"/>
      <c r="V407" s="347" t="s">
        <v>190</v>
      </c>
      <c r="W407" s="348" t="s">
        <v>191</v>
      </c>
      <c r="X407" s="313"/>
      <c r="Y407" s="319"/>
      <c r="Z407" s="321" t="s">
        <v>192</v>
      </c>
      <c r="AA407" s="169"/>
      <c r="AB407" s="169"/>
    </row>
    <row r="408" spans="1:28" ht="13.5" thickBot="1">
      <c r="A408" s="352" t="s">
        <v>193</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193</v>
      </c>
      <c r="P408" s="353">
        <f>P235*0.521</f>
        <v>4.1864342058823532</v>
      </c>
      <c r="Q408" s="353">
        <f>Q235*0.521</f>
        <v>4.2391931176470585</v>
      </c>
      <c r="R408" s="353">
        <f>R235*0.521</f>
        <v>4.1618195098039221</v>
      </c>
      <c r="S408" s="353">
        <f>S235*0.521</f>
        <v>4.223726568627451</v>
      </c>
      <c r="T408" s="313"/>
      <c r="U408" s="355" t="s">
        <v>193</v>
      </c>
      <c r="V408" s="328">
        <f>V235*B534</f>
        <v>60.159670086879217</v>
      </c>
      <c r="W408" s="328">
        <f>W235*B534</f>
        <v>59.885854096459482</v>
      </c>
      <c r="X408" s="313"/>
      <c r="Y408" s="327" t="s">
        <v>193</v>
      </c>
      <c r="Z408" s="328">
        <f>Z235*B534</f>
        <v>60.026152888887609</v>
      </c>
      <c r="AA408" s="169"/>
      <c r="AB408" s="169"/>
    </row>
    <row r="409" spans="1:28" ht="15" customHeight="1" thickBot="1">
      <c r="A409" s="356" t="s">
        <v>194</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194</v>
      </c>
      <c r="P409" s="357">
        <f>P236*0.55</f>
        <v>4.809442647058825</v>
      </c>
      <c r="Q409" s="357">
        <f>Q236*0.55</f>
        <v>4.811890686274511</v>
      </c>
      <c r="R409" s="357">
        <f>R236*0.55</f>
        <v>4.7917596078431375</v>
      </c>
      <c r="S409" s="357">
        <f>S236*0.55</f>
        <v>4.9414874019607851</v>
      </c>
      <c r="T409" s="313"/>
      <c r="U409" s="359" t="s">
        <v>194</v>
      </c>
      <c r="V409" s="328">
        <f>V236*B536</f>
        <v>0</v>
      </c>
      <c r="W409" s="328">
        <f>W236*B536</f>
        <v>0</v>
      </c>
      <c r="X409" s="313"/>
      <c r="Y409" s="333" t="s">
        <v>194</v>
      </c>
      <c r="Z409" s="328">
        <f>Z236*B536</f>
        <v>0</v>
      </c>
      <c r="AA409" s="169"/>
      <c r="AB409" s="169"/>
    </row>
    <row r="410" spans="1:28" ht="13.5" thickBot="1">
      <c r="A410" s="330" t="s">
        <v>195</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195</v>
      </c>
      <c r="P410" s="331">
        <f>P237*0.52</f>
        <v>4.4903376470588237</v>
      </c>
      <c r="Q410" s="331">
        <f>Q237*0.52</f>
        <v>4.5691803529411761</v>
      </c>
      <c r="R410" s="331">
        <f>R237*0.52</f>
        <v>4.6157917254901966</v>
      </c>
      <c r="S410" s="331">
        <f>S237*0.52</f>
        <v>4.6651947843137256</v>
      </c>
      <c r="T410" s="313"/>
      <c r="U410" s="330" t="s">
        <v>195</v>
      </c>
      <c r="V410" s="328">
        <f>V237*B537</f>
        <v>48.031143082456552</v>
      </c>
      <c r="W410" s="328">
        <f>W237*B537</f>
        <v>49.102931687074133</v>
      </c>
      <c r="X410" s="313"/>
      <c r="Y410" s="333" t="s">
        <v>195</v>
      </c>
      <c r="Z410" s="328">
        <f>Z237*B537</f>
        <v>48.569251779395024</v>
      </c>
      <c r="AA410" s="169"/>
    </row>
    <row r="411" spans="1:28" ht="13.5" thickBot="1">
      <c r="A411" s="330" t="s">
        <v>196</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196</v>
      </c>
      <c r="P411" s="331">
        <f>P238*0.54</f>
        <v>4.0633305882352948</v>
      </c>
      <c r="Q411" s="331">
        <f>Q238*0.54</f>
        <v>3.6811498235294122</v>
      </c>
      <c r="R411" s="331">
        <f>R238*0.54</f>
        <v>4.1871547058823531</v>
      </c>
      <c r="S411" s="331">
        <f>S238*0.54</f>
        <v>4.1151001764705883</v>
      </c>
      <c r="T411" s="313"/>
      <c r="U411" s="330" t="s">
        <v>196</v>
      </c>
      <c r="V411" s="328">
        <f>V238*B538</f>
        <v>47.695407152146103</v>
      </c>
      <c r="W411" s="328">
        <f>W238*B538</f>
        <v>50.115398882674327</v>
      </c>
      <c r="X411" s="313"/>
      <c r="Y411" s="333" t="s">
        <v>196</v>
      </c>
      <c r="Z411" s="328">
        <f>Z238*B538</f>
        <v>48.41394622250273</v>
      </c>
    </row>
    <row r="412" spans="1:28" ht="13.5" thickBot="1">
      <c r="A412" s="330" t="s">
        <v>78</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78</v>
      </c>
      <c r="P412" s="331">
        <f>P239*0.478</f>
        <v>3.3422744117647056</v>
      </c>
      <c r="Q412" s="331">
        <f>Q239*0.478</f>
        <v>3.4955146509803918</v>
      </c>
      <c r="R412" s="331">
        <f>R239*0.478</f>
        <v>3.4111790490196081</v>
      </c>
      <c r="S412" s="331">
        <f>S239*0.478</f>
        <v>3.3692753196078429</v>
      </c>
      <c r="T412" s="313"/>
      <c r="U412" s="330" t="s">
        <v>78</v>
      </c>
      <c r="V412" s="328">
        <f>V239*B539</f>
        <v>0</v>
      </c>
      <c r="W412" s="328">
        <f>W239*B539</f>
        <v>0</v>
      </c>
      <c r="X412" s="313"/>
      <c r="Y412" s="333" t="s">
        <v>78</v>
      </c>
      <c r="Z412" s="328">
        <f>Z239*B539</f>
        <v>0</v>
      </c>
    </row>
    <row r="413" spans="1:28" ht="13.5" thickBot="1">
      <c r="A413" s="338" t="s">
        <v>197</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197</v>
      </c>
      <c r="P413" s="339">
        <f>P240*0.53</f>
        <v>4.1107631372549021</v>
      </c>
      <c r="Q413" s="339">
        <f>Q240*0.53</f>
        <v>4.1616187156862745</v>
      </c>
      <c r="R413" s="339">
        <f>R240*0.53</f>
        <v>4.0993629411764703</v>
      </c>
      <c r="S413" s="339">
        <f>S240*0.53</f>
        <v>4.1431892647058826</v>
      </c>
      <c r="T413" s="313"/>
      <c r="U413" s="338" t="s">
        <v>197</v>
      </c>
      <c r="V413" s="328">
        <f>V240*B540</f>
        <v>0</v>
      </c>
      <c r="W413" s="328">
        <f>W240*B540</f>
        <v>0</v>
      </c>
      <c r="X413" s="313"/>
      <c r="Y413" s="327" t="s">
        <v>197</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204</v>
      </c>
      <c r="D415" s="313"/>
      <c r="E415" s="313"/>
      <c r="F415" s="313"/>
      <c r="G415" s="313"/>
      <c r="H415" s="313"/>
      <c r="I415" s="313"/>
      <c r="J415" s="313"/>
      <c r="K415" s="313"/>
      <c r="L415" s="313"/>
      <c r="M415" s="312" t="s">
        <v>102</v>
      </c>
      <c r="N415" s="313"/>
      <c r="O415" s="314">
        <v>2009</v>
      </c>
      <c r="P415" s="315" t="s">
        <v>171</v>
      </c>
      <c r="Q415" s="315"/>
      <c r="R415" s="315"/>
      <c r="S415" s="315"/>
      <c r="T415" s="313"/>
      <c r="U415" s="314">
        <v>2009</v>
      </c>
      <c r="V415" s="315" t="s">
        <v>172</v>
      </c>
      <c r="W415" s="315"/>
      <c r="X415" s="313"/>
      <c r="Y415" s="314">
        <v>2009</v>
      </c>
      <c r="Z415" s="313"/>
      <c r="AA415" s="169"/>
    </row>
    <row r="416" spans="1:28" ht="13.5" thickBot="1">
      <c r="A416" s="319"/>
      <c r="B416" s="347" t="s">
        <v>174</v>
      </c>
      <c r="C416" s="347" t="s">
        <v>175</v>
      </c>
      <c r="D416" s="347" t="s">
        <v>176</v>
      </c>
      <c r="E416" s="347" t="s">
        <v>177</v>
      </c>
      <c r="F416" s="347" t="s">
        <v>178</v>
      </c>
      <c r="G416" s="347" t="s">
        <v>179</v>
      </c>
      <c r="H416" s="347" t="s">
        <v>180</v>
      </c>
      <c r="I416" s="347" t="s">
        <v>181</v>
      </c>
      <c r="J416" s="347" t="s">
        <v>182</v>
      </c>
      <c r="K416" s="347" t="s">
        <v>183</v>
      </c>
      <c r="L416" s="347" t="s">
        <v>184</v>
      </c>
      <c r="M416" s="348" t="s">
        <v>185</v>
      </c>
      <c r="N416" s="313"/>
      <c r="O416" s="351"/>
      <c r="P416" s="347" t="s">
        <v>186</v>
      </c>
      <c r="Q416" s="347" t="s">
        <v>187</v>
      </c>
      <c r="R416" s="347" t="s">
        <v>188</v>
      </c>
      <c r="S416" s="348" t="s">
        <v>189</v>
      </c>
      <c r="T416" s="313"/>
      <c r="U416" s="351"/>
      <c r="V416" s="347" t="s">
        <v>190</v>
      </c>
      <c r="W416" s="348" t="s">
        <v>191</v>
      </c>
      <c r="X416" s="313"/>
      <c r="Y416" s="319"/>
      <c r="Z416" s="321" t="s">
        <v>192</v>
      </c>
      <c r="AA416" s="169"/>
    </row>
    <row r="417" spans="1:28" ht="13.5" thickBot="1">
      <c r="A417" s="352" t="s">
        <v>193</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193</v>
      </c>
      <c r="P417" s="353">
        <f>P244*0.521</f>
        <v>4.7483940000000002</v>
      </c>
      <c r="Q417" s="353">
        <f>Q244*0.521</f>
        <v>4.9282564803921574</v>
      </c>
      <c r="R417" s="353">
        <f>R244*0.521</f>
        <v>4.8512199901960784</v>
      </c>
      <c r="S417" s="353">
        <f>S244*0.521</f>
        <v>4.6581026568627451</v>
      </c>
      <c r="T417" s="313"/>
      <c r="U417" s="355" t="s">
        <v>193</v>
      </c>
      <c r="V417" s="328">
        <f>V244*B534</f>
        <v>69.15060590226463</v>
      </c>
      <c r="W417" s="328">
        <f>W244*B534</f>
        <v>67.926637487032878</v>
      </c>
      <c r="X417" s="313"/>
      <c r="Y417" s="327" t="s">
        <v>193</v>
      </c>
      <c r="Z417" s="328">
        <f>Z244*B534</f>
        <v>68.540845765942436</v>
      </c>
      <c r="AA417" s="169"/>
    </row>
    <row r="418" spans="1:28" ht="13.5" thickBot="1">
      <c r="A418" s="356" t="s">
        <v>194</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194</v>
      </c>
      <c r="P418" s="357">
        <f>P245*0.55</f>
        <v>5.4569279901960783</v>
      </c>
      <c r="Q418" s="357">
        <f>Q245*0.55</f>
        <v>5.683172107843137</v>
      </c>
      <c r="R418" s="357">
        <f>R245*0.55</f>
        <v>5.7165317647058815</v>
      </c>
      <c r="S418" s="357">
        <f>S245*0.55</f>
        <v>5.6067177941176478</v>
      </c>
      <c r="T418" s="313"/>
      <c r="U418" s="359" t="s">
        <v>194</v>
      </c>
      <c r="V418" s="328">
        <f>V245*B536</f>
        <v>0</v>
      </c>
      <c r="W418" s="328">
        <f>W245*B536</f>
        <v>0</v>
      </c>
      <c r="X418" s="313"/>
      <c r="Y418" s="333" t="s">
        <v>194</v>
      </c>
      <c r="Z418" s="328">
        <f>Z245*B536</f>
        <v>0</v>
      </c>
      <c r="AA418" s="169"/>
    </row>
    <row r="419" spans="1:28" ht="13.5" thickBot="1">
      <c r="A419" s="330" t="s">
        <v>195</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195</v>
      </c>
      <c r="P419" s="331">
        <f>P246*0.52</f>
        <v>5.2660838431372561</v>
      </c>
      <c r="Q419" s="331">
        <f>Q246*0.52</f>
        <v>5.5158811372549019</v>
      </c>
      <c r="R419" s="331">
        <f>R246*0.52</f>
        <v>5.552939294117647</v>
      </c>
      <c r="S419" s="331">
        <f>S246*0.52</f>
        <v>5.4438850980392157</v>
      </c>
      <c r="T419" s="313"/>
      <c r="U419" s="330" t="s">
        <v>195</v>
      </c>
      <c r="V419" s="328">
        <f>V246*B537</f>
        <v>57.209927643676025</v>
      </c>
      <c r="W419" s="328">
        <f>W246*B537</f>
        <v>58.234830492731916</v>
      </c>
      <c r="X419" s="313"/>
      <c r="Y419" s="333" t="s">
        <v>195</v>
      </c>
      <c r="Z419" s="328">
        <f>Z246*B537</f>
        <v>57.795024714463914</v>
      </c>
      <c r="AA419" s="169"/>
    </row>
    <row r="420" spans="1:28" ht="13.5" thickBot="1">
      <c r="A420" s="330" t="s">
        <v>196</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196</v>
      </c>
      <c r="P420" s="331">
        <f>P247*0.54</f>
        <v>4.4602771764705897</v>
      </c>
      <c r="Q420" s="331">
        <f>Q247*0.54</f>
        <v>4.32</v>
      </c>
      <c r="R420" s="331">
        <f>R247*0.54</f>
        <v>4.0240588235294119</v>
      </c>
      <c r="S420" s="331">
        <f>S247*0.54</f>
        <v>4.5624414705882348</v>
      </c>
      <c r="T420" s="313"/>
      <c r="U420" s="330" t="s">
        <v>196</v>
      </c>
      <c r="V420" s="328">
        <f>V247*B538</f>
        <v>53.140788321748431</v>
      </c>
      <c r="W420" s="328">
        <f>W247*B538</f>
        <v>51.007068000173646</v>
      </c>
      <c r="X420" s="313"/>
      <c r="Y420" s="333" t="s">
        <v>196</v>
      </c>
      <c r="Z420" s="328">
        <f>Z247*B538</f>
        <v>52.821923230322803</v>
      </c>
      <c r="AA420" s="169"/>
    </row>
    <row r="421" spans="1:28" ht="13.5" thickBot="1">
      <c r="A421" s="330" t="s">
        <v>78</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78</v>
      </c>
      <c r="P421" s="331">
        <f>P248*0.478</f>
        <v>3.7790019235294117</v>
      </c>
      <c r="Q421" s="331">
        <f>Q248*0.478</f>
        <v>3.9903088529411757</v>
      </c>
      <c r="R421" s="331">
        <f>R248*0.478</f>
        <v>3.8072320411764706</v>
      </c>
      <c r="S421" s="331">
        <f>S248*0.478</f>
        <v>3.5153661784313721</v>
      </c>
      <c r="T421" s="313"/>
      <c r="U421" s="330" t="s">
        <v>78</v>
      </c>
      <c r="V421" s="328">
        <f>V248*B539</f>
        <v>0</v>
      </c>
      <c r="W421" s="328">
        <f>W248*B539</f>
        <v>0</v>
      </c>
      <c r="X421" s="313"/>
      <c r="Y421" s="333" t="s">
        <v>78</v>
      </c>
      <c r="Z421" s="328">
        <f>Z248*B539</f>
        <v>0</v>
      </c>
      <c r="AA421" s="169"/>
    </row>
    <row r="422" spans="1:28" ht="13.5" thickBot="1">
      <c r="A422" s="338" t="s">
        <v>197</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197</v>
      </c>
      <c r="P422" s="339">
        <f>P249*0.53</f>
        <v>4.5413091568627459</v>
      </c>
      <c r="Q422" s="339">
        <f>Q249*0.53</f>
        <v>4.7468156176470586</v>
      </c>
      <c r="R422" s="339">
        <f>R249*0.53</f>
        <v>4.7720441372549018</v>
      </c>
      <c r="S422" s="339">
        <f>S249*0.53</f>
        <v>4.6714007745098041</v>
      </c>
      <c r="T422" s="313"/>
      <c r="U422" s="338" t="s">
        <v>197</v>
      </c>
      <c r="V422" s="328">
        <f>V249*B540</f>
        <v>0</v>
      </c>
      <c r="W422" s="328">
        <f>W249*B540</f>
        <v>0</v>
      </c>
      <c r="X422" s="313"/>
      <c r="Y422" s="327" t="s">
        <v>197</v>
      </c>
      <c r="Z422" s="328">
        <f>Z249*B540</f>
        <v>0</v>
      </c>
      <c r="AA422" s="169"/>
    </row>
    <row r="423" spans="1:28">
      <c r="AA423" s="169"/>
      <c r="AB423" s="169"/>
    </row>
    <row r="424" spans="1:28" ht="16.5" thickBot="1">
      <c r="A424" s="314">
        <v>2010</v>
      </c>
      <c r="B424" s="313"/>
      <c r="C424" s="313" t="s">
        <v>204</v>
      </c>
      <c r="D424" s="313"/>
      <c r="E424" s="313"/>
      <c r="F424" s="313"/>
      <c r="G424" s="313"/>
      <c r="H424" s="313"/>
      <c r="I424" s="313"/>
      <c r="J424" s="313"/>
      <c r="K424" s="313"/>
      <c r="L424" s="313"/>
      <c r="M424" s="312" t="s">
        <v>102</v>
      </c>
      <c r="N424" s="313"/>
      <c r="O424" s="314">
        <v>2010</v>
      </c>
      <c r="P424" s="315" t="s">
        <v>171</v>
      </c>
      <c r="Q424" s="315"/>
      <c r="R424" s="315"/>
      <c r="S424" s="315"/>
      <c r="T424" s="313"/>
      <c r="U424" s="314">
        <v>2010</v>
      </c>
      <c r="V424" s="315" t="s">
        <v>172</v>
      </c>
      <c r="W424" s="315"/>
      <c r="X424" s="313"/>
      <c r="Y424" s="314">
        <v>2010</v>
      </c>
      <c r="Z424" s="313"/>
      <c r="AA424" s="169"/>
      <c r="AB424" s="169"/>
    </row>
    <row r="425" spans="1:28" ht="13.5" thickBot="1">
      <c r="A425" s="319"/>
      <c r="B425" s="347" t="s">
        <v>174</v>
      </c>
      <c r="C425" s="347" t="s">
        <v>175</v>
      </c>
      <c r="D425" s="347" t="s">
        <v>176</v>
      </c>
      <c r="E425" s="347" t="s">
        <v>177</v>
      </c>
      <c r="F425" s="347" t="s">
        <v>178</v>
      </c>
      <c r="G425" s="347" t="s">
        <v>179</v>
      </c>
      <c r="H425" s="347" t="s">
        <v>180</v>
      </c>
      <c r="I425" s="347" t="s">
        <v>181</v>
      </c>
      <c r="J425" s="347" t="s">
        <v>182</v>
      </c>
      <c r="K425" s="347" t="s">
        <v>183</v>
      </c>
      <c r="L425" s="347" t="s">
        <v>184</v>
      </c>
      <c r="M425" s="348" t="s">
        <v>185</v>
      </c>
      <c r="N425" s="313"/>
      <c r="O425" s="351"/>
      <c r="P425" s="347" t="s">
        <v>186</v>
      </c>
      <c r="Q425" s="347" t="s">
        <v>187</v>
      </c>
      <c r="R425" s="347" t="s">
        <v>188</v>
      </c>
      <c r="S425" s="348" t="s">
        <v>189</v>
      </c>
      <c r="T425" s="313"/>
      <c r="U425" s="351"/>
      <c r="V425" s="347" t="s">
        <v>190</v>
      </c>
      <c r="W425" s="348" t="s">
        <v>191</v>
      </c>
      <c r="X425" s="313"/>
      <c r="Y425" s="351"/>
      <c r="Z425" s="348" t="s">
        <v>192</v>
      </c>
      <c r="AA425" s="169"/>
      <c r="AB425" s="169"/>
    </row>
    <row r="426" spans="1:28" ht="13.5" thickBot="1">
      <c r="A426" s="352" t="s">
        <v>193</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193</v>
      </c>
      <c r="P426" s="353">
        <f>P253*0.521</f>
        <v>4.7783463921568625</v>
      </c>
      <c r="Q426" s="353">
        <f>Q253*0.521</f>
        <v>4.4481447647058818</v>
      </c>
      <c r="R426" s="353">
        <f>R253*0.521</f>
        <v>4.429490921568628</v>
      </c>
      <c r="S426" s="353">
        <f>S253*0.521</f>
        <v>4.8841441254901969</v>
      </c>
      <c r="T426" s="313"/>
      <c r="U426" s="361" t="s">
        <v>193</v>
      </c>
      <c r="V426" s="331">
        <f>V253*0.521</f>
        <v>4.6009561078431371</v>
      </c>
      <c r="W426" s="331">
        <f>W253*0.521</f>
        <v>4.6667420627450991</v>
      </c>
      <c r="X426" s="313"/>
      <c r="Y426" s="361" t="s">
        <v>193</v>
      </c>
      <c r="Z426" s="331">
        <f>Z253*0.521</f>
        <v>4.6352287137254891</v>
      </c>
      <c r="AA426" s="169"/>
      <c r="AB426" s="169"/>
    </row>
    <row r="427" spans="1:28">
      <c r="A427" s="356" t="s">
        <v>194</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194</v>
      </c>
      <c r="P427" s="357">
        <f>P254*0.55</f>
        <v>5.6512208823529422</v>
      </c>
      <c r="Q427" s="357">
        <f>Q254*0.55</f>
        <v>5.032395931372549</v>
      </c>
      <c r="R427" s="357">
        <f>R254*0.55</f>
        <v>5.0113848529411769</v>
      </c>
      <c r="S427" s="357">
        <f>S254*0.55</f>
        <v>5.7714039705882358</v>
      </c>
      <c r="T427" s="313"/>
      <c r="U427" s="361" t="s">
        <v>194</v>
      </c>
      <c r="V427" s="331">
        <f>V254*0.55</f>
        <v>5.3112443137254894</v>
      </c>
      <c r="W427" s="331">
        <f>W254*0.55</f>
        <v>5.4128821568627448</v>
      </c>
      <c r="X427" s="313"/>
      <c r="Y427" s="361" t="s">
        <v>194</v>
      </c>
      <c r="Z427" s="331">
        <f>Z254*0.55</f>
        <v>5.365264019607844</v>
      </c>
      <c r="AA427" s="169"/>
      <c r="AB427" s="169"/>
    </row>
    <row r="428" spans="1:28">
      <c r="A428" s="330" t="s">
        <v>195</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195</v>
      </c>
      <c r="P428" s="331">
        <f>P255*0.52</f>
        <v>5.4340968627450978</v>
      </c>
      <c r="Q428" s="331">
        <f>Q255*0.52</f>
        <v>4.8110583529411768</v>
      </c>
      <c r="R428" s="331">
        <f>R255*0.52</f>
        <v>4.8175384705882358</v>
      </c>
      <c r="S428" s="331">
        <f>S255*0.52</f>
        <v>5.5746701960784311</v>
      </c>
      <c r="T428" s="313"/>
      <c r="U428" s="361" t="s">
        <v>195</v>
      </c>
      <c r="V428" s="331">
        <f>V255*0.52</f>
        <v>5.0273452156862746</v>
      </c>
      <c r="W428" s="331">
        <f>W255*0.52</f>
        <v>5.1648709411764706</v>
      </c>
      <c r="X428" s="313"/>
      <c r="Y428" s="361" t="s">
        <v>195</v>
      </c>
      <c r="Z428" s="331">
        <f>Z255*0.52</f>
        <v>5.1141892941176472</v>
      </c>
      <c r="AA428" s="169"/>
      <c r="AB428" s="169"/>
    </row>
    <row r="429" spans="1:28">
      <c r="A429" s="330" t="s">
        <v>196</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196</v>
      </c>
      <c r="P429" s="331">
        <f>P256*0.54</f>
        <v>5.0564112352941182</v>
      </c>
      <c r="Q429" s="331">
        <f>Q256*0.54</f>
        <v>4.452709235294118</v>
      </c>
      <c r="R429" s="331">
        <f>R256*0.54</f>
        <v>4.4039710588235295</v>
      </c>
      <c r="S429" s="331">
        <f>S256*0.54</f>
        <v>4.369587882352941</v>
      </c>
      <c r="T429" s="313"/>
      <c r="U429" s="361" t="s">
        <v>196</v>
      </c>
      <c r="V429" s="331">
        <f>V256*0.54</f>
        <v>4.6375157647058822</v>
      </c>
      <c r="W429" s="331">
        <f>W256*0.54</f>
        <v>4.3784052352941174</v>
      </c>
      <c r="X429" s="313"/>
      <c r="Y429" s="361" t="s">
        <v>196</v>
      </c>
      <c r="Z429" s="331">
        <f>Z256*0.54</f>
        <v>4.4787562941176473</v>
      </c>
      <c r="AA429" s="169"/>
      <c r="AB429" s="169"/>
    </row>
    <row r="430" spans="1:28">
      <c r="A430" s="330" t="s">
        <v>78</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78</v>
      </c>
      <c r="P430" s="331">
        <f>P257*0.478</f>
        <v>3.6839464686274508</v>
      </c>
      <c r="Q430" s="331">
        <f>Q257*0.478</f>
        <v>3.6501682705882348</v>
      </c>
      <c r="R430" s="331">
        <f>R257*0.478</f>
        <v>3.6009075588235291</v>
      </c>
      <c r="S430" s="331">
        <f>S257*0.478</f>
        <v>3.6697648647058818</v>
      </c>
      <c r="T430" s="313"/>
      <c r="U430" s="361" t="s">
        <v>78</v>
      </c>
      <c r="V430" s="331">
        <f>V257*0.478</f>
        <v>3.6666386509803917</v>
      </c>
      <c r="W430" s="331">
        <f>W257*0.478</f>
        <v>3.6367181941176465</v>
      </c>
      <c r="X430" s="313"/>
      <c r="Y430" s="361" t="s">
        <v>78</v>
      </c>
      <c r="Z430" s="331">
        <f>Z257*0.478</f>
        <v>3.6516196098039213</v>
      </c>
      <c r="AA430" s="169"/>
    </row>
    <row r="431" spans="1:28" ht="13.5" thickBot="1">
      <c r="A431" s="338" t="s">
        <v>197</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197</v>
      </c>
      <c r="P431" s="339">
        <f>P258*0.53</f>
        <v>4.7397520686274506</v>
      </c>
      <c r="Q431" s="339">
        <f>Q258*0.53</f>
        <v>4.39095906862745</v>
      </c>
      <c r="R431" s="339">
        <f>R258*0.53</f>
        <v>4.3915706470588232</v>
      </c>
      <c r="S431" s="339">
        <f>S258*0.53</f>
        <v>4.6143083431372549</v>
      </c>
      <c r="T431" s="313"/>
      <c r="U431" s="361" t="s">
        <v>197</v>
      </c>
      <c r="V431" s="331">
        <f>V258*0.53</f>
        <v>4.5509665882352941</v>
      </c>
      <c r="W431" s="331">
        <f>W258*0.53</f>
        <v>4.5054972647058822</v>
      </c>
      <c r="X431" s="313"/>
      <c r="Y431" s="361" t="s">
        <v>197</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204</v>
      </c>
      <c r="D433" s="313"/>
      <c r="E433" s="313"/>
      <c r="F433" s="313"/>
      <c r="G433" s="313"/>
      <c r="H433" s="313"/>
      <c r="I433" s="313"/>
      <c r="J433" s="313"/>
      <c r="K433" s="313"/>
      <c r="L433" s="313"/>
      <c r="M433" s="312" t="s">
        <v>102</v>
      </c>
      <c r="N433" s="313"/>
      <c r="O433" s="314">
        <v>2011</v>
      </c>
      <c r="P433" s="315" t="s">
        <v>171</v>
      </c>
      <c r="Q433" s="315"/>
      <c r="R433" s="315"/>
      <c r="S433" s="315"/>
      <c r="T433" s="313"/>
      <c r="U433" s="314">
        <v>2011</v>
      </c>
      <c r="V433" s="315" t="s">
        <v>172</v>
      </c>
      <c r="W433" s="315"/>
      <c r="X433" s="313"/>
      <c r="Y433" s="314">
        <v>2011</v>
      </c>
      <c r="Z433" s="313"/>
    </row>
    <row r="434" spans="1:26" ht="13.5" thickBot="1">
      <c r="A434" s="319"/>
      <c r="B434" s="320" t="s">
        <v>174</v>
      </c>
      <c r="C434" s="320" t="s">
        <v>175</v>
      </c>
      <c r="D434" s="320" t="s">
        <v>176</v>
      </c>
      <c r="E434" s="320" t="s">
        <v>177</v>
      </c>
      <c r="F434" s="320" t="s">
        <v>178</v>
      </c>
      <c r="G434" s="320" t="s">
        <v>179</v>
      </c>
      <c r="H434" s="320" t="s">
        <v>180</v>
      </c>
      <c r="I434" s="320" t="s">
        <v>181</v>
      </c>
      <c r="J434" s="320" t="s">
        <v>182</v>
      </c>
      <c r="K434" s="320" t="s">
        <v>183</v>
      </c>
      <c r="L434" s="320" t="s">
        <v>184</v>
      </c>
      <c r="M434" s="321" t="s">
        <v>185</v>
      </c>
      <c r="N434" s="313"/>
      <c r="O434" s="351"/>
      <c r="P434" s="347" t="s">
        <v>186</v>
      </c>
      <c r="Q434" s="347" t="s">
        <v>187</v>
      </c>
      <c r="R434" s="347" t="s">
        <v>188</v>
      </c>
      <c r="S434" s="348" t="s">
        <v>189</v>
      </c>
      <c r="T434" s="313"/>
      <c r="U434" s="319"/>
      <c r="V434" s="347" t="s">
        <v>190</v>
      </c>
      <c r="W434" s="348" t="s">
        <v>191</v>
      </c>
      <c r="X434" s="313"/>
      <c r="Y434" s="319"/>
      <c r="Z434" s="348" t="s">
        <v>192</v>
      </c>
    </row>
    <row r="435" spans="1:26" ht="13.5" thickBot="1">
      <c r="A435" s="349" t="s">
        <v>193</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193</v>
      </c>
      <c r="P435" s="328">
        <f>P262*0.507</f>
        <v>5.2188025117647063</v>
      </c>
      <c r="Q435" s="328">
        <f>Q262*0.507</f>
        <v>5.4358999117647055</v>
      </c>
      <c r="R435" s="328">
        <f>R262*0.507</f>
        <v>5.7324004705882352</v>
      </c>
      <c r="S435" s="328">
        <f>S262*0.507</f>
        <v>6.1054282058823528</v>
      </c>
      <c r="T435" s="313"/>
      <c r="U435" s="362" t="s">
        <v>193</v>
      </c>
      <c r="V435" s="328">
        <f>V262*0.507</f>
        <v>5.3208109117647062</v>
      </c>
      <c r="W435" s="328">
        <f>W262*0.507</f>
        <v>5.9282814117647051</v>
      </c>
      <c r="X435" s="313"/>
      <c r="Y435" s="363" t="s">
        <v>193</v>
      </c>
      <c r="Z435" s="328">
        <f>Z262*0.507</f>
        <v>5.6275309999999994</v>
      </c>
    </row>
    <row r="436" spans="1:26">
      <c r="A436" s="359" t="s">
        <v>194</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194</v>
      </c>
      <c r="P436" s="334">
        <f>P263*0.539</f>
        <v>6.1959217833333335</v>
      </c>
      <c r="Q436" s="334">
        <f>Q263*0.539</f>
        <v>6.324593237254903</v>
      </c>
      <c r="R436" s="334">
        <f>R263*0.539</f>
        <v>6.7336979362745106</v>
      </c>
      <c r="S436" s="334">
        <f>S263*0.539</f>
        <v>7.250095341176471</v>
      </c>
      <c r="T436" s="313"/>
      <c r="U436" s="364" t="s">
        <v>194</v>
      </c>
      <c r="V436" s="334">
        <f>V263*0.539</f>
        <v>6.2552434892156858</v>
      </c>
      <c r="W436" s="334">
        <f>W263*0.539</f>
        <v>6.9955425509803915</v>
      </c>
      <c r="X436" s="313"/>
      <c r="Y436" s="364" t="s">
        <v>194</v>
      </c>
      <c r="Z436" s="334">
        <f>Z263*0.539</f>
        <v>6.6026041529411774</v>
      </c>
    </row>
    <row r="437" spans="1:26">
      <c r="A437" s="330" t="s">
        <v>195</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195</v>
      </c>
      <c r="P437" s="331">
        <f>P264*0.535</f>
        <v>6.198062593137255</v>
      </c>
      <c r="Q437" s="331">
        <f>Q264*0.535</f>
        <v>6.278959838235294</v>
      </c>
      <c r="R437" s="331">
        <f>R264*0.535</f>
        <v>6.808325553921569</v>
      </c>
      <c r="S437" s="331">
        <f>S264*0.535</f>
        <v>7.2474131666666661</v>
      </c>
      <c r="T437" s="313"/>
      <c r="U437" s="361" t="s">
        <v>195</v>
      </c>
      <c r="V437" s="331">
        <f>V264*0.535</f>
        <v>6.2331208284313737</v>
      </c>
      <c r="W437" s="331">
        <f>W264*0.535</f>
        <v>7.1087380196078431</v>
      </c>
      <c r="X437" s="313"/>
      <c r="Y437" s="361" t="s">
        <v>195</v>
      </c>
      <c r="Z437" s="331">
        <f>Z264*0.535</f>
        <v>6.8463504166666667</v>
      </c>
    </row>
    <row r="438" spans="1:26">
      <c r="A438" s="330" t="s">
        <v>196</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196</v>
      </c>
      <c r="P438" s="331">
        <f>P265*0.54</f>
        <v>4.4393024117647064</v>
      </c>
      <c r="Q438" s="331">
        <f>Q265*0.54</f>
        <v>5.0286393529411759</v>
      </c>
      <c r="R438" s="331">
        <f>R265*0.54</f>
        <v>5.3905277647058822</v>
      </c>
      <c r="S438" s="331">
        <f>S265*0.54</f>
        <v>5.7426723529411774</v>
      </c>
      <c r="T438" s="313"/>
      <c r="U438" s="361" t="s">
        <v>196</v>
      </c>
      <c r="V438" s="331">
        <f>V265*0.54</f>
        <v>4.7673201176470581</v>
      </c>
      <c r="W438" s="331">
        <f>W265*0.54</f>
        <v>5.7031517647058836</v>
      </c>
      <c r="X438" s="313"/>
      <c r="Y438" s="361" t="s">
        <v>196</v>
      </c>
      <c r="Z438" s="331">
        <f>Z265*0.54</f>
        <v>5.3822620588235308</v>
      </c>
    </row>
    <row r="439" spans="1:26">
      <c r="A439" s="330" t="s">
        <v>78</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78</v>
      </c>
      <c r="P439" s="331">
        <f>P266*0.465</f>
        <v>3.9346357941176473</v>
      </c>
      <c r="Q439" s="331">
        <f>Q266*0.465</f>
        <v>4.3440477794117651</v>
      </c>
      <c r="R439" s="331">
        <f>R266*0.465</f>
        <v>4.5790209411764708</v>
      </c>
      <c r="S439" s="331">
        <f>S266*0.465</f>
        <v>4.8316919117647057</v>
      </c>
      <c r="T439" s="313"/>
      <c r="U439" s="361" t="s">
        <v>78</v>
      </c>
      <c r="V439" s="331">
        <f>V266*0.465</f>
        <v>4.1301573529411773</v>
      </c>
      <c r="W439" s="331">
        <f>W266*0.465</f>
        <v>4.7145333382352943</v>
      </c>
      <c r="X439" s="313"/>
      <c r="Y439" s="361" t="s">
        <v>78</v>
      </c>
      <c r="Z439" s="331">
        <f>Z266*0.465</f>
        <v>4.44829075</v>
      </c>
    </row>
    <row r="440" spans="1:26" ht="13.5" thickBot="1">
      <c r="A440" s="338" t="s">
        <v>197</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197</v>
      </c>
      <c r="P440" s="339">
        <f>P267*0.516</f>
        <v>4.8805384470588233</v>
      </c>
      <c r="Q440" s="339">
        <f>Q267*0.516</f>
        <v>5.1469856705882346</v>
      </c>
      <c r="R440" s="339">
        <f>R267*0.516</f>
        <v>5.5356727882352947</v>
      </c>
      <c r="S440" s="339">
        <f>S267*0.516</f>
        <v>5.9365010823529403</v>
      </c>
      <c r="T440" s="313"/>
      <c r="U440" s="365" t="s">
        <v>197</v>
      </c>
      <c r="V440" s="339">
        <f>V267*0.516</f>
        <v>5.0109533999999991</v>
      </c>
      <c r="W440" s="339">
        <f>W267*0.516</f>
        <v>5.7448490705882351</v>
      </c>
      <c r="X440" s="313"/>
      <c r="Y440" s="365" t="s">
        <v>197</v>
      </c>
      <c r="Z440" s="339">
        <f>Z267*0.516</f>
        <v>5.383979411764706</v>
      </c>
    </row>
    <row r="442" spans="1:26" ht="16.5" thickBot="1">
      <c r="A442" s="314">
        <v>2012</v>
      </c>
      <c r="B442" s="313"/>
      <c r="C442" s="313" t="s">
        <v>204</v>
      </c>
      <c r="D442" s="313"/>
      <c r="E442" s="313"/>
      <c r="F442" s="313"/>
      <c r="G442" s="313"/>
      <c r="H442" s="313"/>
      <c r="I442" s="313"/>
      <c r="J442" s="313"/>
      <c r="K442" s="313"/>
      <c r="L442" s="313"/>
      <c r="M442" s="312" t="s">
        <v>102</v>
      </c>
      <c r="N442" s="313"/>
      <c r="O442" s="314">
        <v>2012</v>
      </c>
      <c r="P442" s="315" t="s">
        <v>171</v>
      </c>
      <c r="Q442" s="315"/>
      <c r="R442" s="315"/>
      <c r="S442" s="315"/>
      <c r="T442" s="313"/>
      <c r="U442" s="314">
        <v>2012</v>
      </c>
      <c r="V442" s="315" t="s">
        <v>172</v>
      </c>
      <c r="W442" s="315"/>
      <c r="X442" s="313"/>
      <c r="Y442" s="314">
        <v>2012</v>
      </c>
      <c r="Z442" s="313"/>
    </row>
    <row r="443" spans="1:26" ht="13.5" thickBot="1">
      <c r="A443" s="319"/>
      <c r="B443" s="320" t="s">
        <v>174</v>
      </c>
      <c r="C443" s="320" t="s">
        <v>175</v>
      </c>
      <c r="D443" s="320" t="s">
        <v>176</v>
      </c>
      <c r="E443" s="320" t="s">
        <v>177</v>
      </c>
      <c r="F443" s="320" t="s">
        <v>178</v>
      </c>
      <c r="G443" s="320" t="s">
        <v>179</v>
      </c>
      <c r="H443" s="320" t="s">
        <v>180</v>
      </c>
      <c r="I443" s="320" t="s">
        <v>181</v>
      </c>
      <c r="J443" s="320" t="s">
        <v>182</v>
      </c>
      <c r="K443" s="320" t="s">
        <v>183</v>
      </c>
      <c r="L443" s="320" t="s">
        <v>184</v>
      </c>
      <c r="M443" s="321" t="s">
        <v>185</v>
      </c>
      <c r="N443" s="313"/>
      <c r="O443" s="351"/>
      <c r="P443" s="347" t="s">
        <v>186</v>
      </c>
      <c r="Q443" s="347" t="s">
        <v>187</v>
      </c>
      <c r="R443" s="347" t="s">
        <v>188</v>
      </c>
      <c r="S443" s="348" t="s">
        <v>189</v>
      </c>
      <c r="T443" s="313"/>
      <c r="U443" s="319"/>
      <c r="V443" s="347" t="s">
        <v>190</v>
      </c>
      <c r="W443" s="348" t="s">
        <v>191</v>
      </c>
      <c r="X443" s="313"/>
      <c r="Y443" s="319"/>
      <c r="Z443" s="348" t="s">
        <v>192</v>
      </c>
    </row>
    <row r="444" spans="1:26" ht="13.5" thickBot="1">
      <c r="A444" s="349" t="s">
        <v>193</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193</v>
      </c>
      <c r="P444" s="328">
        <f>P271*0.507</f>
        <v>6.4871693823529419</v>
      </c>
      <c r="Q444" s="328">
        <f>Q271*0.507</f>
        <v>6.2718335588235297</v>
      </c>
      <c r="R444" s="328">
        <f>R271*0.507</f>
        <v>6.4571221764705884</v>
      </c>
      <c r="S444" s="328">
        <f>S271*0.507</f>
        <v>6.3578147941176466</v>
      </c>
      <c r="T444" s="313"/>
      <c r="U444" s="362" t="s">
        <v>193</v>
      </c>
      <c r="V444" s="328">
        <f>V271*0.507</f>
        <v>6.3747048529411758</v>
      </c>
      <c r="W444" s="328">
        <f>W271*0.507</f>
        <v>6.4051049705882352</v>
      </c>
      <c r="X444" s="313"/>
      <c r="Y444" s="363" t="s">
        <v>193</v>
      </c>
      <c r="Z444" s="328">
        <f>Z271*0.507</f>
        <v>6.3897905882352948</v>
      </c>
    </row>
    <row r="445" spans="1:26">
      <c r="A445" s="359" t="s">
        <v>194</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194</v>
      </c>
      <c r="P445" s="334">
        <f>P272*0.539</f>
        <v>7.4419925519607846</v>
      </c>
      <c r="Q445" s="334">
        <f>Q272*0.539</f>
        <v>7.0230357784313728</v>
      </c>
      <c r="R445" s="334">
        <f>R272*0.539</f>
        <v>7.3427811470588251</v>
      </c>
      <c r="S445" s="334">
        <f>S272*0.539</f>
        <v>7.2873370705882348</v>
      </c>
      <c r="T445" s="313"/>
      <c r="U445" s="364" t="s">
        <v>194</v>
      </c>
      <c r="V445" s="334">
        <f>V272*0.539</f>
        <v>7.2264189735294124</v>
      </c>
      <c r="W445" s="334">
        <f>W272*0.539</f>
        <v>7.3139494029411773</v>
      </c>
      <c r="X445" s="313"/>
      <c r="Y445" s="364" t="s">
        <v>194</v>
      </c>
      <c r="Z445" s="334">
        <f>Z272*0.539</f>
        <v>7.2680894862745111</v>
      </c>
    </row>
    <row r="446" spans="1:26">
      <c r="A446" s="330" t="s">
        <v>195</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195</v>
      </c>
      <c r="P446" s="331">
        <f>P273*0.535</f>
        <v>7.4103065049019605</v>
      </c>
      <c r="Q446" s="331">
        <f>Q273*0.535</f>
        <v>6.9537925784313721</v>
      </c>
      <c r="R446" s="331">
        <f>R273*0.535</f>
        <v>7.2672826470588232</v>
      </c>
      <c r="S446" s="331">
        <f>S273*0.535</f>
        <v>7.2594952499999996</v>
      </c>
      <c r="T446" s="313"/>
      <c r="U446" s="361" t="s">
        <v>195</v>
      </c>
      <c r="V446" s="331">
        <f>V273*0.535</f>
        <v>7.1575431323529406</v>
      </c>
      <c r="W446" s="331">
        <f>W273*0.535</f>
        <v>7.2632916519607846</v>
      </c>
      <c r="X446" s="313"/>
      <c r="Y446" s="361" t="s">
        <v>195</v>
      </c>
      <c r="Z446" s="331">
        <f>Z273*0.535</f>
        <v>7.2061048725490204</v>
      </c>
    </row>
    <row r="447" spans="1:26">
      <c r="A447" s="330" t="s">
        <v>196</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196</v>
      </c>
      <c r="P447" s="331">
        <f>P274*0.54</f>
        <v>6.4627803529411763</v>
      </c>
      <c r="Q447" s="331">
        <f>Q274*0.54</f>
        <v>5.568490588235294</v>
      </c>
      <c r="R447" s="331">
        <f>R274*0.54</f>
        <v>0</v>
      </c>
      <c r="S447" s="331">
        <f>S274*0.54</f>
        <v>6.5927170588235295</v>
      </c>
      <c r="T447" s="313"/>
      <c r="U447" s="361" t="s">
        <v>196</v>
      </c>
      <c r="V447" s="331">
        <f>V274*0.54</f>
        <v>6.4387805294117646</v>
      </c>
      <c r="W447" s="331">
        <f>W274*0.54</f>
        <v>6.5927170588235295</v>
      </c>
      <c r="X447" s="313"/>
      <c r="Y447" s="361" t="s">
        <v>196</v>
      </c>
      <c r="Z447" s="331">
        <f>Z274*0.54</f>
        <v>6.4491358235294118</v>
      </c>
    </row>
    <row r="448" spans="1:26">
      <c r="A448" s="330" t="s">
        <v>78</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78</v>
      </c>
      <c r="P448" s="331">
        <f>P275*0.465</f>
        <v>5.2046497205882361</v>
      </c>
      <c r="Q448" s="331">
        <f>Q275*0.465</f>
        <v>5.2326126323529403</v>
      </c>
      <c r="R448" s="331">
        <f>R275*0.465</f>
        <v>5.3517533823529417</v>
      </c>
      <c r="S448" s="331">
        <f>S275*0.465</f>
        <v>5.1811006617647068</v>
      </c>
      <c r="T448" s="313"/>
      <c r="U448" s="361" t="s">
        <v>78</v>
      </c>
      <c r="V448" s="331">
        <f>V275*0.465</f>
        <v>5.2191504264705895</v>
      </c>
      <c r="W448" s="331">
        <f>W275*0.465</f>
        <v>5.2617266470588238</v>
      </c>
      <c r="X448" s="313"/>
      <c r="Y448" s="361" t="s">
        <v>78</v>
      </c>
      <c r="Z448" s="331">
        <f>Z275*0.465</f>
        <v>5.2417681176470596</v>
      </c>
    </row>
    <row r="449" spans="1:29" ht="13.5" thickBot="1">
      <c r="A449" s="338" t="s">
        <v>197</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197</v>
      </c>
      <c r="P449" s="339">
        <f>P276*0.516</f>
        <v>6.2898593999999992</v>
      </c>
      <c r="Q449" s="339">
        <f>Q276*0.516</f>
        <v>6.289519447058824</v>
      </c>
      <c r="R449" s="339">
        <f>R276*0.516</f>
        <v>6.4528683529411772</v>
      </c>
      <c r="S449" s="339">
        <f>S276*0.516</f>
        <v>6.4373787411764702</v>
      </c>
      <c r="T449" s="313"/>
      <c r="U449" s="365" t="s">
        <v>197</v>
      </c>
      <c r="V449" s="339">
        <f>V276*0.516</f>
        <v>6.289673235294118</v>
      </c>
      <c r="W449" s="339">
        <f>W276*0.516</f>
        <v>6.4446553529411768</v>
      </c>
      <c r="X449" s="313"/>
      <c r="Y449" s="365" t="s">
        <v>197</v>
      </c>
      <c r="Z449" s="339">
        <f>Z276*0.516</f>
        <v>6.3667798235294129</v>
      </c>
      <c r="AB449" s="373"/>
    </row>
    <row r="450" spans="1:29">
      <c r="AB450" s="373"/>
    </row>
    <row r="451" spans="1:29" ht="16.5" thickBot="1">
      <c r="A451" s="314">
        <v>2013</v>
      </c>
      <c r="B451" s="313"/>
      <c r="C451" s="313" t="s">
        <v>204</v>
      </c>
      <c r="D451" s="313"/>
      <c r="E451" s="313"/>
      <c r="F451" s="313"/>
      <c r="G451" s="313"/>
      <c r="H451" s="313"/>
      <c r="I451" s="313"/>
      <c r="J451" s="313"/>
      <c r="K451" s="313"/>
      <c r="L451" s="313"/>
      <c r="M451" s="312" t="s">
        <v>102</v>
      </c>
      <c r="N451" s="313"/>
      <c r="O451" s="314">
        <v>2013</v>
      </c>
      <c r="P451" s="315" t="s">
        <v>171</v>
      </c>
      <c r="Q451" s="315"/>
      <c r="R451" s="315"/>
      <c r="S451" s="315"/>
      <c r="T451" s="313"/>
      <c r="U451" s="314">
        <v>2013</v>
      </c>
      <c r="V451" s="315" t="s">
        <v>172</v>
      </c>
      <c r="W451" s="315"/>
      <c r="X451" s="313"/>
      <c r="Y451" s="314">
        <v>2013</v>
      </c>
      <c r="Z451" s="313"/>
    </row>
    <row r="452" spans="1:29" ht="13.5" thickBot="1">
      <c r="A452" s="319"/>
      <c r="B452" s="320" t="s">
        <v>174</v>
      </c>
      <c r="C452" s="320" t="s">
        <v>175</v>
      </c>
      <c r="D452" s="320" t="s">
        <v>176</v>
      </c>
      <c r="E452" s="320" t="s">
        <v>177</v>
      </c>
      <c r="F452" s="320" t="s">
        <v>178</v>
      </c>
      <c r="G452" s="320" t="s">
        <v>179</v>
      </c>
      <c r="H452" s="320" t="s">
        <v>180</v>
      </c>
      <c r="I452" s="320" t="s">
        <v>181</v>
      </c>
      <c r="J452" s="320" t="s">
        <v>182</v>
      </c>
      <c r="K452" s="320" t="s">
        <v>183</v>
      </c>
      <c r="L452" s="320" t="s">
        <v>184</v>
      </c>
      <c r="M452" s="321" t="s">
        <v>185</v>
      </c>
      <c r="N452" s="313"/>
      <c r="O452" s="351"/>
      <c r="P452" s="347" t="s">
        <v>186</v>
      </c>
      <c r="Q452" s="347" t="s">
        <v>187</v>
      </c>
      <c r="R452" s="347" t="s">
        <v>188</v>
      </c>
      <c r="S452" s="348" t="s">
        <v>189</v>
      </c>
      <c r="T452" s="313"/>
      <c r="U452" s="319"/>
      <c r="V452" s="347" t="s">
        <v>190</v>
      </c>
      <c r="W452" s="348" t="s">
        <v>191</v>
      </c>
      <c r="X452" s="313"/>
      <c r="Y452" s="319"/>
      <c r="Z452" s="348" t="s">
        <v>192</v>
      </c>
      <c r="AB452" s="169"/>
      <c r="AC452" s="169"/>
    </row>
    <row r="453" spans="1:29" ht="13.5" thickBot="1">
      <c r="A453" s="349" t="s">
        <v>193</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193</v>
      </c>
      <c r="P453" s="328">
        <f>P280*0.507</f>
        <v>6.3818625000000004</v>
      </c>
      <c r="Q453" s="328">
        <f>Q280*0.507</f>
        <v>6.0825088235294116</v>
      </c>
      <c r="R453" s="328">
        <f>R280*0.507</f>
        <v>5.9312488529411773</v>
      </c>
      <c r="S453" s="329">
        <f>S280*0.507</f>
        <v>5.8741019999999997</v>
      </c>
      <c r="T453" s="313"/>
      <c r="U453" s="362" t="s">
        <v>193</v>
      </c>
      <c r="V453" s="328">
        <f>V280*0.507</f>
        <v>6.2228782352941172</v>
      </c>
      <c r="W453" s="328">
        <f>W280*0.507</f>
        <v>5.9024790882352942</v>
      </c>
      <c r="X453" s="313"/>
      <c r="Y453" s="363" t="s">
        <v>193</v>
      </c>
      <c r="Z453" s="328">
        <f>Z280*0.507</f>
        <v>6.059937382352941</v>
      </c>
      <c r="AB453" s="169"/>
      <c r="AC453" s="169"/>
    </row>
    <row r="454" spans="1:29">
      <c r="A454" s="359" t="s">
        <v>194</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194</v>
      </c>
      <c r="P454" s="334">
        <f>P281*0.539</f>
        <v>7.1889537176470579</v>
      </c>
      <c r="Q454" s="334">
        <f>Q281*0.539</f>
        <v>6.724284459803922</v>
      </c>
      <c r="R454" s="334">
        <f>R281*0.539</f>
        <v>6.6124456588235301</v>
      </c>
      <c r="S454" s="334">
        <f>S281*0.539</f>
        <v>6.7232719852941187</v>
      </c>
      <c r="T454" s="313"/>
      <c r="U454" s="364" t="s">
        <v>194</v>
      </c>
      <c r="V454" s="334">
        <f>V281*0.539</f>
        <v>6.9442841794117642</v>
      </c>
      <c r="W454" s="334">
        <f>W281*0.539</f>
        <v>6.6676825901960788</v>
      </c>
      <c r="X454" s="313"/>
      <c r="Y454" s="364" t="s">
        <v>194</v>
      </c>
      <c r="Z454" s="334">
        <f>Z281*0.539</f>
        <v>6.8073887480392159</v>
      </c>
      <c r="AB454" s="169"/>
      <c r="AC454" s="169"/>
    </row>
    <row r="455" spans="1:29">
      <c r="A455" s="330" t="s">
        <v>195</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195</v>
      </c>
      <c r="P455" s="331">
        <f>P282*0.535</f>
        <v>7.1067244264705884</v>
      </c>
      <c r="Q455" s="331">
        <f>Q282*0.535</f>
        <v>6.6033717745098048</v>
      </c>
      <c r="R455" s="331">
        <f>R282*0.535</f>
        <v>6.5125843725490196</v>
      </c>
      <c r="S455" s="331">
        <f>S282*0.535</f>
        <v>6.6522707745098044</v>
      </c>
      <c r="T455" s="313"/>
      <c r="U455" s="361" t="s">
        <v>195</v>
      </c>
      <c r="V455" s="331">
        <f>V282*0.535</f>
        <v>6.7994251470588232</v>
      </c>
      <c r="W455" s="331">
        <f>W282*0.535</f>
        <v>6.5793046421568633</v>
      </c>
      <c r="X455" s="313"/>
      <c r="Y455" s="361" t="s">
        <v>195</v>
      </c>
      <c r="Z455" s="331">
        <f>Z282*0.535</f>
        <v>6.6895875490196079</v>
      </c>
      <c r="AB455" s="169"/>
      <c r="AC455" s="169"/>
    </row>
    <row r="456" spans="1:29">
      <c r="A456" s="330" t="s">
        <v>196</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196</v>
      </c>
      <c r="P456" s="331" t="e">
        <f>#REF!*0.54</f>
        <v>#REF!</v>
      </c>
      <c r="Q456" s="331" t="e">
        <f>#REF!*0.54</f>
        <v>#REF!</v>
      </c>
      <c r="R456" s="331" t="e">
        <f>#REF!*0.54</f>
        <v>#REF!</v>
      </c>
      <c r="S456" s="331" t="e">
        <f>#REF!*0.54</f>
        <v>#REF!</v>
      </c>
      <c r="T456" s="313"/>
      <c r="U456" s="361" t="s">
        <v>196</v>
      </c>
      <c r="V456" s="331" t="e">
        <f>#REF!*0.54</f>
        <v>#REF!</v>
      </c>
      <c r="W456" s="331" t="e">
        <f>#REF!*0.54</f>
        <v>#REF!</v>
      </c>
      <c r="X456" s="313"/>
      <c r="Y456" s="361" t="s">
        <v>196</v>
      </c>
      <c r="Z456" s="331" t="e">
        <f>#REF!*0.54</f>
        <v>#REF!</v>
      </c>
      <c r="AB456" s="169"/>
      <c r="AC456" s="169"/>
    </row>
    <row r="457" spans="1:29">
      <c r="A457" s="330" t="s">
        <v>78</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78</v>
      </c>
      <c r="P457" s="331">
        <f>P283*0.465</f>
        <v>5.2078468235294126</v>
      </c>
      <c r="Q457" s="331">
        <f>Q283*0.465</f>
        <v>5.0793035</v>
      </c>
      <c r="R457" s="331">
        <f>R283*0.465</f>
        <v>4.898820588235294</v>
      </c>
      <c r="S457" s="331">
        <f>S283*0.465</f>
        <v>4.5844486764705872</v>
      </c>
      <c r="T457" s="313"/>
      <c r="U457" s="361" t="s">
        <v>78</v>
      </c>
      <c r="V457" s="331">
        <f>V283*0.465</f>
        <v>5.1419285147058824</v>
      </c>
      <c r="W457" s="331">
        <f>W283*0.465</f>
        <v>4.7378544558823528</v>
      </c>
      <c r="X457" s="313"/>
      <c r="Y457" s="361" t="s">
        <v>78</v>
      </c>
      <c r="Z457" s="331">
        <f>Z283*0.465</f>
        <v>4.9281730294117656</v>
      </c>
      <c r="AB457" s="169"/>
      <c r="AC457" s="169"/>
    </row>
    <row r="458" spans="1:29" ht="13.5" thickBot="1">
      <c r="A458" s="338" t="s">
        <v>197</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197</v>
      </c>
      <c r="P458" s="339">
        <f>P284*0.516</f>
        <v>6.5073058470588236</v>
      </c>
      <c r="Q458" s="339">
        <f>Q284*0.516</f>
        <v>6.3163544823529403</v>
      </c>
      <c r="R458" s="339">
        <f>R284*0.516</f>
        <v>6.2270025058823526</v>
      </c>
      <c r="S458" s="339">
        <f>S284*0.516</f>
        <v>6.2623181529411767</v>
      </c>
      <c r="T458" s="313"/>
      <c r="U458" s="365" t="s">
        <v>197</v>
      </c>
      <c r="V458" s="339">
        <f>V284*0.516</f>
        <v>6.4027252941176469</v>
      </c>
      <c r="W458" s="339">
        <f>W284*0.516</f>
        <v>6.2450736352941174</v>
      </c>
      <c r="X458" s="313"/>
      <c r="Y458" s="365" t="s">
        <v>197</v>
      </c>
      <c r="Z458" s="339">
        <f>Z284*0.516</f>
        <v>6.3215079058823536</v>
      </c>
      <c r="AB458" s="169"/>
      <c r="AC458" s="169"/>
    </row>
    <row r="459" spans="1:29" ht="16.5" thickBot="1">
      <c r="A459" s="314">
        <v>2014</v>
      </c>
      <c r="B459" s="313"/>
      <c r="C459" s="313" t="s">
        <v>204</v>
      </c>
      <c r="D459" s="313"/>
      <c r="E459" s="313"/>
      <c r="F459" s="313"/>
      <c r="G459" s="313"/>
      <c r="H459" s="313"/>
      <c r="I459" s="313"/>
      <c r="J459" s="313"/>
      <c r="K459" s="313"/>
      <c r="L459" s="313"/>
      <c r="M459" s="312" t="s">
        <v>102</v>
      </c>
      <c r="N459" s="313"/>
      <c r="O459" s="314">
        <v>2014</v>
      </c>
      <c r="P459" s="315" t="s">
        <v>171</v>
      </c>
      <c r="Q459" s="315"/>
      <c r="R459" s="315"/>
      <c r="S459" s="315"/>
      <c r="T459" s="313"/>
      <c r="U459" s="314">
        <v>2014</v>
      </c>
      <c r="V459" s="315" t="s">
        <v>172</v>
      </c>
      <c r="W459" s="315"/>
      <c r="X459" s="313"/>
      <c r="Y459" s="314">
        <v>2014</v>
      </c>
      <c r="Z459" s="313"/>
    </row>
    <row r="460" spans="1:29" ht="13.5" thickBot="1">
      <c r="A460" s="319"/>
      <c r="B460" s="347" t="s">
        <v>174</v>
      </c>
      <c r="C460" s="347" t="s">
        <v>175</v>
      </c>
      <c r="D460" s="347" t="s">
        <v>176</v>
      </c>
      <c r="E460" s="347" t="s">
        <v>177</v>
      </c>
      <c r="F460" s="347" t="s">
        <v>178</v>
      </c>
      <c r="G460" s="347" t="s">
        <v>179</v>
      </c>
      <c r="H460" s="347" t="s">
        <v>180</v>
      </c>
      <c r="I460" s="347" t="s">
        <v>181</v>
      </c>
      <c r="J460" s="347" t="s">
        <v>182</v>
      </c>
      <c r="K460" s="347" t="s">
        <v>183</v>
      </c>
      <c r="L460" s="347" t="s">
        <v>184</v>
      </c>
      <c r="M460" s="348" t="s">
        <v>185</v>
      </c>
      <c r="N460" s="313"/>
      <c r="O460" s="351"/>
      <c r="P460" s="347" t="s">
        <v>186</v>
      </c>
      <c r="Q460" s="347" t="s">
        <v>187</v>
      </c>
      <c r="R460" s="347" t="s">
        <v>188</v>
      </c>
      <c r="S460" s="348" t="s">
        <v>189</v>
      </c>
      <c r="T460" s="313"/>
      <c r="U460" s="351"/>
      <c r="V460" s="347" t="s">
        <v>190</v>
      </c>
      <c r="W460" s="348" t="s">
        <v>191</v>
      </c>
      <c r="X460" s="313"/>
      <c r="Y460" s="319"/>
      <c r="Z460" s="348" t="s">
        <v>192</v>
      </c>
    </row>
    <row r="461" spans="1:29" ht="13.5" thickBot="1">
      <c r="A461" s="352" t="s">
        <v>193</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193</v>
      </c>
      <c r="P461" s="328">
        <f>P288*0.507</f>
        <v>5.9249660294117641</v>
      </c>
      <c r="Q461" s="328">
        <f>Q288*0.507</f>
        <v>5.8840431764705876</v>
      </c>
      <c r="R461" s="328">
        <f>R288*0.507</f>
        <v>5.7331261764705888</v>
      </c>
      <c r="S461" s="329">
        <f>S288*0.507</f>
        <v>5.5676105588235298</v>
      </c>
      <c r="T461" s="313"/>
      <c r="U461" s="355" t="s">
        <v>193</v>
      </c>
      <c r="V461" s="328">
        <f>V288*0.507</f>
        <v>5.9035924999999994</v>
      </c>
      <c r="W461" s="329">
        <f>W288*0.507</f>
        <v>5.6479203529411768</v>
      </c>
      <c r="X461" s="313"/>
      <c r="Y461" s="355" t="s">
        <v>193</v>
      </c>
      <c r="Z461" s="328">
        <f>Z288*0.507</f>
        <v>5.7789897941176473</v>
      </c>
    </row>
    <row r="462" spans="1:29">
      <c r="A462" s="367" t="s">
        <v>198</v>
      </c>
      <c r="B462" s="368" t="s">
        <v>199</v>
      </c>
      <c r="C462" s="369" t="s">
        <v>199</v>
      </c>
      <c r="D462" s="369" t="s">
        <v>199</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198</v>
      </c>
      <c r="P462" s="334" t="s">
        <v>199</v>
      </c>
      <c r="Q462" s="334">
        <f t="shared" ref="Q462:S463" si="214">Q289*0.539</f>
        <v>6.3498686382352938</v>
      </c>
      <c r="R462" s="334">
        <f t="shared" si="214"/>
        <v>6.3984621303921569</v>
      </c>
      <c r="S462" s="335">
        <f t="shared" si="214"/>
        <v>6.4425602568627456</v>
      </c>
      <c r="T462" s="313"/>
      <c r="U462" s="359" t="s">
        <v>198</v>
      </c>
      <c r="V462" s="334">
        <f>V289*0.539</f>
        <v>6.3498686382352938</v>
      </c>
      <c r="W462" s="335">
        <f>W289*0.539</f>
        <v>6.4271385156862761</v>
      </c>
      <c r="X462" s="313"/>
      <c r="Y462" s="356" t="s">
        <v>198</v>
      </c>
      <c r="Z462" s="335">
        <f>Z289*0.539</f>
        <v>6.4120887901960781</v>
      </c>
    </row>
    <row r="463" spans="1:29">
      <c r="A463" s="370" t="s">
        <v>194</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194</v>
      </c>
      <c r="P463" s="331">
        <f>P290*0.539</f>
        <v>6.7099808794117655</v>
      </c>
      <c r="Q463" s="331">
        <f t="shared" si="214"/>
        <v>6.5537448598039232</v>
      </c>
      <c r="R463" s="331">
        <f t="shared" si="214"/>
        <v>6.5460995147058831</v>
      </c>
      <c r="S463" s="332">
        <f t="shared" si="214"/>
        <v>6.5804010519607843</v>
      </c>
      <c r="T463" s="313"/>
      <c r="U463" s="330" t="s">
        <v>194</v>
      </c>
      <c r="V463" s="331">
        <f>V290*0.539</f>
        <v>6.6299219411764705</v>
      </c>
      <c r="W463" s="332">
        <f>W290*0.539</f>
        <v>6.5632191058823519</v>
      </c>
      <c r="X463" s="313"/>
      <c r="Y463" s="330" t="s">
        <v>194</v>
      </c>
      <c r="Z463" s="334">
        <f>Z290*0.539</f>
        <v>6.600039675490196</v>
      </c>
    </row>
    <row r="464" spans="1:29">
      <c r="A464" s="370" t="s">
        <v>195</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195</v>
      </c>
      <c r="P464" s="331">
        <f>P291*0.535</f>
        <v>6.6367374166666666</v>
      </c>
      <c r="Q464" s="331">
        <f>Q291*0.535</f>
        <v>6.4701095686274508</v>
      </c>
      <c r="R464" s="331">
        <f>R291*0.535</f>
        <v>6.4550813137254908</v>
      </c>
      <c r="S464" s="332">
        <f>S291*0.535</f>
        <v>6.5304156078431372</v>
      </c>
      <c r="T464" s="313"/>
      <c r="U464" s="330" t="s">
        <v>195</v>
      </c>
      <c r="V464" s="331">
        <f>V291*0.535</f>
        <v>6.5405113725490205</v>
      </c>
      <c r="W464" s="332">
        <f>W291*0.535</f>
        <v>6.4903047696078433</v>
      </c>
      <c r="X464" s="313"/>
      <c r="Y464" s="330" t="s">
        <v>195</v>
      </c>
      <c r="Z464" s="331">
        <f>Z291*0.535</f>
        <v>6.5164788578431381</v>
      </c>
    </row>
    <row r="465" spans="1:26">
      <c r="A465" s="370" t="s">
        <v>196</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196</v>
      </c>
      <c r="P465" s="331">
        <f>P292*0.54</f>
        <v>6.2175928235294133</v>
      </c>
      <c r="Q465" s="331">
        <f>Q292*0.54</f>
        <v>5.7492582352941177</v>
      </c>
      <c r="R465" s="331">
        <f>R292*0.54</f>
        <v>6.9603580588235303</v>
      </c>
      <c r="S465" s="332">
        <f>S292*0.54</f>
        <v>0</v>
      </c>
      <c r="T465" s="313"/>
      <c r="U465" s="330" t="s">
        <v>196</v>
      </c>
      <c r="V465" s="331">
        <f>V292*0.54</f>
        <v>6.1158970588235304</v>
      </c>
      <c r="W465" s="332">
        <f>W292*0.54</f>
        <v>6.9603580588235303</v>
      </c>
      <c r="X465" s="313"/>
      <c r="Y465" s="330" t="s">
        <v>196</v>
      </c>
      <c r="Z465" s="331">
        <f>Z292*0.54</f>
        <v>6.4577027647058829</v>
      </c>
    </row>
    <row r="466" spans="1:26">
      <c r="A466" s="370" t="s">
        <v>78</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78</v>
      </c>
      <c r="P466" s="331">
        <f>P293*0.465</f>
        <v>4.587558705882353</v>
      </c>
      <c r="Q466" s="331">
        <f>Q293*0.465</f>
        <v>4.7390880735294125</v>
      </c>
      <c r="R466" s="331">
        <f>R293*0.465</f>
        <v>4.5514970441176477</v>
      </c>
      <c r="S466" s="332">
        <f>S293*0.465</f>
        <v>4.2239601617647056</v>
      </c>
      <c r="T466" s="313"/>
      <c r="U466" s="330" t="s">
        <v>78</v>
      </c>
      <c r="V466" s="331">
        <f>V293*0.465</f>
        <v>4.66626405882353</v>
      </c>
      <c r="W466" s="332">
        <f>W293*0.465</f>
        <v>4.374821661764706</v>
      </c>
      <c r="X466" s="313"/>
      <c r="Y466" s="330" t="s">
        <v>78</v>
      </c>
      <c r="Z466" s="331">
        <f>Z293*0.465</f>
        <v>4.5076543823529409</v>
      </c>
    </row>
    <row r="467" spans="1:26" ht="13.5" thickBot="1">
      <c r="A467" s="371" t="s">
        <v>197</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197</v>
      </c>
      <c r="P467" s="339">
        <f>P294*0.516</f>
        <v>6.3395087176470595</v>
      </c>
      <c r="Q467" s="339">
        <f>Q294*0.516</f>
        <v>6.2901927764705885</v>
      </c>
      <c r="R467" s="339">
        <f>R294*0.516</f>
        <v>6.1463486705882353</v>
      </c>
      <c r="S467" s="340">
        <f>S294*0.516</f>
        <v>6.0903925176470581</v>
      </c>
      <c r="T467" s="313"/>
      <c r="U467" s="338" t="s">
        <v>197</v>
      </c>
      <c r="V467" s="339">
        <f>V294*0.516</f>
        <v>6.3134820823529409</v>
      </c>
      <c r="W467" s="340">
        <f>W294*0.516</f>
        <v>6.1172154117647057</v>
      </c>
      <c r="X467" s="313"/>
      <c r="Y467" s="338" t="s">
        <v>197</v>
      </c>
      <c r="Z467" s="339">
        <f>Z294*0.516</f>
        <v>6.2183645647058823</v>
      </c>
    </row>
    <row r="469" spans="1:26" ht="16.5" thickBot="1">
      <c r="A469" s="314">
        <v>2015</v>
      </c>
      <c r="B469" s="313"/>
      <c r="C469" s="313" t="s">
        <v>204</v>
      </c>
      <c r="D469" s="313"/>
      <c r="E469" s="313"/>
      <c r="F469" s="313"/>
      <c r="G469" s="313"/>
      <c r="H469" s="313"/>
      <c r="I469" s="313"/>
      <c r="J469" s="313"/>
      <c r="K469" s="313"/>
      <c r="L469" s="313"/>
      <c r="M469" s="312" t="s">
        <v>102</v>
      </c>
      <c r="N469" s="313"/>
      <c r="O469" s="314">
        <v>2015</v>
      </c>
      <c r="P469" s="315" t="s">
        <v>171</v>
      </c>
      <c r="Q469" s="315"/>
      <c r="R469" s="315"/>
      <c r="S469" s="315"/>
      <c r="T469" s="313"/>
      <c r="U469" s="314">
        <v>2015</v>
      </c>
      <c r="V469" s="315" t="s">
        <v>172</v>
      </c>
      <c r="W469" s="315"/>
      <c r="X469" s="313"/>
      <c r="Y469" s="314">
        <v>2015</v>
      </c>
      <c r="Z469" s="313"/>
    </row>
    <row r="470" spans="1:26" ht="13.5" thickBot="1">
      <c r="A470" s="319"/>
      <c r="B470" s="347" t="s">
        <v>174</v>
      </c>
      <c r="C470" s="347" t="s">
        <v>175</v>
      </c>
      <c r="D470" s="347" t="s">
        <v>176</v>
      </c>
      <c r="E470" s="347" t="s">
        <v>177</v>
      </c>
      <c r="F470" s="347" t="s">
        <v>178</v>
      </c>
      <c r="G470" s="347" t="s">
        <v>179</v>
      </c>
      <c r="H470" s="347" t="s">
        <v>180</v>
      </c>
      <c r="I470" s="347" t="s">
        <v>181</v>
      </c>
      <c r="J470" s="347" t="s">
        <v>182</v>
      </c>
      <c r="K470" s="347" t="s">
        <v>183</v>
      </c>
      <c r="L470" s="347" t="s">
        <v>184</v>
      </c>
      <c r="M470" s="348" t="s">
        <v>185</v>
      </c>
      <c r="N470" s="313"/>
      <c r="O470" s="351"/>
      <c r="P470" s="347" t="s">
        <v>186</v>
      </c>
      <c r="Q470" s="347" t="s">
        <v>187</v>
      </c>
      <c r="R470" s="347" t="s">
        <v>188</v>
      </c>
      <c r="S470" s="348" t="s">
        <v>189</v>
      </c>
      <c r="T470" s="313"/>
      <c r="U470" s="351"/>
      <c r="V470" s="347" t="s">
        <v>190</v>
      </c>
      <c r="W470" s="348" t="s">
        <v>191</v>
      </c>
      <c r="X470" s="313"/>
      <c r="Y470" s="319"/>
      <c r="Z470" s="348" t="s">
        <v>192</v>
      </c>
    </row>
    <row r="471" spans="1:26" ht="13.5" thickBot="1">
      <c r="A471" s="352" t="s">
        <v>193</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193</v>
      </c>
      <c r="P471" s="328">
        <f>P298*0.507</f>
        <v>6.0358648235294119</v>
      </c>
      <c r="Q471" s="328">
        <f>Q298*0.507</f>
        <v>6.3412896221999988</v>
      </c>
      <c r="R471" s="328">
        <f>R298*0.507</f>
        <v>6.0269822730000007</v>
      </c>
      <c r="S471" s="328">
        <f>S298*0.507</f>
        <v>6.2072727912000003</v>
      </c>
      <c r="T471" s="313"/>
      <c r="U471" s="355" t="s">
        <v>193</v>
      </c>
      <c r="V471" s="328">
        <f>V298*0.507</f>
        <v>6.3136226322000004</v>
      </c>
      <c r="W471" s="328">
        <f>W298*0.507</f>
        <v>6.1129205981999997</v>
      </c>
      <c r="X471" s="313"/>
      <c r="Y471" s="355" t="s">
        <v>193</v>
      </c>
      <c r="Z471" s="328">
        <f>Z298*0.507</f>
        <v>6.207381390600001</v>
      </c>
    </row>
    <row r="472" spans="1:26">
      <c r="A472" s="367" t="s">
        <v>198</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198</v>
      </c>
      <c r="P472" s="334">
        <f t="shared" ref="P472:S473" si="221">P299*0.539</f>
        <v>6.8303226696078427</v>
      </c>
      <c r="Q472" s="334">
        <f t="shared" si="221"/>
        <v>6.9287288994000003</v>
      </c>
      <c r="R472" s="334">
        <f t="shared" si="221"/>
        <v>6.8196470496000003</v>
      </c>
      <c r="S472" s="334">
        <f t="shared" si="221"/>
        <v>6.9849054198000005</v>
      </c>
      <c r="T472" s="313"/>
      <c r="U472" s="359" t="s">
        <v>198</v>
      </c>
      <c r="V472" s="334">
        <f>V299*0.539</f>
        <v>7.0209984768000009</v>
      </c>
      <c r="W472" s="334">
        <f>W299*0.539</f>
        <v>6.9009485160000015</v>
      </c>
      <c r="X472" s="313"/>
      <c r="Y472" s="356" t="s">
        <v>198</v>
      </c>
      <c r="Z472" s="334">
        <f>Z299*0.539</f>
        <v>6.9500218788000003</v>
      </c>
    </row>
    <row r="473" spans="1:26">
      <c r="A473" s="370" t="s">
        <v>194</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194</v>
      </c>
      <c r="P473" s="331">
        <f t="shared" si="221"/>
        <v>6.9457289107843136</v>
      </c>
      <c r="Q473" s="331">
        <f t="shared" si="221"/>
        <v>7.1303552165999999</v>
      </c>
      <c r="R473" s="331">
        <f t="shared" si="221"/>
        <v>7.0237858613999995</v>
      </c>
      <c r="S473" s="331">
        <f t="shared" si="221"/>
        <v>7.3601962433999999</v>
      </c>
      <c r="T473" s="313"/>
      <c r="U473" s="330" t="s">
        <v>194</v>
      </c>
      <c r="V473" s="331">
        <f>V300*0.539</f>
        <v>7.1798079275999998</v>
      </c>
      <c r="W473" s="331">
        <f>W300*0.539</f>
        <v>7.1871639840000006</v>
      </c>
      <c r="X473" s="313"/>
      <c r="Y473" s="330" t="s">
        <v>194</v>
      </c>
      <c r="Z473" s="331">
        <f>Z300*0.539</f>
        <v>7.1835299382000004</v>
      </c>
    </row>
    <row r="474" spans="1:26">
      <c r="A474" s="370" t="s">
        <v>195</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195</v>
      </c>
      <c r="P474" s="331">
        <f>P301*0.535</f>
        <v>6.8623212156862747</v>
      </c>
      <c r="Q474" s="331">
        <f>Q301*0.535</f>
        <v>7.0442011920000001</v>
      </c>
      <c r="R474" s="331">
        <f>R301*0.535</f>
        <v>6.9369984270000007</v>
      </c>
      <c r="S474" s="331">
        <f>S301*0.535</f>
        <v>7.2371989110000001</v>
      </c>
      <c r="T474" s="313"/>
      <c r="U474" s="330" t="s">
        <v>195</v>
      </c>
      <c r="V474" s="331">
        <f>V301*0.535</f>
        <v>7.0863728879999996</v>
      </c>
      <c r="W474" s="331">
        <f>W301*0.535</f>
        <v>7.0655435190000011</v>
      </c>
      <c r="X474" s="313"/>
      <c r="Y474" s="330" t="s">
        <v>195</v>
      </c>
      <c r="Z474" s="331">
        <f>Z301*0.535</f>
        <v>7.0773906660000003</v>
      </c>
    </row>
    <row r="475" spans="1:26">
      <c r="A475" s="370" t="s">
        <v>196</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196</v>
      </c>
      <c r="P475" s="331" t="e">
        <f>#REF!*0.54</f>
        <v>#REF!</v>
      </c>
      <c r="Q475" s="331" t="e">
        <f>#REF!*0.54</f>
        <v>#REF!</v>
      </c>
      <c r="R475" s="331" t="e">
        <f>#REF!*0.54</f>
        <v>#REF!</v>
      </c>
      <c r="S475" s="331" t="e">
        <f>#REF!*0.54</f>
        <v>#REF!</v>
      </c>
      <c r="T475" s="313"/>
      <c r="U475" s="330" t="s">
        <v>196</v>
      </c>
      <c r="V475" s="331" t="e">
        <f>#REF!*0.54</f>
        <v>#REF!</v>
      </c>
      <c r="W475" s="331" t="e">
        <f>#REF!*0.54</f>
        <v>#REF!</v>
      </c>
      <c r="X475" s="313"/>
      <c r="Y475" s="330" t="s">
        <v>196</v>
      </c>
      <c r="Z475" s="331" t="e">
        <f>#REF!*0.54</f>
        <v>#REF!</v>
      </c>
    </row>
    <row r="476" spans="1:26">
      <c r="A476" s="370" t="s">
        <v>78</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78</v>
      </c>
      <c r="P476" s="331">
        <f>P302*0.465</f>
        <v>4.6751847647058833</v>
      </c>
      <c r="Q476" s="331">
        <f>Q302*0.465</f>
        <v>5.0544538380000006</v>
      </c>
      <c r="R476" s="331">
        <f>R302*0.465</f>
        <v>4.6692923571000007</v>
      </c>
      <c r="S476" s="331">
        <f>S302*0.465</f>
        <v>4.7064158181000009</v>
      </c>
      <c r="T476" s="313"/>
      <c r="U476" s="330" t="s">
        <v>78</v>
      </c>
      <c r="V476" s="331">
        <f>V302*0.465</f>
        <v>4.9496003369999997</v>
      </c>
      <c r="W476" s="331">
        <f>W302*0.465</f>
        <v>4.6871649297000006</v>
      </c>
      <c r="X476" s="313"/>
      <c r="Y476" s="330" t="s">
        <v>78</v>
      </c>
      <c r="Z476" s="331">
        <f>Z302*0.465</f>
        <v>4.799991888000001</v>
      </c>
    </row>
    <row r="477" spans="1:26" ht="13.5" thickBot="1">
      <c r="A477" s="371" t="s">
        <v>197</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197</v>
      </c>
      <c r="P477" s="339">
        <f>P303*0.516</f>
        <v>6.3681254705882351</v>
      </c>
      <c r="Q477" s="339">
        <f>Q303*0.516</f>
        <v>6.5769947208000001</v>
      </c>
      <c r="R477" s="339">
        <f>R303*0.516</f>
        <v>6.3680088384000006</v>
      </c>
      <c r="S477" s="339">
        <f>S303*0.516</f>
        <v>6.5058520464000003</v>
      </c>
      <c r="T477" s="313"/>
      <c r="U477" s="338" t="s">
        <v>197</v>
      </c>
      <c r="V477" s="339">
        <f>V303*0.516</f>
        <v>6.6001106952000006</v>
      </c>
      <c r="W477" s="339">
        <f>W303*0.516</f>
        <v>6.4321251408000002</v>
      </c>
      <c r="X477" s="313"/>
      <c r="Y477" s="338" t="s">
        <v>197</v>
      </c>
      <c r="Z477" s="339">
        <f>Z303*0.516</f>
        <v>6.5064309984000008</v>
      </c>
    </row>
    <row r="479" spans="1:26" ht="16.5" thickBot="1">
      <c r="A479" s="314">
        <v>2016</v>
      </c>
      <c r="B479" s="313"/>
      <c r="C479" s="313" t="s">
        <v>204</v>
      </c>
      <c r="D479" s="313"/>
      <c r="E479" s="313"/>
      <c r="F479" s="313"/>
      <c r="G479" s="313"/>
      <c r="H479" s="313"/>
      <c r="I479" s="313"/>
      <c r="J479" s="313"/>
      <c r="K479" s="313"/>
      <c r="L479" s="313"/>
      <c r="M479" s="312" t="s">
        <v>102</v>
      </c>
      <c r="N479" s="313"/>
      <c r="O479" s="314">
        <v>2016</v>
      </c>
      <c r="P479" s="315" t="s">
        <v>171</v>
      </c>
      <c r="Q479" s="315"/>
      <c r="R479" s="315"/>
      <c r="S479" s="315"/>
      <c r="T479" s="313"/>
      <c r="U479" s="314">
        <v>2016</v>
      </c>
      <c r="V479" s="315" t="s">
        <v>172</v>
      </c>
      <c r="W479" s="315"/>
      <c r="X479" s="313"/>
      <c r="Y479" s="314">
        <v>2016</v>
      </c>
      <c r="Z479" s="313"/>
    </row>
    <row r="480" spans="1:26" ht="13.5" thickBot="1">
      <c r="A480" s="319"/>
      <c r="B480" s="347" t="s">
        <v>174</v>
      </c>
      <c r="C480" s="347" t="s">
        <v>175</v>
      </c>
      <c r="D480" s="347" t="s">
        <v>176</v>
      </c>
      <c r="E480" s="347" t="s">
        <v>177</v>
      </c>
      <c r="F480" s="347" t="s">
        <v>178</v>
      </c>
      <c r="G480" s="347" t="s">
        <v>179</v>
      </c>
      <c r="H480" s="347" t="s">
        <v>180</v>
      </c>
      <c r="I480" s="347" t="s">
        <v>181</v>
      </c>
      <c r="J480" s="347" t="s">
        <v>182</v>
      </c>
      <c r="K480" s="347" t="s">
        <v>183</v>
      </c>
      <c r="L480" s="347" t="s">
        <v>184</v>
      </c>
      <c r="M480" s="348" t="s">
        <v>185</v>
      </c>
      <c r="N480" s="313"/>
      <c r="O480" s="351"/>
      <c r="P480" s="347" t="s">
        <v>186</v>
      </c>
      <c r="Q480" s="347" t="s">
        <v>187</v>
      </c>
      <c r="R480" s="347" t="s">
        <v>188</v>
      </c>
      <c r="S480" s="348" t="s">
        <v>189</v>
      </c>
      <c r="T480" s="313"/>
      <c r="U480" s="351"/>
      <c r="V480" s="347" t="s">
        <v>190</v>
      </c>
      <c r="W480" s="348" t="s">
        <v>191</v>
      </c>
      <c r="X480" s="313"/>
      <c r="Y480" s="319"/>
      <c r="Z480" s="348" t="s">
        <v>192</v>
      </c>
    </row>
    <row r="481" spans="1:28" ht="13.5" thickBot="1">
      <c r="A481" s="352" t="s">
        <v>193</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193</v>
      </c>
      <c r="P481" s="328">
        <f>P307*0.507</f>
        <v>6.0406465294117648</v>
      </c>
      <c r="Q481" s="328">
        <f>Q307*0.507</f>
        <v>6.077026264705883</v>
      </c>
      <c r="R481" s="328">
        <f>R307*0.507</f>
        <v>6.0054944149312304</v>
      </c>
      <c r="S481" s="328">
        <f>S307*0.507</f>
        <v>6.1470467016817514</v>
      </c>
      <c r="T481" s="313"/>
      <c r="U481" s="355" t="s">
        <v>193</v>
      </c>
      <c r="V481" s="328">
        <f>V307*0.507</f>
        <v>6.0594999705882344</v>
      </c>
      <c r="W481" s="328">
        <f>W307*0.507</f>
        <v>6.0769175109495368</v>
      </c>
      <c r="X481" s="313"/>
      <c r="Y481" s="355" t="s">
        <v>193</v>
      </c>
      <c r="Z481" s="328">
        <f>Z307*0.507</f>
        <v>6.0680676110876881</v>
      </c>
    </row>
    <row r="482" spans="1:28">
      <c r="A482" s="367" t="s">
        <v>198</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198</v>
      </c>
      <c r="P482" s="334">
        <f t="shared" ref="P482:S483" si="227">P308*0.539</f>
        <v>6.703299921568628</v>
      </c>
      <c r="Q482" s="334">
        <f t="shared" si="227"/>
        <v>6.7880550294117654</v>
      </c>
      <c r="R482" s="334">
        <f t="shared" si="227"/>
        <v>7.0961022436199066</v>
      </c>
      <c r="S482" s="334">
        <f t="shared" si="227"/>
        <v>7.1507215178291679</v>
      </c>
      <c r="T482" s="313"/>
      <c r="U482" s="359" t="s">
        <v>198</v>
      </c>
      <c r="V482" s="334">
        <f>V308*0.539</f>
        <v>6.7548695392156874</v>
      </c>
      <c r="W482" s="334">
        <f>W308*0.539</f>
        <v>7.1103629376757826</v>
      </c>
      <c r="X482" s="313"/>
      <c r="Y482" s="356" t="s">
        <v>198</v>
      </c>
      <c r="Z482" s="334">
        <f>Z308*0.539</f>
        <v>7.0137515860932487</v>
      </c>
    </row>
    <row r="483" spans="1:28">
      <c r="A483" s="370" t="s">
        <v>194</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194</v>
      </c>
      <c r="P483" s="331">
        <f t="shared" si="227"/>
        <v>6.995268823529412</v>
      </c>
      <c r="Q483" s="331">
        <f t="shared" si="227"/>
        <v>6.9424521078431383</v>
      </c>
      <c r="R483" s="331">
        <f t="shared" si="227"/>
        <v>7.030156096262723</v>
      </c>
      <c r="S483" s="331">
        <f t="shared" si="227"/>
        <v>7.1765564506373094</v>
      </c>
      <c r="T483" s="313"/>
      <c r="U483" s="330" t="s">
        <v>194</v>
      </c>
      <c r="V483" s="331">
        <f>V309*0.539</f>
        <v>6.968007049019608</v>
      </c>
      <c r="W483" s="331">
        <f>W309*0.539</f>
        <v>7.1050827769704021</v>
      </c>
      <c r="X483" s="313"/>
      <c r="Y483" s="330" t="s">
        <v>194</v>
      </c>
      <c r="Z483" s="331">
        <f>Z309*0.539</f>
        <v>7.0321400268869185</v>
      </c>
    </row>
    <row r="484" spans="1:28">
      <c r="A484" s="370" t="s">
        <v>195</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195</v>
      </c>
      <c r="P484" s="331">
        <f>P310*0.535</f>
        <v>6.8949803431372549</v>
      </c>
      <c r="Q484" s="331">
        <f>Q310*0.535</f>
        <v>6.8878102941176476</v>
      </c>
      <c r="R484" s="331">
        <f>R310*0.535</f>
        <v>7.0210658616019961</v>
      </c>
      <c r="S484" s="331">
        <f>S310*0.535</f>
        <v>7.1723506130051673</v>
      </c>
      <c r="T484" s="313"/>
      <c r="U484" s="330" t="s">
        <v>195</v>
      </c>
      <c r="V484" s="331">
        <f>V310*0.535</f>
        <v>6.8906374019607846</v>
      </c>
      <c r="W484" s="331">
        <f>W310*0.535</f>
        <v>7.1032660937767709</v>
      </c>
      <c r="X484" s="313"/>
      <c r="Y484" s="330" t="s">
        <v>195</v>
      </c>
      <c r="Z484" s="331">
        <f>Z310*0.535</f>
        <v>6.9991687354567924</v>
      </c>
    </row>
    <row r="485" spans="1:28">
      <c r="A485" s="370" t="s">
        <v>196</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196</v>
      </c>
      <c r="P485" s="331">
        <f>P311*0.54</f>
        <v>6.5985882352941188</v>
      </c>
      <c r="Q485" s="331">
        <f>Q311*0.54</f>
        <v>6.0078600000000009</v>
      </c>
      <c r="R485" s="331">
        <f>R311*0.54</f>
        <v>5.9513395649587277</v>
      </c>
      <c r="S485" s="331">
        <f>S311*0.54</f>
        <v>4.1558823529411768</v>
      </c>
      <c r="T485" s="313"/>
      <c r="U485" s="330" t="s">
        <v>196</v>
      </c>
      <c r="V485" s="331">
        <f>V311*0.54</f>
        <v>6.0455647058823532</v>
      </c>
      <c r="W485" s="331">
        <f>W311*0.54</f>
        <v>5.7498292156862751</v>
      </c>
      <c r="X485" s="313"/>
      <c r="Y485" s="330" t="s">
        <v>196</v>
      </c>
      <c r="Z485" s="331">
        <f>Z311*0.54</f>
        <v>5.7902351658686744</v>
      </c>
    </row>
    <row r="486" spans="1:28">
      <c r="A486" s="370" t="s">
        <v>78</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78</v>
      </c>
      <c r="P486" s="331">
        <f>P312*0.465</f>
        <v>4.633642941176471</v>
      </c>
      <c r="Q486" s="331">
        <f>Q312*0.465</f>
        <v>4.6996547058823532</v>
      </c>
      <c r="R486" s="331">
        <f>R312*0.465</f>
        <v>4.5349299447351354</v>
      </c>
      <c r="S486" s="331">
        <f>S312*0.465</f>
        <v>4.6097520626580959</v>
      </c>
      <c r="T486" s="313"/>
      <c r="U486" s="330" t="s">
        <v>78</v>
      </c>
      <c r="V486" s="331">
        <f>V312*0.465</f>
        <v>4.6664527941176477</v>
      </c>
      <c r="W486" s="331">
        <f>W312*0.465</f>
        <v>4.5716938819478949</v>
      </c>
      <c r="X486" s="313"/>
      <c r="Y486" s="330" t="s">
        <v>78</v>
      </c>
      <c r="Z486" s="331">
        <f>Z312*0.465</f>
        <v>4.6183478356723455</v>
      </c>
    </row>
    <row r="487" spans="1:28" ht="13.5" thickBot="1">
      <c r="A487" s="371" t="s">
        <v>197</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197</v>
      </c>
      <c r="P487" s="339">
        <f>P313*0.516</f>
        <v>6.2584021176470586</v>
      </c>
      <c r="Q487" s="339">
        <f>Q313*0.516</f>
        <v>6.267760941176471</v>
      </c>
      <c r="R487" s="339">
        <f>R313*0.516</f>
        <v>6.2594939461548655</v>
      </c>
      <c r="S487" s="339">
        <f>S313*0.516</f>
        <v>6.3534313114462133</v>
      </c>
      <c r="T487" s="313"/>
      <c r="U487" s="338" t="s">
        <v>197</v>
      </c>
      <c r="V487" s="339">
        <f>V313*0.516</f>
        <v>6.263187764705882</v>
      </c>
      <c r="W487" s="339">
        <f>W313*0.516</f>
        <v>6.306518425184616</v>
      </c>
      <c r="X487" s="313"/>
      <c r="Y487" s="338" t="s">
        <v>197</v>
      </c>
      <c r="Z487" s="339">
        <f>Z313*0.516</f>
        <v>6.2851311104702576</v>
      </c>
      <c r="AB487" s="373"/>
    </row>
    <row r="489" spans="1:28" ht="16.5" thickBot="1">
      <c r="A489" s="314">
        <v>2017</v>
      </c>
      <c r="B489" s="313"/>
      <c r="C489" s="313" t="s">
        <v>204</v>
      </c>
      <c r="D489" s="313"/>
      <c r="E489" s="313"/>
      <c r="F489" s="313"/>
      <c r="G489" s="313"/>
      <c r="H489" s="313"/>
      <c r="I489" s="313"/>
      <c r="J489" s="313"/>
      <c r="K489" s="313"/>
      <c r="L489" s="313"/>
      <c r="M489" s="312" t="s">
        <v>102</v>
      </c>
      <c r="N489" s="313"/>
      <c r="O489" s="314">
        <v>2017</v>
      </c>
      <c r="P489" s="315" t="s">
        <v>171</v>
      </c>
      <c r="Q489" s="315"/>
      <c r="R489" s="315"/>
      <c r="S489" s="315"/>
      <c r="T489" s="313"/>
      <c r="U489" s="314">
        <v>2017</v>
      </c>
      <c r="V489" s="315" t="s">
        <v>172</v>
      </c>
      <c r="W489" s="315"/>
      <c r="X489" s="313"/>
      <c r="Y489" s="314">
        <v>2017</v>
      </c>
      <c r="Z489" s="313"/>
    </row>
    <row r="490" spans="1:28" ht="13.5" thickBot="1">
      <c r="A490" s="319"/>
      <c r="B490" s="347" t="s">
        <v>174</v>
      </c>
      <c r="C490" s="347" t="s">
        <v>175</v>
      </c>
      <c r="D490" s="347" t="s">
        <v>176</v>
      </c>
      <c r="E490" s="347" t="s">
        <v>177</v>
      </c>
      <c r="F490" s="347" t="s">
        <v>178</v>
      </c>
      <c r="G490" s="347" t="s">
        <v>179</v>
      </c>
      <c r="H490" s="347" t="s">
        <v>180</v>
      </c>
      <c r="I490" s="347" t="s">
        <v>181</v>
      </c>
      <c r="J490" s="347" t="s">
        <v>182</v>
      </c>
      <c r="K490" s="347" t="s">
        <v>183</v>
      </c>
      <c r="L490" s="347" t="s">
        <v>184</v>
      </c>
      <c r="M490" s="348" t="s">
        <v>185</v>
      </c>
      <c r="N490" s="313"/>
      <c r="O490" s="351"/>
      <c r="P490" s="347" t="s">
        <v>186</v>
      </c>
      <c r="Q490" s="347" t="s">
        <v>187</v>
      </c>
      <c r="R490" s="347" t="s">
        <v>188</v>
      </c>
      <c r="S490" s="348" t="s">
        <v>189</v>
      </c>
      <c r="T490" s="313"/>
      <c r="U490" s="351"/>
      <c r="V490" s="347" t="s">
        <v>190</v>
      </c>
      <c r="W490" s="348" t="s">
        <v>191</v>
      </c>
      <c r="X490" s="313"/>
      <c r="Y490" s="319"/>
      <c r="Z490" s="348" t="s">
        <v>192</v>
      </c>
    </row>
    <row r="491" spans="1:28" ht="13.5" thickBot="1">
      <c r="A491" s="352" t="s">
        <v>193</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193</v>
      </c>
      <c r="P491" s="328">
        <f>P317*0.507</f>
        <v>6.3219899582297092</v>
      </c>
      <c r="Q491" s="328">
        <f>Q317*0.507</f>
        <v>6.28609342282674</v>
      </c>
      <c r="R491" s="328">
        <f>R317*0.507</f>
        <v>6.351054139057422</v>
      </c>
      <c r="S491" s="328">
        <f>S317*0.507</f>
        <v>6.6642182761925204</v>
      </c>
      <c r="T491" s="313"/>
      <c r="U491" s="355" t="s">
        <v>193</v>
      </c>
      <c r="V491" s="328">
        <f>V317*0.507</f>
        <v>6.3040903493040465</v>
      </c>
      <c r="W491" s="328">
        <f>W317*0.507</f>
        <v>6.505057053543057</v>
      </c>
      <c r="X491" s="313"/>
      <c r="Y491" s="355" t="s">
        <v>193</v>
      </c>
      <c r="Z491" s="328">
        <f>Z317*0.507</f>
        <v>6.403627708768826</v>
      </c>
    </row>
    <row r="492" spans="1:28">
      <c r="A492" s="367" t="s">
        <v>198</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198</v>
      </c>
      <c r="P492" s="334">
        <f t="shared" ref="P492:S493" si="234">P318*0.539</f>
        <v>6.775939891230867</v>
      </c>
      <c r="Q492" s="334">
        <f t="shared" si="234"/>
        <v>6.5965527015325645</v>
      </c>
      <c r="R492" s="334">
        <f t="shared" si="234"/>
        <v>6.9233973184362698</v>
      </c>
      <c r="S492" s="334">
        <f t="shared" si="234"/>
        <v>7.2156960377510098</v>
      </c>
      <c r="T492" s="313"/>
      <c r="U492" s="359" t="s">
        <v>198</v>
      </c>
      <c r="V492" s="334">
        <f>V318*0.539</f>
        <v>6.7081490443894181</v>
      </c>
      <c r="W492" s="334">
        <f>W318*0.539</f>
        <v>7.0488745673030877</v>
      </c>
      <c r="X492" s="313"/>
      <c r="Y492" s="356" t="s">
        <v>198</v>
      </c>
      <c r="Z492" s="334">
        <f>Z318*0.539</f>
        <v>6.9375788658498498</v>
      </c>
    </row>
    <row r="493" spans="1:28">
      <c r="A493" s="370" t="s">
        <v>194</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194</v>
      </c>
      <c r="P493" s="331">
        <f t="shared" si="234"/>
        <v>7.1945413578334279</v>
      </c>
      <c r="Q493" s="331">
        <f t="shared" si="234"/>
        <v>7.0476395716859148</v>
      </c>
      <c r="R493" s="331">
        <f t="shared" si="234"/>
        <v>7.215826808263694</v>
      </c>
      <c r="S493" s="331">
        <f t="shared" si="234"/>
        <v>7.6187057787862278</v>
      </c>
      <c r="T493" s="313"/>
      <c r="U493" s="330" t="s">
        <v>194</v>
      </c>
      <c r="V493" s="331">
        <f>V319*0.539</f>
        <v>7.1225263436376798</v>
      </c>
      <c r="W493" s="331">
        <f>W319*0.539</f>
        <v>7.4170657086392016</v>
      </c>
      <c r="X493" s="313"/>
      <c r="Y493" s="330" t="s">
        <v>194</v>
      </c>
      <c r="Z493" s="331">
        <f>Z319*0.539</f>
        <v>7.2672070886742874</v>
      </c>
    </row>
    <row r="494" spans="1:28">
      <c r="A494" s="370" t="s">
        <v>195</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195</v>
      </c>
      <c r="P494" s="331">
        <f>P320*0.535</f>
        <v>7.1095792266788047</v>
      </c>
      <c r="Q494" s="331">
        <f>Q320*0.535</f>
        <v>6.9320871667542932</v>
      </c>
      <c r="R494" s="331">
        <f>R320*0.535</f>
        <v>7.0850512126066292</v>
      </c>
      <c r="S494" s="331">
        <f>S320*0.535</f>
        <v>7.4761238197306978</v>
      </c>
      <c r="T494" s="313"/>
      <c r="U494" s="330" t="s">
        <v>195</v>
      </c>
      <c r="V494" s="331">
        <f>V320*0.535</f>
        <v>7.0160454819270743</v>
      </c>
      <c r="W494" s="331">
        <f>W320*0.535</f>
        <v>7.2569314099036237</v>
      </c>
      <c r="X494" s="313"/>
      <c r="Y494" s="330" t="s">
        <v>195</v>
      </c>
      <c r="Z494" s="331">
        <f>Z320*0.535</f>
        <v>7.1229468473569471</v>
      </c>
    </row>
    <row r="495" spans="1:28">
      <c r="A495" s="370" t="s">
        <v>196</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196</v>
      </c>
      <c r="P495" s="331">
        <f>P321*0.54</f>
        <v>6.8257338935574214</v>
      </c>
      <c r="Q495" s="331">
        <f>Q321*0.54</f>
        <v>7.3168313859790501</v>
      </c>
      <c r="R495" s="331">
        <f>R321*0.54</f>
        <v>0</v>
      </c>
      <c r="S495" s="331">
        <f>S321*0.54</f>
        <v>6.5486911764705882</v>
      </c>
      <c r="T495" s="313"/>
      <c r="U495" s="330" t="s">
        <v>196</v>
      </c>
      <c r="V495" s="331">
        <f>V321*0.54</f>
        <v>7.1238637642167042</v>
      </c>
      <c r="W495" s="331">
        <f>W321*0.54</f>
        <v>6.5486911764705882</v>
      </c>
      <c r="X495" s="313"/>
      <c r="Y495" s="330" t="s">
        <v>196</v>
      </c>
      <c r="Z495" s="331">
        <f>Z321*0.54</f>
        <v>6.9857496515193747</v>
      </c>
    </row>
    <row r="496" spans="1:28">
      <c r="A496" s="370" t="s">
        <v>78</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78</v>
      </c>
      <c r="P496" s="331">
        <f>P322*0.465</f>
        <v>4.8813032931044402</v>
      </c>
      <c r="Q496" s="331">
        <f>Q322*0.465</f>
        <v>5.0403241710974589</v>
      </c>
      <c r="R496" s="331">
        <f>R322*0.465</f>
        <v>5.0699890693316574</v>
      </c>
      <c r="S496" s="331">
        <f>S322*0.465</f>
        <v>5.3517339345812864</v>
      </c>
      <c r="T496" s="313"/>
      <c r="U496" s="330" t="s">
        <v>78</v>
      </c>
      <c r="V496" s="331">
        <f>V322*0.465</f>
        <v>4.9600781182263711</v>
      </c>
      <c r="W496" s="331">
        <f>W322*0.465</f>
        <v>5.2129034563299221</v>
      </c>
      <c r="X496" s="313"/>
      <c r="Y496" s="330" t="s">
        <v>78</v>
      </c>
      <c r="Z496" s="331">
        <f>Z322*0.465</f>
        <v>5.0942375319134401</v>
      </c>
    </row>
    <row r="497" spans="1:30" ht="13.5" thickBot="1">
      <c r="A497" s="371" t="s">
        <v>197</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197</v>
      </c>
      <c r="P497" s="339">
        <f>P323*0.516</f>
        <v>6.5110891058542055</v>
      </c>
      <c r="Q497" s="339">
        <f>Q323*0.516</f>
        <v>6.4969116852293762</v>
      </c>
      <c r="R497" s="339">
        <f>R323*0.516</f>
        <v>6.5338013108937156</v>
      </c>
      <c r="S497" s="339">
        <f>S323*0.516</f>
        <v>6.7724651494105679</v>
      </c>
      <c r="T497" s="313"/>
      <c r="U497" s="338" t="s">
        <v>197</v>
      </c>
      <c r="V497" s="339">
        <f>V323*0.516</f>
        <v>6.5039350325899727</v>
      </c>
      <c r="W497" s="339">
        <f>W323*0.516</f>
        <v>6.6477657612749734</v>
      </c>
      <c r="X497" s="313"/>
      <c r="Y497" s="338" t="s">
        <v>197</v>
      </c>
      <c r="Z497" s="339">
        <f>Z323*0.516</f>
        <v>6.5732149619844158</v>
      </c>
    </row>
    <row r="500" spans="1:30" ht="16.5" thickBot="1">
      <c r="A500" s="314">
        <v>2018</v>
      </c>
      <c r="B500" s="313"/>
      <c r="C500" s="313" t="s">
        <v>204</v>
      </c>
      <c r="D500" s="313"/>
      <c r="E500" s="313"/>
      <c r="F500" s="313"/>
      <c r="G500" s="313"/>
      <c r="H500" s="313"/>
      <c r="I500" s="313"/>
      <c r="J500" s="313"/>
      <c r="K500" s="313"/>
      <c r="L500" s="313"/>
      <c r="M500" s="312" t="s">
        <v>102</v>
      </c>
      <c r="N500" s="313"/>
      <c r="O500" s="314">
        <v>2018</v>
      </c>
      <c r="P500" s="315" t="s">
        <v>171</v>
      </c>
      <c r="Q500" s="315"/>
      <c r="R500" s="315"/>
      <c r="S500" s="315"/>
      <c r="T500" s="313"/>
      <c r="U500" s="314">
        <v>2018</v>
      </c>
      <c r="V500" s="315" t="s">
        <v>172</v>
      </c>
      <c r="W500" s="315"/>
      <c r="X500" s="313"/>
      <c r="Y500" s="314">
        <v>2018</v>
      </c>
      <c r="Z500" s="313"/>
    </row>
    <row r="501" spans="1:30" ht="13.5" thickBot="1">
      <c r="A501" s="319"/>
      <c r="B501" s="347" t="s">
        <v>174</v>
      </c>
      <c r="C501" s="347" t="s">
        <v>175</v>
      </c>
      <c r="D501" s="347" t="s">
        <v>176</v>
      </c>
      <c r="E501" s="347" t="s">
        <v>177</v>
      </c>
      <c r="F501" s="347" t="s">
        <v>178</v>
      </c>
      <c r="G501" s="347" t="s">
        <v>179</v>
      </c>
      <c r="H501" s="347" t="s">
        <v>180</v>
      </c>
      <c r="I501" s="347" t="s">
        <v>181</v>
      </c>
      <c r="J501" s="347" t="s">
        <v>182</v>
      </c>
      <c r="K501" s="347" t="s">
        <v>183</v>
      </c>
      <c r="L501" s="347" t="s">
        <v>184</v>
      </c>
      <c r="M501" s="348" t="s">
        <v>185</v>
      </c>
      <c r="N501" s="313"/>
      <c r="O501" s="351"/>
      <c r="P501" s="347" t="s">
        <v>186</v>
      </c>
      <c r="Q501" s="347" t="s">
        <v>187</v>
      </c>
      <c r="R501" s="347" t="s">
        <v>188</v>
      </c>
      <c r="S501" s="348" t="s">
        <v>189</v>
      </c>
      <c r="T501" s="313"/>
      <c r="U501" s="351"/>
      <c r="V501" s="347" t="s">
        <v>190</v>
      </c>
      <c r="W501" s="348" t="s">
        <v>191</v>
      </c>
      <c r="X501" s="313"/>
      <c r="Y501" s="319"/>
      <c r="Z501" s="348" t="s">
        <v>192</v>
      </c>
    </row>
    <row r="502" spans="1:30" ht="13.5" thickBot="1">
      <c r="A502" s="352" t="s">
        <v>193</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193</v>
      </c>
      <c r="P502" s="328">
        <f>P327*0.518</f>
        <v>6.853254484383446</v>
      </c>
      <c r="Q502" s="328">
        <f>Q327*0.518</f>
        <v>6.8635923848100955</v>
      </c>
      <c r="R502" s="328">
        <f>R327*0.518</f>
        <v>6.7250527077031075</v>
      </c>
      <c r="S502" s="328">
        <f>S327*0.518</f>
        <v>6.687597688957049</v>
      </c>
      <c r="T502" s="313"/>
      <c r="U502" s="355" t="s">
        <v>193</v>
      </c>
      <c r="V502" s="328">
        <f>V327*0.518</f>
        <v>6.8584250635498991</v>
      </c>
      <c r="W502" s="328">
        <f>W327*0.518</f>
        <v>6.7069252940501061</v>
      </c>
      <c r="X502" s="313"/>
      <c r="Y502" s="355" t="s">
        <v>193</v>
      </c>
      <c r="Z502" s="328">
        <f>Z327*0.518</f>
        <v>6.7862603363820293</v>
      </c>
    </row>
    <row r="503" spans="1:30">
      <c r="A503" s="367" t="s">
        <v>198</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198</v>
      </c>
      <c r="P503" s="334">
        <f>P328*0.539</f>
        <v>7.1233843648775066</v>
      </c>
      <c r="Q503" s="334">
        <f>Q328*0.539</f>
        <v>7.2109807006816258</v>
      </c>
      <c r="R503" s="334">
        <f>R328*0.539</f>
        <v>7.074471543224357</v>
      </c>
      <c r="S503" s="334">
        <f>S328*0.539</f>
        <v>7.2108642793440438</v>
      </c>
      <c r="T503" s="313"/>
      <c r="U503" s="359" t="s">
        <v>198</v>
      </c>
      <c r="V503" s="334">
        <f>V328*0.539</f>
        <v>7.1636652881929237</v>
      </c>
      <c r="W503" s="334">
        <f>W328*0.539</f>
        <v>7.1431909097890118</v>
      </c>
      <c r="X503" s="313"/>
      <c r="Y503" s="356" t="s">
        <v>198</v>
      </c>
      <c r="Z503" s="334">
        <f>Z328*0.539</f>
        <v>7.1514993645621665</v>
      </c>
    </row>
    <row r="504" spans="1:30">
      <c r="A504" s="370" t="s">
        <v>194</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194</v>
      </c>
      <c r="P504" s="331">
        <f>P329*0.533</f>
        <v>7.4638140987456225</v>
      </c>
      <c r="Q504" s="331">
        <f t="shared" ref="Q504:S505" si="242">Q329*0.533</f>
        <v>7.4119634653662834</v>
      </c>
      <c r="R504" s="331">
        <f t="shared" si="242"/>
        <v>7.4004940677809676</v>
      </c>
      <c r="S504" s="331">
        <f t="shared" si="242"/>
        <v>7.4106405610293633</v>
      </c>
      <c r="T504" s="313"/>
      <c r="U504" s="330" t="s">
        <v>194</v>
      </c>
      <c r="V504" s="331">
        <f>V329*0.533</f>
        <v>7.4385458230182815</v>
      </c>
      <c r="W504" s="331">
        <f>W329*0.533</f>
        <v>7.4053304105383413</v>
      </c>
      <c r="X504" s="313"/>
      <c r="Y504" s="330" t="s">
        <v>194</v>
      </c>
      <c r="Z504" s="331">
        <f>Z329*0.533</f>
        <v>7.4235547874208283</v>
      </c>
    </row>
    <row r="505" spans="1:30">
      <c r="A505" s="370" t="s">
        <v>195</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195</v>
      </c>
      <c r="P505" s="331">
        <f>P330*0.533</f>
        <v>7.3929595195970617</v>
      </c>
      <c r="Q505" s="331">
        <f t="shared" si="242"/>
        <v>7.3649664475373742</v>
      </c>
      <c r="R505" s="331">
        <f t="shared" si="242"/>
        <v>7.3536500742343254</v>
      </c>
      <c r="S505" s="331">
        <f t="shared" si="242"/>
        <v>7.3268899544362869</v>
      </c>
      <c r="T505" s="313"/>
      <c r="U505" s="330" t="s">
        <v>195</v>
      </c>
      <c r="V505" s="331">
        <f>V330*0.533</f>
        <v>7.3778790360444582</v>
      </c>
      <c r="W505" s="331">
        <f>W330*0.533</f>
        <v>7.3403876787028306</v>
      </c>
      <c r="X505" s="313"/>
      <c r="Y505" s="330" t="s">
        <v>195</v>
      </c>
      <c r="Z505" s="331">
        <f>Z330*0.533</f>
        <v>7.3609333432358666</v>
      </c>
    </row>
    <row r="506" spans="1:30">
      <c r="A506" s="370" t="s">
        <v>196</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196</v>
      </c>
      <c r="P506" s="331">
        <f>P331*0.521</f>
        <v>5.9605311470588243</v>
      </c>
      <c r="Q506" s="331">
        <f>Q331*0.521</f>
        <v>7.1058423823529413</v>
      </c>
      <c r="R506" s="331">
        <f>R331*0.521</f>
        <v>5.2947295671682628</v>
      </c>
      <c r="S506" s="331">
        <f>S331*0.521</f>
        <v>6.0624990196078432</v>
      </c>
      <c r="T506" s="313"/>
      <c r="U506" s="330" t="s">
        <v>196</v>
      </c>
      <c r="V506" s="331">
        <f>V331*0.521</f>
        <v>6.2572439023163673</v>
      </c>
      <c r="W506" s="331">
        <f>W331*0.521</f>
        <v>5.9544686319936355</v>
      </c>
      <c r="X506" s="313"/>
      <c r="Y506" s="330" t="s">
        <v>196</v>
      </c>
      <c r="Z506" s="331">
        <f>Z331*0.521</f>
        <v>5.9724543590395847</v>
      </c>
    </row>
    <row r="507" spans="1:30">
      <c r="A507" s="370" t="s">
        <v>78</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78</v>
      </c>
      <c r="P507" s="331">
        <f>P332*0.487</f>
        <v>5.6597914805114611</v>
      </c>
      <c r="Q507" s="331">
        <f>Q332*0.487</f>
        <v>5.7303638639409451</v>
      </c>
      <c r="R507" s="331">
        <f>R332*0.487</f>
        <v>5.5171067540495864</v>
      </c>
      <c r="S507" s="331">
        <f>S332*0.487</f>
        <v>5.4073511132637702</v>
      </c>
      <c r="T507" s="313"/>
      <c r="U507" s="330" t="s">
        <v>78</v>
      </c>
      <c r="V507" s="331">
        <f>V332*0.487</f>
        <v>5.6939485765705635</v>
      </c>
      <c r="W507" s="331">
        <f>W332*0.487</f>
        <v>5.4627979866837277</v>
      </c>
      <c r="X507" s="313"/>
      <c r="Y507" s="330" t="s">
        <v>78</v>
      </c>
      <c r="Z507" s="331">
        <f>Z332*0.487</f>
        <v>5.5743104075825372</v>
      </c>
    </row>
    <row r="508" spans="1:30" ht="13.5" thickBot="1">
      <c r="A508" s="371" t="s">
        <v>197</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197</v>
      </c>
      <c r="P508" s="339">
        <f>P333*0.518</f>
        <v>6.8571488028799035</v>
      </c>
      <c r="Q508" s="339">
        <f>Q333*0.518</f>
        <v>6.8905082274033882</v>
      </c>
      <c r="R508" s="339">
        <f>R333*0.518</f>
        <v>6.815721069188247</v>
      </c>
      <c r="S508" s="339">
        <f>S333*0.518</f>
        <v>6.8801273940415886</v>
      </c>
      <c r="T508" s="313"/>
      <c r="U508" s="338" t="s">
        <v>197</v>
      </c>
      <c r="V508" s="339">
        <f>V333*0.518</f>
        <v>6.8748077285224038</v>
      </c>
      <c r="W508" s="339">
        <f>W333*0.518</f>
        <v>6.8463624710681135</v>
      </c>
      <c r="X508" s="313"/>
      <c r="Y508" s="338" t="s">
        <v>197</v>
      </c>
      <c r="Z508" s="339">
        <f>Z333*0.518</f>
        <v>6.8609991162458019</v>
      </c>
      <c r="AB508" s="81"/>
      <c r="AC508" s="81"/>
      <c r="AD508" s="81"/>
    </row>
    <row r="509" spans="1:30">
      <c r="AB509" s="81"/>
      <c r="AC509" s="81"/>
      <c r="AD509" s="81"/>
    </row>
    <row r="510" spans="1:30" ht="16.5" thickBot="1">
      <c r="A510" s="314">
        <v>2019</v>
      </c>
      <c r="B510" s="313"/>
      <c r="C510" s="313" t="s">
        <v>204</v>
      </c>
      <c r="D510" s="313"/>
      <c r="E510" s="313"/>
      <c r="F510" s="313"/>
      <c r="G510" s="313"/>
      <c r="H510" s="313"/>
      <c r="I510" s="313"/>
      <c r="J510" s="313"/>
      <c r="K510" s="313"/>
      <c r="L510" s="313"/>
      <c r="M510" s="312" t="s">
        <v>102</v>
      </c>
      <c r="N510" s="313"/>
      <c r="O510" s="314">
        <v>2019</v>
      </c>
      <c r="P510" s="315" t="s">
        <v>171</v>
      </c>
      <c r="Q510" s="315"/>
      <c r="R510" s="315"/>
      <c r="S510" s="315"/>
      <c r="T510" s="313"/>
      <c r="U510" s="314">
        <v>2019</v>
      </c>
      <c r="V510" s="315" t="s">
        <v>172</v>
      </c>
      <c r="W510" s="315"/>
      <c r="X510" s="313"/>
      <c r="Y510" s="314">
        <v>2019</v>
      </c>
      <c r="Z510" s="313"/>
      <c r="AB510" s="81"/>
      <c r="AC510" s="81"/>
      <c r="AD510" s="81"/>
    </row>
    <row r="511" spans="1:30" ht="13.5" thickBot="1">
      <c r="A511" s="319"/>
      <c r="B511" s="347" t="s">
        <v>174</v>
      </c>
      <c r="C511" s="347" t="s">
        <v>175</v>
      </c>
      <c r="D511" s="347" t="s">
        <v>176</v>
      </c>
      <c r="E511" s="347" t="s">
        <v>177</v>
      </c>
      <c r="F511" s="347" t="s">
        <v>178</v>
      </c>
      <c r="G511" s="347" t="s">
        <v>179</v>
      </c>
      <c r="H511" s="347" t="s">
        <v>180</v>
      </c>
      <c r="I511" s="347" t="s">
        <v>181</v>
      </c>
      <c r="J511" s="347" t="s">
        <v>182</v>
      </c>
      <c r="K511" s="347" t="s">
        <v>183</v>
      </c>
      <c r="L511" s="347" t="s">
        <v>184</v>
      </c>
      <c r="M511" s="348" t="s">
        <v>185</v>
      </c>
      <c r="N511" s="313"/>
      <c r="O511" s="351"/>
      <c r="P511" s="347" t="s">
        <v>186</v>
      </c>
      <c r="Q511" s="347" t="s">
        <v>187</v>
      </c>
      <c r="R511" s="347" t="s">
        <v>188</v>
      </c>
      <c r="S511" s="348" t="s">
        <v>189</v>
      </c>
      <c r="T511" s="313"/>
      <c r="U511" s="351"/>
      <c r="V511" s="347" t="s">
        <v>190</v>
      </c>
      <c r="W511" s="348" t="s">
        <v>191</v>
      </c>
      <c r="X511" s="313"/>
      <c r="Y511" s="319"/>
      <c r="Z511" s="348" t="s">
        <v>192</v>
      </c>
      <c r="AB511" s="81"/>
      <c r="AC511" s="81"/>
      <c r="AD511" s="81"/>
    </row>
    <row r="512" spans="1:30" ht="13.5" thickBot="1">
      <c r="A512" s="352" t="s">
        <v>193</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193</v>
      </c>
      <c r="P512" s="328">
        <f>P337*0.518</f>
        <v>6.3982648978943049</v>
      </c>
      <c r="Q512" s="328">
        <f>Q337*0.518</f>
        <v>6.2266890701763487</v>
      </c>
      <c r="R512" s="328">
        <f>R337*0.518</f>
        <v>5.8790049670245876</v>
      </c>
      <c r="S512" s="328">
        <f>S337*0.518</f>
        <v>6.1091104353554062</v>
      </c>
      <c r="T512" s="313"/>
      <c r="U512" s="355" t="s">
        <v>193</v>
      </c>
      <c r="V512" s="328">
        <f>V337*0.518</f>
        <v>6.3738286028035676</v>
      </c>
      <c r="W512" s="328">
        <f>W337*0.518</f>
        <v>6.0080102222505234</v>
      </c>
      <c r="X512" s="313"/>
      <c r="Y512" s="355" t="s">
        <v>193</v>
      </c>
      <c r="Z512" s="328">
        <f>Z337*0.518</f>
        <v>6.181004161957703</v>
      </c>
      <c r="AB512" s="81"/>
      <c r="AC512" s="81"/>
      <c r="AD512" s="81"/>
    </row>
    <row r="513" spans="1:30">
      <c r="A513" s="367" t="s">
        <v>198</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198</v>
      </c>
      <c r="P513" s="334">
        <f>P338*0.539</f>
        <v>6.6502601970435338</v>
      </c>
      <c r="Q513" s="334">
        <f>Q338*0.539</f>
        <v>6.4672896157596007</v>
      </c>
      <c r="R513" s="334">
        <f>R338*0.539</f>
        <v>6.1082008265880576</v>
      </c>
      <c r="S513" s="334">
        <f>S338*0.539</f>
        <v>6.4020519231945059</v>
      </c>
      <c r="T513" s="313"/>
      <c r="U513" s="359" t="s">
        <v>198</v>
      </c>
      <c r="V513" s="334">
        <f>V338*0.539</f>
        <v>6.6056304654608207</v>
      </c>
      <c r="W513" s="334">
        <f>W338*0.539</f>
        <v>6.2942122909628022</v>
      </c>
      <c r="X513" s="313"/>
      <c r="Y513" s="356" t="s">
        <v>198</v>
      </c>
      <c r="Z513" s="334">
        <f>Z338*0.539</f>
        <v>6.4149255437156079</v>
      </c>
      <c r="AB513" s="81"/>
      <c r="AC513" s="81"/>
      <c r="AD513" s="81"/>
    </row>
    <row r="514" spans="1:30">
      <c r="A514" s="370" t="s">
        <v>194</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194</v>
      </c>
      <c r="P514" s="331">
        <f>P339*0.533</f>
        <v>6.9841151387994387</v>
      </c>
      <c r="Q514" s="331">
        <f t="shared" ref="Q514:S515" si="249">Q339*0.533</f>
        <v>6.6022963610264425</v>
      </c>
      <c r="R514" s="331">
        <f t="shared" si="249"/>
        <v>6.272281473509965</v>
      </c>
      <c r="S514" s="331">
        <f t="shared" si="249"/>
        <v>6.6232813760741616</v>
      </c>
      <c r="T514" s="313"/>
      <c r="U514" s="330" t="s">
        <v>194</v>
      </c>
      <c r="V514" s="331">
        <f>V339*0.533</f>
        <v>6.8660378351052751</v>
      </c>
      <c r="W514" s="331">
        <f>W339*0.533</f>
        <v>6.4413188860017838</v>
      </c>
      <c r="X514" s="313"/>
      <c r="Y514" s="330" t="s">
        <v>194</v>
      </c>
      <c r="Z514" s="331">
        <f>Z339*0.533</f>
        <v>6.6556685724332576</v>
      </c>
      <c r="AB514" s="81"/>
      <c r="AC514" s="81"/>
      <c r="AD514" s="81"/>
    </row>
    <row r="515" spans="1:30">
      <c r="A515" s="370" t="s">
        <v>195</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195</v>
      </c>
      <c r="P515" s="331">
        <f>P340*0.533</f>
        <v>6.8914794899571934</v>
      </c>
      <c r="Q515" s="331">
        <f t="shared" si="249"/>
        <v>6.4459247924675855</v>
      </c>
      <c r="R515" s="331">
        <f t="shared" si="249"/>
        <v>6.1103438349868204</v>
      </c>
      <c r="S515" s="331">
        <f t="shared" si="249"/>
        <v>6.5879319251020414</v>
      </c>
      <c r="T515" s="313"/>
      <c r="U515" s="330" t="s">
        <v>195</v>
      </c>
      <c r="V515" s="331">
        <f>V340*0.533</f>
        <v>6.7142058595742364</v>
      </c>
      <c r="W515" s="331">
        <f>W340*0.533</f>
        <v>6.3078594071340719</v>
      </c>
      <c r="X515" s="313"/>
      <c r="Y515" s="330" t="s">
        <v>195</v>
      </c>
      <c r="Z515" s="331">
        <f>Z340*0.533</f>
        <v>6.5302250992155537</v>
      </c>
      <c r="AB515" s="81"/>
      <c r="AC515" s="81"/>
      <c r="AD515" s="81"/>
    </row>
    <row r="516" spans="1:30">
      <c r="A516" s="370" t="s">
        <v>196</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196</v>
      </c>
      <c r="P516" s="331">
        <f>P341*0.521</f>
        <v>6.6729504441437486</v>
      </c>
      <c r="Q516" s="331">
        <f>Q341*0.521</f>
        <v>6.1678068966519417</v>
      </c>
      <c r="R516" s="331">
        <f>R341*0.521</f>
        <v>5.7462484183946954</v>
      </c>
      <c r="S516" s="331">
        <f>S341*0.521</f>
        <v>0</v>
      </c>
      <c r="T516" s="313"/>
      <c r="U516" s="330" t="s">
        <v>196</v>
      </c>
      <c r="V516" s="331">
        <f>V341*0.521</f>
        <v>6.4633809036364003</v>
      </c>
      <c r="W516" s="331">
        <f>W341*0.521</f>
        <v>5.8861399093200921</v>
      </c>
      <c r="X516" s="313"/>
      <c r="Y516" s="330" t="s">
        <v>196</v>
      </c>
      <c r="Z516" s="331">
        <f>Z341*0.521</f>
        <v>6.2433336289154377</v>
      </c>
      <c r="AB516" s="81"/>
      <c r="AC516" s="81"/>
      <c r="AD516" s="81"/>
    </row>
    <row r="517" spans="1:30">
      <c r="A517" s="370" t="s">
        <v>78</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78</v>
      </c>
      <c r="P517" s="331">
        <f>P342*0.487</f>
        <v>5.0968040991455084</v>
      </c>
      <c r="Q517" s="331">
        <f>Q342*0.487</f>
        <v>5.1570898249999777</v>
      </c>
      <c r="R517" s="331">
        <f>R342*0.487</f>
        <v>4.8002426973340508</v>
      </c>
      <c r="S517" s="331">
        <f>S342*0.487</f>
        <v>4.8963047448956667</v>
      </c>
      <c r="T517" s="313"/>
      <c r="U517" s="330" t="s">
        <v>78</v>
      </c>
      <c r="V517" s="331">
        <f>V342*0.487</f>
        <v>5.1781075213787826</v>
      </c>
      <c r="W517" s="331">
        <f>W342*0.487</f>
        <v>4.8821238843289896</v>
      </c>
      <c r="X517" s="313"/>
      <c r="Y517" s="330" t="s">
        <v>78</v>
      </c>
      <c r="Z517" s="331">
        <f>Z342*0.487</f>
        <v>5.0035552662301104</v>
      </c>
      <c r="AB517" s="81"/>
      <c r="AC517" s="81"/>
      <c r="AD517" s="81"/>
    </row>
    <row r="518" spans="1:30" ht="13.5" thickBot="1">
      <c r="A518" s="371" t="s">
        <v>197</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197</v>
      </c>
      <c r="P518" s="339">
        <f>P343*0.518</f>
        <v>6.6780545955207726</v>
      </c>
      <c r="Q518" s="339">
        <f>Q343*0.518</f>
        <v>6.7012823042807854</v>
      </c>
      <c r="R518" s="339">
        <f>R343*0.518</f>
        <v>6.4260466054828047</v>
      </c>
      <c r="S518" s="339">
        <f>S343*0.518</f>
        <v>6.6271346203322139</v>
      </c>
      <c r="T518" s="313"/>
      <c r="U518" s="338" t="s">
        <v>197</v>
      </c>
      <c r="V518" s="339">
        <f>V343*0.518</f>
        <v>6.7525744459767463</v>
      </c>
      <c r="W518" s="339">
        <f>W343*0.518</f>
        <v>6.5404357950297127</v>
      </c>
      <c r="X518" s="313"/>
      <c r="Y518" s="338" t="s">
        <v>197</v>
      </c>
      <c r="Z518" s="339">
        <f>Z343*0.518</f>
        <v>6.6386322104113678</v>
      </c>
      <c r="AB518" s="81"/>
      <c r="AC518" s="81"/>
      <c r="AD518" s="81"/>
    </row>
    <row r="520" spans="1:30" ht="16.5" thickBot="1">
      <c r="A520" s="314">
        <v>2020</v>
      </c>
      <c r="B520" s="313"/>
      <c r="C520" s="313" t="s">
        <v>204</v>
      </c>
      <c r="D520" s="313"/>
      <c r="E520" s="313"/>
      <c r="F520" s="313"/>
      <c r="G520" s="313"/>
      <c r="H520" s="313"/>
      <c r="I520" s="313"/>
      <c r="J520" s="313"/>
      <c r="K520" s="313"/>
      <c r="L520" s="313"/>
      <c r="M520" s="312" t="s">
        <v>102</v>
      </c>
      <c r="N520" s="313"/>
      <c r="O520" s="314">
        <v>2020</v>
      </c>
      <c r="P520" s="315" t="s">
        <v>171</v>
      </c>
      <c r="Q520" s="315"/>
      <c r="R520" s="315"/>
      <c r="S520" s="315"/>
      <c r="T520" s="313"/>
      <c r="U520" s="314">
        <v>2020</v>
      </c>
      <c r="V520" s="315" t="s">
        <v>172</v>
      </c>
      <c r="W520" s="315"/>
      <c r="X520" s="313"/>
      <c r="Y520" s="314">
        <v>2020</v>
      </c>
      <c r="Z520" s="313"/>
    </row>
    <row r="521" spans="1:30" ht="13.5" thickBot="1">
      <c r="A521" s="319"/>
      <c r="B521" s="347" t="s">
        <v>174</v>
      </c>
      <c r="C521" s="347" t="s">
        <v>175</v>
      </c>
      <c r="D521" s="347" t="s">
        <v>176</v>
      </c>
      <c r="E521" s="347" t="s">
        <v>177</v>
      </c>
      <c r="F521" s="347" t="s">
        <v>178</v>
      </c>
      <c r="G521" s="347" t="s">
        <v>179</v>
      </c>
      <c r="H521" s="347" t="s">
        <v>180</v>
      </c>
      <c r="I521" s="347" t="s">
        <v>181</v>
      </c>
      <c r="J521" s="347" t="s">
        <v>182</v>
      </c>
      <c r="K521" s="347" t="s">
        <v>183</v>
      </c>
      <c r="L521" s="347" t="s">
        <v>184</v>
      </c>
      <c r="M521" s="348" t="s">
        <v>185</v>
      </c>
      <c r="N521" s="313"/>
      <c r="O521" s="351"/>
      <c r="P521" s="347" t="s">
        <v>186</v>
      </c>
      <c r="Q521" s="347" t="s">
        <v>187</v>
      </c>
      <c r="R521" s="347" t="s">
        <v>188</v>
      </c>
      <c r="S521" s="348" t="s">
        <v>189</v>
      </c>
      <c r="T521" s="313"/>
      <c r="U521" s="351"/>
      <c r="V521" s="347" t="s">
        <v>190</v>
      </c>
      <c r="W521" s="348" t="s">
        <v>191</v>
      </c>
      <c r="X521" s="313"/>
      <c r="Y521" s="319"/>
      <c r="Z521" s="348" t="s">
        <v>192</v>
      </c>
    </row>
    <row r="522" spans="1:30" ht="13.5" thickBot="1">
      <c r="A522" s="352" t="s">
        <v>193</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193</v>
      </c>
      <c r="P522" s="328">
        <f>P347*0.518</f>
        <v>6.2283121354624624</v>
      </c>
      <c r="Q522" s="328">
        <f>Q347*0.518</f>
        <v>5.9749867217986026</v>
      </c>
      <c r="R522" s="328">
        <f>R347*0.518</f>
        <v>6.1924418263653065</v>
      </c>
      <c r="S522" s="328">
        <f>S347*0.518</f>
        <v>6.3204507261079153</v>
      </c>
      <c r="T522" s="313"/>
      <c r="U522" s="355" t="s">
        <v>193</v>
      </c>
      <c r="V522" s="328">
        <f>V347*0.518</f>
        <v>6.1083825809069321</v>
      </c>
      <c r="W522" s="328">
        <f>W347*0.518</f>
        <v>6.2506619710195404</v>
      </c>
      <c r="X522" s="313"/>
      <c r="Y522" s="355" t="s">
        <v>193</v>
      </c>
      <c r="Z522" s="328">
        <f>Z347*0.518</f>
        <v>6.1804803083585318</v>
      </c>
    </row>
    <row r="523" spans="1:30">
      <c r="A523" s="367" t="s">
        <v>198</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198</v>
      </c>
      <c r="P523" s="334">
        <f>P348*0.539</f>
        <v>6.4629412932026344</v>
      </c>
      <c r="Q523" s="334">
        <f>Q348*0.539</f>
        <v>6.0316290550611802</v>
      </c>
      <c r="R523" s="334">
        <f>R348*0.539</f>
        <v>6.5991403675747202</v>
      </c>
      <c r="S523" s="334">
        <f>S348*0.539</f>
        <v>6.7723985624638328</v>
      </c>
      <c r="T523" s="313"/>
      <c r="U523" s="359" t="s">
        <v>198</v>
      </c>
      <c r="V523" s="334">
        <f>V348*0.539</f>
        <v>6.2681784286644984</v>
      </c>
      <c r="W523" s="334">
        <f>W348*0.539</f>
        <v>6.675196372698105</v>
      </c>
      <c r="X523" s="313"/>
      <c r="Y523" s="356" t="s">
        <v>198</v>
      </c>
      <c r="Z523" s="334">
        <f>Z348*0.539</f>
        <v>6.5217434671317465</v>
      </c>
    </row>
    <row r="524" spans="1:30">
      <c r="A524" s="370" t="s">
        <v>194</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194</v>
      </c>
      <c r="P524" s="331">
        <f>P349*0.533</f>
        <v>6.7044633829794087</v>
      </c>
      <c r="Q524" s="331">
        <f t="shared" ref="Q524:S525" si="256">Q349*0.533</f>
        <v>6.4405032979771732</v>
      </c>
      <c r="R524" s="331">
        <f t="shared" si="256"/>
        <v>6.7522117849864305</v>
      </c>
      <c r="S524" s="331">
        <f t="shared" si="256"/>
        <v>7.0933499123019752</v>
      </c>
      <c r="T524" s="313"/>
      <c r="U524" s="330" t="s">
        <v>194</v>
      </c>
      <c r="V524" s="331">
        <f>V349*0.533</f>
        <v>6.5822095634179263</v>
      </c>
      <c r="W524" s="331">
        <f>W349*0.533</f>
        <v>6.9027757993643366</v>
      </c>
      <c r="X524" s="313"/>
      <c r="Y524" s="330" t="s">
        <v>194</v>
      </c>
      <c r="Z524" s="331">
        <f>Z349*0.533</f>
        <v>6.7372637051551463</v>
      </c>
    </row>
    <row r="525" spans="1:30">
      <c r="A525" s="370" t="s">
        <v>195</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195</v>
      </c>
      <c r="P525" s="331">
        <f>P350*0.533</f>
        <v>6.6319715726358419</v>
      </c>
      <c r="Q525" s="331">
        <f t="shared" si="256"/>
        <v>6.3775084369103521</v>
      </c>
      <c r="R525" s="331">
        <f t="shared" si="256"/>
        <v>6.7188044097983459</v>
      </c>
      <c r="S525" s="331">
        <f t="shared" si="256"/>
        <v>7.0561050911787531</v>
      </c>
      <c r="T525" s="313"/>
      <c r="U525" s="330" t="s">
        <v>195</v>
      </c>
      <c r="V525" s="331">
        <f>V350*0.533</f>
        <v>6.5056151564541089</v>
      </c>
      <c r="W525" s="331">
        <f>W350*0.533</f>
        <v>6.8602528904341726</v>
      </c>
      <c r="X525" s="313"/>
      <c r="Y525" s="330" t="s">
        <v>195</v>
      </c>
      <c r="Z525" s="331">
        <f>Z350*0.533</f>
        <v>6.6767981561019081</v>
      </c>
    </row>
    <row r="526" spans="1:30">
      <c r="A526" s="370" t="s">
        <v>196</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196</v>
      </c>
      <c r="P526" s="331">
        <f>P351*0.521</f>
        <v>0</v>
      </c>
      <c r="Q526" s="331">
        <f>Q351*0.521</f>
        <v>6.5088833374925725</v>
      </c>
      <c r="R526" s="331">
        <f>R351*0.521</f>
        <v>7.31651537254902</v>
      </c>
      <c r="S526" s="331">
        <f>S351*0.521</f>
        <v>0</v>
      </c>
      <c r="T526" s="313"/>
      <c r="U526" s="330" t="s">
        <v>196</v>
      </c>
      <c r="V526" s="331">
        <f>V351*0.521</f>
        <v>6.1988784313725489</v>
      </c>
      <c r="W526" s="331">
        <f>W351*0.521</f>
        <v>6.9542454327872427</v>
      </c>
      <c r="X526" s="313"/>
      <c r="Y526" s="330" t="s">
        <v>196</v>
      </c>
      <c r="Z526" s="331">
        <f>Z351*0.521</f>
        <v>6.7039869422018494</v>
      </c>
    </row>
    <row r="527" spans="1:30">
      <c r="A527" s="370" t="s">
        <v>78</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78</v>
      </c>
      <c r="P527" s="331">
        <f>P352*0.487</f>
        <v>5.0017573434365188</v>
      </c>
      <c r="Q527" s="331">
        <f>Q352*0.487</f>
        <v>4.7770475025826471</v>
      </c>
      <c r="R527" s="331">
        <f>R352*0.487</f>
        <v>4.9418599789000162</v>
      </c>
      <c r="S527" s="331">
        <f>S352*0.487</f>
        <v>4.930112603110806</v>
      </c>
      <c r="T527" s="313"/>
      <c r="U527" s="330" t="s">
        <v>78</v>
      </c>
      <c r="V527" s="331">
        <f>V352*0.487</f>
        <v>4.8967298893693174</v>
      </c>
      <c r="W527" s="331">
        <f>W352*0.487</f>
        <v>4.9360382887605576</v>
      </c>
      <c r="X527" s="313"/>
      <c r="Y527" s="330" t="s">
        <v>78</v>
      </c>
      <c r="Z527" s="331">
        <f>Z352*0.487</f>
        <v>4.9181428731554799</v>
      </c>
    </row>
    <row r="528" spans="1:30" ht="13.5" thickBot="1">
      <c r="A528" s="371" t="s">
        <v>197</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197</v>
      </c>
      <c r="P528" s="339">
        <f>P353*0.518</f>
        <v>6.6567107229159435</v>
      </c>
      <c r="Q528" s="339">
        <f>Q353*0.518</f>
        <v>6.3463054008892961</v>
      </c>
      <c r="R528" s="339">
        <f>R353*0.518</f>
        <v>6.5117223536918889</v>
      </c>
      <c r="S528" s="339">
        <f>S353*0.518</f>
        <v>6.6850519394726735</v>
      </c>
      <c r="T528" s="313"/>
      <c r="U528" s="338" t="s">
        <v>197</v>
      </c>
      <c r="V528" s="339">
        <f>V353*0.518</f>
        <v>6.5041485195263311</v>
      </c>
      <c r="W528" s="339">
        <f>W353*0.518</f>
        <v>6.5880169871399037</v>
      </c>
      <c r="X528" s="313"/>
      <c r="Y528" s="338" t="s">
        <v>197</v>
      </c>
      <c r="Z528" s="339">
        <f>Z353*0.518</f>
        <v>6.5474131334445227</v>
      </c>
    </row>
    <row r="530" spans="1:26" ht="16.5" thickBot="1">
      <c r="A530" s="314">
        <v>2021</v>
      </c>
      <c r="B530" s="313"/>
      <c r="C530" s="313" t="s">
        <v>204</v>
      </c>
      <c r="D530" s="313"/>
      <c r="E530" s="313"/>
      <c r="F530" s="313"/>
      <c r="G530" s="313"/>
      <c r="H530" s="313"/>
      <c r="I530" s="313"/>
      <c r="J530" s="313"/>
      <c r="K530" s="313"/>
      <c r="L530" s="313"/>
      <c r="M530" s="312" t="s">
        <v>102</v>
      </c>
      <c r="N530" s="313"/>
      <c r="O530" s="314">
        <v>2021</v>
      </c>
      <c r="P530" s="315" t="s">
        <v>171</v>
      </c>
      <c r="Q530" s="315"/>
      <c r="R530" s="315"/>
      <c r="S530" s="315"/>
      <c r="T530" s="313"/>
      <c r="U530" s="314">
        <v>2021</v>
      </c>
      <c r="V530" s="315" t="s">
        <v>172</v>
      </c>
      <c r="W530" s="315"/>
      <c r="X530" s="313"/>
      <c r="Y530" s="314">
        <v>2021</v>
      </c>
      <c r="Z530" s="313"/>
    </row>
    <row r="531" spans="1:26" ht="13.5" thickBot="1">
      <c r="A531" s="319"/>
      <c r="B531" s="347" t="s">
        <v>174</v>
      </c>
      <c r="C531" s="347" t="s">
        <v>175</v>
      </c>
      <c r="D531" s="347" t="s">
        <v>176</v>
      </c>
      <c r="E531" s="347" t="s">
        <v>177</v>
      </c>
      <c r="F531" s="347" t="s">
        <v>178</v>
      </c>
      <c r="G531" s="347" t="s">
        <v>179</v>
      </c>
      <c r="H531" s="347" t="s">
        <v>180</v>
      </c>
      <c r="I531" s="347" t="s">
        <v>181</v>
      </c>
      <c r="J531" s="347" t="s">
        <v>182</v>
      </c>
      <c r="K531" s="347" t="s">
        <v>183</v>
      </c>
      <c r="L531" s="347" t="s">
        <v>184</v>
      </c>
      <c r="M531" s="348" t="s">
        <v>185</v>
      </c>
      <c r="N531" s="313"/>
      <c r="O531" s="351"/>
      <c r="P531" s="347" t="s">
        <v>186</v>
      </c>
      <c r="Q531" s="347" t="s">
        <v>187</v>
      </c>
      <c r="R531" s="347" t="s">
        <v>188</v>
      </c>
      <c r="S531" s="348" t="s">
        <v>189</v>
      </c>
      <c r="T531" s="313"/>
      <c r="U531" s="351"/>
      <c r="V531" s="347" t="s">
        <v>190</v>
      </c>
      <c r="W531" s="348" t="s">
        <v>191</v>
      </c>
      <c r="X531" s="313"/>
      <c r="Y531" s="319"/>
      <c r="Z531" s="348" t="s">
        <v>192</v>
      </c>
    </row>
    <row r="532" spans="1:26" ht="13.5" thickBot="1">
      <c r="A532" s="352" t="s">
        <v>193</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9.3369439183590028</v>
      </c>
      <c r="N532" s="313"/>
      <c r="O532" s="355" t="s">
        <v>193</v>
      </c>
      <c r="P532" s="328">
        <f>P357*0.518</f>
        <v>6.7132871696505916</v>
      </c>
      <c r="Q532" s="328">
        <f>Q357*0.518</f>
        <v>7.1688632820428726</v>
      </c>
      <c r="R532" s="328">
        <f>R357*0.518</f>
        <v>7.4823382865065176</v>
      </c>
      <c r="S532" s="328">
        <f>S357*0.518</f>
        <v>9.0333213830705024</v>
      </c>
      <c r="T532" s="313"/>
      <c r="U532" s="355" t="s">
        <v>193</v>
      </c>
      <c r="V532" s="328">
        <f>V357*0.518</f>
        <v>6.9498538083148604</v>
      </c>
      <c r="W532" s="328">
        <f>W357*0.518</f>
        <v>8.3218604364544326</v>
      </c>
      <c r="X532" s="313"/>
      <c r="Y532" s="355" t="s">
        <v>193</v>
      </c>
      <c r="Z532" s="328">
        <f>Z357*0.518</f>
        <v>7.6350903299219262</v>
      </c>
    </row>
    <row r="533" spans="1:26">
      <c r="A533" s="367" t="s">
        <v>198</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9.4665416013395483</v>
      </c>
      <c r="N533" s="313"/>
      <c r="O533" s="359" t="s">
        <v>198</v>
      </c>
      <c r="P533" s="334">
        <f>P358*0.539</f>
        <v>6.7908597531394612</v>
      </c>
      <c r="Q533" s="334">
        <f>Q358*0.539</f>
        <v>7.2377723754321606</v>
      </c>
      <c r="R533" s="334">
        <f>R358*0.539</f>
        <v>7.874058679359762</v>
      </c>
      <c r="S533" s="334">
        <f>S358*0.539</f>
        <v>9.7205078862752945</v>
      </c>
      <c r="T533" s="313"/>
      <c r="U533" s="359" t="s">
        <v>198</v>
      </c>
      <c r="V533" s="334">
        <f>V358*0.539</f>
        <v>7.0330620131879416</v>
      </c>
      <c r="W533" s="334">
        <f>W358*0.539</f>
        <v>9.1111234510671029</v>
      </c>
      <c r="X533" s="313"/>
      <c r="Y533" s="356" t="s">
        <v>198</v>
      </c>
      <c r="Z533" s="334">
        <f>Z358*0.539</f>
        <v>8.4223945173700017</v>
      </c>
    </row>
    <row r="534" spans="1:26">
      <c r="A534" s="370" t="s">
        <v>194</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10.486467403836441</v>
      </c>
      <c r="N534" s="313"/>
      <c r="O534" s="330" t="s">
        <v>194</v>
      </c>
      <c r="P534" s="331">
        <f t="shared" ref="P534:S535" si="263">P359*0.533</f>
        <v>7.4240372464890898</v>
      </c>
      <c r="Q534" s="331">
        <f t="shared" si="263"/>
        <v>7.818700948712932</v>
      </c>
      <c r="R534" s="331">
        <f t="shared" si="263"/>
        <v>8.3301820233759205</v>
      </c>
      <c r="S534" s="331">
        <f t="shared" si="263"/>
        <v>10.160644334979024</v>
      </c>
      <c r="T534" s="313"/>
      <c r="U534" s="330" t="s">
        <v>194</v>
      </c>
      <c r="V534" s="331">
        <f>V359*0.533</f>
        <v>7.6334293301978065</v>
      </c>
      <c r="W534" s="331">
        <f>W359*0.533</f>
        <v>9.2837793691476218</v>
      </c>
      <c r="X534" s="313"/>
      <c r="Y534" s="330" t="s">
        <v>194</v>
      </c>
      <c r="Z534" s="331">
        <f>Z359*0.533</f>
        <v>8.4369577054965248</v>
      </c>
    </row>
    <row r="535" spans="1:26">
      <c r="A535" s="370" t="s">
        <v>195</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10.28671082600745</v>
      </c>
      <c r="N535" s="313"/>
      <c r="O535" s="330" t="s">
        <v>195</v>
      </c>
      <c r="P535" s="331">
        <f t="shared" si="263"/>
        <v>7.3979412581751882</v>
      </c>
      <c r="Q535" s="331">
        <f t="shared" si="263"/>
        <v>7.8036006889657292</v>
      </c>
      <c r="R535" s="331">
        <f t="shared" si="263"/>
        <v>8.2977955825896625</v>
      </c>
      <c r="S535" s="331">
        <f t="shared" si="263"/>
        <v>10.094360931357574</v>
      </c>
      <c r="T535" s="313"/>
      <c r="U535" s="330" t="s">
        <v>195</v>
      </c>
      <c r="V535" s="331">
        <f>V360*0.533</f>
        <v>7.6165532041051449</v>
      </c>
      <c r="W535" s="331">
        <f>W360*0.533</f>
        <v>9.1726395270199159</v>
      </c>
      <c r="X535" s="313"/>
      <c r="Y535" s="330" t="s">
        <v>195</v>
      </c>
      <c r="Z535" s="331">
        <f>Z360*0.533</f>
        <v>8.2677930797438552</v>
      </c>
    </row>
    <row r="536" spans="1:26">
      <c r="A536" s="370" t="s">
        <v>196</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196</v>
      </c>
      <c r="P536" s="331">
        <f>P361*0.521</f>
        <v>0</v>
      </c>
      <c r="Q536" s="331">
        <f>Q361*0.521</f>
        <v>0</v>
      </c>
      <c r="R536" s="331">
        <f>R361*0.521</f>
        <v>0</v>
      </c>
      <c r="S536" s="331">
        <f>S361*0.521</f>
        <v>0</v>
      </c>
      <c r="T536" s="313"/>
      <c r="U536" s="330" t="s">
        <v>196</v>
      </c>
      <c r="V536" s="331">
        <f>V361*0.521</f>
        <v>0</v>
      </c>
      <c r="W536" s="331">
        <f>W361*0.521</f>
        <v>0</v>
      </c>
      <c r="X536" s="313"/>
      <c r="Y536" s="330" t="s">
        <v>196</v>
      </c>
      <c r="Z536" s="331">
        <f>Z361*0.521</f>
        <v>9.0052537744292405</v>
      </c>
    </row>
    <row r="537" spans="1:26">
      <c r="A537" s="370" t="s">
        <v>78</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7.5708744927048359</v>
      </c>
      <c r="N537" s="313"/>
      <c r="O537" s="330" t="s">
        <v>78</v>
      </c>
      <c r="P537" s="331">
        <f>P362*0.487</f>
        <v>5.3052812392511157</v>
      </c>
      <c r="Q537" s="331">
        <f>Q362*0.487</f>
        <v>5.7584540333601826</v>
      </c>
      <c r="R537" s="331">
        <f>R362*0.487</f>
        <v>5.9500221130309203</v>
      </c>
      <c r="S537" s="331">
        <f>S362*0.487</f>
        <v>7.2843611089175333</v>
      </c>
      <c r="T537" s="313"/>
      <c r="U537" s="330" t="s">
        <v>78</v>
      </c>
      <c r="V537" s="331">
        <f>V362*0.487</f>
        <v>5.5248781252229584</v>
      </c>
      <c r="W537" s="331">
        <f>W362*0.487</f>
        <v>6.7149153849908405</v>
      </c>
      <c r="X537" s="313"/>
      <c r="Y537" s="330" t="s">
        <v>78</v>
      </c>
      <c r="Z537" s="331">
        <f>Z362*0.487</f>
        <v>6.1745111762757068</v>
      </c>
    </row>
    <row r="538" spans="1:26" ht="13.5" thickBot="1">
      <c r="A538" s="371" t="s">
        <v>197</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9.6145237939757138</v>
      </c>
      <c r="N538" s="313"/>
      <c r="O538" s="338" t="s">
        <v>197</v>
      </c>
      <c r="P538" s="339">
        <f>P363*0.518</f>
        <v>6.9639026550865895</v>
      </c>
      <c r="Q538" s="339">
        <f>Q363*0.518</f>
        <v>7.3026654112907012</v>
      </c>
      <c r="R538" s="339">
        <f>R363*0.518</f>
        <v>7.6611052009474507</v>
      </c>
      <c r="S538" s="339">
        <f>S363*0.518</f>
        <v>9.3741071856476239</v>
      </c>
      <c r="T538" s="313"/>
      <c r="U538" s="338" t="s">
        <v>197</v>
      </c>
      <c r="V538" s="339">
        <f>V363*0.518</f>
        <v>7.1436969922674312</v>
      </c>
      <c r="W538" s="339">
        <f>W363*0.518</f>
        <v>8.578266676605633</v>
      </c>
      <c r="X538" s="313"/>
      <c r="Y538" s="338" t="s">
        <v>197</v>
      </c>
      <c r="Z538" s="339">
        <f>Z363*0.518</f>
        <v>7.8534932592583377</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207</v>
      </c>
      <c r="F543"/>
    </row>
    <row r="544" spans="1:26" ht="14.25" thickBot="1">
      <c r="A544" s="385" t="s">
        <v>193</v>
      </c>
      <c r="B544" s="386">
        <v>0.52100000000000002</v>
      </c>
      <c r="F544"/>
    </row>
    <row r="545" spans="1:15">
      <c r="A545" s="389" t="s">
        <v>194</v>
      </c>
      <c r="B545" s="388">
        <v>0.55000000000000004</v>
      </c>
      <c r="F545"/>
    </row>
    <row r="546" spans="1:15">
      <c r="A546" s="390" t="s">
        <v>195</v>
      </c>
      <c r="B546" s="391">
        <v>0.52</v>
      </c>
      <c r="F546"/>
    </row>
    <row r="547" spans="1:15">
      <c r="A547" s="390" t="s">
        <v>196</v>
      </c>
      <c r="B547" s="391">
        <v>0.54</v>
      </c>
      <c r="F547"/>
    </row>
    <row r="548" spans="1:15" ht="13.5" thickBot="1">
      <c r="A548" s="392" t="s">
        <v>197</v>
      </c>
      <c r="B548" s="393">
        <v>0.53</v>
      </c>
      <c r="F548"/>
    </row>
    <row r="549" spans="1:15">
      <c r="F549"/>
    </row>
    <row r="550" spans="1:15" ht="13.5" thickBot="1">
      <c r="A550" s="383" t="s">
        <v>205</v>
      </c>
      <c r="B550" s="384"/>
      <c r="F550"/>
    </row>
    <row r="551" spans="1:15" ht="14.25" thickBot="1">
      <c r="A551" s="385" t="s">
        <v>193</v>
      </c>
      <c r="B551" s="386">
        <v>0.50700000000000001</v>
      </c>
      <c r="F551"/>
    </row>
    <row r="552" spans="1:15">
      <c r="A552" s="387" t="s">
        <v>206</v>
      </c>
      <c r="B552" s="388">
        <v>0.53900000000000003</v>
      </c>
      <c r="F552"/>
    </row>
    <row r="553" spans="1:15">
      <c r="A553" s="389" t="s">
        <v>194</v>
      </c>
      <c r="B553" s="388">
        <v>0.53900000000000003</v>
      </c>
      <c r="F553"/>
    </row>
    <row r="554" spans="1:15" ht="15">
      <c r="A554" s="390" t="s">
        <v>195</v>
      </c>
      <c r="B554" s="391">
        <v>0.53500000000000003</v>
      </c>
      <c r="F554"/>
      <c r="G554" s="163"/>
      <c r="H554" s="163"/>
      <c r="I554" s="163"/>
      <c r="J554" s="163"/>
      <c r="K554" s="163"/>
      <c r="L554" s="394"/>
      <c r="M554" s="163"/>
      <c r="N554" s="163"/>
      <c r="O554" s="163"/>
    </row>
    <row r="555" spans="1:15">
      <c r="A555" s="390" t="s">
        <v>196</v>
      </c>
      <c r="B555" s="391">
        <v>0.54</v>
      </c>
      <c r="F555"/>
      <c r="G555" s="149"/>
      <c r="H555" s="149"/>
      <c r="I555" s="149"/>
      <c r="J555" s="149"/>
      <c r="K555" s="149"/>
      <c r="L555" s="149"/>
      <c r="M555" s="149"/>
      <c r="N555" s="163"/>
      <c r="O555" s="163"/>
    </row>
    <row r="556" spans="1:15">
      <c r="A556" s="390" t="s">
        <v>78</v>
      </c>
      <c r="B556" s="391">
        <v>0.46500000000000002</v>
      </c>
      <c r="F556"/>
      <c r="G556" s="395"/>
      <c r="H556" s="395"/>
      <c r="I556" s="395"/>
      <c r="J556" s="396"/>
      <c r="K556" s="395"/>
      <c r="L556" s="395"/>
      <c r="M556" s="395"/>
      <c r="N556" s="163"/>
      <c r="O556" s="163"/>
    </row>
    <row r="557" spans="1:15" ht="13.5" thickBot="1">
      <c r="A557" s="392" t="s">
        <v>197</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287</v>
      </c>
      <c r="F559" s="188"/>
      <c r="G559" s="139"/>
      <c r="H559" s="139"/>
      <c r="I559" s="139"/>
      <c r="J559" s="139"/>
      <c r="K559" s="139"/>
      <c r="L559" s="139"/>
      <c r="M559" s="139"/>
      <c r="N559" s="163"/>
      <c r="O559" s="163"/>
    </row>
    <row r="560" spans="1:15" ht="14.25" thickBot="1">
      <c r="A560" s="385" t="s">
        <v>193</v>
      </c>
      <c r="B560" s="386">
        <v>0.51800000000000002</v>
      </c>
      <c r="F560" s="188"/>
      <c r="G560" s="139"/>
      <c r="H560" s="139"/>
      <c r="I560" s="139"/>
      <c r="J560" s="139"/>
      <c r="K560" s="139"/>
      <c r="L560" s="139"/>
      <c r="M560" s="139"/>
      <c r="N560" s="163"/>
      <c r="O560" s="163"/>
    </row>
    <row r="561" spans="1:15">
      <c r="A561" s="389" t="s">
        <v>194</v>
      </c>
      <c r="B561" s="388">
        <v>0.53300000000000003</v>
      </c>
      <c r="F561" s="188"/>
      <c r="G561" s="139"/>
      <c r="H561" s="139"/>
      <c r="I561" s="139"/>
      <c r="J561" s="139"/>
      <c r="K561" s="139"/>
      <c r="L561" s="139"/>
      <c r="M561" s="139"/>
      <c r="N561" s="163"/>
      <c r="O561" s="163"/>
    </row>
    <row r="562" spans="1:15">
      <c r="A562" s="390" t="s">
        <v>195</v>
      </c>
      <c r="B562" s="391">
        <v>0.53300000000000003</v>
      </c>
      <c r="F562" s="188"/>
      <c r="G562" s="139"/>
      <c r="H562" s="139"/>
      <c r="I562" s="139"/>
      <c r="J562" s="139"/>
      <c r="K562" s="139"/>
      <c r="L562" s="139"/>
      <c r="M562" s="139"/>
      <c r="N562" s="163"/>
      <c r="O562" s="163"/>
    </row>
    <row r="563" spans="1:15">
      <c r="A563" s="390" t="s">
        <v>196</v>
      </c>
      <c r="B563" s="391">
        <v>0.52100000000000002</v>
      </c>
      <c r="E563" s="163"/>
      <c r="F563" s="163"/>
      <c r="G563" s="163"/>
      <c r="H563" s="163"/>
      <c r="I563" s="163"/>
      <c r="J563" s="163"/>
      <c r="K563" s="163"/>
      <c r="L563" s="163"/>
      <c r="M563" s="163"/>
      <c r="N563" s="163"/>
      <c r="O563" s="163"/>
    </row>
    <row r="564" spans="1:15">
      <c r="A564" s="390" t="s">
        <v>78</v>
      </c>
      <c r="B564" s="391">
        <v>0.48699999999999999</v>
      </c>
      <c r="E564" s="149"/>
      <c r="F564" s="163"/>
      <c r="G564" s="163"/>
      <c r="H564" s="163"/>
      <c r="I564" s="163"/>
      <c r="J564" s="163"/>
      <c r="K564" s="163"/>
      <c r="L564" s="163"/>
      <c r="M564" s="163"/>
      <c r="N564" s="163"/>
      <c r="O564" s="163"/>
    </row>
    <row r="565" spans="1:15" ht="13.5" thickBot="1">
      <c r="A565" s="392" t="s">
        <v>197</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L37" sqref="L37"/>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593" t="s">
        <v>367</v>
      </c>
      <c r="B4" s="1593"/>
      <c r="C4" s="1593"/>
      <c r="D4" s="1593"/>
      <c r="E4" s="1593"/>
      <c r="F4" s="1593"/>
      <c r="G4" s="1593"/>
      <c r="H4" s="1593"/>
      <c r="I4" s="1593"/>
      <c r="J4" s="1593"/>
      <c r="K4" s="1593"/>
      <c r="L4" s="1593"/>
      <c r="M4" s="1593"/>
      <c r="N4" s="1593"/>
    </row>
    <row r="6" spans="1:14" ht="16.5" thickBot="1">
      <c r="C6" s="960"/>
      <c r="E6" s="961"/>
      <c r="F6" s="962"/>
    </row>
    <row r="7" spans="1:14" ht="15.75" thickBot="1">
      <c r="A7" s="963" t="s">
        <v>299</v>
      </c>
      <c r="B7" s="964" t="s">
        <v>300</v>
      </c>
      <c r="C7" s="965" t="s">
        <v>301</v>
      </c>
      <c r="D7" s="965" t="s">
        <v>302</v>
      </c>
      <c r="E7" s="965" t="s">
        <v>303</v>
      </c>
      <c r="F7" s="965" t="s">
        <v>304</v>
      </c>
      <c r="G7" s="965" t="s">
        <v>305</v>
      </c>
      <c r="H7" s="965" t="s">
        <v>306</v>
      </c>
      <c r="I7" s="965" t="s">
        <v>307</v>
      </c>
      <c r="J7" s="965" t="s">
        <v>308</v>
      </c>
      <c r="K7" s="965" t="s">
        <v>309</v>
      </c>
      <c r="L7" s="965" t="s">
        <v>310</v>
      </c>
      <c r="M7" s="966" t="s">
        <v>311</v>
      </c>
    </row>
    <row r="8" spans="1:14" ht="16.5" thickBot="1">
      <c r="A8" s="967" t="s">
        <v>312</v>
      </c>
      <c r="B8" s="968"/>
      <c r="C8" s="968"/>
      <c r="D8" s="968"/>
      <c r="E8" s="968"/>
      <c r="F8" s="968"/>
      <c r="G8" s="968"/>
      <c r="H8" s="968"/>
      <c r="I8" s="968"/>
      <c r="J8" s="968"/>
      <c r="K8" s="968"/>
      <c r="L8" s="968"/>
      <c r="M8" s="969"/>
    </row>
    <row r="9" spans="1:14" ht="15.75">
      <c r="A9" s="1109" t="s">
        <v>313</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314</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315</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v>16075.019</v>
      </c>
    </row>
    <row r="15" spans="1:14" ht="16.5" thickBot="1">
      <c r="A15" s="967" t="s">
        <v>316</v>
      </c>
      <c r="B15" s="968"/>
      <c r="C15" s="968"/>
      <c r="D15" s="968"/>
      <c r="E15" s="968"/>
      <c r="F15" s="968"/>
      <c r="G15" s="968"/>
      <c r="H15" s="968"/>
      <c r="I15" s="968"/>
      <c r="J15" s="968"/>
      <c r="K15" s="968"/>
      <c r="L15" s="968"/>
      <c r="M15" s="969"/>
    </row>
    <row r="16" spans="1:14" ht="15.75">
      <c r="A16" s="1109" t="s">
        <v>313</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314</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315</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v>19026.96</v>
      </c>
    </row>
    <row r="21" spans="1:18">
      <c r="P21"/>
      <c r="Q21"/>
      <c r="R21"/>
    </row>
    <row r="22" spans="1:18">
      <c r="P22"/>
      <c r="Q22"/>
      <c r="R22"/>
    </row>
    <row r="23" spans="1:18" ht="15.75">
      <c r="A23" s="1593" t="s">
        <v>368</v>
      </c>
      <c r="B23" s="1593"/>
      <c r="C23" s="1593"/>
      <c r="D23" s="1593"/>
      <c r="E23" s="1593"/>
      <c r="F23" s="1593"/>
      <c r="G23" s="1593"/>
      <c r="H23" s="1593"/>
      <c r="I23" s="1593"/>
      <c r="J23" s="1593"/>
      <c r="K23" s="1593"/>
      <c r="L23" s="1593"/>
      <c r="M23" s="1593"/>
      <c r="N23" s="1593"/>
      <c r="P23"/>
      <c r="Q23"/>
      <c r="R23"/>
    </row>
    <row r="24" spans="1:18" ht="13.5" thickBot="1">
      <c r="P24"/>
      <c r="Q24"/>
      <c r="R24"/>
    </row>
    <row r="25" spans="1:18" ht="15.75" thickBot="1">
      <c r="A25" s="963" t="s">
        <v>299</v>
      </c>
      <c r="B25" s="964" t="s">
        <v>300</v>
      </c>
      <c r="C25" s="965" t="s">
        <v>301</v>
      </c>
      <c r="D25" s="965" t="s">
        <v>302</v>
      </c>
      <c r="E25" s="965" t="s">
        <v>303</v>
      </c>
      <c r="F25" s="965" t="s">
        <v>304</v>
      </c>
      <c r="G25" s="965" t="s">
        <v>305</v>
      </c>
      <c r="H25" s="965" t="s">
        <v>306</v>
      </c>
      <c r="I25" s="965" t="s">
        <v>307</v>
      </c>
      <c r="J25" s="965" t="s">
        <v>308</v>
      </c>
      <c r="K25" s="965" t="s">
        <v>309</v>
      </c>
      <c r="L25" s="965" t="s">
        <v>310</v>
      </c>
      <c r="M25" s="966" t="s">
        <v>311</v>
      </c>
    </row>
    <row r="26" spans="1:18" ht="16.5" thickBot="1">
      <c r="A26" s="973" t="s">
        <v>317</v>
      </c>
      <c r="B26" s="974"/>
      <c r="C26" s="974"/>
      <c r="D26" s="974"/>
      <c r="E26" s="974"/>
      <c r="F26" s="974"/>
      <c r="G26" s="974"/>
      <c r="H26" s="974"/>
      <c r="I26" s="974"/>
      <c r="J26" s="974"/>
      <c r="K26" s="974"/>
      <c r="L26" s="974"/>
      <c r="M26" s="975"/>
    </row>
    <row r="27" spans="1:18" ht="15.75">
      <c r="A27" s="972" t="s">
        <v>313</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314</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315</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v>36018.209000000003</v>
      </c>
    </row>
    <row r="32" spans="1:18" ht="16.5" thickBot="1">
      <c r="A32" s="967" t="s">
        <v>320</v>
      </c>
      <c r="B32" s="968"/>
      <c r="C32" s="968"/>
      <c r="D32" s="968"/>
      <c r="E32" s="968"/>
      <c r="F32" s="968"/>
      <c r="G32" s="968"/>
      <c r="H32" s="968"/>
      <c r="I32" s="968"/>
      <c r="J32" s="968"/>
      <c r="K32" s="968"/>
      <c r="L32" s="968"/>
      <c r="M32" s="969"/>
    </row>
    <row r="33" spans="1:13" ht="15.75">
      <c r="A33" s="1109" t="s">
        <v>313</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314</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315</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v>33766.857000000004</v>
      </c>
    </row>
    <row r="49" spans="19:19">
      <c r="S49" s="81" t="s">
        <v>318</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K22" sqref="K22"/>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12" t="s">
        <v>70</v>
      </c>
      <c r="B1" s="1412"/>
      <c r="C1" s="1412"/>
      <c r="D1" s="1412"/>
      <c r="E1" s="1412"/>
      <c r="F1" s="1412"/>
      <c r="G1" s="1412"/>
      <c r="H1" s="1412"/>
      <c r="I1" s="1412"/>
      <c r="J1" s="1412"/>
      <c r="K1" s="92"/>
    </row>
    <row r="2" spans="1:11" ht="19.5" thickBot="1">
      <c r="A2" s="1426" t="s">
        <v>284</v>
      </c>
      <c r="B2" s="1427"/>
      <c r="C2" s="1427"/>
      <c r="D2" s="1427"/>
      <c r="E2" s="1427"/>
      <c r="F2" s="1427"/>
      <c r="G2" s="1427"/>
      <c r="H2" s="1427"/>
      <c r="I2" s="1427"/>
      <c r="J2" s="1428"/>
    </row>
    <row r="3" spans="1:11" ht="26.25" thickBot="1">
      <c r="A3" s="671"/>
      <c r="B3" s="754"/>
      <c r="C3" s="755" t="s">
        <v>65</v>
      </c>
      <c r="D3" s="94"/>
      <c r="E3" s="711"/>
      <c r="F3" s="712" t="s">
        <v>272</v>
      </c>
      <c r="G3" s="713" t="s">
        <v>273</v>
      </c>
      <c r="H3" s="714" t="s">
        <v>73</v>
      </c>
      <c r="I3" s="712" t="s">
        <v>274</v>
      </c>
      <c r="J3" s="713" t="s">
        <v>275</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502</v>
      </c>
      <c r="C5" s="1057" t="s">
        <v>502</v>
      </c>
      <c r="D5" s="1057" t="s">
        <v>502</v>
      </c>
      <c r="E5" s="722" t="s">
        <v>54</v>
      </c>
      <c r="F5" s="812" t="s">
        <v>502</v>
      </c>
      <c r="G5" s="723" t="s">
        <v>76</v>
      </c>
      <c r="H5" s="724" t="s">
        <v>72</v>
      </c>
      <c r="I5" s="812" t="s">
        <v>502</v>
      </c>
      <c r="J5" s="725" t="s">
        <v>63</v>
      </c>
    </row>
    <row r="6" spans="1:11" ht="16.5" thickBot="1">
      <c r="A6" s="976" t="s">
        <v>279</v>
      </c>
      <c r="B6" s="977"/>
      <c r="C6" s="977"/>
      <c r="D6" s="977"/>
      <c r="E6" s="977"/>
      <c r="F6" s="977"/>
      <c r="G6" s="977"/>
      <c r="H6" s="977"/>
      <c r="I6" s="726"/>
      <c r="J6" s="727"/>
    </row>
    <row r="7" spans="1:11" ht="15.75" thickBot="1">
      <c r="A7" s="1065" t="s">
        <v>22</v>
      </c>
      <c r="B7" s="1058">
        <v>9.4828673714271652</v>
      </c>
      <c r="C7" s="728">
        <v>18306.693767233908</v>
      </c>
      <c r="D7" s="729">
        <v>18672.827642578588</v>
      </c>
      <c r="E7" s="730">
        <v>-0.12425931043945307</v>
      </c>
      <c r="F7" s="731">
        <v>317.41705551955067</v>
      </c>
      <c r="G7" s="730">
        <v>-4.0188184728881929E-2</v>
      </c>
      <c r="H7" s="730">
        <v>65.557939914163086</v>
      </c>
      <c r="I7" s="730">
        <v>100</v>
      </c>
      <c r="J7" s="732" t="s">
        <v>23</v>
      </c>
    </row>
    <row r="8" spans="1:11" ht="15">
      <c r="A8" s="1066" t="s">
        <v>83</v>
      </c>
      <c r="B8" s="1064">
        <v>11.527522128027682</v>
      </c>
      <c r="C8" s="733">
        <v>21386.868512110726</v>
      </c>
      <c r="D8" s="734">
        <v>21814.605882352942</v>
      </c>
      <c r="E8" s="735">
        <v>13.988483309751803</v>
      </c>
      <c r="F8" s="736">
        <v>283.32499999999999</v>
      </c>
      <c r="G8" s="737">
        <v>11.838815789473674</v>
      </c>
      <c r="H8" s="737">
        <v>100</v>
      </c>
      <c r="I8" s="753">
        <v>0.12961762799740764</v>
      </c>
      <c r="J8" s="738">
        <v>2.2321490658351845E-2</v>
      </c>
    </row>
    <row r="9" spans="1:11" ht="15">
      <c r="A9" s="1067" t="s">
        <v>84</v>
      </c>
      <c r="B9" s="1060">
        <v>10.57378293101292</v>
      </c>
      <c r="C9" s="739">
        <v>19838.241896834745</v>
      </c>
      <c r="D9" s="740">
        <v>20235.006734771439</v>
      </c>
      <c r="E9" s="741">
        <v>-0.36576825459675699</v>
      </c>
      <c r="F9" s="742">
        <v>350.71357947434296</v>
      </c>
      <c r="G9" s="743">
        <v>0.29074305692913299</v>
      </c>
      <c r="H9" s="743">
        <v>52.045670789724078</v>
      </c>
      <c r="I9" s="743">
        <v>34.521494923309568</v>
      </c>
      <c r="J9" s="744">
        <v>-3.0679185244729794</v>
      </c>
    </row>
    <row r="10" spans="1:11" ht="15">
      <c r="A10" s="1067" t="s">
        <v>85</v>
      </c>
      <c r="B10" s="1060">
        <v>10.468522653050108</v>
      </c>
      <c r="C10" s="739">
        <v>19640.75544662309</v>
      </c>
      <c r="D10" s="740">
        <v>20033.570555555554</v>
      </c>
      <c r="E10" s="741">
        <v>2.3730264681719686</v>
      </c>
      <c r="F10" s="742">
        <v>399.08611111111111</v>
      </c>
      <c r="G10" s="743">
        <v>3.2578564712141911</v>
      </c>
      <c r="H10" s="743">
        <v>61.194029850746269</v>
      </c>
      <c r="I10" s="743">
        <v>8.1659105638366807</v>
      </c>
      <c r="J10" s="744">
        <v>-0.22107083816618101</v>
      </c>
    </row>
    <row r="11" spans="1:11" ht="15">
      <c r="A11" s="1067" t="s">
        <v>86</v>
      </c>
      <c r="B11" s="1061" t="s">
        <v>80</v>
      </c>
      <c r="C11" s="739" t="s">
        <v>80</v>
      </c>
      <c r="D11" s="740" t="s">
        <v>80</v>
      </c>
      <c r="E11" s="741" t="s">
        <v>80</v>
      </c>
      <c r="F11" s="742" t="s">
        <v>80</v>
      </c>
      <c r="G11" s="743" t="s">
        <v>80</v>
      </c>
      <c r="H11" s="743" t="s">
        <v>80</v>
      </c>
      <c r="I11" s="743" t="s">
        <v>80</v>
      </c>
      <c r="J11" s="744" t="s">
        <v>80</v>
      </c>
    </row>
    <row r="12" spans="1:11" ht="15">
      <c r="A12" s="1067" t="s">
        <v>78</v>
      </c>
      <c r="B12" s="1060">
        <v>7.6773835867710565</v>
      </c>
      <c r="C12" s="739">
        <v>15764.648022117161</v>
      </c>
      <c r="D12" s="740">
        <v>16079.940982559505</v>
      </c>
      <c r="E12" s="741">
        <v>4.3667593108551959</v>
      </c>
      <c r="F12" s="742">
        <v>282.95461422087743</v>
      </c>
      <c r="G12" s="743">
        <v>0.94925096621297167</v>
      </c>
      <c r="H12" s="743">
        <v>77.78375470683163</v>
      </c>
      <c r="I12" s="743">
        <v>35.69885504428602</v>
      </c>
      <c r="J12" s="744">
        <v>2.4549351587352319</v>
      </c>
    </row>
    <row r="13" spans="1:11" ht="15.75" thickBot="1">
      <c r="A13" s="1068" t="s">
        <v>87</v>
      </c>
      <c r="B13" s="1062">
        <v>9.7049603548346965</v>
      </c>
      <c r="C13" s="745">
        <v>18735.444700453081</v>
      </c>
      <c r="D13" s="746">
        <v>19110.153594462143</v>
      </c>
      <c r="E13" s="747">
        <v>-3.4437267840091748</v>
      </c>
      <c r="F13" s="748">
        <v>290.34313725490193</v>
      </c>
      <c r="G13" s="749">
        <v>-0.34380994627983624</v>
      </c>
      <c r="H13" s="749">
        <v>72.058823529411768</v>
      </c>
      <c r="I13" s="749">
        <v>21.484121840570317</v>
      </c>
      <c r="J13" s="750">
        <v>0.8117327132455685</v>
      </c>
    </row>
    <row r="14" spans="1:11" ht="16.5" thickBot="1">
      <c r="A14" s="976" t="s">
        <v>276</v>
      </c>
      <c r="B14" s="977"/>
      <c r="C14" s="977"/>
      <c r="D14" s="977"/>
      <c r="E14" s="977"/>
      <c r="F14" s="977"/>
      <c r="G14" s="977"/>
      <c r="H14" s="977"/>
      <c r="I14" s="726"/>
      <c r="J14" s="727"/>
    </row>
    <row r="15" spans="1:11" ht="15.75" thickBot="1">
      <c r="A15" s="1065" t="s">
        <v>22</v>
      </c>
      <c r="B15" s="1063">
        <v>9.3491285153907508</v>
      </c>
      <c r="C15" s="751">
        <v>18048.510647472489</v>
      </c>
      <c r="D15" s="752">
        <v>18409.48086042194</v>
      </c>
      <c r="E15" s="730">
        <v>4.4893336277861691</v>
      </c>
      <c r="F15" s="730">
        <v>316.48609548881177</v>
      </c>
      <c r="G15" s="730">
        <v>2.970530115432207</v>
      </c>
      <c r="H15" s="730">
        <v>104.42759295499022</v>
      </c>
      <c r="I15" s="730">
        <v>100</v>
      </c>
      <c r="J15" s="732" t="s">
        <v>23</v>
      </c>
    </row>
    <row r="16" spans="1:11" ht="15">
      <c r="A16" s="1066" t="s">
        <v>83</v>
      </c>
      <c r="B16" s="1059">
        <v>10.308366153565986</v>
      </c>
      <c r="C16" s="733">
        <v>19124.983587320938</v>
      </c>
      <c r="D16" s="734">
        <v>19507.483259067358</v>
      </c>
      <c r="E16" s="735">
        <v>8.0461185980702048</v>
      </c>
      <c r="F16" s="736">
        <v>251.7608695652174</v>
      </c>
      <c r="G16" s="737">
        <v>2.7569172481181119</v>
      </c>
      <c r="H16" s="737">
        <v>43.75</v>
      </c>
      <c r="I16" s="753">
        <v>0.27521837980136415</v>
      </c>
      <c r="J16" s="738">
        <v>-0.11617105268395872</v>
      </c>
    </row>
    <row r="17" spans="1:10" ht="15">
      <c r="A17" s="1067" t="s">
        <v>84</v>
      </c>
      <c r="B17" s="1060">
        <v>10.383773007619427</v>
      </c>
      <c r="C17" s="739">
        <v>19481.75048333851</v>
      </c>
      <c r="D17" s="740">
        <v>19871.38549300528</v>
      </c>
      <c r="E17" s="741">
        <v>2.612308887351523</v>
      </c>
      <c r="F17" s="742">
        <v>346.27934011717542</v>
      </c>
      <c r="G17" s="743">
        <v>0.98448933008675499</v>
      </c>
      <c r="H17" s="743">
        <v>140.93610698365529</v>
      </c>
      <c r="I17" s="743">
        <v>38.805791551992343</v>
      </c>
      <c r="J17" s="744">
        <v>5.8801555441645519</v>
      </c>
    </row>
    <row r="18" spans="1:10" ht="15">
      <c r="A18" s="1067" t="s">
        <v>85</v>
      </c>
      <c r="B18" s="1060">
        <v>10.46719505065947</v>
      </c>
      <c r="C18" s="739">
        <v>19638.264635383617</v>
      </c>
      <c r="D18" s="740">
        <v>20031.029928091291</v>
      </c>
      <c r="E18" s="741">
        <v>3.470907509229145</v>
      </c>
      <c r="F18" s="742">
        <v>386.13138832997987</v>
      </c>
      <c r="G18" s="743">
        <v>-3.3294357247478263</v>
      </c>
      <c r="H18" s="743">
        <v>294.44444444444446</v>
      </c>
      <c r="I18" s="743">
        <v>5.947110207012086</v>
      </c>
      <c r="J18" s="744">
        <v>2.8649184261901683</v>
      </c>
    </row>
    <row r="19" spans="1:10" ht="15">
      <c r="A19" s="1067" t="s">
        <v>86</v>
      </c>
      <c r="B19" s="1061" t="s">
        <v>80</v>
      </c>
      <c r="C19" s="739" t="s">
        <v>208</v>
      </c>
      <c r="D19" s="740" t="s">
        <v>208</v>
      </c>
      <c r="E19" s="741" t="s">
        <v>80</v>
      </c>
      <c r="F19" s="742" t="s">
        <v>208</v>
      </c>
      <c r="G19" s="743" t="s">
        <v>80</v>
      </c>
      <c r="H19" s="743" t="s">
        <v>80</v>
      </c>
      <c r="I19" s="743" t="s">
        <v>80</v>
      </c>
      <c r="J19" s="744" t="s">
        <v>80</v>
      </c>
    </row>
    <row r="20" spans="1:10" ht="15">
      <c r="A20" s="1067" t="s">
        <v>78</v>
      </c>
      <c r="B20" s="1060">
        <v>7.4397375533672436</v>
      </c>
      <c r="C20" s="739">
        <v>15276.668487407072</v>
      </c>
      <c r="D20" s="740">
        <v>15582.201857155214</v>
      </c>
      <c r="E20" s="741">
        <v>3.0858584964965701</v>
      </c>
      <c r="F20" s="742">
        <v>288.98857142857145</v>
      </c>
      <c r="G20" s="743">
        <v>2.4040363243201015</v>
      </c>
      <c r="H20" s="743">
        <v>66.369578134284012</v>
      </c>
      <c r="I20" s="743">
        <v>33.504846236687804</v>
      </c>
      <c r="J20" s="744">
        <v>-7.6644296928621003</v>
      </c>
    </row>
    <row r="21" spans="1:10" ht="15.75" thickBot="1">
      <c r="A21" s="1068" t="s">
        <v>87</v>
      </c>
      <c r="B21" s="1062">
        <v>9.667492084680763</v>
      </c>
      <c r="C21" s="745">
        <v>18663.112132588347</v>
      </c>
      <c r="D21" s="746">
        <v>19036.374375240113</v>
      </c>
      <c r="E21" s="747">
        <v>1.8906428941121889</v>
      </c>
      <c r="F21" s="748">
        <v>286.62634831460673</v>
      </c>
      <c r="G21" s="749">
        <v>-0.60674417343728027</v>
      </c>
      <c r="H21" s="749">
        <v>97.339246119733929</v>
      </c>
      <c r="I21" s="749">
        <v>21.299509393322964</v>
      </c>
      <c r="J21" s="750">
        <v>-0.76506986303711599</v>
      </c>
    </row>
    <row r="22" spans="1:10" ht="16.5" thickBot="1">
      <c r="A22" s="976" t="s">
        <v>280</v>
      </c>
      <c r="B22" s="977"/>
      <c r="C22" s="977"/>
      <c r="D22" s="977"/>
      <c r="E22" s="977"/>
      <c r="F22" s="977"/>
      <c r="G22" s="977"/>
      <c r="H22" s="977"/>
      <c r="I22" s="726"/>
      <c r="J22" s="727"/>
    </row>
    <row r="23" spans="1:10" ht="15.75" thickBot="1">
      <c r="A23" s="1065" t="s">
        <v>22</v>
      </c>
      <c r="B23" s="1063">
        <v>9.0224623731836076</v>
      </c>
      <c r="C23" s="751">
        <v>17417.881029311982</v>
      </c>
      <c r="D23" s="752">
        <v>17766.238649898223</v>
      </c>
      <c r="E23" s="730">
        <v>-1.0124172319191618</v>
      </c>
      <c r="F23" s="730">
        <v>312.62974747474749</v>
      </c>
      <c r="G23" s="730">
        <v>4.0905228181292754</v>
      </c>
      <c r="H23" s="730">
        <v>59.935379644588046</v>
      </c>
      <c r="I23" s="730">
        <v>100</v>
      </c>
      <c r="J23" s="732" t="s">
        <v>23</v>
      </c>
    </row>
    <row r="24" spans="1:10" ht="15">
      <c r="A24" s="1066" t="s">
        <v>83</v>
      </c>
      <c r="B24" s="1064" t="s">
        <v>80</v>
      </c>
      <c r="C24" s="733" t="s">
        <v>80</v>
      </c>
      <c r="D24" s="734" t="s">
        <v>80</v>
      </c>
      <c r="E24" s="735" t="s">
        <v>80</v>
      </c>
      <c r="F24" s="736" t="s">
        <v>80</v>
      </c>
      <c r="G24" s="737" t="s">
        <v>80</v>
      </c>
      <c r="H24" s="753" t="s">
        <v>80</v>
      </c>
      <c r="I24" s="753" t="s">
        <v>80</v>
      </c>
      <c r="J24" s="760" t="s">
        <v>80</v>
      </c>
    </row>
    <row r="25" spans="1:10" ht="15">
      <c r="A25" s="1067" t="s">
        <v>84</v>
      </c>
      <c r="B25" s="1061">
        <v>10.0583940829619</v>
      </c>
      <c r="C25" s="739">
        <v>18871.283457714635</v>
      </c>
      <c r="D25" s="740">
        <v>19248.709126868929</v>
      </c>
      <c r="E25" s="741">
        <v>-1.6118733092239892</v>
      </c>
      <c r="F25" s="742">
        <v>357.22046783625728</v>
      </c>
      <c r="G25" s="743">
        <v>0.51764887192753672</v>
      </c>
      <c r="H25" s="743">
        <v>96.551724137931032</v>
      </c>
      <c r="I25" s="938">
        <v>25.90909090909091</v>
      </c>
      <c r="J25" s="939">
        <v>4.8266999559406685</v>
      </c>
    </row>
    <row r="26" spans="1:10" ht="15">
      <c r="A26" s="1067" t="s">
        <v>85</v>
      </c>
      <c r="B26" s="1060">
        <v>10.197210628915684</v>
      </c>
      <c r="C26" s="739">
        <v>19131.727258753628</v>
      </c>
      <c r="D26" s="740">
        <v>19514.361803928699</v>
      </c>
      <c r="E26" s="741">
        <v>-0.51720452664419281</v>
      </c>
      <c r="F26" s="742">
        <v>410.30298507462686</v>
      </c>
      <c r="G26" s="743">
        <v>6.4679695397143409</v>
      </c>
      <c r="H26" s="743">
        <v>71.794871794871796</v>
      </c>
      <c r="I26" s="743">
        <v>3.3838383838383841</v>
      </c>
      <c r="J26" s="744">
        <v>0.23359605750558909</v>
      </c>
    </row>
    <row r="27" spans="1:10" ht="15">
      <c r="A27" s="1067" t="s">
        <v>86</v>
      </c>
      <c r="B27" s="1061" t="s">
        <v>80</v>
      </c>
      <c r="C27" s="739" t="s">
        <v>80</v>
      </c>
      <c r="D27" s="740" t="s">
        <v>80</v>
      </c>
      <c r="E27" s="741" t="s">
        <v>80</v>
      </c>
      <c r="F27" s="742" t="s">
        <v>80</v>
      </c>
      <c r="G27" s="743" t="s">
        <v>80</v>
      </c>
      <c r="H27" s="743" t="s">
        <v>80</v>
      </c>
      <c r="I27" s="743" t="s">
        <v>80</v>
      </c>
      <c r="J27" s="744" t="s">
        <v>80</v>
      </c>
    </row>
    <row r="28" spans="1:10" ht="15">
      <c r="A28" s="1067" t="s">
        <v>78</v>
      </c>
      <c r="B28" s="1061">
        <v>7.9634201965105236</v>
      </c>
      <c r="C28" s="739">
        <v>16351.992189960009</v>
      </c>
      <c r="D28" s="740">
        <v>16679.032033759209</v>
      </c>
      <c r="E28" s="741">
        <v>-3.5358664133129318</v>
      </c>
      <c r="F28" s="742">
        <v>287.72665474060824</v>
      </c>
      <c r="G28" s="743">
        <v>3.3325173704301556</v>
      </c>
      <c r="H28" s="743">
        <v>41.161616161616159</v>
      </c>
      <c r="I28" s="743">
        <v>56.464646464646464</v>
      </c>
      <c r="J28" s="744">
        <v>-7.5095053931887534</v>
      </c>
    </row>
    <row r="29" spans="1:10" ht="15.75" thickBot="1">
      <c r="A29" s="1068" t="s">
        <v>87</v>
      </c>
      <c r="B29" s="1062">
        <v>9.1984891526562773</v>
      </c>
      <c r="C29" s="745">
        <v>17757.70106690401</v>
      </c>
      <c r="D29" s="746">
        <v>18112.85508824209</v>
      </c>
      <c r="E29" s="747">
        <v>4.9449876323738522</v>
      </c>
      <c r="F29" s="748">
        <v>307.03581560283692</v>
      </c>
      <c r="G29" s="749">
        <v>3.0236283612052519</v>
      </c>
      <c r="H29" s="749">
        <v>93.150684931506845</v>
      </c>
      <c r="I29" s="749">
        <v>14.242424242424242</v>
      </c>
      <c r="J29" s="750">
        <v>2.4492093797424985</v>
      </c>
    </row>
    <row r="30" spans="1:10" ht="15">
      <c r="A30" s="813"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14" t="s">
        <v>44</v>
      </c>
      <c r="C33" s="1415"/>
      <c r="D33" s="1415"/>
      <c r="E33" s="1415"/>
      <c r="F33" s="1415"/>
      <c r="G33" s="1415"/>
      <c r="H33" s="1416"/>
    </row>
    <row r="34" spans="1:8" ht="15.75">
      <c r="A34" s="580" t="s">
        <v>47</v>
      </c>
      <c r="B34" s="1420" t="s">
        <v>48</v>
      </c>
      <c r="C34" s="1421"/>
      <c r="D34" s="1421"/>
      <c r="E34" s="1421"/>
      <c r="F34" s="1421"/>
      <c r="G34" s="1421"/>
      <c r="H34" s="1422"/>
    </row>
    <row r="35" spans="1:8" ht="15.75">
      <c r="A35" s="577" t="s">
        <v>49</v>
      </c>
      <c r="B35" s="1417" t="s">
        <v>50</v>
      </c>
      <c r="C35" s="1418"/>
      <c r="D35" s="1418"/>
      <c r="E35" s="1418"/>
      <c r="F35" s="1418"/>
      <c r="G35" s="1418"/>
      <c r="H35" s="1419"/>
    </row>
    <row r="36" spans="1:8" ht="16.5" thickBot="1">
      <c r="A36" s="578" t="s">
        <v>51</v>
      </c>
      <c r="B36" s="1423" t="s">
        <v>46</v>
      </c>
      <c r="C36" s="1424"/>
      <c r="D36" s="1424"/>
      <c r="E36" s="1424"/>
      <c r="F36" s="1424"/>
      <c r="G36" s="1424"/>
      <c r="H36" s="1425"/>
    </row>
    <row r="37" spans="1:8">
      <c r="A37" s="1413"/>
      <c r="B37" s="141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25" sqref="W25"/>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369</v>
      </c>
      <c r="B1" s="673"/>
      <c r="C1" s="674"/>
      <c r="D1" s="674"/>
      <c r="E1" s="766" t="s">
        <v>509</v>
      </c>
      <c r="G1" s="675"/>
      <c r="H1" s="674"/>
      <c r="I1" s="674"/>
      <c r="J1" s="674"/>
      <c r="K1" s="674"/>
    </row>
    <row r="2" spans="1:12" ht="15" customHeight="1" thickBot="1">
      <c r="A2" s="676" t="s">
        <v>283</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31" t="s">
        <v>10</v>
      </c>
      <c r="I4" s="1432"/>
      <c r="J4" s="909" t="s">
        <v>11</v>
      </c>
      <c r="K4" s="880" t="s">
        <v>12</v>
      </c>
      <c r="L4" s="881"/>
    </row>
    <row r="5" spans="1:12" ht="15.75" customHeight="1">
      <c r="A5" s="7" t="s">
        <v>13</v>
      </c>
      <c r="B5" s="8" t="s">
        <v>14</v>
      </c>
      <c r="C5" s="882" t="s">
        <v>40</v>
      </c>
      <c r="D5" s="882"/>
      <c r="E5" s="883" t="s">
        <v>41</v>
      </c>
      <c r="F5" s="884"/>
      <c r="G5" s="910"/>
      <c r="H5" s="1429" t="s">
        <v>15</v>
      </c>
      <c r="I5" s="1430"/>
      <c r="J5" s="911" t="s">
        <v>16</v>
      </c>
      <c r="K5" s="885" t="s">
        <v>17</v>
      </c>
      <c r="L5" s="886"/>
    </row>
    <row r="6" spans="1:12" ht="37.5" customHeight="1" thickBot="1">
      <c r="A6" s="9" t="s">
        <v>18</v>
      </c>
      <c r="B6" s="10" t="s">
        <v>19</v>
      </c>
      <c r="C6" s="812" t="s">
        <v>502</v>
      </c>
      <c r="D6" s="1399" t="s">
        <v>491</v>
      </c>
      <c r="E6" s="876" t="s">
        <v>502</v>
      </c>
      <c r="F6" s="1076" t="s">
        <v>491</v>
      </c>
      <c r="G6" s="908" t="s">
        <v>20</v>
      </c>
      <c r="H6" s="42" t="s">
        <v>502</v>
      </c>
      <c r="I6" s="823" t="s">
        <v>20</v>
      </c>
      <c r="J6" s="912" t="s">
        <v>20</v>
      </c>
      <c r="K6" s="877" t="s">
        <v>502</v>
      </c>
      <c r="L6" s="913" t="s">
        <v>21</v>
      </c>
    </row>
    <row r="7" spans="1:12" ht="15" thickBot="1">
      <c r="A7" s="11" t="s">
        <v>22</v>
      </c>
      <c r="B7" s="12" t="s">
        <v>23</v>
      </c>
      <c r="C7" s="43">
        <v>18116.583796894141</v>
      </c>
      <c r="D7" s="43">
        <v>17874.594042869092</v>
      </c>
      <c r="E7" s="44">
        <v>18478.915472832025</v>
      </c>
      <c r="F7" s="1077">
        <v>18232.085923726474</v>
      </c>
      <c r="G7" s="914">
        <v>1.3538195801520267</v>
      </c>
      <c r="H7" s="45">
        <v>316.54953066013672</v>
      </c>
      <c r="I7" s="45">
        <v>1.5312535011127635</v>
      </c>
      <c r="J7" s="46">
        <v>79.571271528032256</v>
      </c>
      <c r="K7" s="45">
        <v>100</v>
      </c>
      <c r="L7" s="915" t="s">
        <v>23</v>
      </c>
    </row>
    <row r="8" spans="1:12" ht="15" thickBot="1">
      <c r="A8" s="13"/>
      <c r="B8" s="14"/>
      <c r="C8" s="47"/>
      <c r="D8" s="47"/>
      <c r="E8" s="47"/>
      <c r="F8" s="47"/>
      <c r="G8" s="916"/>
      <c r="H8" s="46"/>
      <c r="I8" s="46"/>
      <c r="J8" s="46"/>
      <c r="K8" s="46"/>
      <c r="L8" s="917"/>
    </row>
    <row r="9" spans="1:12" ht="15">
      <c r="A9" s="15" t="s">
        <v>88</v>
      </c>
      <c r="B9" s="16" t="s">
        <v>23</v>
      </c>
      <c r="C9" s="48">
        <v>19961.807163583602</v>
      </c>
      <c r="D9" s="48">
        <v>17997.367951629178</v>
      </c>
      <c r="E9" s="49">
        <v>20361.043306855274</v>
      </c>
      <c r="F9" s="49">
        <v>18357.315310661761</v>
      </c>
      <c r="G9" s="918">
        <v>10.915147243942396</v>
      </c>
      <c r="H9" s="50">
        <v>262.57142857142856</v>
      </c>
      <c r="I9" s="50">
        <v>6.1908788663448631</v>
      </c>
      <c r="J9" s="50">
        <v>59.090909090909093</v>
      </c>
      <c r="K9" s="50">
        <v>0.17855320885623915</v>
      </c>
      <c r="L9" s="919">
        <v>-2.2985816427747663E-2</v>
      </c>
    </row>
    <row r="10" spans="1:12" ht="15">
      <c r="A10" s="24" t="s">
        <v>89</v>
      </c>
      <c r="B10" s="51" t="s">
        <v>23</v>
      </c>
      <c r="C10" s="52">
        <v>19600.293478699918</v>
      </c>
      <c r="D10" s="52">
        <v>19527.291117008645</v>
      </c>
      <c r="E10" s="53">
        <v>19992.299348273915</v>
      </c>
      <c r="F10" s="53">
        <v>19917.836939348817</v>
      </c>
      <c r="G10" s="920">
        <v>0.37384786888174937</v>
      </c>
      <c r="H10" s="54">
        <v>349.12659666283088</v>
      </c>
      <c r="I10" s="54">
        <v>0.43906515117355416</v>
      </c>
      <c r="J10" s="54">
        <v>87.435966567808038</v>
      </c>
      <c r="K10" s="54">
        <v>35.465768799102129</v>
      </c>
      <c r="L10" s="921">
        <v>1.4881213091790855</v>
      </c>
    </row>
    <row r="11" spans="1:12" ht="15">
      <c r="A11" s="17" t="s">
        <v>90</v>
      </c>
      <c r="B11" s="18" t="s">
        <v>23</v>
      </c>
      <c r="C11" s="55">
        <v>19612.984068495753</v>
      </c>
      <c r="D11" s="55">
        <v>19146.228449222435</v>
      </c>
      <c r="E11" s="56">
        <v>20005.243749865669</v>
      </c>
      <c r="F11" s="56">
        <v>19529.153018206885</v>
      </c>
      <c r="G11" s="922">
        <v>2.4378462865999757</v>
      </c>
      <c r="H11" s="57">
        <v>394.74363636363637</v>
      </c>
      <c r="I11" s="57">
        <v>1.4885703882271955</v>
      </c>
      <c r="J11" s="57">
        <v>108.20189274447949</v>
      </c>
      <c r="K11" s="57">
        <v>6.7340067340067336</v>
      </c>
      <c r="L11" s="923">
        <v>0.92601845991365916</v>
      </c>
    </row>
    <row r="12" spans="1:12" ht="15">
      <c r="A12" s="17" t="s">
        <v>91</v>
      </c>
      <c r="B12" s="18" t="s">
        <v>23</v>
      </c>
      <c r="C12" s="55" t="s">
        <v>208</v>
      </c>
      <c r="D12" s="55" t="s">
        <v>208</v>
      </c>
      <c r="E12" s="56" t="s">
        <v>208</v>
      </c>
      <c r="F12" s="56" t="s">
        <v>208</v>
      </c>
      <c r="G12" s="1372" t="s">
        <v>80</v>
      </c>
      <c r="H12" s="57" t="s">
        <v>208</v>
      </c>
      <c r="I12" s="1598" t="s">
        <v>80</v>
      </c>
      <c r="J12" s="1598" t="s">
        <v>80</v>
      </c>
      <c r="K12" s="57">
        <v>7.1421283542495662E-2</v>
      </c>
      <c r="L12" s="1382" t="s">
        <v>80</v>
      </c>
    </row>
    <row r="13" spans="1:12" ht="15">
      <c r="A13" s="17" t="s">
        <v>78</v>
      </c>
      <c r="B13" s="18" t="s">
        <v>23</v>
      </c>
      <c r="C13" s="55">
        <v>15664.975389797073</v>
      </c>
      <c r="D13" s="55">
        <v>15328.184414000196</v>
      </c>
      <c r="E13" s="56">
        <v>15978.274897593015</v>
      </c>
      <c r="F13" s="56">
        <v>15634.7481022802</v>
      </c>
      <c r="G13" s="922">
        <v>2.1972007036219177</v>
      </c>
      <c r="H13" s="57">
        <v>286.03905579399139</v>
      </c>
      <c r="I13" s="57">
        <v>1.9066660581847428</v>
      </c>
      <c r="J13" s="57">
        <v>66.658975542224269</v>
      </c>
      <c r="K13" s="57">
        <v>36.848280787674724</v>
      </c>
      <c r="L13" s="923">
        <v>-2.8549071932706767</v>
      </c>
    </row>
    <row r="14" spans="1:12" ht="15.75" thickBot="1">
      <c r="A14" s="19" t="s">
        <v>92</v>
      </c>
      <c r="B14" s="20" t="s">
        <v>23</v>
      </c>
      <c r="C14" s="58">
        <v>18676.617337701595</v>
      </c>
      <c r="D14" s="58">
        <v>18874.878985096959</v>
      </c>
      <c r="E14" s="59">
        <v>19050.149684455628</v>
      </c>
      <c r="F14" s="59">
        <v>19252.376564798898</v>
      </c>
      <c r="G14" s="924">
        <v>-1.0503995683993788</v>
      </c>
      <c r="H14" s="60">
        <v>289.97890586495811</v>
      </c>
      <c r="I14" s="60">
        <v>-0.22069823173525116</v>
      </c>
      <c r="J14" s="60">
        <v>84.287011807447783</v>
      </c>
      <c r="K14" s="60">
        <v>20.701969186817671</v>
      </c>
      <c r="L14" s="925">
        <v>0.52974492884771607</v>
      </c>
    </row>
    <row r="15" spans="1:12" ht="15" thickBot="1">
      <c r="A15" s="13"/>
      <c r="B15" s="21"/>
      <c r="C15" s="47"/>
      <c r="D15" s="47"/>
      <c r="E15" s="47"/>
      <c r="F15" s="47"/>
      <c r="G15" s="916"/>
      <c r="H15" s="46"/>
      <c r="I15" s="46"/>
      <c r="J15" s="46"/>
      <c r="K15" s="46"/>
      <c r="L15" s="917"/>
    </row>
    <row r="16" spans="1:12" ht="14.25">
      <c r="A16" s="22" t="s">
        <v>93</v>
      </c>
      <c r="B16" s="23" t="s">
        <v>25</v>
      </c>
      <c r="C16" s="61" t="s">
        <v>80</v>
      </c>
      <c r="D16" s="61" t="s">
        <v>80</v>
      </c>
      <c r="E16" s="62" t="s">
        <v>80</v>
      </c>
      <c r="F16" s="62" t="s">
        <v>80</v>
      </c>
      <c r="G16" s="926" t="s">
        <v>80</v>
      </c>
      <c r="H16" s="63" t="s">
        <v>80</v>
      </c>
      <c r="I16" s="63" t="s">
        <v>80</v>
      </c>
      <c r="J16" s="64" t="s">
        <v>80</v>
      </c>
      <c r="K16" s="64" t="s">
        <v>80</v>
      </c>
      <c r="L16" s="927" t="s">
        <v>80</v>
      </c>
    </row>
    <row r="17" spans="1:12" ht="15">
      <c r="A17" s="24" t="s">
        <v>93</v>
      </c>
      <c r="B17" s="25" t="s">
        <v>26</v>
      </c>
      <c r="C17" s="55" t="s">
        <v>80</v>
      </c>
      <c r="D17" s="55" t="s">
        <v>80</v>
      </c>
      <c r="E17" s="56" t="s">
        <v>80</v>
      </c>
      <c r="F17" s="56" t="s">
        <v>80</v>
      </c>
      <c r="G17" s="922" t="s">
        <v>80</v>
      </c>
      <c r="H17" s="57" t="s">
        <v>80</v>
      </c>
      <c r="I17" s="57" t="s">
        <v>80</v>
      </c>
      <c r="J17" s="65" t="s">
        <v>80</v>
      </c>
      <c r="K17" s="65" t="s">
        <v>80</v>
      </c>
      <c r="L17" s="928" t="s">
        <v>80</v>
      </c>
    </row>
    <row r="18" spans="1:12" ht="15">
      <c r="A18" s="24" t="s">
        <v>93</v>
      </c>
      <c r="B18" s="25" t="s">
        <v>27</v>
      </c>
      <c r="C18" s="55" t="s">
        <v>80</v>
      </c>
      <c r="D18" s="55" t="s">
        <v>80</v>
      </c>
      <c r="E18" s="56" t="s">
        <v>80</v>
      </c>
      <c r="F18" s="56" t="s">
        <v>80</v>
      </c>
      <c r="G18" s="922" t="s">
        <v>80</v>
      </c>
      <c r="H18" s="57" t="s">
        <v>80</v>
      </c>
      <c r="I18" s="57" t="s">
        <v>80</v>
      </c>
      <c r="J18" s="65" t="s">
        <v>80</v>
      </c>
      <c r="K18" s="65" t="s">
        <v>80</v>
      </c>
      <c r="L18" s="928" t="s">
        <v>80</v>
      </c>
    </row>
    <row r="19" spans="1:12" ht="14.25">
      <c r="A19" s="22" t="s">
        <v>93</v>
      </c>
      <c r="B19" s="26" t="s">
        <v>28</v>
      </c>
      <c r="C19" s="66">
        <v>20634.747586726993</v>
      </c>
      <c r="D19" s="66">
        <v>19867.534697558265</v>
      </c>
      <c r="E19" s="67">
        <v>21047.442538461535</v>
      </c>
      <c r="F19" s="67">
        <v>20264.88539150943</v>
      </c>
      <c r="G19" s="929">
        <v>3.8616411187796844</v>
      </c>
      <c r="H19" s="68">
        <v>286</v>
      </c>
      <c r="I19" s="68">
        <v>7.9296193216661122</v>
      </c>
      <c r="J19" s="69">
        <v>87.5</v>
      </c>
      <c r="K19" s="69">
        <v>7.6522803795531072E-2</v>
      </c>
      <c r="L19" s="930">
        <v>3.235885510444958E-3</v>
      </c>
    </row>
    <row r="20" spans="1:12" ht="15">
      <c r="A20" s="24" t="s">
        <v>93</v>
      </c>
      <c r="B20" s="25" t="s">
        <v>29</v>
      </c>
      <c r="C20" s="55">
        <v>21296.071568627449</v>
      </c>
      <c r="D20" s="55" t="s">
        <v>208</v>
      </c>
      <c r="E20" s="56">
        <v>21721.992999999999</v>
      </c>
      <c r="F20" s="56" t="s">
        <v>208</v>
      </c>
      <c r="G20" s="922" t="s">
        <v>80</v>
      </c>
      <c r="H20" s="57">
        <v>300</v>
      </c>
      <c r="I20" s="57" t="s">
        <v>80</v>
      </c>
      <c r="J20" s="65" t="s">
        <v>80</v>
      </c>
      <c r="K20" s="65">
        <v>5.6116722783389458E-2</v>
      </c>
      <c r="L20" s="928" t="s">
        <v>80</v>
      </c>
    </row>
    <row r="21" spans="1:12" ht="15">
      <c r="A21" s="24" t="s">
        <v>93</v>
      </c>
      <c r="B21" s="25" t="s">
        <v>30</v>
      </c>
      <c r="C21" s="55" t="s">
        <v>208</v>
      </c>
      <c r="D21" s="55">
        <v>21104.894117647058</v>
      </c>
      <c r="E21" s="56" t="s">
        <v>208</v>
      </c>
      <c r="F21" s="56">
        <v>21526.991999999998</v>
      </c>
      <c r="G21" s="922" t="s">
        <v>80</v>
      </c>
      <c r="H21" s="57" t="s">
        <v>208</v>
      </c>
      <c r="I21" s="57" t="s">
        <v>80</v>
      </c>
      <c r="J21" s="65" t="s">
        <v>80</v>
      </c>
      <c r="K21" s="65">
        <v>2.0406081012141617E-2</v>
      </c>
      <c r="L21" s="928" t="s">
        <v>80</v>
      </c>
    </row>
    <row r="22" spans="1:12" ht="14.25">
      <c r="A22" s="22" t="s">
        <v>93</v>
      </c>
      <c r="B22" s="26" t="s">
        <v>31</v>
      </c>
      <c r="C22" s="66">
        <v>19372.640956382551</v>
      </c>
      <c r="D22" s="66">
        <v>16803.165089770846</v>
      </c>
      <c r="E22" s="67">
        <v>19760.093775510202</v>
      </c>
      <c r="F22" s="67">
        <v>17139.228391566263</v>
      </c>
      <c r="G22" s="929">
        <v>15.29161829265076</v>
      </c>
      <c r="H22" s="68">
        <v>245</v>
      </c>
      <c r="I22" s="68">
        <v>3.316364950751522</v>
      </c>
      <c r="J22" s="69">
        <v>42.857142857142854</v>
      </c>
      <c r="K22" s="69">
        <v>0.1020304050607081</v>
      </c>
      <c r="L22" s="930">
        <v>-2.6221701938192593E-2</v>
      </c>
    </row>
    <row r="23" spans="1:12" ht="15">
      <c r="A23" s="24" t="s">
        <v>93</v>
      </c>
      <c r="B23" s="25" t="s">
        <v>32</v>
      </c>
      <c r="C23" s="55">
        <v>19659.260784313727</v>
      </c>
      <c r="D23" s="55">
        <v>16415.063725490196</v>
      </c>
      <c r="E23" s="56">
        <v>20052.446</v>
      </c>
      <c r="F23" s="56">
        <v>16743.365000000002</v>
      </c>
      <c r="G23" s="922">
        <v>19.763536182840173</v>
      </c>
      <c r="H23" s="57">
        <v>248</v>
      </c>
      <c r="I23" s="57">
        <v>7.4058033780857482</v>
      </c>
      <c r="J23" s="65">
        <v>36.363636363636367</v>
      </c>
      <c r="K23" s="65">
        <v>7.6522803795531072E-2</v>
      </c>
      <c r="L23" s="928">
        <v>-2.4246708846462336E-2</v>
      </c>
    </row>
    <row r="24" spans="1:12" ht="15.75" thickBot="1">
      <c r="A24" s="27" t="s">
        <v>93</v>
      </c>
      <c r="B24" s="28" t="s">
        <v>33</v>
      </c>
      <c r="C24" s="70">
        <v>18469.059803921566</v>
      </c>
      <c r="D24" s="70">
        <v>18066.982352941177</v>
      </c>
      <c r="E24" s="71">
        <v>18838.440999999999</v>
      </c>
      <c r="F24" s="71">
        <v>18428.322</v>
      </c>
      <c r="G24" s="931">
        <v>2.2254820596253895</v>
      </c>
      <c r="H24" s="65">
        <v>236</v>
      </c>
      <c r="I24" s="65">
        <v>-9.2307692307692317</v>
      </c>
      <c r="J24" s="65">
        <v>66.666666666666657</v>
      </c>
      <c r="K24" s="65">
        <v>2.5507601265177024E-2</v>
      </c>
      <c r="L24" s="928">
        <v>-1.9749930917302705E-3</v>
      </c>
    </row>
    <row r="25" spans="1:12" ht="15" thickBot="1">
      <c r="A25" s="13"/>
      <c r="B25" s="21"/>
      <c r="C25" s="47"/>
      <c r="D25" s="47"/>
      <c r="E25" s="47"/>
      <c r="F25" s="47"/>
      <c r="G25" s="916"/>
      <c r="H25" s="46"/>
      <c r="I25" s="46"/>
      <c r="J25" s="46"/>
      <c r="K25" s="46"/>
      <c r="L25" s="917"/>
    </row>
    <row r="26" spans="1:12" ht="14.25">
      <c r="A26" s="22" t="s">
        <v>94</v>
      </c>
      <c r="B26" s="23" t="s">
        <v>25</v>
      </c>
      <c r="C26" s="61">
        <v>19416.835111679819</v>
      </c>
      <c r="D26" s="61">
        <v>19348.057668528563</v>
      </c>
      <c r="E26" s="62">
        <v>19805.171813913414</v>
      </c>
      <c r="F26" s="62">
        <v>19735.018821899135</v>
      </c>
      <c r="G26" s="926">
        <v>0.35547466484517637</v>
      </c>
      <c r="H26" s="63">
        <v>407.29736842105257</v>
      </c>
      <c r="I26" s="63">
        <v>-1.3043859655765357</v>
      </c>
      <c r="J26" s="64">
        <v>113.75</v>
      </c>
      <c r="K26" s="64">
        <v>3.4894398530762172</v>
      </c>
      <c r="L26" s="927">
        <v>0.55796312167277273</v>
      </c>
    </row>
    <row r="27" spans="1:12" ht="15">
      <c r="A27" s="24" t="s">
        <v>94</v>
      </c>
      <c r="B27" s="25" t="s">
        <v>26</v>
      </c>
      <c r="C27" s="55">
        <v>19861.650000000001</v>
      </c>
      <c r="D27" s="55">
        <v>19598.936274509804</v>
      </c>
      <c r="E27" s="56">
        <v>20258.883000000002</v>
      </c>
      <c r="F27" s="56">
        <v>19990.915000000001</v>
      </c>
      <c r="G27" s="922">
        <v>1.3404488989123347</v>
      </c>
      <c r="H27" s="57">
        <v>400.9</v>
      </c>
      <c r="I27" s="57">
        <v>-0.98789824648061253</v>
      </c>
      <c r="J27" s="65">
        <v>108.37696335078535</v>
      </c>
      <c r="K27" s="65">
        <v>2.030405060708091</v>
      </c>
      <c r="L27" s="928">
        <v>0.28067988665165999</v>
      </c>
    </row>
    <row r="28" spans="1:12" ht="15">
      <c r="A28" s="24" t="s">
        <v>94</v>
      </c>
      <c r="B28" s="25" t="s">
        <v>27</v>
      </c>
      <c r="C28" s="55">
        <v>18820.597058823529</v>
      </c>
      <c r="D28" s="55">
        <v>18993.47156862745</v>
      </c>
      <c r="E28" s="56">
        <v>19197.008999999998</v>
      </c>
      <c r="F28" s="56">
        <v>19373.341</v>
      </c>
      <c r="G28" s="922">
        <v>-0.91017857993622342</v>
      </c>
      <c r="H28" s="57">
        <v>416.2</v>
      </c>
      <c r="I28" s="57">
        <v>-1.8859028760018861</v>
      </c>
      <c r="J28" s="65">
        <v>121.70542635658914</v>
      </c>
      <c r="K28" s="65">
        <v>1.4590347923681257</v>
      </c>
      <c r="L28" s="928">
        <v>0.2772832350211123</v>
      </c>
    </row>
    <row r="29" spans="1:12" ht="14.25">
      <c r="A29" s="22" t="s">
        <v>94</v>
      </c>
      <c r="B29" s="26" t="s">
        <v>28</v>
      </c>
      <c r="C29" s="66">
        <v>20018.297501881218</v>
      </c>
      <c r="D29" s="66">
        <v>19819.157139803152</v>
      </c>
      <c r="E29" s="67">
        <v>20418.663451918841</v>
      </c>
      <c r="F29" s="67">
        <v>20215.540282599217</v>
      </c>
      <c r="G29" s="929">
        <v>1.0047872403116773</v>
      </c>
      <c r="H29" s="68">
        <v>369.42918215613389</v>
      </c>
      <c r="I29" s="68">
        <v>-1.7189911982140711</v>
      </c>
      <c r="J29" s="69">
        <v>95.992714025500916</v>
      </c>
      <c r="K29" s="69">
        <v>10.978471584532191</v>
      </c>
      <c r="L29" s="930">
        <v>0.91984204990412088</v>
      </c>
    </row>
    <row r="30" spans="1:12" ht="15">
      <c r="A30" s="24" t="s">
        <v>94</v>
      </c>
      <c r="B30" s="25" t="s">
        <v>29</v>
      </c>
      <c r="C30" s="55">
        <v>20104.388235294115</v>
      </c>
      <c r="D30" s="55">
        <v>19988.383333333335</v>
      </c>
      <c r="E30" s="56">
        <v>20506.475999999999</v>
      </c>
      <c r="F30" s="56">
        <v>20388.151000000002</v>
      </c>
      <c r="G30" s="922">
        <v>0.58036160316841423</v>
      </c>
      <c r="H30" s="57">
        <v>359.1</v>
      </c>
      <c r="I30" s="57">
        <v>-0.66390041493775309</v>
      </c>
      <c r="J30" s="65">
        <v>93.90625</v>
      </c>
      <c r="K30" s="65">
        <v>6.330986634016937</v>
      </c>
      <c r="L30" s="928">
        <v>0.46803317121004806</v>
      </c>
    </row>
    <row r="31" spans="1:12" ht="15">
      <c r="A31" s="24" t="s">
        <v>94</v>
      </c>
      <c r="B31" s="25" t="s">
        <v>30</v>
      </c>
      <c r="C31" s="55">
        <v>19908.461764705884</v>
      </c>
      <c r="D31" s="55">
        <v>19603.236274509803</v>
      </c>
      <c r="E31" s="56">
        <v>20306.631000000001</v>
      </c>
      <c r="F31" s="56">
        <v>19995.300999999999</v>
      </c>
      <c r="G31" s="922">
        <v>1.5570158208671214</v>
      </c>
      <c r="H31" s="57">
        <v>383.5</v>
      </c>
      <c r="I31" s="57">
        <v>-3.1565656565656566</v>
      </c>
      <c r="J31" s="65">
        <v>98.908296943231448</v>
      </c>
      <c r="K31" s="65">
        <v>4.6474849505152536</v>
      </c>
      <c r="L31" s="928">
        <v>0.45180887869407371</v>
      </c>
    </row>
    <row r="32" spans="1:12" ht="14.25">
      <c r="A32" s="22" t="s">
        <v>94</v>
      </c>
      <c r="B32" s="26" t="s">
        <v>31</v>
      </c>
      <c r="C32" s="66">
        <v>19392.541039549735</v>
      </c>
      <c r="D32" s="66">
        <v>19397.28438393597</v>
      </c>
      <c r="E32" s="67">
        <v>19780.391860340729</v>
      </c>
      <c r="F32" s="67">
        <v>19785.230071614689</v>
      </c>
      <c r="G32" s="929">
        <v>-2.4453651822332289E-2</v>
      </c>
      <c r="H32" s="68">
        <v>328.84477648202142</v>
      </c>
      <c r="I32" s="68">
        <v>1.1980674047605144</v>
      </c>
      <c r="J32" s="69">
        <v>79.659537319947631</v>
      </c>
      <c r="K32" s="69">
        <v>20.997857361493725</v>
      </c>
      <c r="L32" s="930">
        <v>1.0316137602192299E-2</v>
      </c>
    </row>
    <row r="33" spans="1:12" ht="15">
      <c r="A33" s="24" t="s">
        <v>94</v>
      </c>
      <c r="B33" s="25" t="s">
        <v>32</v>
      </c>
      <c r="C33" s="55">
        <v>19428.578431372549</v>
      </c>
      <c r="D33" s="55">
        <v>19526.582352941179</v>
      </c>
      <c r="E33" s="56">
        <v>19817.150000000001</v>
      </c>
      <c r="F33" s="56">
        <v>19917.114000000001</v>
      </c>
      <c r="G33" s="922">
        <v>-0.50190002427058422</v>
      </c>
      <c r="H33" s="57">
        <v>317.3</v>
      </c>
      <c r="I33" s="57">
        <v>0.66624365482234227</v>
      </c>
      <c r="J33" s="65">
        <v>62.143742255266417</v>
      </c>
      <c r="K33" s="65">
        <v>13.350678502193652</v>
      </c>
      <c r="L33" s="928">
        <v>-1.4349572618224702</v>
      </c>
    </row>
    <row r="34" spans="1:12" ht="15.75" thickBot="1">
      <c r="A34" s="27" t="s">
        <v>94</v>
      </c>
      <c r="B34" s="28" t="s">
        <v>33</v>
      </c>
      <c r="C34" s="70">
        <v>19335.349019607842</v>
      </c>
      <c r="D34" s="70">
        <v>19118.201960784314</v>
      </c>
      <c r="E34" s="71">
        <v>19722.056</v>
      </c>
      <c r="F34" s="71">
        <v>19500.565999999999</v>
      </c>
      <c r="G34" s="931">
        <v>1.1358131861403491</v>
      </c>
      <c r="H34" s="65">
        <v>349</v>
      </c>
      <c r="I34" s="65">
        <v>0.2297530155083318</v>
      </c>
      <c r="J34" s="65">
        <v>121.41802067946826</v>
      </c>
      <c r="K34" s="65">
        <v>7.6471788593000714</v>
      </c>
      <c r="L34" s="928">
        <v>1.4452733994246589</v>
      </c>
    </row>
    <row r="35" spans="1:12" ht="15.75" thickBot="1">
      <c r="A35" s="29"/>
      <c r="B35" s="30"/>
      <c r="C35" s="72"/>
      <c r="D35" s="72"/>
      <c r="E35" s="72"/>
      <c r="F35" s="72"/>
      <c r="G35" s="932"/>
      <c r="H35" s="73"/>
      <c r="I35" s="73"/>
      <c r="J35" s="73"/>
      <c r="K35" s="73"/>
      <c r="L35" s="933"/>
    </row>
    <row r="36" spans="1:12" ht="15">
      <c r="A36" s="24" t="s">
        <v>95</v>
      </c>
      <c r="B36" s="31" t="s">
        <v>30</v>
      </c>
      <c r="C36" s="74">
        <v>19920.816666666666</v>
      </c>
      <c r="D36" s="74">
        <v>19205.2568627451</v>
      </c>
      <c r="E36" s="75">
        <v>20319.233</v>
      </c>
      <c r="F36" s="75">
        <v>19589.362000000001</v>
      </c>
      <c r="G36" s="934">
        <v>3.725853858844403</v>
      </c>
      <c r="H36" s="76">
        <v>412.5</v>
      </c>
      <c r="I36" s="76">
        <v>2.3065476190476222</v>
      </c>
      <c r="J36" s="76">
        <v>125.92592592592592</v>
      </c>
      <c r="K36" s="76">
        <v>2.800734618916437</v>
      </c>
      <c r="L36" s="935">
        <v>0.57464447600694646</v>
      </c>
    </row>
    <row r="37" spans="1:12" ht="15.75" thickBot="1">
      <c r="A37" s="27" t="s">
        <v>95</v>
      </c>
      <c r="B37" s="28" t="s">
        <v>33</v>
      </c>
      <c r="C37" s="70">
        <v>19376.312745098039</v>
      </c>
      <c r="D37" s="70">
        <v>19107.315686274509</v>
      </c>
      <c r="E37" s="71">
        <v>19763.839</v>
      </c>
      <c r="F37" s="71">
        <v>19489.462</v>
      </c>
      <c r="G37" s="931">
        <v>1.4078223400933305</v>
      </c>
      <c r="H37" s="65">
        <v>382.1</v>
      </c>
      <c r="I37" s="65">
        <v>0.52617732175743226</v>
      </c>
      <c r="J37" s="65">
        <v>97.186700767263417</v>
      </c>
      <c r="K37" s="65">
        <v>3.9332721150902969</v>
      </c>
      <c r="L37" s="928">
        <v>0.35137398390671359</v>
      </c>
    </row>
    <row r="38" spans="1:12" ht="15.75" thickBot="1">
      <c r="A38" s="29"/>
      <c r="B38" s="30"/>
      <c r="C38" s="72"/>
      <c r="D38" s="72"/>
      <c r="E38" s="72"/>
      <c r="F38" s="72"/>
      <c r="G38" s="932"/>
      <c r="H38" s="73"/>
      <c r="I38" s="73"/>
      <c r="J38" s="73"/>
      <c r="K38" s="73"/>
      <c r="L38" s="933"/>
    </row>
    <row r="39" spans="1:12" ht="14.25">
      <c r="A39" s="22" t="s">
        <v>96</v>
      </c>
      <c r="B39" s="23" t="s">
        <v>25</v>
      </c>
      <c r="C39" s="61" t="s">
        <v>208</v>
      </c>
      <c r="D39" s="61" t="s">
        <v>80</v>
      </c>
      <c r="E39" s="62" t="s">
        <v>208</v>
      </c>
      <c r="F39" s="62" t="s">
        <v>80</v>
      </c>
      <c r="G39" s="926" t="s">
        <v>80</v>
      </c>
      <c r="H39" s="63" t="s">
        <v>208</v>
      </c>
      <c r="I39" s="63" t="s">
        <v>80</v>
      </c>
      <c r="J39" s="64" t="s">
        <v>80</v>
      </c>
      <c r="K39" s="64">
        <v>1.0203040506070809E-2</v>
      </c>
      <c r="L39" s="927" t="s">
        <v>80</v>
      </c>
    </row>
    <row r="40" spans="1:12" ht="15">
      <c r="A40" s="17" t="s">
        <v>96</v>
      </c>
      <c r="B40" s="25" t="s">
        <v>26</v>
      </c>
      <c r="C40" s="55" t="s">
        <v>80</v>
      </c>
      <c r="D40" s="55" t="s">
        <v>80</v>
      </c>
      <c r="E40" s="56" t="s">
        <v>80</v>
      </c>
      <c r="F40" s="56" t="s">
        <v>80</v>
      </c>
      <c r="G40" s="922" t="s">
        <v>80</v>
      </c>
      <c r="H40" s="57" t="s">
        <v>80</v>
      </c>
      <c r="I40" s="57" t="s">
        <v>80</v>
      </c>
      <c r="J40" s="65" t="s">
        <v>80</v>
      </c>
      <c r="K40" s="65" t="s">
        <v>80</v>
      </c>
      <c r="L40" s="928" t="s">
        <v>80</v>
      </c>
    </row>
    <row r="41" spans="1:12" ht="15">
      <c r="A41" s="17" t="s">
        <v>96</v>
      </c>
      <c r="B41" s="25" t="s">
        <v>27</v>
      </c>
      <c r="C41" s="55" t="s">
        <v>208</v>
      </c>
      <c r="D41" s="55" t="s">
        <v>80</v>
      </c>
      <c r="E41" s="56" t="s">
        <v>208</v>
      </c>
      <c r="F41" s="56" t="s">
        <v>80</v>
      </c>
      <c r="G41" s="922" t="s">
        <v>80</v>
      </c>
      <c r="H41" s="57" t="s">
        <v>208</v>
      </c>
      <c r="I41" s="57" t="s">
        <v>80</v>
      </c>
      <c r="J41" s="65" t="s">
        <v>80</v>
      </c>
      <c r="K41" s="65">
        <v>5.1015202530354043E-3</v>
      </c>
      <c r="L41" s="928" t="s">
        <v>80</v>
      </c>
    </row>
    <row r="42" spans="1:12" ht="15">
      <c r="A42" s="17" t="s">
        <v>96</v>
      </c>
      <c r="B42" s="25" t="s">
        <v>34</v>
      </c>
      <c r="C42" s="55" t="s">
        <v>208</v>
      </c>
      <c r="D42" s="55" t="s">
        <v>80</v>
      </c>
      <c r="E42" s="56" t="s">
        <v>208</v>
      </c>
      <c r="F42" s="56" t="s">
        <v>80</v>
      </c>
      <c r="G42" s="922" t="s">
        <v>80</v>
      </c>
      <c r="H42" s="57" t="s">
        <v>208</v>
      </c>
      <c r="I42" s="57" t="s">
        <v>80</v>
      </c>
      <c r="J42" s="65" t="s">
        <v>80</v>
      </c>
      <c r="K42" s="65">
        <v>5.1015202530354043E-3</v>
      </c>
      <c r="L42" s="928" t="s">
        <v>80</v>
      </c>
    </row>
    <row r="43" spans="1:12" ht="14.25">
      <c r="A43" s="32" t="s">
        <v>96</v>
      </c>
      <c r="B43" s="26" t="s">
        <v>28</v>
      </c>
      <c r="C43" s="66" t="s">
        <v>208</v>
      </c>
      <c r="D43" s="66" t="s">
        <v>208</v>
      </c>
      <c r="E43" s="67" t="s">
        <v>208</v>
      </c>
      <c r="F43" s="67" t="s">
        <v>208</v>
      </c>
      <c r="G43" s="929" t="s">
        <v>80</v>
      </c>
      <c r="H43" s="68" t="s">
        <v>208</v>
      </c>
      <c r="I43" s="68" t="s">
        <v>80</v>
      </c>
      <c r="J43" s="69" t="s">
        <v>80</v>
      </c>
      <c r="K43" s="69">
        <v>5.1015202530354043E-3</v>
      </c>
      <c r="L43" s="930" t="s">
        <v>80</v>
      </c>
    </row>
    <row r="44" spans="1:12" ht="15">
      <c r="A44" s="17" t="s">
        <v>96</v>
      </c>
      <c r="B44" s="25" t="s">
        <v>30</v>
      </c>
      <c r="C44" s="55" t="s">
        <v>208</v>
      </c>
      <c r="D44" s="55" t="s">
        <v>80</v>
      </c>
      <c r="E44" s="56" t="s">
        <v>208</v>
      </c>
      <c r="F44" s="56" t="s">
        <v>80</v>
      </c>
      <c r="G44" s="922" t="s">
        <v>80</v>
      </c>
      <c r="H44" s="57" t="s">
        <v>208</v>
      </c>
      <c r="I44" s="57" t="s">
        <v>80</v>
      </c>
      <c r="J44" s="65" t="s">
        <v>80</v>
      </c>
      <c r="K44" s="65">
        <v>5.1015202530354043E-3</v>
      </c>
      <c r="L44" s="928" t="s">
        <v>80</v>
      </c>
    </row>
    <row r="45" spans="1:12" ht="15">
      <c r="A45" s="17" t="s">
        <v>96</v>
      </c>
      <c r="B45" s="25" t="s">
        <v>35</v>
      </c>
      <c r="C45" s="55" t="s">
        <v>80</v>
      </c>
      <c r="D45" s="55" t="s">
        <v>208</v>
      </c>
      <c r="E45" s="56" t="s">
        <v>80</v>
      </c>
      <c r="F45" s="56" t="s">
        <v>208</v>
      </c>
      <c r="G45" s="922" t="s">
        <v>80</v>
      </c>
      <c r="H45" s="57" t="s">
        <v>80</v>
      </c>
      <c r="I45" s="57" t="s">
        <v>80</v>
      </c>
      <c r="J45" s="65" t="s">
        <v>80</v>
      </c>
      <c r="K45" s="65" t="s">
        <v>80</v>
      </c>
      <c r="L45" s="928" t="s">
        <v>80</v>
      </c>
    </row>
    <row r="46" spans="1:12" ht="14.25">
      <c r="A46" s="32" t="s">
        <v>96</v>
      </c>
      <c r="B46" s="26" t="s">
        <v>31</v>
      </c>
      <c r="C46" s="66" t="s">
        <v>208</v>
      </c>
      <c r="D46" s="66" t="s">
        <v>208</v>
      </c>
      <c r="E46" s="67" t="s">
        <v>208</v>
      </c>
      <c r="F46" s="67" t="s">
        <v>208</v>
      </c>
      <c r="G46" s="929" t="s">
        <v>80</v>
      </c>
      <c r="H46" s="68" t="s">
        <v>208</v>
      </c>
      <c r="I46" s="68" t="s">
        <v>80</v>
      </c>
      <c r="J46" s="69" t="s">
        <v>80</v>
      </c>
      <c r="K46" s="69">
        <v>5.6116722783389458E-2</v>
      </c>
      <c r="L46" s="930" t="s">
        <v>80</v>
      </c>
    </row>
    <row r="47" spans="1:12" ht="15">
      <c r="A47" s="17" t="s">
        <v>96</v>
      </c>
      <c r="B47" s="25" t="s">
        <v>33</v>
      </c>
      <c r="C47" s="55" t="s">
        <v>208</v>
      </c>
      <c r="D47" s="55" t="s">
        <v>208</v>
      </c>
      <c r="E47" s="56" t="s">
        <v>208</v>
      </c>
      <c r="F47" s="56" t="s">
        <v>208</v>
      </c>
      <c r="G47" s="922" t="s">
        <v>80</v>
      </c>
      <c r="H47" s="57" t="s">
        <v>208</v>
      </c>
      <c r="I47" s="57" t="s">
        <v>80</v>
      </c>
      <c r="J47" s="65" t="s">
        <v>80</v>
      </c>
      <c r="K47" s="65">
        <v>1.0203040506070809E-2</v>
      </c>
      <c r="L47" s="928" t="s">
        <v>80</v>
      </c>
    </row>
    <row r="48" spans="1:12" ht="15.75" thickBot="1">
      <c r="A48" s="33" t="s">
        <v>96</v>
      </c>
      <c r="B48" s="25" t="s">
        <v>36</v>
      </c>
      <c r="C48" s="70" t="s">
        <v>208</v>
      </c>
      <c r="D48" s="70" t="s">
        <v>208</v>
      </c>
      <c r="E48" s="71" t="s">
        <v>208</v>
      </c>
      <c r="F48" s="71" t="s">
        <v>208</v>
      </c>
      <c r="G48" s="931" t="s">
        <v>80</v>
      </c>
      <c r="H48" s="65" t="s">
        <v>208</v>
      </c>
      <c r="I48" s="65" t="s">
        <v>80</v>
      </c>
      <c r="J48" s="65" t="s">
        <v>80</v>
      </c>
      <c r="K48" s="65">
        <v>4.5913682277318638E-2</v>
      </c>
      <c r="L48" s="928" t="s">
        <v>80</v>
      </c>
    </row>
    <row r="49" spans="1:12" ht="15.75" thickBot="1">
      <c r="A49" s="29"/>
      <c r="B49" s="30"/>
      <c r="C49" s="72"/>
      <c r="D49" s="72"/>
      <c r="E49" s="72"/>
      <c r="F49" s="72"/>
      <c r="G49" s="932"/>
      <c r="H49" s="73"/>
      <c r="I49" s="73"/>
      <c r="J49" s="73"/>
      <c r="K49" s="73"/>
      <c r="L49" s="933"/>
    </row>
    <row r="50" spans="1:12" ht="14.25">
      <c r="A50" s="22" t="s">
        <v>24</v>
      </c>
      <c r="B50" s="23" t="s">
        <v>28</v>
      </c>
      <c r="C50" s="61">
        <v>16661.95190683952</v>
      </c>
      <c r="D50" s="61">
        <v>15914.242533581453</v>
      </c>
      <c r="E50" s="62">
        <v>16995.190944976312</v>
      </c>
      <c r="F50" s="62">
        <v>16232.527384253082</v>
      </c>
      <c r="G50" s="926">
        <v>4.6983660810766725</v>
      </c>
      <c r="H50" s="63">
        <v>350.60243902439021</v>
      </c>
      <c r="I50" s="63">
        <v>-2.2923102105850619</v>
      </c>
      <c r="J50" s="64">
        <v>142.53521126760563</v>
      </c>
      <c r="K50" s="64">
        <v>4.3924089378634834</v>
      </c>
      <c r="L50" s="927">
        <v>1.1403019389627875</v>
      </c>
    </row>
    <row r="51" spans="1:12" ht="15">
      <c r="A51" s="24" t="s">
        <v>24</v>
      </c>
      <c r="B51" s="25" t="s">
        <v>29</v>
      </c>
      <c r="C51" s="55">
        <v>16856.620588235295</v>
      </c>
      <c r="D51" s="55">
        <v>15875.870588235295</v>
      </c>
      <c r="E51" s="56">
        <v>17193.753000000001</v>
      </c>
      <c r="F51" s="56">
        <v>16193.388000000001</v>
      </c>
      <c r="G51" s="922">
        <v>6.1776139742961744</v>
      </c>
      <c r="H51" s="57">
        <v>325.8</v>
      </c>
      <c r="I51" s="57">
        <v>-1.4519056261343046</v>
      </c>
      <c r="J51" s="65">
        <v>269.23076923076923</v>
      </c>
      <c r="K51" s="65">
        <v>0.97949188858279768</v>
      </c>
      <c r="L51" s="928">
        <v>0.50312691972973789</v>
      </c>
    </row>
    <row r="52" spans="1:12" ht="15">
      <c r="A52" s="24" t="s">
        <v>24</v>
      </c>
      <c r="B52" s="25" t="s">
        <v>30</v>
      </c>
      <c r="C52" s="55">
        <v>16796.926470588238</v>
      </c>
      <c r="D52" s="55">
        <v>16040.658823529411</v>
      </c>
      <c r="E52" s="56">
        <v>17132.865000000002</v>
      </c>
      <c r="F52" s="56">
        <v>16361.472</v>
      </c>
      <c r="G52" s="922">
        <v>4.714691929919276</v>
      </c>
      <c r="H52" s="57">
        <v>346.4</v>
      </c>
      <c r="I52" s="57">
        <v>-1.2824166429182104</v>
      </c>
      <c r="J52" s="65">
        <v>137.93103448275863</v>
      </c>
      <c r="K52" s="65">
        <v>2.1120293847566574</v>
      </c>
      <c r="L52" s="928">
        <v>0.51803891205603425</v>
      </c>
    </row>
    <row r="53" spans="1:12" ht="15">
      <c r="A53" s="24" t="s">
        <v>24</v>
      </c>
      <c r="B53" s="25" t="s">
        <v>35</v>
      </c>
      <c r="C53" s="55">
        <v>16333.172549019608</v>
      </c>
      <c r="D53" s="55">
        <v>15770.584313725489</v>
      </c>
      <c r="E53" s="56">
        <v>16659.835999999999</v>
      </c>
      <c r="F53" s="56">
        <v>16085.995999999999</v>
      </c>
      <c r="G53" s="922">
        <v>3.5673265118305397</v>
      </c>
      <c r="H53" s="57">
        <v>376.1</v>
      </c>
      <c r="I53" s="57">
        <v>-1.2601732738251392</v>
      </c>
      <c r="J53" s="65">
        <v>97.674418604651152</v>
      </c>
      <c r="K53" s="65">
        <v>1.3008876645240282</v>
      </c>
      <c r="L53" s="928">
        <v>0.11913610717701473</v>
      </c>
    </row>
    <row r="54" spans="1:12" ht="14.25">
      <c r="A54" s="22" t="s">
        <v>24</v>
      </c>
      <c r="B54" s="26" t="s">
        <v>31</v>
      </c>
      <c r="C54" s="66">
        <v>16239.582403806215</v>
      </c>
      <c r="D54" s="66">
        <v>15931.250296209739</v>
      </c>
      <c r="E54" s="67">
        <v>16564.37405188234</v>
      </c>
      <c r="F54" s="67">
        <v>16249.875302133934</v>
      </c>
      <c r="G54" s="929">
        <v>1.9353917731732091</v>
      </c>
      <c r="H54" s="68">
        <v>300.75050410316527</v>
      </c>
      <c r="I54" s="68">
        <v>0.88417837517400844</v>
      </c>
      <c r="J54" s="69">
        <v>67.3861852433281</v>
      </c>
      <c r="K54" s="69">
        <v>21.757983879196001</v>
      </c>
      <c r="L54" s="930">
        <v>-1.583899594603924</v>
      </c>
    </row>
    <row r="55" spans="1:12" ht="15">
      <c r="A55" s="24" t="s">
        <v>24</v>
      </c>
      <c r="B55" s="25" t="s">
        <v>32</v>
      </c>
      <c r="C55" s="55">
        <v>16335.296078431373</v>
      </c>
      <c r="D55" s="55">
        <v>15404.467647058824</v>
      </c>
      <c r="E55" s="56">
        <v>16662.002</v>
      </c>
      <c r="F55" s="56">
        <v>15712.557000000001</v>
      </c>
      <c r="G55" s="922">
        <v>6.0425874668266895</v>
      </c>
      <c r="H55" s="57">
        <v>276.39999999999998</v>
      </c>
      <c r="I55" s="57">
        <v>2.1811460258779953</v>
      </c>
      <c r="J55" s="65">
        <v>91.185729275970616</v>
      </c>
      <c r="K55" s="65">
        <v>9.2949699010305071</v>
      </c>
      <c r="L55" s="928">
        <v>0.5646657603196239</v>
      </c>
    </row>
    <row r="56" spans="1:12" ht="15">
      <c r="A56" s="24" t="s">
        <v>24</v>
      </c>
      <c r="B56" s="25" t="s">
        <v>33</v>
      </c>
      <c r="C56" s="55">
        <v>16187.273529411765</v>
      </c>
      <c r="D56" s="55">
        <v>16216.653921568628</v>
      </c>
      <c r="E56" s="56">
        <v>16511.019</v>
      </c>
      <c r="F56" s="56">
        <v>16540.987000000001</v>
      </c>
      <c r="G56" s="922">
        <v>-0.18117419474424806</v>
      </c>
      <c r="H56" s="57">
        <v>310.7</v>
      </c>
      <c r="I56" s="57">
        <v>1.3703099510603551</v>
      </c>
      <c r="J56" s="65">
        <v>46.598101265822784</v>
      </c>
      <c r="K56" s="65">
        <v>9.4531170288746047</v>
      </c>
      <c r="L56" s="928">
        <v>-2.1262160601690017</v>
      </c>
    </row>
    <row r="57" spans="1:12" ht="15">
      <c r="A57" s="24" t="s">
        <v>24</v>
      </c>
      <c r="B57" s="25" t="s">
        <v>36</v>
      </c>
      <c r="C57" s="55">
        <v>16150.699019607842</v>
      </c>
      <c r="D57" s="55">
        <v>16151.874509803922</v>
      </c>
      <c r="E57" s="56">
        <v>16473.713</v>
      </c>
      <c r="F57" s="56">
        <v>16474.912</v>
      </c>
      <c r="G57" s="922">
        <v>-7.2777323484369671E-3</v>
      </c>
      <c r="H57" s="57">
        <v>344.7</v>
      </c>
      <c r="I57" s="57">
        <v>-0.26041666666667651</v>
      </c>
      <c r="J57" s="65">
        <v>78.247734138972817</v>
      </c>
      <c r="K57" s="65">
        <v>3.0098969492908889</v>
      </c>
      <c r="L57" s="928">
        <v>-2.2349294754548943E-2</v>
      </c>
    </row>
    <row r="58" spans="1:12" ht="14.25">
      <c r="A58" s="22" t="s">
        <v>24</v>
      </c>
      <c r="B58" s="26" t="s">
        <v>37</v>
      </c>
      <c r="C58" s="66">
        <v>13509.143567455434</v>
      </c>
      <c r="D58" s="66">
        <v>13711.49181232425</v>
      </c>
      <c r="E58" s="67">
        <v>13779.326438804543</v>
      </c>
      <c r="F58" s="67">
        <v>13985.721648570734</v>
      </c>
      <c r="G58" s="929">
        <v>-1.4757565962803487</v>
      </c>
      <c r="H58" s="68">
        <v>229.60920362422507</v>
      </c>
      <c r="I58" s="68">
        <v>-0.28767096184038959</v>
      </c>
      <c r="J58" s="69">
        <v>46.540880503144656</v>
      </c>
      <c r="K58" s="69">
        <v>10.697887970615243</v>
      </c>
      <c r="L58" s="930">
        <v>-2.4113095376295348</v>
      </c>
    </row>
    <row r="59" spans="1:12" ht="15">
      <c r="A59" s="24" t="s">
        <v>24</v>
      </c>
      <c r="B59" s="25" t="s">
        <v>82</v>
      </c>
      <c r="C59" s="77">
        <v>13417.596078431372</v>
      </c>
      <c r="D59" s="77">
        <v>13800.555882352941</v>
      </c>
      <c r="E59" s="78">
        <v>13685.948</v>
      </c>
      <c r="F59" s="78">
        <v>14076.566999999999</v>
      </c>
      <c r="G59" s="936">
        <v>-2.774959263860278</v>
      </c>
      <c r="H59" s="79">
        <v>216.7</v>
      </c>
      <c r="I59" s="79">
        <v>-0.82379862700229356</v>
      </c>
      <c r="J59" s="80">
        <v>58.539603960396036</v>
      </c>
      <c r="K59" s="80">
        <v>6.5350474441383533</v>
      </c>
      <c r="L59" s="937">
        <v>-0.86693130265534357</v>
      </c>
    </row>
    <row r="60" spans="1:12" ht="15">
      <c r="A60" s="24" t="s">
        <v>24</v>
      </c>
      <c r="B60" s="25" t="s">
        <v>38</v>
      </c>
      <c r="C60" s="55">
        <v>13544.982352941175</v>
      </c>
      <c r="D60" s="55">
        <v>13553.635294117646</v>
      </c>
      <c r="E60" s="56">
        <v>13815.882</v>
      </c>
      <c r="F60" s="56">
        <v>13824.708000000001</v>
      </c>
      <c r="G60" s="922">
        <v>-6.3842216414270236E-2</v>
      </c>
      <c r="H60" s="57">
        <v>241.6</v>
      </c>
      <c r="I60" s="57">
        <v>1.9839594765723885</v>
      </c>
      <c r="J60" s="65">
        <v>24.803149606299215</v>
      </c>
      <c r="K60" s="65">
        <v>3.2343638404244466</v>
      </c>
      <c r="L60" s="928">
        <v>-1.4193554706785214</v>
      </c>
    </row>
    <row r="61" spans="1:12" ht="15.75" thickBot="1">
      <c r="A61" s="24" t="s">
        <v>24</v>
      </c>
      <c r="B61" s="25" t="s">
        <v>39</v>
      </c>
      <c r="C61" s="55">
        <v>13901.874509803922</v>
      </c>
      <c r="D61" s="55">
        <v>13811.798039215686</v>
      </c>
      <c r="E61" s="56">
        <v>14179.912</v>
      </c>
      <c r="F61" s="56">
        <v>14088.034</v>
      </c>
      <c r="G61" s="922">
        <v>0.65217048737957772</v>
      </c>
      <c r="H61" s="57">
        <v>278.7</v>
      </c>
      <c r="I61" s="57">
        <v>-1.7624250969333806</v>
      </c>
      <c r="J61" s="65">
        <v>58.260869565217391</v>
      </c>
      <c r="K61" s="65">
        <v>0.9284766860524436</v>
      </c>
      <c r="L61" s="928">
        <v>-0.12502276429566939</v>
      </c>
    </row>
    <row r="62" spans="1:12" ht="15.75" thickBot="1">
      <c r="A62" s="29"/>
      <c r="B62" s="30"/>
      <c r="C62" s="72"/>
      <c r="D62" s="72"/>
      <c r="E62" s="72"/>
      <c r="F62" s="72"/>
      <c r="G62" s="932"/>
      <c r="H62" s="73"/>
      <c r="I62" s="73"/>
      <c r="J62" s="73"/>
      <c r="K62" s="73"/>
      <c r="L62" s="933"/>
    </row>
    <row r="63" spans="1:12" ht="14.25">
      <c r="A63" s="22" t="s">
        <v>97</v>
      </c>
      <c r="B63" s="26" t="s">
        <v>25</v>
      </c>
      <c r="C63" s="66">
        <v>19191.594935956131</v>
      </c>
      <c r="D63" s="66">
        <v>19445.75774256877</v>
      </c>
      <c r="E63" s="67">
        <v>19575.426834675254</v>
      </c>
      <c r="F63" s="67">
        <v>19834.672897420147</v>
      </c>
      <c r="G63" s="929">
        <v>-1.3070347269433027</v>
      </c>
      <c r="H63" s="68">
        <v>334.64610778443114</v>
      </c>
      <c r="I63" s="68">
        <v>-3.3839577015632507</v>
      </c>
      <c r="J63" s="69">
        <v>77.659574468085097</v>
      </c>
      <c r="K63" s="69">
        <v>1.7039077645138252</v>
      </c>
      <c r="L63" s="930">
        <v>-1.8334815185698572E-2</v>
      </c>
    </row>
    <row r="64" spans="1:12" ht="15">
      <c r="A64" s="24" t="s">
        <v>97</v>
      </c>
      <c r="B64" s="25" t="s">
        <v>26</v>
      </c>
      <c r="C64" s="55">
        <v>19077.097058823529</v>
      </c>
      <c r="D64" s="55">
        <v>19413.362745098038</v>
      </c>
      <c r="E64" s="56">
        <v>19458.638999999999</v>
      </c>
      <c r="F64" s="56">
        <v>19801.63</v>
      </c>
      <c r="G64" s="922">
        <v>-1.7321351828107172</v>
      </c>
      <c r="H64" s="57">
        <v>315.39999999999998</v>
      </c>
      <c r="I64" s="57">
        <v>-8.738425925925938</v>
      </c>
      <c r="J64" s="65">
        <v>79.411764705882348</v>
      </c>
      <c r="K64" s="65">
        <v>0.31119273543515968</v>
      </c>
      <c r="L64" s="928">
        <v>-2.7666727645631051E-4</v>
      </c>
    </row>
    <row r="65" spans="1:12" ht="15">
      <c r="A65" s="24" t="s">
        <v>97</v>
      </c>
      <c r="B65" s="25" t="s">
        <v>27</v>
      </c>
      <c r="C65" s="55">
        <v>18928.50294117647</v>
      </c>
      <c r="D65" s="55">
        <v>19352.717647058824</v>
      </c>
      <c r="E65" s="56">
        <v>19307.073</v>
      </c>
      <c r="F65" s="56">
        <v>19739.772000000001</v>
      </c>
      <c r="G65" s="922">
        <v>-2.1920161995792076</v>
      </c>
      <c r="H65" s="57">
        <v>329.8</v>
      </c>
      <c r="I65" s="57">
        <v>-3.3977738722905584</v>
      </c>
      <c r="J65" s="65">
        <v>36.97478991596639</v>
      </c>
      <c r="K65" s="65">
        <v>0.8315478012447709</v>
      </c>
      <c r="L65" s="928">
        <v>-0.25859510824588494</v>
      </c>
    </row>
    <row r="66" spans="1:12" ht="15">
      <c r="A66" s="24" t="s">
        <v>97</v>
      </c>
      <c r="B66" s="25" t="s">
        <v>34</v>
      </c>
      <c r="C66" s="55">
        <v>19613.120588235295</v>
      </c>
      <c r="D66" s="55">
        <v>19772.355882352942</v>
      </c>
      <c r="E66" s="56">
        <v>20005.383000000002</v>
      </c>
      <c r="F66" s="56">
        <v>20167.803</v>
      </c>
      <c r="G66" s="922">
        <v>-0.8053430510006383</v>
      </c>
      <c r="H66" s="57">
        <v>352.5</v>
      </c>
      <c r="I66" s="57">
        <v>-3.1593406593406592</v>
      </c>
      <c r="J66" s="65">
        <v>214.28571428571428</v>
      </c>
      <c r="K66" s="65">
        <v>0.5611672278338945</v>
      </c>
      <c r="L66" s="928">
        <v>0.24053696033664274</v>
      </c>
    </row>
    <row r="67" spans="1:12" ht="14.25">
      <c r="A67" s="22" t="s">
        <v>97</v>
      </c>
      <c r="B67" s="26" t="s">
        <v>28</v>
      </c>
      <c r="C67" s="66">
        <v>19195.768280829143</v>
      </c>
      <c r="D67" s="66">
        <v>19782.812160671318</v>
      </c>
      <c r="E67" s="67">
        <v>19579.683646445726</v>
      </c>
      <c r="F67" s="67">
        <v>20178.468403884744</v>
      </c>
      <c r="G67" s="929">
        <v>-2.9674440371487281</v>
      </c>
      <c r="H67" s="68">
        <v>307.59167188478398</v>
      </c>
      <c r="I67" s="68">
        <v>0.53629350791713404</v>
      </c>
      <c r="J67" s="69">
        <v>75.109649122807014</v>
      </c>
      <c r="K67" s="69">
        <v>8.1471278440975414</v>
      </c>
      <c r="L67" s="930">
        <v>-0.20758084040227409</v>
      </c>
    </row>
    <row r="68" spans="1:12" ht="15">
      <c r="A68" s="24" t="s">
        <v>97</v>
      </c>
      <c r="B68" s="25" t="s">
        <v>29</v>
      </c>
      <c r="C68" s="55">
        <v>18701.349019607842</v>
      </c>
      <c r="D68" s="55">
        <v>20407.472549019607</v>
      </c>
      <c r="E68" s="56">
        <v>19075.376</v>
      </c>
      <c r="F68" s="56">
        <v>20815.621999999999</v>
      </c>
      <c r="G68" s="922">
        <v>-8.3602882488930632</v>
      </c>
      <c r="H68" s="57">
        <v>271.89999999999998</v>
      </c>
      <c r="I68" s="57">
        <v>-5.6230475529330253</v>
      </c>
      <c r="J68" s="65">
        <v>9.5808383233532943</v>
      </c>
      <c r="K68" s="65">
        <v>0.93357820630547894</v>
      </c>
      <c r="L68" s="928">
        <v>-0.59628621289569361</v>
      </c>
    </row>
    <row r="69" spans="1:12" ht="15">
      <c r="A69" s="24" t="s">
        <v>97</v>
      </c>
      <c r="B69" s="25" t="s">
        <v>30</v>
      </c>
      <c r="C69" s="55">
        <v>19323.927450980391</v>
      </c>
      <c r="D69" s="55">
        <v>19950.114705882352</v>
      </c>
      <c r="E69" s="56">
        <v>19710.405999999999</v>
      </c>
      <c r="F69" s="56">
        <v>20349.116999999998</v>
      </c>
      <c r="G69" s="922">
        <v>-3.138765185732626</v>
      </c>
      <c r="H69" s="57">
        <v>302.10000000000002</v>
      </c>
      <c r="I69" s="57">
        <v>0.26551609691337913</v>
      </c>
      <c r="J69" s="65">
        <v>84.761904761904759</v>
      </c>
      <c r="K69" s="65">
        <v>4.9484746454443425</v>
      </c>
      <c r="L69" s="928">
        <v>0.13902063298556655</v>
      </c>
    </row>
    <row r="70" spans="1:12" ht="15">
      <c r="A70" s="24" t="s">
        <v>97</v>
      </c>
      <c r="B70" s="25" t="s">
        <v>35</v>
      </c>
      <c r="C70" s="55">
        <v>19108.460784313727</v>
      </c>
      <c r="D70" s="55">
        <v>19005.76274509804</v>
      </c>
      <c r="E70" s="56">
        <v>19490.63</v>
      </c>
      <c r="F70" s="56">
        <v>19385.878000000001</v>
      </c>
      <c r="G70" s="922">
        <v>0.54035210579577775</v>
      </c>
      <c r="H70" s="57">
        <v>334.3</v>
      </c>
      <c r="I70" s="57">
        <v>1.1191772534785203</v>
      </c>
      <c r="J70" s="65">
        <v>101.81818181818181</v>
      </c>
      <c r="K70" s="65">
        <v>2.2650749923477194</v>
      </c>
      <c r="L70" s="928">
        <v>0.24968473950785119</v>
      </c>
    </row>
    <row r="71" spans="1:12" ht="14.25">
      <c r="A71" s="22" t="s">
        <v>97</v>
      </c>
      <c r="B71" s="26" t="s">
        <v>31</v>
      </c>
      <c r="C71" s="66">
        <v>18131.785348935126</v>
      </c>
      <c r="D71" s="66">
        <v>17892.777376014295</v>
      </c>
      <c r="E71" s="67">
        <v>18494.42105591383</v>
      </c>
      <c r="F71" s="67">
        <v>18250.63292353458</v>
      </c>
      <c r="G71" s="929">
        <v>1.3357790570916577</v>
      </c>
      <c r="H71" s="68">
        <v>269.74080865068169</v>
      </c>
      <c r="I71" s="68">
        <v>0.49109627600220707</v>
      </c>
      <c r="J71" s="69">
        <v>93.012704174228674</v>
      </c>
      <c r="K71" s="69">
        <v>10.850933578206305</v>
      </c>
      <c r="L71" s="930">
        <v>0.75566058443569339</v>
      </c>
    </row>
    <row r="72" spans="1:12" ht="15">
      <c r="A72" s="24" t="s">
        <v>97</v>
      </c>
      <c r="B72" s="25" t="s">
        <v>32</v>
      </c>
      <c r="C72" s="55">
        <v>17676.191176470587</v>
      </c>
      <c r="D72" s="55">
        <v>17016.798039215686</v>
      </c>
      <c r="E72" s="56">
        <v>18029.715</v>
      </c>
      <c r="F72" s="56">
        <v>17357.133999999998</v>
      </c>
      <c r="G72" s="922">
        <v>3.8749542407174022</v>
      </c>
      <c r="H72" s="57">
        <v>237.5</v>
      </c>
      <c r="I72" s="57">
        <v>0.38038884192730588</v>
      </c>
      <c r="J72" s="65">
        <v>93.902439024390233</v>
      </c>
      <c r="K72" s="65">
        <v>3.2445668809305177</v>
      </c>
      <c r="L72" s="928">
        <v>0.2398032312419871</v>
      </c>
    </row>
    <row r="73" spans="1:12" ht="15">
      <c r="A73" s="24" t="s">
        <v>97</v>
      </c>
      <c r="B73" s="25" t="s">
        <v>33</v>
      </c>
      <c r="C73" s="55">
        <v>18379.920588235294</v>
      </c>
      <c r="D73" s="55">
        <v>18256.942156862744</v>
      </c>
      <c r="E73" s="56">
        <v>18747.519</v>
      </c>
      <c r="F73" s="56">
        <v>18622.080999999998</v>
      </c>
      <c r="G73" s="922">
        <v>0.6735981870125145</v>
      </c>
      <c r="H73" s="57">
        <v>275.7</v>
      </c>
      <c r="I73" s="57">
        <v>1.0630498533724255</v>
      </c>
      <c r="J73" s="57">
        <v>98.119658119658112</v>
      </c>
      <c r="K73" s="57">
        <v>5.9126619732680341</v>
      </c>
      <c r="L73" s="923">
        <v>0.55355607367111226</v>
      </c>
    </row>
    <row r="74" spans="1:12" ht="15.75" thickBot="1">
      <c r="A74" s="34" t="s">
        <v>97</v>
      </c>
      <c r="B74" s="35" t="s">
        <v>36</v>
      </c>
      <c r="C74" s="58">
        <v>18030.096078431372</v>
      </c>
      <c r="D74" s="58">
        <v>18060.865686274508</v>
      </c>
      <c r="E74" s="59">
        <v>18390.698</v>
      </c>
      <c r="F74" s="59">
        <v>18422.082999999999</v>
      </c>
      <c r="G74" s="924">
        <v>-0.17036618497483916</v>
      </c>
      <c r="H74" s="60">
        <v>310.7</v>
      </c>
      <c r="I74" s="60">
        <v>0.19348597226699962</v>
      </c>
      <c r="J74" s="60">
        <v>75.661375661375658</v>
      </c>
      <c r="K74" s="60">
        <v>1.6937047240077541</v>
      </c>
      <c r="L74" s="925">
        <v>-3.7698720477405523E-2</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281</v>
      </c>
      <c r="B77" s="878"/>
      <c r="C77" s="878"/>
      <c r="D77" s="878"/>
      <c r="E77" s="878"/>
      <c r="F77" s="878"/>
      <c r="G77" s="1244"/>
      <c r="H77" s="1244"/>
      <c r="I77" s="1244"/>
      <c r="J77" s="1244"/>
      <c r="K77" s="1244"/>
      <c r="L77" s="1245"/>
    </row>
    <row r="78" spans="1:12" ht="12.75" customHeight="1">
      <c r="A78" s="5"/>
      <c r="B78" s="6"/>
      <c r="C78" s="2" t="s">
        <v>9</v>
      </c>
      <c r="D78" s="2" t="s">
        <v>9</v>
      </c>
      <c r="E78" s="2"/>
      <c r="F78" s="2"/>
      <c r="G78" s="879"/>
      <c r="H78" s="1431" t="s">
        <v>10</v>
      </c>
      <c r="I78" s="1432"/>
      <c r="J78" s="909" t="s">
        <v>11</v>
      </c>
      <c r="K78" s="880" t="s">
        <v>12</v>
      </c>
      <c r="L78" s="881"/>
    </row>
    <row r="79" spans="1:12" ht="15.75" customHeight="1">
      <c r="A79" s="7" t="s">
        <v>13</v>
      </c>
      <c r="B79" s="8" t="s">
        <v>14</v>
      </c>
      <c r="C79" s="882" t="s">
        <v>40</v>
      </c>
      <c r="D79" s="882" t="s">
        <v>40</v>
      </c>
      <c r="E79" s="883" t="s">
        <v>41</v>
      </c>
      <c r="F79" s="884"/>
      <c r="G79" s="910"/>
      <c r="H79" s="1429" t="s">
        <v>15</v>
      </c>
      <c r="I79" s="1430"/>
      <c r="J79" s="911" t="s">
        <v>16</v>
      </c>
      <c r="K79" s="885" t="s">
        <v>17</v>
      </c>
      <c r="L79" s="886"/>
    </row>
    <row r="80" spans="1:12" ht="26.25" thickBot="1">
      <c r="A80" s="9" t="s">
        <v>18</v>
      </c>
      <c r="B80" s="10" t="s">
        <v>19</v>
      </c>
      <c r="C80" s="812" t="s">
        <v>502</v>
      </c>
      <c r="D80" s="1399" t="s">
        <v>491</v>
      </c>
      <c r="E80" s="876" t="s">
        <v>502</v>
      </c>
      <c r="F80" s="1076" t="s">
        <v>491</v>
      </c>
      <c r="G80" s="908" t="s">
        <v>20</v>
      </c>
      <c r="H80" s="42" t="s">
        <v>502</v>
      </c>
      <c r="I80" s="823" t="s">
        <v>20</v>
      </c>
      <c r="J80" s="912" t="s">
        <v>20</v>
      </c>
      <c r="K80" s="877" t="s">
        <v>502</v>
      </c>
      <c r="L80" s="913" t="s">
        <v>21</v>
      </c>
    </row>
    <row r="81" spans="1:12" ht="15" thickBot="1">
      <c r="A81" s="11" t="s">
        <v>22</v>
      </c>
      <c r="B81" s="12" t="s">
        <v>23</v>
      </c>
      <c r="C81" s="43">
        <v>18306.693767233908</v>
      </c>
      <c r="D81" s="43">
        <v>18329.469840064379</v>
      </c>
      <c r="E81" s="44">
        <v>18672.827642578588</v>
      </c>
      <c r="F81" s="1077">
        <v>18696.059236865669</v>
      </c>
      <c r="G81" s="914">
        <v>-0.12425931043945307</v>
      </c>
      <c r="H81" s="45">
        <v>317.41705551955067</v>
      </c>
      <c r="I81" s="45">
        <v>-4.0188184728881929E-2</v>
      </c>
      <c r="J81" s="46">
        <v>65.557939914163086</v>
      </c>
      <c r="K81" s="45">
        <v>100</v>
      </c>
      <c r="L81" s="915" t="s">
        <v>23</v>
      </c>
    </row>
    <row r="82" spans="1:12" ht="15" thickBot="1">
      <c r="A82" s="13"/>
      <c r="B82" s="14"/>
      <c r="C82" s="47"/>
      <c r="D82" s="47"/>
      <c r="E82" s="47"/>
      <c r="F82" s="47"/>
      <c r="G82" s="916"/>
      <c r="H82" s="46"/>
      <c r="I82" s="46"/>
      <c r="J82" s="46"/>
      <c r="K82" s="46"/>
      <c r="L82" s="917"/>
    </row>
    <row r="83" spans="1:12" ht="15">
      <c r="A83" s="15" t="s">
        <v>88</v>
      </c>
      <c r="B83" s="16" t="s">
        <v>23</v>
      </c>
      <c r="C83" s="48">
        <v>21386.868512110726</v>
      </c>
      <c r="D83" s="48">
        <v>18762.306411248708</v>
      </c>
      <c r="E83" s="49">
        <v>21814.605882352942</v>
      </c>
      <c r="F83" s="49">
        <v>19137.552539473683</v>
      </c>
      <c r="G83" s="918">
        <v>13.988483309751803</v>
      </c>
      <c r="H83" s="50">
        <v>283.32499999999999</v>
      </c>
      <c r="I83" s="50">
        <v>11.838815789473674</v>
      </c>
      <c r="J83" s="50">
        <v>100</v>
      </c>
      <c r="K83" s="50">
        <v>0.12961762799740764</v>
      </c>
      <c r="L83" s="919">
        <v>2.2321490658351845E-2</v>
      </c>
    </row>
    <row r="84" spans="1:12" ht="15">
      <c r="A84" s="24" t="s">
        <v>89</v>
      </c>
      <c r="B84" s="51" t="s">
        <v>23</v>
      </c>
      <c r="C84" s="52">
        <v>19838.241896834745</v>
      </c>
      <c r="D84" s="52">
        <v>19911.07027103665</v>
      </c>
      <c r="E84" s="53">
        <v>20235.006734771439</v>
      </c>
      <c r="F84" s="53">
        <v>20309.291676457382</v>
      </c>
      <c r="G84" s="920">
        <v>-0.36576825459675699</v>
      </c>
      <c r="H84" s="54">
        <v>350.71357947434296</v>
      </c>
      <c r="I84" s="54">
        <v>0.29074305692913299</v>
      </c>
      <c r="J84" s="54">
        <v>52.045670789724078</v>
      </c>
      <c r="K84" s="54">
        <v>34.521494923309568</v>
      </c>
      <c r="L84" s="921">
        <v>-3.0679185244729794</v>
      </c>
    </row>
    <row r="85" spans="1:12" ht="15">
      <c r="A85" s="17" t="s">
        <v>90</v>
      </c>
      <c r="B85" s="18" t="s">
        <v>23</v>
      </c>
      <c r="C85" s="55">
        <v>19640.75544662309</v>
      </c>
      <c r="D85" s="55">
        <v>19185.47895302231</v>
      </c>
      <c r="E85" s="56">
        <v>20033.570555555554</v>
      </c>
      <c r="F85" s="56">
        <v>19569.188532082757</v>
      </c>
      <c r="G85" s="922">
        <v>2.3730264681719686</v>
      </c>
      <c r="H85" s="57">
        <v>399.08611111111111</v>
      </c>
      <c r="I85" s="57">
        <v>3.2578564712141911</v>
      </c>
      <c r="J85" s="57">
        <v>61.194029850746269</v>
      </c>
      <c r="K85" s="57">
        <v>8.1659105638366807</v>
      </c>
      <c r="L85" s="923">
        <v>-0.22107083816618101</v>
      </c>
    </row>
    <row r="86" spans="1:12" ht="15">
      <c r="A86" s="17" t="s">
        <v>91</v>
      </c>
      <c r="B86" s="18" t="s">
        <v>23</v>
      </c>
      <c r="C86" s="55" t="s">
        <v>80</v>
      </c>
      <c r="D86" s="55" t="s">
        <v>80</v>
      </c>
      <c r="E86" s="56" t="s">
        <v>80</v>
      </c>
      <c r="F86" s="56" t="s">
        <v>80</v>
      </c>
      <c r="G86" s="922" t="s">
        <v>80</v>
      </c>
      <c r="H86" s="57" t="s">
        <v>80</v>
      </c>
      <c r="I86" s="57" t="s">
        <v>80</v>
      </c>
      <c r="J86" s="57" t="s">
        <v>80</v>
      </c>
      <c r="K86" s="57" t="s">
        <v>80</v>
      </c>
      <c r="L86" s="923" t="s">
        <v>80</v>
      </c>
    </row>
    <row r="87" spans="1:12" ht="15">
      <c r="A87" s="17" t="s">
        <v>78</v>
      </c>
      <c r="B87" s="18" t="s">
        <v>23</v>
      </c>
      <c r="C87" s="55">
        <v>15764.648022117161</v>
      </c>
      <c r="D87" s="55">
        <v>15105.046976846659</v>
      </c>
      <c r="E87" s="56">
        <v>16079.940982559505</v>
      </c>
      <c r="F87" s="56">
        <v>15407.147916383592</v>
      </c>
      <c r="G87" s="922">
        <v>4.3667593108551959</v>
      </c>
      <c r="H87" s="57">
        <v>282.95461422087743</v>
      </c>
      <c r="I87" s="57">
        <v>0.94925096621297167</v>
      </c>
      <c r="J87" s="57">
        <v>77.78375470683163</v>
      </c>
      <c r="K87" s="57">
        <v>35.69885504428602</v>
      </c>
      <c r="L87" s="923">
        <v>2.4549351587352319</v>
      </c>
    </row>
    <row r="88" spans="1:12" ht="15.75" thickBot="1">
      <c r="A88" s="19" t="s">
        <v>92</v>
      </c>
      <c r="B88" s="20" t="s">
        <v>23</v>
      </c>
      <c r="C88" s="58">
        <v>18735.444700453081</v>
      </c>
      <c r="D88" s="58">
        <v>19403.65351357645</v>
      </c>
      <c r="E88" s="59">
        <v>19110.153594462143</v>
      </c>
      <c r="F88" s="59">
        <v>19791.72658384798</v>
      </c>
      <c r="G88" s="924">
        <v>-3.4437267840091748</v>
      </c>
      <c r="H88" s="60">
        <v>290.34313725490193</v>
      </c>
      <c r="I88" s="60">
        <v>-0.34380994627983624</v>
      </c>
      <c r="J88" s="60">
        <v>72.058823529411768</v>
      </c>
      <c r="K88" s="60">
        <v>21.484121840570317</v>
      </c>
      <c r="L88" s="925">
        <v>0.8117327132455685</v>
      </c>
    </row>
    <row r="89" spans="1:12" ht="15" thickBot="1">
      <c r="A89" s="13"/>
      <c r="B89" s="21"/>
      <c r="C89" s="47"/>
      <c r="D89" s="47"/>
      <c r="E89" s="47"/>
      <c r="F89" s="47"/>
      <c r="G89" s="916"/>
      <c r="H89" s="46"/>
      <c r="I89" s="46"/>
      <c r="J89" s="46"/>
      <c r="K89" s="46"/>
      <c r="L89" s="917"/>
    </row>
    <row r="90" spans="1:12" ht="14.25">
      <c r="A90" s="22" t="s">
        <v>93</v>
      </c>
      <c r="B90" s="23" t="s">
        <v>25</v>
      </c>
      <c r="C90" s="61" t="s">
        <v>80</v>
      </c>
      <c r="D90" s="61" t="s">
        <v>80</v>
      </c>
      <c r="E90" s="62" t="s">
        <v>80</v>
      </c>
      <c r="F90" s="62" t="s">
        <v>80</v>
      </c>
      <c r="G90" s="926" t="s">
        <v>80</v>
      </c>
      <c r="H90" s="63" t="s">
        <v>80</v>
      </c>
      <c r="I90" s="63" t="s">
        <v>80</v>
      </c>
      <c r="J90" s="64" t="s">
        <v>80</v>
      </c>
      <c r="K90" s="64" t="s">
        <v>80</v>
      </c>
      <c r="L90" s="927" t="s">
        <v>80</v>
      </c>
    </row>
    <row r="91" spans="1:12" ht="15">
      <c r="A91" s="24" t="s">
        <v>93</v>
      </c>
      <c r="B91" s="25" t="s">
        <v>26</v>
      </c>
      <c r="C91" s="55" t="s">
        <v>80</v>
      </c>
      <c r="D91" s="55" t="s">
        <v>80</v>
      </c>
      <c r="E91" s="56" t="s">
        <v>80</v>
      </c>
      <c r="F91" s="56" t="s">
        <v>80</v>
      </c>
      <c r="G91" s="922" t="s">
        <v>80</v>
      </c>
      <c r="H91" s="57" t="s">
        <v>80</v>
      </c>
      <c r="I91" s="57" t="s">
        <v>80</v>
      </c>
      <c r="J91" s="65" t="s">
        <v>80</v>
      </c>
      <c r="K91" s="65" t="s">
        <v>80</v>
      </c>
      <c r="L91" s="928" t="s">
        <v>80</v>
      </c>
    </row>
    <row r="92" spans="1:12" ht="15">
      <c r="A92" s="24" t="s">
        <v>93</v>
      </c>
      <c r="B92" s="25" t="s">
        <v>27</v>
      </c>
      <c r="C92" s="55" t="s">
        <v>80</v>
      </c>
      <c r="D92" s="55" t="s">
        <v>80</v>
      </c>
      <c r="E92" s="56" t="s">
        <v>80</v>
      </c>
      <c r="F92" s="56" t="s">
        <v>80</v>
      </c>
      <c r="G92" s="922" t="s">
        <v>80</v>
      </c>
      <c r="H92" s="57" t="s">
        <v>80</v>
      </c>
      <c r="I92" s="57" t="s">
        <v>80</v>
      </c>
      <c r="J92" s="65" t="s">
        <v>80</v>
      </c>
      <c r="K92" s="65" t="s">
        <v>80</v>
      </c>
      <c r="L92" s="928" t="s">
        <v>80</v>
      </c>
    </row>
    <row r="93" spans="1:12" ht="14.25">
      <c r="A93" s="22" t="s">
        <v>93</v>
      </c>
      <c r="B93" s="26" t="s">
        <v>28</v>
      </c>
      <c r="C93" s="66" t="s">
        <v>208</v>
      </c>
      <c r="D93" s="66" t="s">
        <v>208</v>
      </c>
      <c r="E93" s="67" t="s">
        <v>208</v>
      </c>
      <c r="F93" s="67" t="s">
        <v>208</v>
      </c>
      <c r="G93" s="929" t="s">
        <v>80</v>
      </c>
      <c r="H93" s="68" t="s">
        <v>208</v>
      </c>
      <c r="I93" s="68" t="s">
        <v>80</v>
      </c>
      <c r="J93" s="69" t="s">
        <v>80</v>
      </c>
      <c r="K93" s="69">
        <v>8.6411751998271766E-2</v>
      </c>
      <c r="L93" s="930" t="s">
        <v>80</v>
      </c>
    </row>
    <row r="94" spans="1:12" ht="15">
      <c r="A94" s="24" t="s">
        <v>93</v>
      </c>
      <c r="B94" s="25" t="s">
        <v>29</v>
      </c>
      <c r="C94" s="55" t="s">
        <v>208</v>
      </c>
      <c r="D94" s="55" t="s">
        <v>80</v>
      </c>
      <c r="E94" s="56" t="s">
        <v>208</v>
      </c>
      <c r="F94" s="56" t="s">
        <v>80</v>
      </c>
      <c r="G94" s="922" t="s">
        <v>80</v>
      </c>
      <c r="H94" s="57" t="s">
        <v>208</v>
      </c>
      <c r="I94" s="57" t="s">
        <v>80</v>
      </c>
      <c r="J94" s="65" t="s">
        <v>80</v>
      </c>
      <c r="K94" s="65">
        <v>8.6411751998271766E-2</v>
      </c>
      <c r="L94" s="928" t="s">
        <v>80</v>
      </c>
    </row>
    <row r="95" spans="1:12" ht="15">
      <c r="A95" s="24" t="s">
        <v>93</v>
      </c>
      <c r="B95" s="25" t="s">
        <v>30</v>
      </c>
      <c r="C95" s="55" t="s">
        <v>80</v>
      </c>
      <c r="D95" s="55" t="s">
        <v>208</v>
      </c>
      <c r="E95" s="56" t="s">
        <v>80</v>
      </c>
      <c r="F95" s="56" t="s">
        <v>208</v>
      </c>
      <c r="G95" s="922" t="s">
        <v>80</v>
      </c>
      <c r="H95" s="57" t="s">
        <v>80</v>
      </c>
      <c r="I95" s="57" t="s">
        <v>80</v>
      </c>
      <c r="J95" s="65" t="s">
        <v>80</v>
      </c>
      <c r="K95" s="65" t="s">
        <v>80</v>
      </c>
      <c r="L95" s="928" t="s">
        <v>80</v>
      </c>
    </row>
    <row r="96" spans="1:12" ht="14.25">
      <c r="A96" s="22" t="s">
        <v>93</v>
      </c>
      <c r="B96" s="26" t="s">
        <v>31</v>
      </c>
      <c r="C96" s="66" t="s">
        <v>208</v>
      </c>
      <c r="D96" s="66" t="s">
        <v>208</v>
      </c>
      <c r="E96" s="67" t="s">
        <v>208</v>
      </c>
      <c r="F96" s="67" t="s">
        <v>208</v>
      </c>
      <c r="G96" s="929" t="s">
        <v>80</v>
      </c>
      <c r="H96" s="68" t="s">
        <v>208</v>
      </c>
      <c r="I96" s="68" t="s">
        <v>80</v>
      </c>
      <c r="J96" s="69" t="s">
        <v>80</v>
      </c>
      <c r="K96" s="69">
        <v>4.3205875999135883E-2</v>
      </c>
      <c r="L96" s="930" t="s">
        <v>80</v>
      </c>
    </row>
    <row r="97" spans="1:12" ht="15">
      <c r="A97" s="24" t="s">
        <v>93</v>
      </c>
      <c r="B97" s="25" t="s">
        <v>32</v>
      </c>
      <c r="C97" s="55" t="s">
        <v>208</v>
      </c>
      <c r="D97" s="55" t="s">
        <v>208</v>
      </c>
      <c r="E97" s="56" t="s">
        <v>208</v>
      </c>
      <c r="F97" s="56" t="s">
        <v>208</v>
      </c>
      <c r="G97" s="922" t="s">
        <v>80</v>
      </c>
      <c r="H97" s="57" t="s">
        <v>208</v>
      </c>
      <c r="I97" s="57" t="s">
        <v>80</v>
      </c>
      <c r="J97" s="65" t="s">
        <v>80</v>
      </c>
      <c r="K97" s="65">
        <v>3.240440699935191E-2</v>
      </c>
      <c r="L97" s="928" t="s">
        <v>80</v>
      </c>
    </row>
    <row r="98" spans="1:12" ht="15.75" thickBot="1">
      <c r="A98" s="27" t="s">
        <v>93</v>
      </c>
      <c r="B98" s="28" t="s">
        <v>33</v>
      </c>
      <c r="C98" s="70" t="s">
        <v>208</v>
      </c>
      <c r="D98" s="70" t="s">
        <v>80</v>
      </c>
      <c r="E98" s="71" t="s">
        <v>208</v>
      </c>
      <c r="F98" s="71">
        <v>0</v>
      </c>
      <c r="G98" s="931" t="s">
        <v>80</v>
      </c>
      <c r="H98" s="65" t="s">
        <v>208</v>
      </c>
      <c r="I98" s="65" t="s">
        <v>80</v>
      </c>
      <c r="J98" s="65" t="s">
        <v>80</v>
      </c>
      <c r="K98" s="65">
        <v>1.0801468999783971E-2</v>
      </c>
      <c r="L98" s="928" t="s">
        <v>80</v>
      </c>
    </row>
    <row r="99" spans="1:12" ht="15" thickBot="1">
      <c r="A99" s="13"/>
      <c r="B99" s="21"/>
      <c r="C99" s="47"/>
      <c r="D99" s="47"/>
      <c r="E99" s="47"/>
      <c r="F99" s="47"/>
      <c r="G99" s="916"/>
      <c r="H99" s="46"/>
      <c r="I99" s="46"/>
      <c r="J99" s="46"/>
      <c r="K99" s="46"/>
      <c r="L99" s="917"/>
    </row>
    <row r="100" spans="1:12" ht="14.25">
      <c r="A100" s="22" t="s">
        <v>94</v>
      </c>
      <c r="B100" s="23" t="s">
        <v>25</v>
      </c>
      <c r="C100" s="61">
        <v>19699.168731373647</v>
      </c>
      <c r="D100" s="61">
        <v>19871.905015695374</v>
      </c>
      <c r="E100" s="62">
        <v>20093.152106001122</v>
      </c>
      <c r="F100" s="62">
        <v>20269.34311600928</v>
      </c>
      <c r="G100" s="926">
        <v>-0.86924874180554068</v>
      </c>
      <c r="H100" s="63">
        <v>402.21052631578948</v>
      </c>
      <c r="I100" s="63">
        <v>-0.6365729724254624</v>
      </c>
      <c r="J100" s="64">
        <v>46.961325966850829</v>
      </c>
      <c r="K100" s="64">
        <v>2.8731907539425361</v>
      </c>
      <c r="L100" s="927">
        <v>-0.36357605578564689</v>
      </c>
    </row>
    <row r="101" spans="1:12" ht="15">
      <c r="A101" s="24" t="s">
        <v>94</v>
      </c>
      <c r="B101" s="25" t="s">
        <v>26</v>
      </c>
      <c r="C101" s="55">
        <v>19703.818627450979</v>
      </c>
      <c r="D101" s="55">
        <v>19885.488235294117</v>
      </c>
      <c r="E101" s="56">
        <v>20097.895</v>
      </c>
      <c r="F101" s="56">
        <v>20283.198</v>
      </c>
      <c r="G101" s="922">
        <v>-0.91357881533276897</v>
      </c>
      <c r="H101" s="57">
        <v>396.4</v>
      </c>
      <c r="I101" s="57">
        <v>-0.22652907123081653</v>
      </c>
      <c r="J101" s="65">
        <v>63.46153846153846</v>
      </c>
      <c r="K101" s="65">
        <v>1.8362497299632752</v>
      </c>
      <c r="L101" s="928">
        <v>-2.3549983913691896E-2</v>
      </c>
    </row>
    <row r="102" spans="1:12" ht="15">
      <c r="A102" s="24" t="s">
        <v>94</v>
      </c>
      <c r="B102" s="25" t="s">
        <v>27</v>
      </c>
      <c r="C102" s="55">
        <v>19691.256862745096</v>
      </c>
      <c r="D102" s="55">
        <v>19854.338235294115</v>
      </c>
      <c r="E102" s="56">
        <v>20085.081999999999</v>
      </c>
      <c r="F102" s="56">
        <v>20251.424999999999</v>
      </c>
      <c r="G102" s="922">
        <v>-0.82138911212421228</v>
      </c>
      <c r="H102" s="57">
        <v>412.5</v>
      </c>
      <c r="I102" s="57">
        <v>-0.57845263919016088</v>
      </c>
      <c r="J102" s="65">
        <v>24.675324675324674</v>
      </c>
      <c r="K102" s="65">
        <v>1.0369410239792611</v>
      </c>
      <c r="L102" s="928">
        <v>-0.34002607187195477</v>
      </c>
    </row>
    <row r="103" spans="1:12" ht="14.25">
      <c r="A103" s="22" t="s">
        <v>94</v>
      </c>
      <c r="B103" s="26" t="s">
        <v>28</v>
      </c>
      <c r="C103" s="66">
        <v>20306.55184541651</v>
      </c>
      <c r="D103" s="66">
        <v>20046.62931842565</v>
      </c>
      <c r="E103" s="67">
        <v>20712.68288232484</v>
      </c>
      <c r="F103" s="67">
        <v>20447.561904794162</v>
      </c>
      <c r="G103" s="929">
        <v>1.2965896803007959</v>
      </c>
      <c r="H103" s="68">
        <v>369.04260528893241</v>
      </c>
      <c r="I103" s="68">
        <v>-2.0548925963933771</v>
      </c>
      <c r="J103" s="69">
        <v>53.303303303303309</v>
      </c>
      <c r="K103" s="69">
        <v>11.028299848779435</v>
      </c>
      <c r="L103" s="930">
        <v>-0.88157139585575806</v>
      </c>
    </row>
    <row r="104" spans="1:12" ht="15">
      <c r="A104" s="24" t="s">
        <v>94</v>
      </c>
      <c r="B104" s="25" t="s">
        <v>29</v>
      </c>
      <c r="C104" s="55">
        <v>20472.946078431371</v>
      </c>
      <c r="D104" s="55">
        <v>20363.244117647057</v>
      </c>
      <c r="E104" s="56">
        <v>20882.404999999999</v>
      </c>
      <c r="F104" s="56">
        <v>20770.508999999998</v>
      </c>
      <c r="G104" s="922">
        <v>0.5387253629653499</v>
      </c>
      <c r="H104" s="57">
        <v>357.3</v>
      </c>
      <c r="I104" s="57">
        <v>-0.58430717863104231</v>
      </c>
      <c r="J104" s="65">
        <v>63.565891472868216</v>
      </c>
      <c r="K104" s="65">
        <v>6.8373298768632536</v>
      </c>
      <c r="L104" s="928">
        <v>-8.3270981505845221E-2</v>
      </c>
    </row>
    <row r="105" spans="1:12" ht="15">
      <c r="A105" s="24" t="s">
        <v>94</v>
      </c>
      <c r="B105" s="25" t="s">
        <v>30</v>
      </c>
      <c r="C105" s="55">
        <v>20056.684313725491</v>
      </c>
      <c r="D105" s="55">
        <v>19652.934313725487</v>
      </c>
      <c r="E105" s="56">
        <v>20457.817999999999</v>
      </c>
      <c r="F105" s="56">
        <v>20045.992999999999</v>
      </c>
      <c r="G105" s="922">
        <v>2.0544005976655821</v>
      </c>
      <c r="H105" s="57">
        <v>388.2</v>
      </c>
      <c r="I105" s="57">
        <v>-3.1678722873534522</v>
      </c>
      <c r="J105" s="65">
        <v>39.068100358422939</v>
      </c>
      <c r="K105" s="65">
        <v>4.1909699719161804</v>
      </c>
      <c r="L105" s="928">
        <v>-0.79830041434991461</v>
      </c>
    </row>
    <row r="106" spans="1:12" ht="14.25">
      <c r="A106" s="22" t="s">
        <v>94</v>
      </c>
      <c r="B106" s="26" t="s">
        <v>31</v>
      </c>
      <c r="C106" s="66">
        <v>19584.638071326091</v>
      </c>
      <c r="D106" s="66">
        <v>19835.261110753174</v>
      </c>
      <c r="E106" s="67">
        <v>19976.330832752614</v>
      </c>
      <c r="F106" s="67">
        <v>20231.966332968237</v>
      </c>
      <c r="G106" s="929">
        <v>-1.263522763969126</v>
      </c>
      <c r="H106" s="68">
        <v>333.73499214248295</v>
      </c>
      <c r="I106" s="68">
        <v>1.9422834148334824</v>
      </c>
      <c r="J106" s="69">
        <v>52.111553784860554</v>
      </c>
      <c r="K106" s="69">
        <v>20.620004320587601</v>
      </c>
      <c r="L106" s="930">
        <v>-1.8227710728315714</v>
      </c>
    </row>
    <row r="107" spans="1:12" ht="15">
      <c r="A107" s="24" t="s">
        <v>94</v>
      </c>
      <c r="B107" s="25" t="s">
        <v>32</v>
      </c>
      <c r="C107" s="55">
        <v>19669.232352941173</v>
      </c>
      <c r="D107" s="55">
        <v>20094.296078431373</v>
      </c>
      <c r="E107" s="56">
        <v>20062.616999999998</v>
      </c>
      <c r="F107" s="56">
        <v>20496.182000000001</v>
      </c>
      <c r="G107" s="922">
        <v>-2.1153451896553337</v>
      </c>
      <c r="H107" s="57">
        <v>318.5</v>
      </c>
      <c r="I107" s="57">
        <v>0.22026431718061315</v>
      </c>
      <c r="J107" s="65">
        <v>40.089585666293395</v>
      </c>
      <c r="K107" s="65">
        <v>13.512637718729748</v>
      </c>
      <c r="L107" s="928">
        <v>-2.4566040552330559</v>
      </c>
    </row>
    <row r="108" spans="1:12" ht="15.75" thickBot="1">
      <c r="A108" s="27" t="s">
        <v>94</v>
      </c>
      <c r="B108" s="28" t="s">
        <v>33</v>
      </c>
      <c r="C108" s="70">
        <v>19443.385294117648</v>
      </c>
      <c r="D108" s="70">
        <v>19256.835294117649</v>
      </c>
      <c r="E108" s="71">
        <v>19832.253000000001</v>
      </c>
      <c r="F108" s="71">
        <v>19641.972000000002</v>
      </c>
      <c r="G108" s="931">
        <v>0.96874692622512149</v>
      </c>
      <c r="H108" s="65">
        <v>362.7</v>
      </c>
      <c r="I108" s="65">
        <v>3.3333333333333299</v>
      </c>
      <c r="J108" s="65">
        <v>81.767955801104975</v>
      </c>
      <c r="K108" s="65">
        <v>7.1073666018578523</v>
      </c>
      <c r="L108" s="928">
        <v>0.63383298240148633</v>
      </c>
    </row>
    <row r="109" spans="1:12" ht="15.75" thickBot="1">
      <c r="A109" s="29"/>
      <c r="B109" s="30"/>
      <c r="C109" s="72"/>
      <c r="D109" s="72"/>
      <c r="E109" s="72"/>
      <c r="F109" s="72"/>
      <c r="G109" s="932"/>
      <c r="H109" s="73"/>
      <c r="I109" s="73"/>
      <c r="J109" s="73"/>
      <c r="K109" s="73"/>
      <c r="L109" s="933"/>
    </row>
    <row r="110" spans="1:12" ht="15">
      <c r="A110" s="24" t="s">
        <v>95</v>
      </c>
      <c r="B110" s="31" t="s">
        <v>30</v>
      </c>
      <c r="C110" s="74">
        <v>19970.24411764706</v>
      </c>
      <c r="D110" s="74">
        <v>19181.488235294117</v>
      </c>
      <c r="E110" s="75">
        <v>20369.649000000001</v>
      </c>
      <c r="F110" s="75">
        <v>19565.117999999999</v>
      </c>
      <c r="G110" s="934">
        <v>4.1120682226399179</v>
      </c>
      <c r="H110" s="76">
        <v>417.6</v>
      </c>
      <c r="I110" s="76">
        <v>5.0566037735849108</v>
      </c>
      <c r="J110" s="76">
        <v>53.157894736842103</v>
      </c>
      <c r="K110" s="76">
        <v>3.1432274789371357</v>
      </c>
      <c r="L110" s="935">
        <v>-0.25448353679963098</v>
      </c>
    </row>
    <row r="111" spans="1:12" ht="15.75" thickBot="1">
      <c r="A111" s="27" t="s">
        <v>95</v>
      </c>
      <c r="B111" s="28" t="s">
        <v>33</v>
      </c>
      <c r="C111" s="70">
        <v>19418.542156862746</v>
      </c>
      <c r="D111" s="70">
        <v>19188.329411764706</v>
      </c>
      <c r="E111" s="71">
        <v>19806.913</v>
      </c>
      <c r="F111" s="71">
        <v>19572.096000000001</v>
      </c>
      <c r="G111" s="931">
        <v>1.1997539762731548</v>
      </c>
      <c r="H111" s="65">
        <v>387.5</v>
      </c>
      <c r="I111" s="65">
        <v>2.2427440633245381</v>
      </c>
      <c r="J111" s="65">
        <v>66.666666666666657</v>
      </c>
      <c r="K111" s="65">
        <v>5.0226830848995467</v>
      </c>
      <c r="L111" s="928">
        <v>3.3412698633451754E-2</v>
      </c>
    </row>
    <row r="112" spans="1:12" ht="15.75" thickBot="1">
      <c r="A112" s="29"/>
      <c r="B112" s="30"/>
      <c r="C112" s="72"/>
      <c r="D112" s="72"/>
      <c r="E112" s="72"/>
      <c r="F112" s="72"/>
      <c r="G112" s="932"/>
      <c r="H112" s="73"/>
      <c r="I112" s="73"/>
      <c r="J112" s="73"/>
      <c r="K112" s="73"/>
      <c r="L112" s="933"/>
    </row>
    <row r="113" spans="1:12" ht="14.25">
      <c r="A113" s="22" t="s">
        <v>96</v>
      </c>
      <c r="B113" s="23" t="s">
        <v>25</v>
      </c>
      <c r="C113" s="61" t="s">
        <v>80</v>
      </c>
      <c r="D113" s="61" t="s">
        <v>80</v>
      </c>
      <c r="E113" s="62" t="s">
        <v>80</v>
      </c>
      <c r="F113" s="62" t="s">
        <v>80</v>
      </c>
      <c r="G113" s="926" t="s">
        <v>80</v>
      </c>
      <c r="H113" s="63" t="s">
        <v>80</v>
      </c>
      <c r="I113" s="63" t="s">
        <v>80</v>
      </c>
      <c r="J113" s="64" t="s">
        <v>80</v>
      </c>
      <c r="K113" s="64" t="s">
        <v>80</v>
      </c>
      <c r="L113" s="927" t="s">
        <v>80</v>
      </c>
    </row>
    <row r="114" spans="1:12" ht="15">
      <c r="A114" s="17" t="s">
        <v>96</v>
      </c>
      <c r="B114" s="25" t="s">
        <v>26</v>
      </c>
      <c r="C114" s="55" t="s">
        <v>80</v>
      </c>
      <c r="D114" s="55" t="s">
        <v>80</v>
      </c>
      <c r="E114" s="56" t="s">
        <v>80</v>
      </c>
      <c r="F114" s="56" t="s">
        <v>80</v>
      </c>
      <c r="G114" s="922" t="s">
        <v>80</v>
      </c>
      <c r="H114" s="57" t="s">
        <v>80</v>
      </c>
      <c r="I114" s="57" t="s">
        <v>80</v>
      </c>
      <c r="J114" s="65" t="s">
        <v>80</v>
      </c>
      <c r="K114" s="65" t="s">
        <v>80</v>
      </c>
      <c r="L114" s="928" t="s">
        <v>80</v>
      </c>
    </row>
    <row r="115" spans="1:12" ht="15">
      <c r="A115" s="17" t="s">
        <v>96</v>
      </c>
      <c r="B115" s="25" t="s">
        <v>27</v>
      </c>
      <c r="C115" s="55" t="s">
        <v>80</v>
      </c>
      <c r="D115" s="55" t="s">
        <v>80</v>
      </c>
      <c r="E115" s="56" t="s">
        <v>80</v>
      </c>
      <c r="F115" s="56" t="s">
        <v>80</v>
      </c>
      <c r="G115" s="922" t="s">
        <v>80</v>
      </c>
      <c r="H115" s="57" t="s">
        <v>80</v>
      </c>
      <c r="I115" s="57" t="s">
        <v>80</v>
      </c>
      <c r="J115" s="65" t="s">
        <v>80</v>
      </c>
      <c r="K115" s="65" t="s">
        <v>80</v>
      </c>
      <c r="L115" s="928" t="s">
        <v>80</v>
      </c>
    </row>
    <row r="116" spans="1:12" ht="15">
      <c r="A116" s="17" t="s">
        <v>96</v>
      </c>
      <c r="B116" s="25" t="s">
        <v>34</v>
      </c>
      <c r="C116" s="55" t="s">
        <v>80</v>
      </c>
      <c r="D116" s="55" t="s">
        <v>80</v>
      </c>
      <c r="E116" s="56" t="s">
        <v>80</v>
      </c>
      <c r="F116" s="56" t="s">
        <v>80</v>
      </c>
      <c r="G116" s="922" t="s">
        <v>80</v>
      </c>
      <c r="H116" s="57" t="s">
        <v>80</v>
      </c>
      <c r="I116" s="57" t="s">
        <v>80</v>
      </c>
      <c r="J116" s="65" t="s">
        <v>80</v>
      </c>
      <c r="K116" s="65" t="s">
        <v>80</v>
      </c>
      <c r="L116" s="928" t="s">
        <v>80</v>
      </c>
    </row>
    <row r="117" spans="1:12" ht="14.25">
      <c r="A117" s="32" t="s">
        <v>96</v>
      </c>
      <c r="B117" s="26" t="s">
        <v>28</v>
      </c>
      <c r="C117" s="66" t="s">
        <v>80</v>
      </c>
      <c r="D117" s="66" t="s">
        <v>80</v>
      </c>
      <c r="E117" s="67" t="s">
        <v>80</v>
      </c>
      <c r="F117" s="67" t="s">
        <v>80</v>
      </c>
      <c r="G117" s="929" t="s">
        <v>80</v>
      </c>
      <c r="H117" s="68" t="s">
        <v>80</v>
      </c>
      <c r="I117" s="68" t="s">
        <v>80</v>
      </c>
      <c r="J117" s="69" t="s">
        <v>80</v>
      </c>
      <c r="K117" s="69" t="s">
        <v>80</v>
      </c>
      <c r="L117" s="930" t="s">
        <v>80</v>
      </c>
    </row>
    <row r="118" spans="1:12" ht="15">
      <c r="A118" s="17" t="s">
        <v>96</v>
      </c>
      <c r="B118" s="25" t="s">
        <v>30</v>
      </c>
      <c r="C118" s="55" t="s">
        <v>80</v>
      </c>
      <c r="D118" s="55" t="s">
        <v>80</v>
      </c>
      <c r="E118" s="56" t="s">
        <v>80</v>
      </c>
      <c r="F118" s="56" t="s">
        <v>80</v>
      </c>
      <c r="G118" s="922" t="s">
        <v>80</v>
      </c>
      <c r="H118" s="57" t="s">
        <v>80</v>
      </c>
      <c r="I118" s="57" t="s">
        <v>80</v>
      </c>
      <c r="J118" s="65" t="s">
        <v>80</v>
      </c>
      <c r="K118" s="65" t="s">
        <v>80</v>
      </c>
      <c r="L118" s="928" t="s">
        <v>80</v>
      </c>
    </row>
    <row r="119" spans="1:12" ht="15">
      <c r="A119" s="17" t="s">
        <v>96</v>
      </c>
      <c r="B119" s="25" t="s">
        <v>35</v>
      </c>
      <c r="C119" s="55" t="s">
        <v>80</v>
      </c>
      <c r="D119" s="55" t="s">
        <v>80</v>
      </c>
      <c r="E119" s="56" t="s">
        <v>80</v>
      </c>
      <c r="F119" s="56" t="s">
        <v>80</v>
      </c>
      <c r="G119" s="922" t="s">
        <v>80</v>
      </c>
      <c r="H119" s="57" t="s">
        <v>80</v>
      </c>
      <c r="I119" s="57" t="s">
        <v>80</v>
      </c>
      <c r="J119" s="65" t="s">
        <v>80</v>
      </c>
      <c r="K119" s="65" t="s">
        <v>80</v>
      </c>
      <c r="L119" s="928" t="s">
        <v>80</v>
      </c>
    </row>
    <row r="120" spans="1:12" ht="14.25">
      <c r="A120" s="32" t="s">
        <v>96</v>
      </c>
      <c r="B120" s="26" t="s">
        <v>31</v>
      </c>
      <c r="C120" s="66" t="s">
        <v>80</v>
      </c>
      <c r="D120" s="66" t="s">
        <v>80</v>
      </c>
      <c r="E120" s="67" t="s">
        <v>80</v>
      </c>
      <c r="F120" s="67" t="s">
        <v>80</v>
      </c>
      <c r="G120" s="929" t="s">
        <v>80</v>
      </c>
      <c r="H120" s="68" t="s">
        <v>80</v>
      </c>
      <c r="I120" s="68" t="s">
        <v>80</v>
      </c>
      <c r="J120" s="69" t="s">
        <v>80</v>
      </c>
      <c r="K120" s="69" t="s">
        <v>80</v>
      </c>
      <c r="L120" s="930" t="s">
        <v>80</v>
      </c>
    </row>
    <row r="121" spans="1:12" ht="15">
      <c r="A121" s="17" t="s">
        <v>96</v>
      </c>
      <c r="B121" s="25" t="s">
        <v>33</v>
      </c>
      <c r="C121" s="55" t="s">
        <v>80</v>
      </c>
      <c r="D121" s="55" t="s">
        <v>80</v>
      </c>
      <c r="E121" s="56" t="s">
        <v>80</v>
      </c>
      <c r="F121" s="56" t="s">
        <v>80</v>
      </c>
      <c r="G121" s="922" t="s">
        <v>80</v>
      </c>
      <c r="H121" s="57" t="s">
        <v>80</v>
      </c>
      <c r="I121" s="57" t="s">
        <v>80</v>
      </c>
      <c r="J121" s="65" t="s">
        <v>80</v>
      </c>
      <c r="K121" s="65" t="s">
        <v>80</v>
      </c>
      <c r="L121" s="928" t="s">
        <v>80</v>
      </c>
    </row>
    <row r="122" spans="1:12" ht="15.75" thickBot="1">
      <c r="A122" s="33" t="s">
        <v>96</v>
      </c>
      <c r="B122" s="25" t="s">
        <v>36</v>
      </c>
      <c r="C122" s="70" t="s">
        <v>80</v>
      </c>
      <c r="D122" s="70" t="s">
        <v>80</v>
      </c>
      <c r="E122" s="71" t="s">
        <v>80</v>
      </c>
      <c r="F122" s="71" t="s">
        <v>80</v>
      </c>
      <c r="G122" s="931" t="s">
        <v>80</v>
      </c>
      <c r="H122" s="65" t="s">
        <v>80</v>
      </c>
      <c r="I122" s="65" t="s">
        <v>80</v>
      </c>
      <c r="J122" s="65" t="s">
        <v>80</v>
      </c>
      <c r="K122" s="65" t="s">
        <v>80</v>
      </c>
      <c r="L122" s="928" t="s">
        <v>80</v>
      </c>
    </row>
    <row r="123" spans="1:12" ht="15.75" thickBot="1">
      <c r="A123" s="29"/>
      <c r="B123" s="30"/>
      <c r="C123" s="72"/>
      <c r="D123" s="72"/>
      <c r="E123" s="72"/>
      <c r="F123" s="72"/>
      <c r="G123" s="932"/>
      <c r="H123" s="73"/>
      <c r="I123" s="73"/>
      <c r="J123" s="73"/>
      <c r="K123" s="73"/>
      <c r="L123" s="933"/>
    </row>
    <row r="124" spans="1:12" ht="14.25">
      <c r="A124" s="22" t="s">
        <v>24</v>
      </c>
      <c r="B124" s="23" t="s">
        <v>28</v>
      </c>
      <c r="C124" s="61">
        <v>17191.165741585774</v>
      </c>
      <c r="D124" s="61">
        <v>16212.954873923531</v>
      </c>
      <c r="E124" s="62">
        <v>17534.989056417489</v>
      </c>
      <c r="F124" s="62">
        <v>16537.213971402001</v>
      </c>
      <c r="G124" s="926">
        <v>6.0335137873946127</v>
      </c>
      <c r="H124" s="63">
        <v>345.41183294663574</v>
      </c>
      <c r="I124" s="63">
        <v>-1.2234859365984845</v>
      </c>
      <c r="J124" s="64">
        <v>250.40650406504062</v>
      </c>
      <c r="K124" s="64">
        <v>4.6554331389068917</v>
      </c>
      <c r="L124" s="927">
        <v>2.4558623234562478</v>
      </c>
    </row>
    <row r="125" spans="1:12" ht="15">
      <c r="A125" s="24" t="s">
        <v>24</v>
      </c>
      <c r="B125" s="25" t="s">
        <v>29</v>
      </c>
      <c r="C125" s="55">
        <v>17265.681372549017</v>
      </c>
      <c r="D125" s="55">
        <v>16334.742156862747</v>
      </c>
      <c r="E125" s="56">
        <v>17610.994999999999</v>
      </c>
      <c r="F125" s="56">
        <v>16661.437000000002</v>
      </c>
      <c r="G125" s="922">
        <v>5.6991362749803463</v>
      </c>
      <c r="H125" s="57">
        <v>323.7</v>
      </c>
      <c r="I125" s="57">
        <v>0.3720930232558104</v>
      </c>
      <c r="J125" s="65">
        <v>833.33333333333337</v>
      </c>
      <c r="K125" s="65">
        <v>1.2097645279758047</v>
      </c>
      <c r="L125" s="928">
        <v>0.9951722532976931</v>
      </c>
    </row>
    <row r="126" spans="1:12" ht="15">
      <c r="A126" s="24" t="s">
        <v>24</v>
      </c>
      <c r="B126" s="25" t="s">
        <v>30</v>
      </c>
      <c r="C126" s="55">
        <v>17164.482352941177</v>
      </c>
      <c r="D126" s="55">
        <v>16134.164705882355</v>
      </c>
      <c r="E126" s="56">
        <v>17507.772000000001</v>
      </c>
      <c r="F126" s="56">
        <v>16456.848000000002</v>
      </c>
      <c r="G126" s="922">
        <v>6.385937331377181</v>
      </c>
      <c r="H126" s="57">
        <v>348.8</v>
      </c>
      <c r="I126" s="57">
        <v>-0.14314342971657601</v>
      </c>
      <c r="J126" s="65">
        <v>189.15662650602408</v>
      </c>
      <c r="K126" s="65">
        <v>2.5923525599481532</v>
      </c>
      <c r="L126" s="928">
        <v>1.1080893267578813</v>
      </c>
    </row>
    <row r="127" spans="1:12" ht="15">
      <c r="A127" s="24" t="s">
        <v>24</v>
      </c>
      <c r="B127" s="25" t="s">
        <v>35</v>
      </c>
      <c r="C127" s="55">
        <v>17174.97745098039</v>
      </c>
      <c r="D127" s="55">
        <v>16391.556862745096</v>
      </c>
      <c r="E127" s="56">
        <v>17518.476999999999</v>
      </c>
      <c r="F127" s="56">
        <v>16719.387999999999</v>
      </c>
      <c r="G127" s="922">
        <v>4.7794153709453964</v>
      </c>
      <c r="H127" s="57">
        <v>365.9</v>
      </c>
      <c r="I127" s="57">
        <v>0.93793103448275239</v>
      </c>
      <c r="J127" s="65">
        <v>182.14285714285714</v>
      </c>
      <c r="K127" s="65">
        <v>0.85331605098293362</v>
      </c>
      <c r="L127" s="928">
        <v>0.35260074340067327</v>
      </c>
    </row>
    <row r="128" spans="1:12" ht="14.25">
      <c r="A128" s="22" t="s">
        <v>24</v>
      </c>
      <c r="B128" s="26" t="s">
        <v>31</v>
      </c>
      <c r="C128" s="66">
        <v>16187.699231630062</v>
      </c>
      <c r="D128" s="66">
        <v>15571.894745007958</v>
      </c>
      <c r="E128" s="67">
        <v>16511.453216262664</v>
      </c>
      <c r="F128" s="67">
        <v>15883.332639908118</v>
      </c>
      <c r="G128" s="929">
        <v>3.9545893207345149</v>
      </c>
      <c r="H128" s="68">
        <v>297.91039999999998</v>
      </c>
      <c r="I128" s="68">
        <v>0.18427535256701902</v>
      </c>
      <c r="J128" s="69">
        <v>64.185639229422065</v>
      </c>
      <c r="K128" s="69">
        <v>20.252754374594943</v>
      </c>
      <c r="L128" s="930">
        <v>-0.16927709893867515</v>
      </c>
    </row>
    <row r="129" spans="1:12" ht="15">
      <c r="A129" s="24" t="s">
        <v>24</v>
      </c>
      <c r="B129" s="25" t="s">
        <v>32</v>
      </c>
      <c r="C129" s="55">
        <v>16204.671568627449</v>
      </c>
      <c r="D129" s="55">
        <v>14966.758823529412</v>
      </c>
      <c r="E129" s="56">
        <v>16528.764999999999</v>
      </c>
      <c r="F129" s="56">
        <v>15266.093999999999</v>
      </c>
      <c r="G129" s="922">
        <v>8.2710809981911577</v>
      </c>
      <c r="H129" s="57">
        <v>274.60000000000002</v>
      </c>
      <c r="I129" s="57">
        <v>1.7413856984068343</v>
      </c>
      <c r="J129" s="65">
        <v>122.41379310344827</v>
      </c>
      <c r="K129" s="65">
        <v>9.7537265068049255</v>
      </c>
      <c r="L129" s="928">
        <v>2.4933545468621503</v>
      </c>
    </row>
    <row r="130" spans="1:12" ht="15">
      <c r="A130" s="24" t="s">
        <v>24</v>
      </c>
      <c r="B130" s="25" t="s">
        <v>33</v>
      </c>
      <c r="C130" s="55">
        <v>16213.104901960782</v>
      </c>
      <c r="D130" s="55">
        <v>15905.191176470587</v>
      </c>
      <c r="E130" s="56">
        <v>16537.366999999998</v>
      </c>
      <c r="F130" s="56">
        <v>16223.295</v>
      </c>
      <c r="G130" s="922">
        <v>1.9359322505076701</v>
      </c>
      <c r="H130" s="57">
        <v>316</v>
      </c>
      <c r="I130" s="57">
        <v>2.1001615508885298</v>
      </c>
      <c r="J130" s="65">
        <v>26.725403817914835</v>
      </c>
      <c r="K130" s="65">
        <v>9.3216677468135671</v>
      </c>
      <c r="L130" s="928">
        <v>-2.8564438411692663</v>
      </c>
    </row>
    <row r="131" spans="1:12" ht="15">
      <c r="A131" s="24" t="s">
        <v>24</v>
      </c>
      <c r="B131" s="25" t="s">
        <v>36</v>
      </c>
      <c r="C131" s="55">
        <v>15893.926470588236</v>
      </c>
      <c r="D131" s="55">
        <v>15366.409803921568</v>
      </c>
      <c r="E131" s="56">
        <v>16211.805</v>
      </c>
      <c r="F131" s="56">
        <v>15673.737999999999</v>
      </c>
      <c r="G131" s="922">
        <v>3.4329207238247887</v>
      </c>
      <c r="H131" s="57">
        <v>347.8</v>
      </c>
      <c r="I131" s="57">
        <v>-0.57175528873642079</v>
      </c>
      <c r="J131" s="65">
        <v>98.181818181818187</v>
      </c>
      <c r="K131" s="65">
        <v>1.1773601209764528</v>
      </c>
      <c r="L131" s="928">
        <v>0.1938121953684413</v>
      </c>
    </row>
    <row r="132" spans="1:12" ht="14.25">
      <c r="A132" s="22" t="s">
        <v>24</v>
      </c>
      <c r="B132" s="26" t="s">
        <v>37</v>
      </c>
      <c r="C132" s="66">
        <v>13794.149722255946</v>
      </c>
      <c r="D132" s="66">
        <v>13616.144003381249</v>
      </c>
      <c r="E132" s="67">
        <v>14070.032716701066</v>
      </c>
      <c r="F132" s="67">
        <v>13888.466883448875</v>
      </c>
      <c r="G132" s="929">
        <v>1.3073137213479324</v>
      </c>
      <c r="H132" s="68">
        <v>227.93843843843842</v>
      </c>
      <c r="I132" s="68">
        <v>-2.2179843858140393</v>
      </c>
      <c r="J132" s="69">
        <v>68.181818181818173</v>
      </c>
      <c r="K132" s="69">
        <v>10.790667530784187</v>
      </c>
      <c r="L132" s="930">
        <v>0.1683499342176642</v>
      </c>
    </row>
    <row r="133" spans="1:12" ht="15">
      <c r="A133" s="24" t="s">
        <v>24</v>
      </c>
      <c r="B133" s="25" t="s">
        <v>82</v>
      </c>
      <c r="C133" s="77">
        <v>13615.192156862744</v>
      </c>
      <c r="D133" s="77">
        <v>13200.179411764706</v>
      </c>
      <c r="E133" s="78">
        <v>13887.495999999999</v>
      </c>
      <c r="F133" s="78">
        <v>13464.183000000001</v>
      </c>
      <c r="G133" s="936">
        <v>3.143993215184302</v>
      </c>
      <c r="H133" s="79">
        <v>215.8</v>
      </c>
      <c r="I133" s="79">
        <v>-1.4161717679305594</v>
      </c>
      <c r="J133" s="80">
        <v>131.33802816901408</v>
      </c>
      <c r="K133" s="80">
        <v>7.0965651328580677</v>
      </c>
      <c r="L133" s="937">
        <v>2.017881298809427</v>
      </c>
    </row>
    <row r="134" spans="1:12" ht="15">
      <c r="A134" s="24" t="s">
        <v>24</v>
      </c>
      <c r="B134" s="25" t="s">
        <v>38</v>
      </c>
      <c r="C134" s="55">
        <v>14347.049019607843</v>
      </c>
      <c r="D134" s="55">
        <v>14109.600980392157</v>
      </c>
      <c r="E134" s="56">
        <v>14633.99</v>
      </c>
      <c r="F134" s="56">
        <v>14391.793</v>
      </c>
      <c r="G134" s="922">
        <v>1.6828827374045758</v>
      </c>
      <c r="H134" s="57">
        <v>240.7</v>
      </c>
      <c r="I134" s="57">
        <v>2.2080679405520121</v>
      </c>
      <c r="J134" s="65">
        <v>2.4096385542168677</v>
      </c>
      <c r="K134" s="65">
        <v>2.7543745949449123</v>
      </c>
      <c r="L134" s="928">
        <v>-1.6984151046259033</v>
      </c>
    </row>
    <row r="135" spans="1:12" ht="15.75" thickBot="1">
      <c r="A135" s="24" t="s">
        <v>24</v>
      </c>
      <c r="B135" s="25" t="s">
        <v>39</v>
      </c>
      <c r="C135" s="55">
        <v>13444.998039215685</v>
      </c>
      <c r="D135" s="55">
        <v>13441.697058823531</v>
      </c>
      <c r="E135" s="56">
        <v>13713.897999999999</v>
      </c>
      <c r="F135" s="56">
        <v>13710.531000000001</v>
      </c>
      <c r="G135" s="922">
        <v>2.4557765122287165E-2</v>
      </c>
      <c r="H135" s="57">
        <v>282.2</v>
      </c>
      <c r="I135" s="57">
        <v>-2.5215889464594166</v>
      </c>
      <c r="J135" s="65">
        <v>42.622950819672127</v>
      </c>
      <c r="K135" s="65">
        <v>0.9397278029812054</v>
      </c>
      <c r="L135" s="928">
        <v>-0.15111625996586187</v>
      </c>
    </row>
    <row r="136" spans="1:12" ht="15.75" thickBot="1">
      <c r="A136" s="29"/>
      <c r="B136" s="30"/>
      <c r="C136" s="72"/>
      <c r="D136" s="72"/>
      <c r="E136" s="72"/>
      <c r="F136" s="72"/>
      <c r="G136" s="932"/>
      <c r="H136" s="73"/>
      <c r="I136" s="73"/>
      <c r="J136" s="73"/>
      <c r="K136" s="73"/>
      <c r="L136" s="933"/>
    </row>
    <row r="137" spans="1:12" ht="14.25">
      <c r="A137" s="22" t="s">
        <v>97</v>
      </c>
      <c r="B137" s="26" t="s">
        <v>25</v>
      </c>
      <c r="C137" s="66">
        <v>18794.993199996919</v>
      </c>
      <c r="D137" s="66">
        <v>19704.607837461612</v>
      </c>
      <c r="E137" s="67">
        <v>19170.893063996857</v>
      </c>
      <c r="F137" s="67">
        <v>20098.699994210845</v>
      </c>
      <c r="G137" s="929">
        <v>-4.6162534416715033</v>
      </c>
      <c r="H137" s="68">
        <v>335.15065789473687</v>
      </c>
      <c r="I137" s="68">
        <v>-4.0072096537547637</v>
      </c>
      <c r="J137" s="69">
        <v>61.702127659574465</v>
      </c>
      <c r="K137" s="69">
        <v>1.6418232879671635</v>
      </c>
      <c r="L137" s="930">
        <v>-3.9149530344710692E-2</v>
      </c>
    </row>
    <row r="138" spans="1:12" ht="15">
      <c r="A138" s="24" t="s">
        <v>97</v>
      </c>
      <c r="B138" s="25" t="s">
        <v>26</v>
      </c>
      <c r="C138" s="55">
        <v>17752.374509803922</v>
      </c>
      <c r="D138" s="55">
        <v>19133.422549019608</v>
      </c>
      <c r="E138" s="56">
        <v>18107.421999999999</v>
      </c>
      <c r="F138" s="56">
        <v>19516.091</v>
      </c>
      <c r="G138" s="922">
        <v>-7.2179874545573783</v>
      </c>
      <c r="H138" s="57">
        <v>321.3</v>
      </c>
      <c r="I138" s="57">
        <v>3.3118971061093285</v>
      </c>
      <c r="J138" s="65">
        <v>200</v>
      </c>
      <c r="K138" s="65">
        <v>0.32404406999351915</v>
      </c>
      <c r="L138" s="928">
        <v>0.14521717442842616</v>
      </c>
    </row>
    <row r="139" spans="1:12" ht="15">
      <c r="A139" s="24" t="s">
        <v>97</v>
      </c>
      <c r="B139" s="25" t="s">
        <v>27</v>
      </c>
      <c r="C139" s="55">
        <v>18873.995098039213</v>
      </c>
      <c r="D139" s="55">
        <v>19782.24019607843</v>
      </c>
      <c r="E139" s="56">
        <v>19251.474999999999</v>
      </c>
      <c r="F139" s="56">
        <v>20177.884999999998</v>
      </c>
      <c r="G139" s="922">
        <v>-4.5912145896361283</v>
      </c>
      <c r="H139" s="57">
        <v>326.60000000000002</v>
      </c>
      <c r="I139" s="57">
        <v>-5.3881807647740345</v>
      </c>
      <c r="J139" s="65">
        <v>34.782608695652172</v>
      </c>
      <c r="K139" s="65">
        <v>1.0045366169799093</v>
      </c>
      <c r="L139" s="928">
        <v>-0.22936896241923233</v>
      </c>
    </row>
    <row r="140" spans="1:12" ht="15">
      <c r="A140" s="24" t="s">
        <v>97</v>
      </c>
      <c r="B140" s="25" t="s">
        <v>34</v>
      </c>
      <c r="C140" s="55">
        <v>19495.044117647059</v>
      </c>
      <c r="D140" s="55">
        <v>19692.245098039217</v>
      </c>
      <c r="E140" s="56">
        <v>19884.945</v>
      </c>
      <c r="F140" s="56">
        <v>20086.09</v>
      </c>
      <c r="G140" s="922">
        <v>-1.0014144116649903</v>
      </c>
      <c r="H140" s="57">
        <v>376.9</v>
      </c>
      <c r="I140" s="57">
        <v>-4.0234275528393209</v>
      </c>
      <c r="J140" s="65">
        <v>93.333333333333329</v>
      </c>
      <c r="K140" s="65">
        <v>0.31324260099373513</v>
      </c>
      <c r="L140" s="928">
        <v>4.5002257646095667E-2</v>
      </c>
    </row>
    <row r="141" spans="1:12" ht="14.25">
      <c r="A141" s="22" t="s">
        <v>97</v>
      </c>
      <c r="B141" s="26" t="s">
        <v>28</v>
      </c>
      <c r="C141" s="66">
        <v>19385.041423330465</v>
      </c>
      <c r="D141" s="66">
        <v>20410.341580695851</v>
      </c>
      <c r="E141" s="67">
        <v>19772.742251797074</v>
      </c>
      <c r="F141" s="67">
        <v>20818.548412309767</v>
      </c>
      <c r="G141" s="929">
        <v>-5.0234345824722348</v>
      </c>
      <c r="H141" s="68">
        <v>309.16845466155809</v>
      </c>
      <c r="I141" s="68">
        <v>2.0764328295880379</v>
      </c>
      <c r="J141" s="69">
        <v>45.539033457249076</v>
      </c>
      <c r="K141" s="69">
        <v>8.4575502268308487</v>
      </c>
      <c r="L141" s="930">
        <v>-1.163336754571155</v>
      </c>
    </row>
    <row r="142" spans="1:12" ht="15">
      <c r="A142" s="24" t="s">
        <v>97</v>
      </c>
      <c r="B142" s="25" t="s">
        <v>29</v>
      </c>
      <c r="C142" s="55">
        <v>19124.25882352941</v>
      </c>
      <c r="D142" s="55">
        <v>21108.651960784315</v>
      </c>
      <c r="E142" s="56">
        <v>19506.743999999999</v>
      </c>
      <c r="F142" s="56">
        <v>21530.825000000001</v>
      </c>
      <c r="G142" s="922">
        <v>-9.4008520342346475</v>
      </c>
      <c r="H142" s="57">
        <v>279.3</v>
      </c>
      <c r="I142" s="57">
        <v>-4.1194644696189489</v>
      </c>
      <c r="J142" s="65">
        <v>-15.748031496062993</v>
      </c>
      <c r="K142" s="65">
        <v>1.1557571829768849</v>
      </c>
      <c r="L142" s="928">
        <v>-1.1153443906997957</v>
      </c>
    </row>
    <row r="143" spans="1:12" ht="15">
      <c r="A143" s="24" t="s">
        <v>97</v>
      </c>
      <c r="B143" s="25" t="s">
        <v>30</v>
      </c>
      <c r="C143" s="55">
        <v>19483.891176470588</v>
      </c>
      <c r="D143" s="55">
        <v>20360.586274509802</v>
      </c>
      <c r="E143" s="56">
        <v>19873.569</v>
      </c>
      <c r="F143" s="56">
        <v>20767.797999999999</v>
      </c>
      <c r="G143" s="922">
        <v>-4.3058440764880297</v>
      </c>
      <c r="H143" s="57">
        <v>306.8</v>
      </c>
      <c r="I143" s="57">
        <v>1.254125412541258</v>
      </c>
      <c r="J143" s="65">
        <v>52.762430939226526</v>
      </c>
      <c r="K143" s="65">
        <v>5.9732123568805351</v>
      </c>
      <c r="L143" s="928">
        <v>-0.50032126257583087</v>
      </c>
    </row>
    <row r="144" spans="1:12" ht="15">
      <c r="A144" s="24" t="s">
        <v>97</v>
      </c>
      <c r="B144" s="25" t="s">
        <v>35</v>
      </c>
      <c r="C144" s="55">
        <v>19173.950980392157</v>
      </c>
      <c r="D144" s="55">
        <v>19157.74019607843</v>
      </c>
      <c r="E144" s="56">
        <v>19557.43</v>
      </c>
      <c r="F144" s="56">
        <v>19540.895</v>
      </c>
      <c r="G144" s="922">
        <v>8.4617413890202331E-2</v>
      </c>
      <c r="H144" s="57">
        <v>345.8</v>
      </c>
      <c r="I144" s="57">
        <v>4.1566265060241001</v>
      </c>
      <c r="J144" s="65">
        <v>151.0204081632653</v>
      </c>
      <c r="K144" s="65">
        <v>1.3285806869734285</v>
      </c>
      <c r="L144" s="928">
        <v>0.4523288987044729</v>
      </c>
    </row>
    <row r="145" spans="1:12" ht="14.25">
      <c r="A145" s="22" t="s">
        <v>97</v>
      </c>
      <c r="B145" s="26" t="s">
        <v>31</v>
      </c>
      <c r="C145" s="66">
        <v>18172.049089842629</v>
      </c>
      <c r="D145" s="66">
        <v>18170.302156834932</v>
      </c>
      <c r="E145" s="67">
        <v>18535.49007163948</v>
      </c>
      <c r="F145" s="67">
        <v>18533.708199971632</v>
      </c>
      <c r="G145" s="929">
        <v>9.6142210108346848E-3</v>
      </c>
      <c r="H145" s="68">
        <v>269.89629981024672</v>
      </c>
      <c r="I145" s="68">
        <v>0.28325311223678246</v>
      </c>
      <c r="J145" s="69">
        <v>101.14503816793894</v>
      </c>
      <c r="K145" s="69">
        <v>11.384748325772305</v>
      </c>
      <c r="L145" s="930">
        <v>2.0142189981614322</v>
      </c>
    </row>
    <row r="146" spans="1:12" ht="15">
      <c r="A146" s="24" t="s">
        <v>97</v>
      </c>
      <c r="B146" s="25" t="s">
        <v>32</v>
      </c>
      <c r="C146" s="55">
        <v>18070.225490196081</v>
      </c>
      <c r="D146" s="55">
        <v>17386.390196078431</v>
      </c>
      <c r="E146" s="56">
        <v>18431.63</v>
      </c>
      <c r="F146" s="56">
        <v>17734.117999999999</v>
      </c>
      <c r="G146" s="922">
        <v>3.9331643107370917</v>
      </c>
      <c r="H146" s="57">
        <v>240.8</v>
      </c>
      <c r="I146" s="57">
        <v>0.20807324178110692</v>
      </c>
      <c r="J146" s="65">
        <v>131.01265822784811</v>
      </c>
      <c r="K146" s="65">
        <v>3.9425361849211491</v>
      </c>
      <c r="L146" s="928">
        <v>1.1170712349926797</v>
      </c>
    </row>
    <row r="147" spans="1:12" ht="15">
      <c r="A147" s="24" t="s">
        <v>97</v>
      </c>
      <c r="B147" s="25" t="s">
        <v>33</v>
      </c>
      <c r="C147" s="55">
        <v>18268.524509803923</v>
      </c>
      <c r="D147" s="55">
        <v>18499.650000000001</v>
      </c>
      <c r="E147" s="56">
        <v>18633.895</v>
      </c>
      <c r="F147" s="56">
        <v>18869.643</v>
      </c>
      <c r="G147" s="922">
        <v>-1.2493506103957537</v>
      </c>
      <c r="H147" s="57">
        <v>280.5</v>
      </c>
      <c r="I147" s="57">
        <v>1.7041334300217506</v>
      </c>
      <c r="J147" s="57">
        <v>88.957055214723923</v>
      </c>
      <c r="K147" s="57">
        <v>6.6537049038669265</v>
      </c>
      <c r="L147" s="923">
        <v>0.82394810844489452</v>
      </c>
    </row>
    <row r="148" spans="1:12" ht="15.75" thickBot="1">
      <c r="A148" s="34" t="s">
        <v>97</v>
      </c>
      <c r="B148" s="35" t="s">
        <v>36</v>
      </c>
      <c r="C148" s="58">
        <v>17847.555882352943</v>
      </c>
      <c r="D148" s="58">
        <v>18182.223529411764</v>
      </c>
      <c r="E148" s="59">
        <v>18204.507000000001</v>
      </c>
      <c r="F148" s="59">
        <v>18545.867999999999</v>
      </c>
      <c r="G148" s="924">
        <v>-1.8406310235789296</v>
      </c>
      <c r="H148" s="60">
        <v>325.89999999999998</v>
      </c>
      <c r="I148" s="60">
        <v>-0.85184058411926122</v>
      </c>
      <c r="J148" s="60">
        <v>82.5</v>
      </c>
      <c r="K148" s="60">
        <v>0.78850723698422986</v>
      </c>
      <c r="L148" s="925">
        <v>7.3199654723857921E-2</v>
      </c>
    </row>
    <row r="149" spans="1:12">
      <c r="G149" s="41"/>
      <c r="H149" s="41"/>
      <c r="I149" s="41"/>
      <c r="J149" s="41"/>
      <c r="K149" s="41"/>
      <c r="L149" s="41"/>
    </row>
    <row r="150" spans="1:12" ht="13.5" thickBot="1">
      <c r="G150" s="41"/>
      <c r="H150" s="41"/>
      <c r="I150" s="41"/>
      <c r="J150" s="41"/>
      <c r="K150" s="41"/>
      <c r="L150" s="991"/>
    </row>
    <row r="151" spans="1:12" ht="21" thickBot="1">
      <c r="A151" s="887" t="s">
        <v>282</v>
      </c>
      <c r="B151" s="878"/>
      <c r="C151" s="878"/>
      <c r="D151" s="878"/>
      <c r="E151" s="878"/>
      <c r="F151" s="878"/>
      <c r="G151" s="1244"/>
      <c r="H151" s="1244"/>
      <c r="I151" s="1244"/>
      <c r="J151" s="1244"/>
      <c r="K151" s="1244"/>
      <c r="L151" s="1245"/>
    </row>
    <row r="152" spans="1:12" ht="12.75" customHeight="1">
      <c r="A152" s="5"/>
      <c r="B152" s="6"/>
      <c r="C152" s="2" t="s">
        <v>9</v>
      </c>
      <c r="D152" s="2" t="s">
        <v>9</v>
      </c>
      <c r="E152" s="2"/>
      <c r="F152" s="2"/>
      <c r="G152" s="879"/>
      <c r="H152" s="1431" t="s">
        <v>10</v>
      </c>
      <c r="I152" s="1432"/>
      <c r="J152" s="909" t="s">
        <v>11</v>
      </c>
      <c r="K152" s="880" t="s">
        <v>12</v>
      </c>
      <c r="L152" s="881"/>
    </row>
    <row r="153" spans="1:12" ht="15.75" customHeight="1">
      <c r="A153" s="7" t="s">
        <v>13</v>
      </c>
      <c r="B153" s="8" t="s">
        <v>14</v>
      </c>
      <c r="C153" s="882" t="s">
        <v>40</v>
      </c>
      <c r="D153" s="882" t="s">
        <v>40</v>
      </c>
      <c r="E153" s="883" t="s">
        <v>41</v>
      </c>
      <c r="F153" s="884"/>
      <c r="G153" s="910"/>
      <c r="H153" s="1429" t="s">
        <v>15</v>
      </c>
      <c r="I153" s="1430"/>
      <c r="J153" s="911" t="s">
        <v>16</v>
      </c>
      <c r="K153" s="885" t="s">
        <v>17</v>
      </c>
      <c r="L153" s="886"/>
    </row>
    <row r="154" spans="1:12" ht="26.25" thickBot="1">
      <c r="A154" s="9" t="s">
        <v>18</v>
      </c>
      <c r="B154" s="10" t="s">
        <v>19</v>
      </c>
      <c r="C154" s="812" t="s">
        <v>502</v>
      </c>
      <c r="D154" s="1399" t="s">
        <v>491</v>
      </c>
      <c r="E154" s="876" t="s">
        <v>502</v>
      </c>
      <c r="F154" s="1076" t="s">
        <v>491</v>
      </c>
      <c r="G154" s="908" t="s">
        <v>20</v>
      </c>
      <c r="H154" s="42" t="s">
        <v>502</v>
      </c>
      <c r="I154" s="823" t="s">
        <v>20</v>
      </c>
      <c r="J154" s="912" t="s">
        <v>20</v>
      </c>
      <c r="K154" s="877" t="s">
        <v>502</v>
      </c>
      <c r="L154" s="913" t="s">
        <v>21</v>
      </c>
    </row>
    <row r="155" spans="1:12" ht="15" thickBot="1">
      <c r="A155" s="11" t="s">
        <v>22</v>
      </c>
      <c r="B155" s="12" t="s">
        <v>23</v>
      </c>
      <c r="C155" s="43">
        <v>18048.510647472489</v>
      </c>
      <c r="D155" s="43">
        <v>17273.065126212048</v>
      </c>
      <c r="E155" s="44">
        <v>18409.48086042194</v>
      </c>
      <c r="F155" s="1077">
        <v>17618.526428736288</v>
      </c>
      <c r="G155" s="914">
        <v>4.4893336277861691</v>
      </c>
      <c r="H155" s="45">
        <v>316.48609548881177</v>
      </c>
      <c r="I155" s="45">
        <v>2.970530115432207</v>
      </c>
      <c r="J155" s="46">
        <v>104.42759295499022</v>
      </c>
      <c r="K155" s="45">
        <v>100</v>
      </c>
      <c r="L155" s="915" t="s">
        <v>23</v>
      </c>
    </row>
    <row r="156" spans="1:12" ht="15" thickBot="1">
      <c r="A156" s="13"/>
      <c r="B156" s="14"/>
      <c r="C156" s="47"/>
      <c r="D156" s="47"/>
      <c r="E156" s="47"/>
      <c r="F156" s="47"/>
      <c r="G156" s="916"/>
      <c r="H156" s="46"/>
      <c r="I156" s="46"/>
      <c r="J156" s="46"/>
      <c r="K156" s="46"/>
      <c r="L156" s="917"/>
    </row>
    <row r="157" spans="1:12" ht="15">
      <c r="A157" s="15" t="s">
        <v>88</v>
      </c>
      <c r="B157" s="16" t="s">
        <v>23</v>
      </c>
      <c r="C157" s="48">
        <v>19124.983587320938</v>
      </c>
      <c r="D157" s="48">
        <v>17700.759486294519</v>
      </c>
      <c r="E157" s="49">
        <v>19507.483259067358</v>
      </c>
      <c r="F157" s="49">
        <v>18054.77467602041</v>
      </c>
      <c r="G157" s="918">
        <v>8.0461185980702048</v>
      </c>
      <c r="H157" s="50">
        <v>251.7608695652174</v>
      </c>
      <c r="I157" s="50">
        <v>2.7569172481181119</v>
      </c>
      <c r="J157" s="50">
        <v>43.75</v>
      </c>
      <c r="K157" s="50">
        <v>0.27521837980136415</v>
      </c>
      <c r="L157" s="919">
        <v>-0.11617105268395872</v>
      </c>
    </row>
    <row r="158" spans="1:12" ht="15">
      <c r="A158" s="24" t="s">
        <v>89</v>
      </c>
      <c r="B158" s="51" t="s">
        <v>23</v>
      </c>
      <c r="C158" s="52">
        <v>19481.75048333851</v>
      </c>
      <c r="D158" s="52">
        <v>18985.783181943312</v>
      </c>
      <c r="E158" s="53">
        <v>19871.38549300528</v>
      </c>
      <c r="F158" s="53">
        <v>19365.49884558218</v>
      </c>
      <c r="G158" s="920">
        <v>2.612308887351523</v>
      </c>
      <c r="H158" s="54">
        <v>346.27934011717542</v>
      </c>
      <c r="I158" s="54">
        <v>0.98448933008675499</v>
      </c>
      <c r="J158" s="54">
        <v>140.93610698365529</v>
      </c>
      <c r="K158" s="54">
        <v>38.805791551992343</v>
      </c>
      <c r="L158" s="921">
        <v>5.8801555441645519</v>
      </c>
    </row>
    <row r="159" spans="1:12" ht="15">
      <c r="A159" s="17" t="s">
        <v>90</v>
      </c>
      <c r="B159" s="18" t="s">
        <v>23</v>
      </c>
      <c r="C159" s="55">
        <v>19638.264635383617</v>
      </c>
      <c r="D159" s="55">
        <v>18979.503619055406</v>
      </c>
      <c r="E159" s="56">
        <v>20031.029928091291</v>
      </c>
      <c r="F159" s="56">
        <v>19359.093691436516</v>
      </c>
      <c r="G159" s="922">
        <v>3.470907509229145</v>
      </c>
      <c r="H159" s="57">
        <v>386.13138832997987</v>
      </c>
      <c r="I159" s="57">
        <v>-3.3294357247478263</v>
      </c>
      <c r="J159" s="57">
        <v>294.44444444444446</v>
      </c>
      <c r="K159" s="57">
        <v>5.947110207012086</v>
      </c>
      <c r="L159" s="923">
        <v>2.8649184261901683</v>
      </c>
    </row>
    <row r="160" spans="1:12" ht="15">
      <c r="A160" s="17" t="s">
        <v>91</v>
      </c>
      <c r="B160" s="18" t="s">
        <v>23</v>
      </c>
      <c r="C160" s="55" t="s">
        <v>208</v>
      </c>
      <c r="D160" s="55" t="s">
        <v>208</v>
      </c>
      <c r="E160" s="56" t="s">
        <v>208</v>
      </c>
      <c r="F160" s="56" t="s">
        <v>208</v>
      </c>
      <c r="G160" s="1372" t="s">
        <v>80</v>
      </c>
      <c r="H160" s="57" t="s">
        <v>208</v>
      </c>
      <c r="I160" s="57" t="s">
        <v>80</v>
      </c>
      <c r="J160" s="57" t="s">
        <v>80</v>
      </c>
      <c r="K160" s="57">
        <v>0.16752423118343904</v>
      </c>
      <c r="L160" s="923" t="s">
        <v>80</v>
      </c>
    </row>
    <row r="161" spans="1:12" ht="15">
      <c r="A161" s="17" t="s">
        <v>78</v>
      </c>
      <c r="B161" s="18" t="s">
        <v>23</v>
      </c>
      <c r="C161" s="55">
        <v>15276.668487407072</v>
      </c>
      <c r="D161" s="55">
        <v>14819.363887750189</v>
      </c>
      <c r="E161" s="56">
        <v>15582.201857155214</v>
      </c>
      <c r="F161" s="56">
        <v>15115.751165505193</v>
      </c>
      <c r="G161" s="922">
        <v>3.0858584964965701</v>
      </c>
      <c r="H161" s="57">
        <v>288.98857142857145</v>
      </c>
      <c r="I161" s="57">
        <v>2.4040363243201015</v>
      </c>
      <c r="J161" s="57">
        <v>66.369578134284012</v>
      </c>
      <c r="K161" s="57">
        <v>33.504846236687804</v>
      </c>
      <c r="L161" s="923">
        <v>-7.6644296928621003</v>
      </c>
    </row>
    <row r="162" spans="1:12" ht="15.75" thickBot="1">
      <c r="A162" s="19" t="s">
        <v>92</v>
      </c>
      <c r="B162" s="20" t="s">
        <v>23</v>
      </c>
      <c r="C162" s="58">
        <v>18663.112132588347</v>
      </c>
      <c r="D162" s="58">
        <v>18316.806727761657</v>
      </c>
      <c r="E162" s="59">
        <v>19036.374375240113</v>
      </c>
      <c r="F162" s="59">
        <v>18683.14286231689</v>
      </c>
      <c r="G162" s="924">
        <v>1.8906428941121889</v>
      </c>
      <c r="H162" s="60">
        <v>286.62634831460673</v>
      </c>
      <c r="I162" s="60">
        <v>-0.60674417343728027</v>
      </c>
      <c r="J162" s="60">
        <v>97.339246119733929</v>
      </c>
      <c r="K162" s="60">
        <v>21.299509393322964</v>
      </c>
      <c r="L162" s="925">
        <v>-0.76506986303711599</v>
      </c>
    </row>
    <row r="163" spans="1:12" ht="15" thickBot="1">
      <c r="A163" s="13"/>
      <c r="B163" s="21"/>
      <c r="C163" s="47"/>
      <c r="D163" s="47"/>
      <c r="E163" s="47"/>
      <c r="F163" s="47"/>
      <c r="G163" s="916"/>
      <c r="H163" s="46"/>
      <c r="I163" s="46"/>
      <c r="J163" s="46"/>
      <c r="K163" s="46"/>
      <c r="L163" s="917"/>
    </row>
    <row r="164" spans="1:12" ht="14.25">
      <c r="A164" s="22" t="s">
        <v>93</v>
      </c>
      <c r="B164" s="23" t="s">
        <v>25</v>
      </c>
      <c r="C164" s="61" t="s">
        <v>80</v>
      </c>
      <c r="D164" s="61" t="s">
        <v>80</v>
      </c>
      <c r="E164" s="62" t="s">
        <v>80</v>
      </c>
      <c r="F164" s="62" t="s">
        <v>80</v>
      </c>
      <c r="G164" s="926" t="s">
        <v>80</v>
      </c>
      <c r="H164" s="63" t="s">
        <v>80</v>
      </c>
      <c r="I164" s="63" t="s">
        <v>80</v>
      </c>
      <c r="J164" s="64" t="s">
        <v>80</v>
      </c>
      <c r="K164" s="64" t="s">
        <v>80</v>
      </c>
      <c r="L164" s="927" t="s">
        <v>80</v>
      </c>
    </row>
    <row r="165" spans="1:12" ht="15">
      <c r="A165" s="24" t="s">
        <v>93</v>
      </c>
      <c r="B165" s="25" t="s">
        <v>26</v>
      </c>
      <c r="C165" s="55" t="s">
        <v>80</v>
      </c>
      <c r="D165" s="55" t="s">
        <v>80</v>
      </c>
      <c r="E165" s="56" t="s">
        <v>80</v>
      </c>
      <c r="F165" s="56" t="s">
        <v>80</v>
      </c>
      <c r="G165" s="922" t="s">
        <v>80</v>
      </c>
      <c r="H165" s="57" t="s">
        <v>80</v>
      </c>
      <c r="I165" s="57" t="s">
        <v>80</v>
      </c>
      <c r="J165" s="65" t="s">
        <v>80</v>
      </c>
      <c r="K165" s="65" t="s">
        <v>80</v>
      </c>
      <c r="L165" s="928" t="s">
        <v>80</v>
      </c>
    </row>
    <row r="166" spans="1:12" ht="15">
      <c r="A166" s="24" t="s">
        <v>93</v>
      </c>
      <c r="B166" s="25" t="s">
        <v>27</v>
      </c>
      <c r="C166" s="55" t="s">
        <v>80</v>
      </c>
      <c r="D166" s="55" t="s">
        <v>80</v>
      </c>
      <c r="E166" s="56" t="s">
        <v>80</v>
      </c>
      <c r="F166" s="56" t="s">
        <v>80</v>
      </c>
      <c r="G166" s="922" t="s">
        <v>80</v>
      </c>
      <c r="H166" s="57" t="s">
        <v>80</v>
      </c>
      <c r="I166" s="57" t="s">
        <v>80</v>
      </c>
      <c r="J166" s="65" t="s">
        <v>80</v>
      </c>
      <c r="K166" s="65" t="s">
        <v>80</v>
      </c>
      <c r="L166" s="928" t="s">
        <v>80</v>
      </c>
    </row>
    <row r="167" spans="1:12" ht="14.25">
      <c r="A167" s="22" t="s">
        <v>93</v>
      </c>
      <c r="B167" s="26" t="s">
        <v>28</v>
      </c>
      <c r="C167" s="66">
        <v>18712.908089604556</v>
      </c>
      <c r="D167" s="66">
        <v>18295.968402590392</v>
      </c>
      <c r="E167" s="67">
        <v>19087.166251396648</v>
      </c>
      <c r="F167" s="67">
        <v>18661.887770642199</v>
      </c>
      <c r="G167" s="929">
        <v>2.2788609918846046</v>
      </c>
      <c r="H167" s="68">
        <v>255.72857142857143</v>
      </c>
      <c r="I167" s="68">
        <v>-6.1460422319216788</v>
      </c>
      <c r="J167" s="69">
        <v>75</v>
      </c>
      <c r="K167" s="69">
        <v>8.3762115591719519E-2</v>
      </c>
      <c r="L167" s="930">
        <v>-1.40852425296112E-2</v>
      </c>
    </row>
    <row r="168" spans="1:12" ht="15">
      <c r="A168" s="24" t="s">
        <v>93</v>
      </c>
      <c r="B168" s="25" t="s">
        <v>29</v>
      </c>
      <c r="C168" s="55">
        <v>19062.593137254902</v>
      </c>
      <c r="D168" s="55" t="s">
        <v>208</v>
      </c>
      <c r="E168" s="56">
        <v>19443.845000000001</v>
      </c>
      <c r="F168" s="56" t="s">
        <v>208</v>
      </c>
      <c r="G168" s="922" t="s">
        <v>80</v>
      </c>
      <c r="H168" s="57">
        <v>266.7</v>
      </c>
      <c r="I168" s="57" t="s">
        <v>80</v>
      </c>
      <c r="J168" s="65" t="s">
        <v>80</v>
      </c>
      <c r="K168" s="65">
        <v>3.5898049539308363E-2</v>
      </c>
      <c r="L168" s="928" t="s">
        <v>80</v>
      </c>
    </row>
    <row r="169" spans="1:12" ht="15">
      <c r="A169" s="24" t="s">
        <v>93</v>
      </c>
      <c r="B169" s="25" t="s">
        <v>30</v>
      </c>
      <c r="C169" s="55" t="s">
        <v>208</v>
      </c>
      <c r="D169" s="55" t="s">
        <v>208</v>
      </c>
      <c r="E169" s="56" t="s">
        <v>208</v>
      </c>
      <c r="F169" s="56" t="s">
        <v>208</v>
      </c>
      <c r="G169" s="922" t="s">
        <v>80</v>
      </c>
      <c r="H169" s="57" t="s">
        <v>208</v>
      </c>
      <c r="I169" s="57" t="s">
        <v>80</v>
      </c>
      <c r="J169" s="65" t="s">
        <v>80</v>
      </c>
      <c r="K169" s="65">
        <v>4.7864066052411156E-2</v>
      </c>
      <c r="L169" s="928" t="s">
        <v>80</v>
      </c>
    </row>
    <row r="170" spans="1:12" ht="14.25">
      <c r="A170" s="22" t="s">
        <v>93</v>
      </c>
      <c r="B170" s="26" t="s">
        <v>31</v>
      </c>
      <c r="C170" s="66">
        <v>19309.387372549019</v>
      </c>
      <c r="D170" s="66">
        <v>17471.509408993275</v>
      </c>
      <c r="E170" s="67">
        <v>19695.575120000001</v>
      </c>
      <c r="F170" s="67">
        <v>17820.939597173143</v>
      </c>
      <c r="G170" s="929">
        <v>10.519285543867865</v>
      </c>
      <c r="H170" s="68">
        <v>250.02499999999998</v>
      </c>
      <c r="I170" s="68">
        <v>6.0101759592961423</v>
      </c>
      <c r="J170" s="69">
        <v>33.333333333333329</v>
      </c>
      <c r="K170" s="69">
        <v>0.19145626420964462</v>
      </c>
      <c r="L170" s="930">
        <v>-0.10208581015434753</v>
      </c>
    </row>
    <row r="171" spans="1:12" ht="15">
      <c r="A171" s="24" t="s">
        <v>93</v>
      </c>
      <c r="B171" s="25" t="s">
        <v>32</v>
      </c>
      <c r="C171" s="55">
        <v>19774.045098039216</v>
      </c>
      <c r="D171" s="55">
        <v>17244.939215686274</v>
      </c>
      <c r="E171" s="56">
        <v>20169.526000000002</v>
      </c>
      <c r="F171" s="56">
        <v>17589.838</v>
      </c>
      <c r="G171" s="922">
        <v>14.665786006670453</v>
      </c>
      <c r="H171" s="57">
        <v>256.7</v>
      </c>
      <c r="I171" s="57">
        <v>12.686567164179094</v>
      </c>
      <c r="J171" s="65">
        <v>33.333333333333329</v>
      </c>
      <c r="K171" s="65">
        <v>0.14359219815723345</v>
      </c>
      <c r="L171" s="928">
        <v>-7.6564357615760664E-2</v>
      </c>
    </row>
    <row r="172" spans="1:12" ht="15.75" thickBot="1">
      <c r="A172" s="27" t="s">
        <v>93</v>
      </c>
      <c r="B172" s="28" t="s">
        <v>33</v>
      </c>
      <c r="C172" s="70">
        <v>17753.794117647056</v>
      </c>
      <c r="D172" s="70">
        <v>18066.982352941177</v>
      </c>
      <c r="E172" s="71">
        <v>18108.87</v>
      </c>
      <c r="F172" s="71">
        <v>18428.322</v>
      </c>
      <c r="G172" s="931">
        <v>-1.7334839276196774</v>
      </c>
      <c r="H172" s="65">
        <v>230</v>
      </c>
      <c r="I172" s="65">
        <v>-11.538461538461538</v>
      </c>
      <c r="J172" s="65">
        <v>33.333333333333329</v>
      </c>
      <c r="K172" s="65">
        <v>4.7864066052411156E-2</v>
      </c>
      <c r="L172" s="928">
        <v>-2.5521452538586883E-2</v>
      </c>
    </row>
    <row r="173" spans="1:12" ht="15" thickBot="1">
      <c r="A173" s="13"/>
      <c r="B173" s="21"/>
      <c r="C173" s="47"/>
      <c r="D173" s="47"/>
      <c r="E173" s="47"/>
      <c r="F173" s="47"/>
      <c r="G173" s="916"/>
      <c r="H173" s="46"/>
      <c r="I173" s="46"/>
      <c r="J173" s="46"/>
      <c r="K173" s="46"/>
      <c r="L173" s="917"/>
    </row>
    <row r="174" spans="1:12" ht="14.25">
      <c r="A174" s="22" t="s">
        <v>94</v>
      </c>
      <c r="B174" s="23" t="s">
        <v>25</v>
      </c>
      <c r="C174" s="61">
        <v>19207.121561307187</v>
      </c>
      <c r="D174" s="61">
        <v>18550.408368696222</v>
      </c>
      <c r="E174" s="62">
        <v>19591.263992533331</v>
      </c>
      <c r="F174" s="62">
        <v>18921.416536070148</v>
      </c>
      <c r="G174" s="926">
        <v>3.5401549095769029</v>
      </c>
      <c r="H174" s="63">
        <v>410.16750000000002</v>
      </c>
      <c r="I174" s="63">
        <v>-3.5469294294892699</v>
      </c>
      <c r="J174" s="64">
        <v>171.18644067796612</v>
      </c>
      <c r="K174" s="64">
        <v>3.8291252841928922</v>
      </c>
      <c r="L174" s="927">
        <v>0.94262821961363619</v>
      </c>
    </row>
    <row r="175" spans="1:12" ht="15">
      <c r="A175" s="24" t="s">
        <v>94</v>
      </c>
      <c r="B175" s="25" t="s">
        <v>26</v>
      </c>
      <c r="C175" s="55">
        <v>20050.543137254903</v>
      </c>
      <c r="D175" s="55">
        <v>19210.95882352941</v>
      </c>
      <c r="E175" s="56">
        <v>20451.554</v>
      </c>
      <c r="F175" s="56">
        <v>19595.178</v>
      </c>
      <c r="G175" s="922">
        <v>4.3703404990758452</v>
      </c>
      <c r="H175" s="57">
        <v>404.7</v>
      </c>
      <c r="I175" s="57">
        <v>-2.4113817217265492</v>
      </c>
      <c r="J175" s="65">
        <v>132.35294117647058</v>
      </c>
      <c r="K175" s="65">
        <v>1.8906306090702405</v>
      </c>
      <c r="L175" s="928">
        <v>0.22722552100761839</v>
      </c>
    </row>
    <row r="176" spans="1:12" ht="15">
      <c r="A176" s="24" t="s">
        <v>94</v>
      </c>
      <c r="B176" s="25" t="s">
        <v>27</v>
      </c>
      <c r="C176" s="55">
        <v>18405.927450980391</v>
      </c>
      <c r="D176" s="55">
        <v>17702.932352941178</v>
      </c>
      <c r="E176" s="56">
        <v>18774.045999999998</v>
      </c>
      <c r="F176" s="56">
        <v>18056.991000000002</v>
      </c>
      <c r="G176" s="922">
        <v>3.9710658326184944</v>
      </c>
      <c r="H176" s="57">
        <v>415.5</v>
      </c>
      <c r="I176" s="57">
        <v>-5.4822565969062831</v>
      </c>
      <c r="J176" s="65">
        <v>224.00000000000003</v>
      </c>
      <c r="K176" s="65">
        <v>1.9384946751226515</v>
      </c>
      <c r="L176" s="928">
        <v>0.71540269860601757</v>
      </c>
    </row>
    <row r="177" spans="1:12" ht="14.25">
      <c r="A177" s="22" t="s">
        <v>94</v>
      </c>
      <c r="B177" s="26" t="s">
        <v>28</v>
      </c>
      <c r="C177" s="66">
        <v>19919.063052720616</v>
      </c>
      <c r="D177" s="66">
        <v>19486.105484604865</v>
      </c>
      <c r="E177" s="67">
        <v>20317.444313775028</v>
      </c>
      <c r="F177" s="67">
        <v>19875.827594296963</v>
      </c>
      <c r="G177" s="929">
        <v>2.2218783966750606</v>
      </c>
      <c r="H177" s="68">
        <v>369.62991967871488</v>
      </c>
      <c r="I177" s="68">
        <v>-1.6209092732048032</v>
      </c>
      <c r="J177" s="69">
        <v>172.8767123287671</v>
      </c>
      <c r="K177" s="69">
        <v>11.918152447050376</v>
      </c>
      <c r="L177" s="930">
        <v>2.9895810184789475</v>
      </c>
    </row>
    <row r="178" spans="1:12" ht="15">
      <c r="A178" s="24" t="s">
        <v>94</v>
      </c>
      <c r="B178" s="25" t="s">
        <v>29</v>
      </c>
      <c r="C178" s="55">
        <v>19801.232352941177</v>
      </c>
      <c r="D178" s="55">
        <v>19469.195098039218</v>
      </c>
      <c r="E178" s="56">
        <v>20197.257000000001</v>
      </c>
      <c r="F178" s="56">
        <v>19858.579000000002</v>
      </c>
      <c r="G178" s="922">
        <v>1.7054493173957705</v>
      </c>
      <c r="H178" s="57">
        <v>360.6</v>
      </c>
      <c r="I178" s="57">
        <v>-0.87960417811984293</v>
      </c>
      <c r="J178" s="65">
        <v>145.37037037037038</v>
      </c>
      <c r="K178" s="65">
        <v>6.3419887519444771</v>
      </c>
      <c r="L178" s="928">
        <v>1.0582314133926181</v>
      </c>
    </row>
    <row r="179" spans="1:12" ht="15">
      <c r="A179" s="24" t="s">
        <v>94</v>
      </c>
      <c r="B179" s="25" t="s">
        <v>30</v>
      </c>
      <c r="C179" s="55">
        <v>20046.272549019606</v>
      </c>
      <c r="D179" s="55">
        <v>19508.798039215686</v>
      </c>
      <c r="E179" s="56">
        <v>20447.198</v>
      </c>
      <c r="F179" s="56">
        <v>19898.973999999998</v>
      </c>
      <c r="G179" s="922">
        <v>2.7550365159530439</v>
      </c>
      <c r="H179" s="57">
        <v>379.9</v>
      </c>
      <c r="I179" s="57">
        <v>-3.3333333333333388</v>
      </c>
      <c r="J179" s="65">
        <v>212.75167785234902</v>
      </c>
      <c r="K179" s="65">
        <v>5.5761636951058993</v>
      </c>
      <c r="L179" s="928">
        <v>1.9313496050863299</v>
      </c>
    </row>
    <row r="180" spans="1:12" ht="14.25">
      <c r="A180" s="22" t="s">
        <v>94</v>
      </c>
      <c r="B180" s="26" t="s">
        <v>31</v>
      </c>
      <c r="C180" s="66">
        <v>19281.396367544949</v>
      </c>
      <c r="D180" s="66">
        <v>18815.286223030635</v>
      </c>
      <c r="E180" s="67">
        <v>19667.024294895848</v>
      </c>
      <c r="F180" s="67">
        <v>19191.591947491248</v>
      </c>
      <c r="G180" s="929">
        <v>2.477294998275267</v>
      </c>
      <c r="H180" s="68">
        <v>323.60088220031133</v>
      </c>
      <c r="I180" s="68">
        <v>1.8367240935710956</v>
      </c>
      <c r="J180" s="69">
        <v>123.29084588644264</v>
      </c>
      <c r="K180" s="69">
        <v>23.05851382074907</v>
      </c>
      <c r="L180" s="930">
        <v>1.9479463060719659</v>
      </c>
    </row>
    <row r="181" spans="1:12" ht="15">
      <c r="A181" s="24" t="s">
        <v>94</v>
      </c>
      <c r="B181" s="25" t="s">
        <v>32</v>
      </c>
      <c r="C181" s="55">
        <v>19226.621568627448</v>
      </c>
      <c r="D181" s="55">
        <v>18799.088235294115</v>
      </c>
      <c r="E181" s="56">
        <v>19611.153999999999</v>
      </c>
      <c r="F181" s="56">
        <v>19175.07</v>
      </c>
      <c r="G181" s="922">
        <v>2.2742237707606749</v>
      </c>
      <c r="H181" s="57">
        <v>315.7</v>
      </c>
      <c r="I181" s="57">
        <v>2.5999350016249596</v>
      </c>
      <c r="J181" s="65">
        <v>96.494156928213698</v>
      </c>
      <c r="K181" s="65">
        <v>14.08400143592198</v>
      </c>
      <c r="L181" s="928">
        <v>-0.56864044274729508</v>
      </c>
    </row>
    <row r="182" spans="1:12" ht="15.75" thickBot="1">
      <c r="A182" s="27" t="s">
        <v>94</v>
      </c>
      <c r="B182" s="28" t="s">
        <v>33</v>
      </c>
      <c r="C182" s="70">
        <v>19362.180392156861</v>
      </c>
      <c r="D182" s="70">
        <v>18848.489215686273</v>
      </c>
      <c r="E182" s="71">
        <v>19749.423999999999</v>
      </c>
      <c r="F182" s="71">
        <v>19225.458999999999</v>
      </c>
      <c r="G182" s="931">
        <v>2.7253705620240338</v>
      </c>
      <c r="H182" s="65">
        <v>336</v>
      </c>
      <c r="I182" s="65">
        <v>-1.350557839107464</v>
      </c>
      <c r="J182" s="65">
        <v>184.09090909090909</v>
      </c>
      <c r="K182" s="65">
        <v>8.97451238482709</v>
      </c>
      <c r="L182" s="928">
        <v>2.5165867488192628</v>
      </c>
    </row>
    <row r="183" spans="1:12" ht="15.75" thickBot="1">
      <c r="A183" s="29"/>
      <c r="B183" s="30"/>
      <c r="C183" s="72"/>
      <c r="D183" s="72"/>
      <c r="E183" s="72"/>
      <c r="F183" s="72"/>
      <c r="G183" s="932"/>
      <c r="H183" s="73"/>
      <c r="I183" s="73"/>
      <c r="J183" s="73"/>
      <c r="K183" s="73"/>
      <c r="L183" s="933"/>
    </row>
    <row r="184" spans="1:12" ht="15">
      <c r="A184" s="24" t="s">
        <v>95</v>
      </c>
      <c r="B184" s="31" t="s">
        <v>30</v>
      </c>
      <c r="C184" s="74">
        <v>19893.625490196078</v>
      </c>
      <c r="D184" s="74">
        <v>19175.00882352941</v>
      </c>
      <c r="E184" s="75">
        <v>20291.498</v>
      </c>
      <c r="F184" s="75">
        <v>19558.508999999998</v>
      </c>
      <c r="G184" s="934">
        <v>3.7476731994243604</v>
      </c>
      <c r="H184" s="76">
        <v>403.7</v>
      </c>
      <c r="I184" s="76">
        <v>-4.765274828969094</v>
      </c>
      <c r="J184" s="76">
        <v>431.81818181818181</v>
      </c>
      <c r="K184" s="76">
        <v>2.8000478640660522</v>
      </c>
      <c r="L184" s="935">
        <v>1.7237269247314142</v>
      </c>
    </row>
    <row r="185" spans="1:12" ht="15.75" thickBot="1">
      <c r="A185" s="27" t="s">
        <v>95</v>
      </c>
      <c r="B185" s="28" t="s">
        <v>33</v>
      </c>
      <c r="C185" s="70">
        <v>19390.687254901961</v>
      </c>
      <c r="D185" s="70">
        <v>18864.409803921568</v>
      </c>
      <c r="E185" s="71">
        <v>19778.501</v>
      </c>
      <c r="F185" s="71">
        <v>19241.698</v>
      </c>
      <c r="G185" s="931">
        <v>2.7897901734036146</v>
      </c>
      <c r="H185" s="65">
        <v>370.5</v>
      </c>
      <c r="I185" s="65">
        <v>-4.0900854258348458</v>
      </c>
      <c r="J185" s="65">
        <v>220.73170731707319</v>
      </c>
      <c r="K185" s="65">
        <v>3.1470623429460334</v>
      </c>
      <c r="L185" s="928">
        <v>1.1411915014587537</v>
      </c>
    </row>
    <row r="186" spans="1:12" ht="15.75" thickBot="1">
      <c r="A186" s="29"/>
      <c r="B186" s="30"/>
      <c r="C186" s="72"/>
      <c r="D186" s="72"/>
      <c r="E186" s="72"/>
      <c r="F186" s="72"/>
      <c r="G186" s="932"/>
      <c r="H186" s="73"/>
      <c r="I186" s="73"/>
      <c r="J186" s="73"/>
      <c r="K186" s="73"/>
      <c r="L186" s="933"/>
    </row>
    <row r="187" spans="1:12" ht="14.25">
      <c r="A187" s="22" t="s">
        <v>96</v>
      </c>
      <c r="B187" s="23" t="s">
        <v>25</v>
      </c>
      <c r="C187" s="61" t="s">
        <v>208</v>
      </c>
      <c r="D187" s="61" t="s">
        <v>80</v>
      </c>
      <c r="E187" s="62" t="s">
        <v>208</v>
      </c>
      <c r="F187" s="62" t="s">
        <v>80</v>
      </c>
      <c r="G187" s="926" t="s">
        <v>80</v>
      </c>
      <c r="H187" s="63" t="s">
        <v>208</v>
      </c>
      <c r="I187" s="63" t="s">
        <v>80</v>
      </c>
      <c r="J187" s="64" t="s">
        <v>80</v>
      </c>
      <c r="K187" s="64">
        <v>2.3932033026205578E-2</v>
      </c>
      <c r="L187" s="927" t="s">
        <v>80</v>
      </c>
    </row>
    <row r="188" spans="1:12" ht="15">
      <c r="A188" s="17" t="s">
        <v>96</v>
      </c>
      <c r="B188" s="25" t="s">
        <v>26</v>
      </c>
      <c r="C188" s="55" t="s">
        <v>80</v>
      </c>
      <c r="D188" s="55" t="s">
        <v>80</v>
      </c>
      <c r="E188" s="56" t="s">
        <v>80</v>
      </c>
      <c r="F188" s="56" t="s">
        <v>80</v>
      </c>
      <c r="G188" s="922" t="s">
        <v>80</v>
      </c>
      <c r="H188" s="57" t="s">
        <v>80</v>
      </c>
      <c r="I188" s="57" t="s">
        <v>80</v>
      </c>
      <c r="J188" s="65" t="s">
        <v>80</v>
      </c>
      <c r="K188" s="65" t="s">
        <v>80</v>
      </c>
      <c r="L188" s="928" t="s">
        <v>80</v>
      </c>
    </row>
    <row r="189" spans="1:12" ht="15">
      <c r="A189" s="17" t="s">
        <v>96</v>
      </c>
      <c r="B189" s="25" t="s">
        <v>27</v>
      </c>
      <c r="C189" s="55" t="s">
        <v>208</v>
      </c>
      <c r="D189" s="55" t="s">
        <v>80</v>
      </c>
      <c r="E189" s="56" t="s">
        <v>208</v>
      </c>
      <c r="F189" s="56" t="s">
        <v>80</v>
      </c>
      <c r="G189" s="922" t="s">
        <v>80</v>
      </c>
      <c r="H189" s="57" t="s">
        <v>208</v>
      </c>
      <c r="I189" s="57" t="s">
        <v>80</v>
      </c>
      <c r="J189" s="65" t="s">
        <v>80</v>
      </c>
      <c r="K189" s="65">
        <v>1.1966016513102789E-2</v>
      </c>
      <c r="L189" s="928" t="s">
        <v>80</v>
      </c>
    </row>
    <row r="190" spans="1:12" ht="15">
      <c r="A190" s="17" t="s">
        <v>96</v>
      </c>
      <c r="B190" s="25" t="s">
        <v>34</v>
      </c>
      <c r="C190" s="55" t="s">
        <v>208</v>
      </c>
      <c r="D190" s="55" t="s">
        <v>80</v>
      </c>
      <c r="E190" s="56" t="s">
        <v>208</v>
      </c>
      <c r="F190" s="56" t="s">
        <v>80</v>
      </c>
      <c r="G190" s="922" t="s">
        <v>80</v>
      </c>
      <c r="H190" s="57" t="s">
        <v>208</v>
      </c>
      <c r="I190" s="57" t="s">
        <v>80</v>
      </c>
      <c r="J190" s="65" t="s">
        <v>80</v>
      </c>
      <c r="K190" s="65">
        <v>1.1966016513102789E-2</v>
      </c>
      <c r="L190" s="928" t="s">
        <v>80</v>
      </c>
    </row>
    <row r="191" spans="1:12" ht="14.25">
      <c r="A191" s="32" t="s">
        <v>96</v>
      </c>
      <c r="B191" s="26" t="s">
        <v>28</v>
      </c>
      <c r="C191" s="66" t="s">
        <v>208</v>
      </c>
      <c r="D191" s="66" t="s">
        <v>208</v>
      </c>
      <c r="E191" s="67" t="s">
        <v>208</v>
      </c>
      <c r="F191" s="67" t="s">
        <v>208</v>
      </c>
      <c r="G191" s="929" t="s">
        <v>80</v>
      </c>
      <c r="H191" s="68" t="s">
        <v>208</v>
      </c>
      <c r="I191" s="68" t="s">
        <v>80</v>
      </c>
      <c r="J191" s="69" t="s">
        <v>80</v>
      </c>
      <c r="K191" s="69">
        <v>1.1966016513102789E-2</v>
      </c>
      <c r="L191" s="930" t="s">
        <v>80</v>
      </c>
    </row>
    <row r="192" spans="1:12" ht="15">
      <c r="A192" s="17" t="s">
        <v>96</v>
      </c>
      <c r="B192" s="25" t="s">
        <v>30</v>
      </c>
      <c r="C192" s="55" t="s">
        <v>208</v>
      </c>
      <c r="D192" s="55" t="s">
        <v>80</v>
      </c>
      <c r="E192" s="56" t="s">
        <v>208</v>
      </c>
      <c r="F192" s="56" t="s">
        <v>80</v>
      </c>
      <c r="G192" s="922" t="s">
        <v>80</v>
      </c>
      <c r="H192" s="57" t="s">
        <v>208</v>
      </c>
      <c r="I192" s="57" t="s">
        <v>80</v>
      </c>
      <c r="J192" s="65" t="s">
        <v>80</v>
      </c>
      <c r="K192" s="65">
        <v>1.1966016513102789E-2</v>
      </c>
      <c r="L192" s="928" t="s">
        <v>80</v>
      </c>
    </row>
    <row r="193" spans="1:12" ht="15">
      <c r="A193" s="17" t="s">
        <v>96</v>
      </c>
      <c r="B193" s="25" t="s">
        <v>35</v>
      </c>
      <c r="C193" s="55" t="s">
        <v>80</v>
      </c>
      <c r="D193" s="55" t="s">
        <v>208</v>
      </c>
      <c r="E193" s="56" t="s">
        <v>80</v>
      </c>
      <c r="F193" s="56" t="s">
        <v>208</v>
      </c>
      <c r="G193" s="922" t="s">
        <v>80</v>
      </c>
      <c r="H193" s="1598" t="s">
        <v>80</v>
      </c>
      <c r="I193" s="57" t="s">
        <v>80</v>
      </c>
      <c r="J193" s="65" t="s">
        <v>80</v>
      </c>
      <c r="K193" s="65" t="s">
        <v>80</v>
      </c>
      <c r="L193" s="928" t="s">
        <v>80</v>
      </c>
    </row>
    <row r="194" spans="1:12" ht="14.25">
      <c r="A194" s="32" t="s">
        <v>96</v>
      </c>
      <c r="B194" s="26" t="s">
        <v>31</v>
      </c>
      <c r="C194" s="66" t="s">
        <v>208</v>
      </c>
      <c r="D194" s="66" t="s">
        <v>208</v>
      </c>
      <c r="E194" s="67" t="s">
        <v>208</v>
      </c>
      <c r="F194" s="67" t="s">
        <v>208</v>
      </c>
      <c r="G194" s="929" t="s">
        <v>80</v>
      </c>
      <c r="H194" s="68" t="s">
        <v>208</v>
      </c>
      <c r="I194" s="68" t="s">
        <v>80</v>
      </c>
      <c r="J194" s="69" t="s">
        <v>80</v>
      </c>
      <c r="K194" s="69">
        <v>0.13162618164413067</v>
      </c>
      <c r="L194" s="930" t="s">
        <v>80</v>
      </c>
    </row>
    <row r="195" spans="1:12" ht="15">
      <c r="A195" s="17" t="s">
        <v>96</v>
      </c>
      <c r="B195" s="25" t="s">
        <v>33</v>
      </c>
      <c r="C195" s="55" t="s">
        <v>208</v>
      </c>
      <c r="D195" s="55" t="s">
        <v>208</v>
      </c>
      <c r="E195" s="56" t="s">
        <v>208</v>
      </c>
      <c r="F195" s="56" t="s">
        <v>208</v>
      </c>
      <c r="G195" s="922" t="s">
        <v>80</v>
      </c>
      <c r="H195" s="57" t="s">
        <v>208</v>
      </c>
      <c r="I195" s="57" t="s">
        <v>80</v>
      </c>
      <c r="J195" s="65" t="s">
        <v>80</v>
      </c>
      <c r="K195" s="65">
        <v>2.3932033026205578E-2</v>
      </c>
      <c r="L195" s="928" t="s">
        <v>80</v>
      </c>
    </row>
    <row r="196" spans="1:12" ht="15.75" thickBot="1">
      <c r="A196" s="33" t="s">
        <v>96</v>
      </c>
      <c r="B196" s="25" t="s">
        <v>36</v>
      </c>
      <c r="C196" s="70" t="s">
        <v>208</v>
      </c>
      <c r="D196" s="70" t="s">
        <v>208</v>
      </c>
      <c r="E196" s="71" t="s">
        <v>208</v>
      </c>
      <c r="F196" s="71" t="s">
        <v>208</v>
      </c>
      <c r="G196" s="931" t="s">
        <v>80</v>
      </c>
      <c r="H196" s="65" t="s">
        <v>208</v>
      </c>
      <c r="I196" s="65" t="s">
        <v>80</v>
      </c>
      <c r="J196" s="65" t="s">
        <v>80</v>
      </c>
      <c r="K196" s="65">
        <v>0.1076941486179251</v>
      </c>
      <c r="L196" s="928" t="s">
        <v>80</v>
      </c>
    </row>
    <row r="197" spans="1:12" ht="15.75" thickBot="1">
      <c r="A197" s="29"/>
      <c r="B197" s="30"/>
      <c r="C197" s="72"/>
      <c r="D197" s="72"/>
      <c r="E197" s="72"/>
      <c r="F197" s="72"/>
      <c r="G197" s="932"/>
      <c r="H197" s="73"/>
      <c r="I197" s="73"/>
      <c r="J197" s="73"/>
      <c r="K197" s="73"/>
      <c r="L197" s="933"/>
    </row>
    <row r="198" spans="1:12" ht="14.25">
      <c r="A198" s="22" t="s">
        <v>24</v>
      </c>
      <c r="B198" s="23" t="s">
        <v>28</v>
      </c>
      <c r="C198" s="61">
        <v>16247.218758479978</v>
      </c>
      <c r="D198" s="61">
        <v>15743.009724119163</v>
      </c>
      <c r="E198" s="62">
        <v>16572.163133649578</v>
      </c>
      <c r="F198" s="62">
        <v>16057.869918601547</v>
      </c>
      <c r="G198" s="926">
        <v>3.2027486687525677</v>
      </c>
      <c r="H198" s="63">
        <v>360.86086956521734</v>
      </c>
      <c r="I198" s="63">
        <v>-1.7783979782059127</v>
      </c>
      <c r="J198" s="64">
        <v>80.392156862745097</v>
      </c>
      <c r="K198" s="64">
        <v>4.4034940768218265</v>
      </c>
      <c r="L198" s="927">
        <v>-0.58672118736603984</v>
      </c>
    </row>
    <row r="199" spans="1:12" ht="15">
      <c r="A199" s="24" t="s">
        <v>24</v>
      </c>
      <c r="B199" s="25" t="s">
        <v>29</v>
      </c>
      <c r="C199" s="55">
        <v>16446.748039215687</v>
      </c>
      <c r="D199" s="55">
        <v>15786.292156862744</v>
      </c>
      <c r="E199" s="56">
        <v>16775.683000000001</v>
      </c>
      <c r="F199" s="56">
        <v>16102.018</v>
      </c>
      <c r="G199" s="922">
        <v>4.1837302628776145</v>
      </c>
      <c r="H199" s="57">
        <v>336.6</v>
      </c>
      <c r="I199" s="57">
        <v>1.111444878341858</v>
      </c>
      <c r="J199" s="65">
        <v>77.142857142857153</v>
      </c>
      <c r="K199" s="65">
        <v>0.74189302381237288</v>
      </c>
      <c r="L199" s="928">
        <v>-0.11427135974927094</v>
      </c>
    </row>
    <row r="200" spans="1:12" ht="15">
      <c r="A200" s="24" t="s">
        <v>24</v>
      </c>
      <c r="B200" s="25" t="s">
        <v>30</v>
      </c>
      <c r="C200" s="55">
        <v>16424.23823529412</v>
      </c>
      <c r="D200" s="55">
        <v>15938.819607843137</v>
      </c>
      <c r="E200" s="56">
        <v>16752.723000000002</v>
      </c>
      <c r="F200" s="56">
        <v>16257.596</v>
      </c>
      <c r="G200" s="922">
        <v>3.0455117718511535</v>
      </c>
      <c r="H200" s="57">
        <v>346.6</v>
      </c>
      <c r="I200" s="57">
        <v>-2.5857223159078102</v>
      </c>
      <c r="J200" s="65">
        <v>83.333333333333343</v>
      </c>
      <c r="K200" s="65">
        <v>1.7111403613736986</v>
      </c>
      <c r="L200" s="928">
        <v>-0.19688312199225044</v>
      </c>
    </row>
    <row r="201" spans="1:12" ht="15">
      <c r="A201" s="24" t="s">
        <v>24</v>
      </c>
      <c r="B201" s="25" t="s">
        <v>35</v>
      </c>
      <c r="C201" s="55">
        <v>16039.76274509804</v>
      </c>
      <c r="D201" s="55">
        <v>15575.931372549019</v>
      </c>
      <c r="E201" s="56">
        <v>16360.558000000001</v>
      </c>
      <c r="F201" s="56">
        <v>15887.45</v>
      </c>
      <c r="G201" s="922">
        <v>2.9778724716678897</v>
      </c>
      <c r="H201" s="57">
        <v>382.6</v>
      </c>
      <c r="I201" s="57">
        <v>-2.0481310803891448</v>
      </c>
      <c r="J201" s="65">
        <v>79.120879120879124</v>
      </c>
      <c r="K201" s="65">
        <v>1.9504606916357545</v>
      </c>
      <c r="L201" s="928">
        <v>-0.27556670562451924</v>
      </c>
    </row>
    <row r="202" spans="1:12" ht="14.25">
      <c r="A202" s="22" t="s">
        <v>24</v>
      </c>
      <c r="B202" s="26" t="s">
        <v>31</v>
      </c>
      <c r="C202" s="66">
        <v>15809.203954107548</v>
      </c>
      <c r="D202" s="66">
        <v>15448.634398623442</v>
      </c>
      <c r="E202" s="67">
        <v>16125.3880331897</v>
      </c>
      <c r="F202" s="67">
        <v>15757.607086595912</v>
      </c>
      <c r="G202" s="929">
        <v>2.3339898283581273</v>
      </c>
      <c r="H202" s="68">
        <v>300.92762364294333</v>
      </c>
      <c r="I202" s="68">
        <v>2.4887598671338709</v>
      </c>
      <c r="J202" s="69">
        <v>71.104231166150669</v>
      </c>
      <c r="K202" s="69">
        <v>19.839655378724423</v>
      </c>
      <c r="L202" s="930">
        <v>-3.8638671261679463</v>
      </c>
    </row>
    <row r="203" spans="1:12" ht="15">
      <c r="A203" s="24" t="s">
        <v>24</v>
      </c>
      <c r="B203" s="25" t="s">
        <v>32</v>
      </c>
      <c r="C203" s="55">
        <v>15339.180392156863</v>
      </c>
      <c r="D203" s="55">
        <v>15053.15</v>
      </c>
      <c r="E203" s="56">
        <v>15645.964</v>
      </c>
      <c r="F203" s="56">
        <v>15354.213</v>
      </c>
      <c r="G203" s="922">
        <v>1.9001364641743619</v>
      </c>
      <c r="H203" s="57">
        <v>271</v>
      </c>
      <c r="I203" s="57">
        <v>0.85597320431708646</v>
      </c>
      <c r="J203" s="65">
        <v>42.051282051282051</v>
      </c>
      <c r="K203" s="65">
        <v>6.6291731482589444</v>
      </c>
      <c r="L203" s="928">
        <v>-2.9109442685708</v>
      </c>
    </row>
    <row r="204" spans="1:12" ht="15">
      <c r="A204" s="24" t="s">
        <v>24</v>
      </c>
      <c r="B204" s="25" t="s">
        <v>33</v>
      </c>
      <c r="C204" s="55">
        <v>16034.212745098041</v>
      </c>
      <c r="D204" s="55">
        <v>15684.819607843137</v>
      </c>
      <c r="E204" s="56">
        <v>16354.897000000001</v>
      </c>
      <c r="F204" s="56">
        <v>15998.516</v>
      </c>
      <c r="G204" s="922">
        <v>2.2275878587739091</v>
      </c>
      <c r="H204" s="57">
        <v>301.2</v>
      </c>
      <c r="I204" s="57">
        <v>2.0670958996950071</v>
      </c>
      <c r="J204" s="65">
        <v>91.576086956521735</v>
      </c>
      <c r="K204" s="65">
        <v>8.4360416417374662</v>
      </c>
      <c r="L204" s="928">
        <v>-0.56591530542496038</v>
      </c>
    </row>
    <row r="205" spans="1:12" ht="15">
      <c r="A205" s="24" t="s">
        <v>24</v>
      </c>
      <c r="B205" s="25" t="s">
        <v>36</v>
      </c>
      <c r="C205" s="55">
        <v>15976.148039215686</v>
      </c>
      <c r="D205" s="55">
        <v>15670.688235294117</v>
      </c>
      <c r="E205" s="56">
        <v>16295.671</v>
      </c>
      <c r="F205" s="56">
        <v>15984.102000000001</v>
      </c>
      <c r="G205" s="922">
        <v>1.9492430666420892</v>
      </c>
      <c r="H205" s="57">
        <v>342</v>
      </c>
      <c r="I205" s="57">
        <v>1.4535746069415534</v>
      </c>
      <c r="J205" s="65">
        <v>89.099526066350705</v>
      </c>
      <c r="K205" s="65">
        <v>4.7744405887280124</v>
      </c>
      <c r="L205" s="928">
        <v>-0.38700755217218319</v>
      </c>
    </row>
    <row r="206" spans="1:12" ht="14.25">
      <c r="A206" s="22" t="s">
        <v>24</v>
      </c>
      <c r="B206" s="26" t="s">
        <v>37</v>
      </c>
      <c r="C206" s="66">
        <v>13052.776734637722</v>
      </c>
      <c r="D206" s="66">
        <v>12669.648326737399</v>
      </c>
      <c r="E206" s="67">
        <v>13313.832269330476</v>
      </c>
      <c r="F206" s="67">
        <v>12923.041293272147</v>
      </c>
      <c r="G206" s="929">
        <v>3.023986128263624</v>
      </c>
      <c r="H206" s="68">
        <v>229.2418604651163</v>
      </c>
      <c r="I206" s="68">
        <v>1.2382289032097258</v>
      </c>
      <c r="J206" s="69">
        <v>51.764705882352949</v>
      </c>
      <c r="K206" s="69">
        <v>9.2616967811415574</v>
      </c>
      <c r="L206" s="930">
        <v>-3.2138413793281089</v>
      </c>
    </row>
    <row r="207" spans="1:12" ht="15">
      <c r="A207" s="24" t="s">
        <v>24</v>
      </c>
      <c r="B207" s="25" t="s">
        <v>82</v>
      </c>
      <c r="C207" s="77">
        <v>12709.292156862744</v>
      </c>
      <c r="D207" s="77">
        <v>12452.782352941176</v>
      </c>
      <c r="E207" s="78">
        <v>12963.477999999999</v>
      </c>
      <c r="F207" s="78">
        <v>12701.838</v>
      </c>
      <c r="G207" s="936">
        <v>2.0598593683843189</v>
      </c>
      <c r="H207" s="79">
        <v>216.8</v>
      </c>
      <c r="I207" s="79">
        <v>0.83720930232558666</v>
      </c>
      <c r="J207" s="80">
        <v>41.19496855345912</v>
      </c>
      <c r="K207" s="80">
        <v>5.3727414143831513</v>
      </c>
      <c r="L207" s="937">
        <v>-2.4061235562626404</v>
      </c>
    </row>
    <row r="208" spans="1:12" ht="15">
      <c r="A208" s="24" t="s">
        <v>24</v>
      </c>
      <c r="B208" s="25" t="s">
        <v>38</v>
      </c>
      <c r="C208" s="55">
        <v>13159.099999999999</v>
      </c>
      <c r="D208" s="55">
        <v>12675.469607843137</v>
      </c>
      <c r="E208" s="56">
        <v>13422.281999999999</v>
      </c>
      <c r="F208" s="56">
        <v>12928.978999999999</v>
      </c>
      <c r="G208" s="922">
        <v>3.8154830323415325</v>
      </c>
      <c r="H208" s="57">
        <v>239.6</v>
      </c>
      <c r="I208" s="57">
        <v>-0.12505210504377298</v>
      </c>
      <c r="J208" s="65">
        <v>62.337662337662337</v>
      </c>
      <c r="K208" s="65">
        <v>2.9915041282756971</v>
      </c>
      <c r="L208" s="928">
        <v>-0.77561915939553572</v>
      </c>
    </row>
    <row r="209" spans="1:12" ht="15.75" thickBot="1">
      <c r="A209" s="24" t="s">
        <v>24</v>
      </c>
      <c r="B209" s="25" t="s">
        <v>39</v>
      </c>
      <c r="C209" s="55">
        <v>14393.512745098038</v>
      </c>
      <c r="D209" s="55">
        <v>14106.645098039216</v>
      </c>
      <c r="E209" s="56">
        <v>14681.383</v>
      </c>
      <c r="F209" s="56">
        <v>14388.778</v>
      </c>
      <c r="G209" s="922">
        <v>2.0335639343382708</v>
      </c>
      <c r="H209" s="57">
        <v>269.2</v>
      </c>
      <c r="I209" s="57">
        <v>0.59790732436471061</v>
      </c>
      <c r="J209" s="65">
        <v>97.368421052631575</v>
      </c>
      <c r="K209" s="65">
        <v>0.89745123848270913</v>
      </c>
      <c r="L209" s="928">
        <v>-3.2098663669932748E-2</v>
      </c>
    </row>
    <row r="210" spans="1:12" ht="15.75" thickBot="1">
      <c r="A210" s="29"/>
      <c r="B210" s="30"/>
      <c r="C210" s="72"/>
      <c r="D210" s="72"/>
      <c r="E210" s="72"/>
      <c r="F210" s="72"/>
      <c r="G210" s="932"/>
      <c r="H210" s="73"/>
      <c r="I210" s="73"/>
      <c r="J210" s="73"/>
      <c r="K210" s="73"/>
      <c r="L210" s="933"/>
    </row>
    <row r="211" spans="1:12" ht="14.25">
      <c r="A211" s="22" t="s">
        <v>97</v>
      </c>
      <c r="B211" s="26" t="s">
        <v>25</v>
      </c>
      <c r="C211" s="66">
        <v>20043.635425471592</v>
      </c>
      <c r="D211" s="66">
        <v>19144.03189491629</v>
      </c>
      <c r="E211" s="67">
        <v>20444.508133981024</v>
      </c>
      <c r="F211" s="67">
        <v>19526.912532814615</v>
      </c>
      <c r="G211" s="929">
        <v>4.6991330535454949</v>
      </c>
      <c r="H211" s="68">
        <v>325.43823529411765</v>
      </c>
      <c r="I211" s="68">
        <v>-5.3228954328846108</v>
      </c>
      <c r="J211" s="69">
        <v>58.139534883720934</v>
      </c>
      <c r="K211" s="69">
        <v>1.6273782457819792</v>
      </c>
      <c r="L211" s="930">
        <v>-0.47633995382663108</v>
      </c>
    </row>
    <row r="212" spans="1:12" ht="15">
      <c r="A212" s="24" t="s">
        <v>97</v>
      </c>
      <c r="B212" s="25" t="s">
        <v>26</v>
      </c>
      <c r="C212" s="55">
        <v>20433.046078431369</v>
      </c>
      <c r="D212" s="55">
        <v>19514.128431372548</v>
      </c>
      <c r="E212" s="56">
        <v>20841.706999999999</v>
      </c>
      <c r="F212" s="56">
        <v>19904.411</v>
      </c>
      <c r="G212" s="922">
        <v>4.7089863648816257</v>
      </c>
      <c r="H212" s="57">
        <v>307.89999999999998</v>
      </c>
      <c r="I212" s="57">
        <v>-14.472222222222229</v>
      </c>
      <c r="J212" s="65">
        <v>20.833333333333336</v>
      </c>
      <c r="K212" s="65">
        <v>0.34701447887998088</v>
      </c>
      <c r="L212" s="928">
        <v>-0.24006966984800343</v>
      </c>
    </row>
    <row r="213" spans="1:12" ht="15">
      <c r="A213" s="24" t="s">
        <v>97</v>
      </c>
      <c r="B213" s="25" t="s">
        <v>27</v>
      </c>
      <c r="C213" s="55">
        <v>19759.23725490196</v>
      </c>
      <c r="D213" s="55">
        <v>18600.543137254903</v>
      </c>
      <c r="E213" s="56">
        <v>20154.421999999999</v>
      </c>
      <c r="F213" s="56">
        <v>18972.554</v>
      </c>
      <c r="G213" s="922">
        <v>6.2293563639349694</v>
      </c>
      <c r="H213" s="57">
        <v>321.5</v>
      </c>
      <c r="I213" s="57">
        <v>-4.2014302741358822</v>
      </c>
      <c r="J213" s="65">
        <v>9.3023255813953494</v>
      </c>
      <c r="K213" s="65">
        <v>0.562402776115831</v>
      </c>
      <c r="L213" s="928">
        <v>-0.48945632368847414</v>
      </c>
    </row>
    <row r="214" spans="1:12" ht="15">
      <c r="A214" s="24" t="s">
        <v>97</v>
      </c>
      <c r="B214" s="25" t="s">
        <v>34</v>
      </c>
      <c r="C214" s="55">
        <v>20084.180392156864</v>
      </c>
      <c r="D214" s="55">
        <v>19859.73431372549</v>
      </c>
      <c r="E214" s="56">
        <v>20485.864000000001</v>
      </c>
      <c r="F214" s="56">
        <v>20256.929</v>
      </c>
      <c r="G214" s="922">
        <v>1.1301565010175101</v>
      </c>
      <c r="H214" s="57">
        <v>337</v>
      </c>
      <c r="I214" s="57">
        <v>-1.3466042154566811</v>
      </c>
      <c r="J214" s="65">
        <v>215.78947368421052</v>
      </c>
      <c r="K214" s="65">
        <v>0.71796099078616726</v>
      </c>
      <c r="L214" s="928">
        <v>0.25318603970984632</v>
      </c>
    </row>
    <row r="215" spans="1:12" ht="14.25">
      <c r="A215" s="22" t="s">
        <v>97</v>
      </c>
      <c r="B215" s="26" t="s">
        <v>28</v>
      </c>
      <c r="C215" s="66">
        <v>19132.507635943875</v>
      </c>
      <c r="D215" s="66">
        <v>19018.966063797492</v>
      </c>
      <c r="E215" s="67">
        <v>19515.157788662753</v>
      </c>
      <c r="F215" s="67">
        <v>19399.345385073444</v>
      </c>
      <c r="G215" s="929">
        <v>0.59699129682189722</v>
      </c>
      <c r="H215" s="68">
        <v>304.04416107382553</v>
      </c>
      <c r="I215" s="68">
        <v>-1.6383976583495263</v>
      </c>
      <c r="J215" s="69">
        <v>128.52760736196319</v>
      </c>
      <c r="K215" s="69">
        <v>8.9146823022615767</v>
      </c>
      <c r="L215" s="930">
        <v>0.94012261537312281</v>
      </c>
    </row>
    <row r="216" spans="1:12" ht="15">
      <c r="A216" s="24" t="s">
        <v>97</v>
      </c>
      <c r="B216" s="25" t="s">
        <v>29</v>
      </c>
      <c r="C216" s="55">
        <v>18087.865686274508</v>
      </c>
      <c r="D216" s="55">
        <v>18418.072549019609</v>
      </c>
      <c r="E216" s="56">
        <v>18449.623</v>
      </c>
      <c r="F216" s="56">
        <v>18786.434000000001</v>
      </c>
      <c r="G216" s="922">
        <v>-1.7928415791948673</v>
      </c>
      <c r="H216" s="57">
        <v>258.7</v>
      </c>
      <c r="I216" s="57">
        <v>-7.3424068767908315</v>
      </c>
      <c r="J216" s="65">
        <v>91.666666666666657</v>
      </c>
      <c r="K216" s="65">
        <v>0.82565513940409241</v>
      </c>
      <c r="L216" s="928">
        <v>-5.4971083687884059E-2</v>
      </c>
    </row>
    <row r="217" spans="1:12" ht="15">
      <c r="A217" s="24" t="s">
        <v>97</v>
      </c>
      <c r="B217" s="25" t="s">
        <v>30</v>
      </c>
      <c r="C217" s="55">
        <v>19238.292156862746</v>
      </c>
      <c r="D217" s="55">
        <v>19160.570588235292</v>
      </c>
      <c r="E217" s="56">
        <v>19623.058000000001</v>
      </c>
      <c r="F217" s="56">
        <v>19543.781999999999</v>
      </c>
      <c r="G217" s="922">
        <v>0.40563285038689878</v>
      </c>
      <c r="H217" s="57">
        <v>293.10000000000002</v>
      </c>
      <c r="I217" s="57">
        <v>-0.71138211382112659</v>
      </c>
      <c r="J217" s="65">
        <v>181.75182481751824</v>
      </c>
      <c r="K217" s="65">
        <v>4.6188823740576765</v>
      </c>
      <c r="L217" s="928">
        <v>1.2676103584020995</v>
      </c>
    </row>
    <row r="218" spans="1:12" ht="15">
      <c r="A218" s="24" t="s">
        <v>97</v>
      </c>
      <c r="B218" s="25" t="s">
        <v>35</v>
      </c>
      <c r="C218" s="55">
        <v>19202.431372549017</v>
      </c>
      <c r="D218" s="55">
        <v>19025.182352941178</v>
      </c>
      <c r="E218" s="56">
        <v>19586.48</v>
      </c>
      <c r="F218" s="56">
        <v>19405.686000000002</v>
      </c>
      <c r="G218" s="922">
        <v>0.93165477376062877</v>
      </c>
      <c r="H218" s="57">
        <v>329.4</v>
      </c>
      <c r="I218" s="57">
        <v>0.2434570906877524</v>
      </c>
      <c r="J218" s="65">
        <v>89.542483660130728</v>
      </c>
      <c r="K218" s="65">
        <v>3.4701447887998089</v>
      </c>
      <c r="L218" s="928">
        <v>-0.27251665934109104</v>
      </c>
    </row>
    <row r="219" spans="1:12" ht="14.25">
      <c r="A219" s="22" t="s">
        <v>97</v>
      </c>
      <c r="B219" s="26" t="s">
        <v>31</v>
      </c>
      <c r="C219" s="66">
        <v>17963.789897059029</v>
      </c>
      <c r="D219" s="66">
        <v>17583.183003942118</v>
      </c>
      <c r="E219" s="67">
        <v>18323.065695000209</v>
      </c>
      <c r="F219" s="67">
        <v>17934.846664020963</v>
      </c>
      <c r="G219" s="929">
        <v>2.1646074719894361</v>
      </c>
      <c r="H219" s="68">
        <v>266.32080088987766</v>
      </c>
      <c r="I219" s="68">
        <v>0.54905777421978552</v>
      </c>
      <c r="J219" s="69">
        <v>83.469387755102048</v>
      </c>
      <c r="K219" s="69">
        <v>10.757448845279406</v>
      </c>
      <c r="L219" s="930">
        <v>-1.2288525245836066</v>
      </c>
    </row>
    <row r="220" spans="1:12" ht="15">
      <c r="A220" s="24" t="s">
        <v>97</v>
      </c>
      <c r="B220" s="25" t="s">
        <v>32</v>
      </c>
      <c r="C220" s="55">
        <v>17270.7</v>
      </c>
      <c r="D220" s="55">
        <v>16704.450980392157</v>
      </c>
      <c r="E220" s="56">
        <v>17616.114000000001</v>
      </c>
      <c r="F220" s="56">
        <v>17038.54</v>
      </c>
      <c r="G220" s="922">
        <v>3.3898092207430945</v>
      </c>
      <c r="H220" s="57">
        <v>231.9</v>
      </c>
      <c r="I220" s="57">
        <v>-0.30094582975063999</v>
      </c>
      <c r="J220" s="65">
        <v>50.943396226415096</v>
      </c>
      <c r="K220" s="65">
        <v>2.8718439631446691</v>
      </c>
      <c r="L220" s="928">
        <v>-1.0175885221782268</v>
      </c>
    </row>
    <row r="221" spans="1:12" ht="15">
      <c r="A221" s="24" t="s">
        <v>97</v>
      </c>
      <c r="B221" s="25" t="s">
        <v>33</v>
      </c>
      <c r="C221" s="55">
        <v>18212.328431372549</v>
      </c>
      <c r="D221" s="55">
        <v>17969.393137254901</v>
      </c>
      <c r="E221" s="56">
        <v>18576.575000000001</v>
      </c>
      <c r="F221" s="56">
        <v>18328.780999999999</v>
      </c>
      <c r="G221" s="922">
        <v>1.3519393351909312</v>
      </c>
      <c r="H221" s="57">
        <v>265.60000000000002</v>
      </c>
      <c r="I221" s="57">
        <v>-0.30030030030028326</v>
      </c>
      <c r="J221" s="57">
        <v>113.23529411764706</v>
      </c>
      <c r="K221" s="57">
        <v>5.2052171831997125</v>
      </c>
      <c r="L221" s="923">
        <v>0.21500191901184618</v>
      </c>
    </row>
    <row r="222" spans="1:12" ht="15.75" thickBot="1">
      <c r="A222" s="34" t="s">
        <v>97</v>
      </c>
      <c r="B222" s="35" t="s">
        <v>36</v>
      </c>
      <c r="C222" s="58">
        <v>18108.392156862745</v>
      </c>
      <c r="D222" s="58">
        <v>17882.50294117647</v>
      </c>
      <c r="E222" s="59">
        <v>18470.560000000001</v>
      </c>
      <c r="F222" s="59">
        <v>18240.152999999998</v>
      </c>
      <c r="G222" s="924">
        <v>1.2631856761289388</v>
      </c>
      <c r="H222" s="60">
        <v>304.60000000000002</v>
      </c>
      <c r="I222" s="60">
        <v>0.59445178335535376</v>
      </c>
      <c r="J222" s="60">
        <v>76.377952755905511</v>
      </c>
      <c r="K222" s="60">
        <v>2.6803876989350246</v>
      </c>
      <c r="L222" s="925">
        <v>-0.42626592141722552</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270</v>
      </c>
      <c r="B226" s="878"/>
      <c r="C226" s="878"/>
      <c r="D226" s="878"/>
      <c r="E226" s="878"/>
      <c r="F226" s="878"/>
      <c r="G226" s="1244"/>
      <c r="H226" s="1244"/>
      <c r="I226" s="1244"/>
      <c r="J226" s="1244"/>
      <c r="K226" s="1244"/>
      <c r="L226" s="1245"/>
    </row>
    <row r="227" spans="1:12" ht="12.75" customHeight="1">
      <c r="A227" s="5"/>
      <c r="B227" s="6"/>
      <c r="C227" s="2" t="s">
        <v>9</v>
      </c>
      <c r="D227" s="2" t="s">
        <v>9</v>
      </c>
      <c r="E227" s="2"/>
      <c r="F227" s="2"/>
      <c r="G227" s="879"/>
      <c r="H227" s="1431" t="s">
        <v>10</v>
      </c>
      <c r="I227" s="1432"/>
      <c r="J227" s="909" t="s">
        <v>11</v>
      </c>
      <c r="K227" s="880" t="s">
        <v>12</v>
      </c>
      <c r="L227" s="881"/>
    </row>
    <row r="228" spans="1:12" ht="15.75" customHeight="1">
      <c r="A228" s="7" t="s">
        <v>13</v>
      </c>
      <c r="B228" s="8" t="s">
        <v>14</v>
      </c>
      <c r="C228" s="882" t="s">
        <v>40</v>
      </c>
      <c r="D228" s="882" t="s">
        <v>40</v>
      </c>
      <c r="E228" s="883" t="s">
        <v>41</v>
      </c>
      <c r="F228" s="884"/>
      <c r="G228" s="910"/>
      <c r="H228" s="1429" t="s">
        <v>15</v>
      </c>
      <c r="I228" s="1430"/>
      <c r="J228" s="911" t="s">
        <v>16</v>
      </c>
      <c r="K228" s="885" t="s">
        <v>17</v>
      </c>
      <c r="L228" s="886"/>
    </row>
    <row r="229" spans="1:12" ht="26.25" thickBot="1">
      <c r="A229" s="9" t="s">
        <v>18</v>
      </c>
      <c r="B229" s="10" t="s">
        <v>19</v>
      </c>
      <c r="C229" s="812" t="s">
        <v>502</v>
      </c>
      <c r="D229" s="1399" t="s">
        <v>491</v>
      </c>
      <c r="E229" s="876" t="s">
        <v>502</v>
      </c>
      <c r="F229" s="1076" t="s">
        <v>491</v>
      </c>
      <c r="G229" s="908" t="s">
        <v>20</v>
      </c>
      <c r="H229" s="42" t="s">
        <v>502</v>
      </c>
      <c r="I229" s="823" t="s">
        <v>20</v>
      </c>
      <c r="J229" s="912" t="s">
        <v>20</v>
      </c>
      <c r="K229" s="877" t="s">
        <v>502</v>
      </c>
      <c r="L229" s="913" t="s">
        <v>21</v>
      </c>
    </row>
    <row r="230" spans="1:12" ht="15" thickBot="1">
      <c r="A230" s="11" t="s">
        <v>22</v>
      </c>
      <c r="B230" s="12" t="s">
        <v>23</v>
      </c>
      <c r="C230" s="43">
        <v>17417.881029311982</v>
      </c>
      <c r="D230" s="43">
        <v>17573.639495190037</v>
      </c>
      <c r="E230" s="44">
        <v>17766.238649898223</v>
      </c>
      <c r="F230" s="1077">
        <v>17947.946755627876</v>
      </c>
      <c r="G230" s="914">
        <v>-1.0124172319191618</v>
      </c>
      <c r="H230" s="45">
        <v>312.62974747474749</v>
      </c>
      <c r="I230" s="45">
        <v>4.0905228181292754</v>
      </c>
      <c r="J230" s="46">
        <v>59.935379644588046</v>
      </c>
      <c r="K230" s="45">
        <v>100</v>
      </c>
      <c r="L230" s="915" t="s">
        <v>23</v>
      </c>
    </row>
    <row r="231" spans="1:12" ht="15" thickBot="1">
      <c r="A231" s="13"/>
      <c r="B231" s="14"/>
      <c r="C231" s="47"/>
      <c r="D231" s="47"/>
      <c r="E231" s="47"/>
      <c r="F231" s="47"/>
      <c r="G231" s="916"/>
      <c r="H231" s="46"/>
      <c r="I231" s="46"/>
      <c r="J231" s="46"/>
      <c r="K231" s="46"/>
      <c r="L231" s="917"/>
    </row>
    <row r="232" spans="1:12" ht="15">
      <c r="A232" s="15" t="s">
        <v>88</v>
      </c>
      <c r="B232" s="16" t="s">
        <v>23</v>
      </c>
      <c r="C232" s="48" t="s">
        <v>80</v>
      </c>
      <c r="D232" s="48" t="s">
        <v>80</v>
      </c>
      <c r="E232" s="49" t="s">
        <v>80</v>
      </c>
      <c r="F232" s="49" t="s">
        <v>80</v>
      </c>
      <c r="G232" s="918" t="s">
        <v>80</v>
      </c>
      <c r="H232" s="50" t="s">
        <v>80</v>
      </c>
      <c r="I232" s="50" t="s">
        <v>80</v>
      </c>
      <c r="J232" s="50" t="s">
        <v>80</v>
      </c>
      <c r="K232" s="50" t="s">
        <v>80</v>
      </c>
      <c r="L232" s="919" t="s">
        <v>80</v>
      </c>
    </row>
    <row r="233" spans="1:12" ht="15">
      <c r="A233" s="24" t="s">
        <v>89</v>
      </c>
      <c r="B233" s="51" t="s">
        <v>23</v>
      </c>
      <c r="C233" s="52">
        <v>18871.283457714635</v>
      </c>
      <c r="D233" s="52">
        <v>19180.447979282279</v>
      </c>
      <c r="E233" s="53">
        <v>19248.709126868929</v>
      </c>
      <c r="F233" s="53">
        <v>19564.056938867925</v>
      </c>
      <c r="G233" s="920">
        <v>-1.6118733092239892</v>
      </c>
      <c r="H233" s="54">
        <v>357.22046783625728</v>
      </c>
      <c r="I233" s="54">
        <v>0.51764887192753672</v>
      </c>
      <c r="J233" s="54">
        <v>96.551724137931032</v>
      </c>
      <c r="K233" s="54">
        <v>25.90909090909091</v>
      </c>
      <c r="L233" s="921">
        <v>4.8266999559406685</v>
      </c>
    </row>
    <row r="234" spans="1:12" ht="15">
      <c r="A234" s="17" t="s">
        <v>90</v>
      </c>
      <c r="B234" s="18" t="s">
        <v>23</v>
      </c>
      <c r="C234" s="55">
        <v>19131.727258753628</v>
      </c>
      <c r="D234" s="55">
        <v>19231.191853547803</v>
      </c>
      <c r="E234" s="56">
        <v>19514.361803928699</v>
      </c>
      <c r="F234" s="56">
        <v>19615.815690618761</v>
      </c>
      <c r="G234" s="922">
        <v>-0.51720452664419281</v>
      </c>
      <c r="H234" s="57">
        <v>410.30298507462686</v>
      </c>
      <c r="I234" s="57">
        <v>6.4679695397143409</v>
      </c>
      <c r="J234" s="57">
        <v>71.794871794871796</v>
      </c>
      <c r="K234" s="57">
        <v>3.3838383838383841</v>
      </c>
      <c r="L234" s="923">
        <v>0.23359605750558909</v>
      </c>
    </row>
    <row r="235" spans="1:12" ht="15">
      <c r="A235" s="17" t="s">
        <v>91</v>
      </c>
      <c r="B235" s="18" t="s">
        <v>23</v>
      </c>
      <c r="C235" s="55" t="s">
        <v>80</v>
      </c>
      <c r="D235" s="55" t="s">
        <v>80</v>
      </c>
      <c r="E235" s="56" t="s">
        <v>80</v>
      </c>
      <c r="F235" s="56" t="s">
        <v>80</v>
      </c>
      <c r="G235" s="922" t="s">
        <v>80</v>
      </c>
      <c r="H235" s="57" t="s">
        <v>80</v>
      </c>
      <c r="I235" s="57" t="s">
        <v>80</v>
      </c>
      <c r="J235" s="57" t="s">
        <v>80</v>
      </c>
      <c r="K235" s="57" t="s">
        <v>80</v>
      </c>
      <c r="L235" s="923" t="s">
        <v>80</v>
      </c>
    </row>
    <row r="236" spans="1:12" ht="15">
      <c r="A236" s="17" t="s">
        <v>78</v>
      </c>
      <c r="B236" s="18" t="s">
        <v>23</v>
      </c>
      <c r="C236" s="55">
        <v>16351.992189960009</v>
      </c>
      <c r="D236" s="55">
        <v>16951.369987960719</v>
      </c>
      <c r="E236" s="56">
        <v>16679.032033759209</v>
      </c>
      <c r="F236" s="56">
        <v>17290.397387719935</v>
      </c>
      <c r="G236" s="922">
        <v>-3.5358664133129318</v>
      </c>
      <c r="H236" s="57">
        <v>287.72665474060824</v>
      </c>
      <c r="I236" s="57">
        <v>3.3325173704301556</v>
      </c>
      <c r="J236" s="57">
        <v>41.161616161616159</v>
      </c>
      <c r="K236" s="57">
        <v>56.464646464646464</v>
      </c>
      <c r="L236" s="923">
        <v>-7.5095053931887534</v>
      </c>
    </row>
    <row r="237" spans="1:12" ht="15.75" thickBot="1">
      <c r="A237" s="19" t="s">
        <v>92</v>
      </c>
      <c r="B237" s="20" t="s">
        <v>23</v>
      </c>
      <c r="C237" s="58">
        <v>17757.70106690401</v>
      </c>
      <c r="D237" s="58">
        <v>16752.126584418998</v>
      </c>
      <c r="E237" s="59">
        <v>18112.85508824209</v>
      </c>
      <c r="F237" s="59">
        <v>17259.380840266604</v>
      </c>
      <c r="G237" s="924">
        <v>4.9449876323738522</v>
      </c>
      <c r="H237" s="60">
        <v>307.03581560283692</v>
      </c>
      <c r="I237" s="60">
        <v>3.0236283612052519</v>
      </c>
      <c r="J237" s="60">
        <v>93.150684931506845</v>
      </c>
      <c r="K237" s="60">
        <v>14.242424242424242</v>
      </c>
      <c r="L237" s="925">
        <v>2.4492093797424985</v>
      </c>
    </row>
    <row r="238" spans="1:12" ht="15" thickBot="1">
      <c r="A238" s="13"/>
      <c r="B238" s="21"/>
      <c r="C238" s="47"/>
      <c r="D238" s="47"/>
      <c r="E238" s="47"/>
      <c r="F238" s="47"/>
      <c r="G238" s="916"/>
      <c r="H238" s="46"/>
      <c r="I238" s="46"/>
      <c r="J238" s="46"/>
      <c r="K238" s="46"/>
      <c r="L238" s="917"/>
    </row>
    <row r="239" spans="1:12" ht="14.25">
      <c r="A239" s="22" t="s">
        <v>93</v>
      </c>
      <c r="B239" s="23" t="s">
        <v>25</v>
      </c>
      <c r="C239" s="61" t="s">
        <v>80</v>
      </c>
      <c r="D239" s="61" t="s">
        <v>80</v>
      </c>
      <c r="E239" s="62" t="s">
        <v>80</v>
      </c>
      <c r="F239" s="62" t="s">
        <v>80</v>
      </c>
      <c r="G239" s="926" t="s">
        <v>80</v>
      </c>
      <c r="H239" s="63" t="s">
        <v>80</v>
      </c>
      <c r="I239" s="63" t="s">
        <v>80</v>
      </c>
      <c r="J239" s="64" t="s">
        <v>80</v>
      </c>
      <c r="K239" s="64" t="s">
        <v>80</v>
      </c>
      <c r="L239" s="927" t="s">
        <v>80</v>
      </c>
    </row>
    <row r="240" spans="1:12" ht="15">
      <c r="A240" s="24" t="s">
        <v>93</v>
      </c>
      <c r="B240" s="25" t="s">
        <v>26</v>
      </c>
      <c r="C240" s="55" t="s">
        <v>80</v>
      </c>
      <c r="D240" s="55" t="s">
        <v>80</v>
      </c>
      <c r="E240" s="56" t="s">
        <v>80</v>
      </c>
      <c r="F240" s="56" t="s">
        <v>80</v>
      </c>
      <c r="G240" s="922" t="s">
        <v>80</v>
      </c>
      <c r="H240" s="57" t="s">
        <v>80</v>
      </c>
      <c r="I240" s="57" t="s">
        <v>80</v>
      </c>
      <c r="J240" s="65" t="s">
        <v>80</v>
      </c>
      <c r="K240" s="65" t="s">
        <v>80</v>
      </c>
      <c r="L240" s="928" t="s">
        <v>80</v>
      </c>
    </row>
    <row r="241" spans="1:12" ht="15">
      <c r="A241" s="24" t="s">
        <v>93</v>
      </c>
      <c r="B241" s="25" t="s">
        <v>27</v>
      </c>
      <c r="C241" s="55" t="s">
        <v>80</v>
      </c>
      <c r="D241" s="55" t="s">
        <v>80</v>
      </c>
      <c r="E241" s="56" t="s">
        <v>80</v>
      </c>
      <c r="F241" s="56" t="s">
        <v>80</v>
      </c>
      <c r="G241" s="922" t="s">
        <v>80</v>
      </c>
      <c r="H241" s="57" t="s">
        <v>80</v>
      </c>
      <c r="I241" s="57" t="s">
        <v>80</v>
      </c>
      <c r="J241" s="65" t="s">
        <v>80</v>
      </c>
      <c r="K241" s="65" t="s">
        <v>80</v>
      </c>
      <c r="L241" s="928" t="s">
        <v>80</v>
      </c>
    </row>
    <row r="242" spans="1:12" ht="14.25">
      <c r="A242" s="22" t="s">
        <v>93</v>
      </c>
      <c r="B242" s="26" t="s">
        <v>28</v>
      </c>
      <c r="C242" s="66" t="s">
        <v>80</v>
      </c>
      <c r="D242" s="66" t="s">
        <v>80</v>
      </c>
      <c r="E242" s="67" t="s">
        <v>80</v>
      </c>
      <c r="F242" s="67" t="s">
        <v>80</v>
      </c>
      <c r="G242" s="929" t="s">
        <v>80</v>
      </c>
      <c r="H242" s="68" t="s">
        <v>80</v>
      </c>
      <c r="I242" s="68" t="s">
        <v>80</v>
      </c>
      <c r="J242" s="69" t="s">
        <v>80</v>
      </c>
      <c r="K242" s="69" t="s">
        <v>80</v>
      </c>
      <c r="L242" s="930" t="s">
        <v>80</v>
      </c>
    </row>
    <row r="243" spans="1:12" ht="15">
      <c r="A243" s="24" t="s">
        <v>93</v>
      </c>
      <c r="B243" s="25" t="s">
        <v>29</v>
      </c>
      <c r="C243" s="55" t="s">
        <v>80</v>
      </c>
      <c r="D243" s="55" t="s">
        <v>80</v>
      </c>
      <c r="E243" s="56" t="s">
        <v>80</v>
      </c>
      <c r="F243" s="56" t="s">
        <v>80</v>
      </c>
      <c r="G243" s="922" t="s">
        <v>80</v>
      </c>
      <c r="H243" s="57" t="s">
        <v>80</v>
      </c>
      <c r="I243" s="57" t="s">
        <v>80</v>
      </c>
      <c r="J243" s="65" t="s">
        <v>80</v>
      </c>
      <c r="K243" s="65" t="s">
        <v>80</v>
      </c>
      <c r="L243" s="928" t="s">
        <v>80</v>
      </c>
    </row>
    <row r="244" spans="1:12" ht="15">
      <c r="A244" s="24" t="s">
        <v>93</v>
      </c>
      <c r="B244" s="25" t="s">
        <v>30</v>
      </c>
      <c r="C244" s="55" t="s">
        <v>80</v>
      </c>
      <c r="D244" s="55" t="s">
        <v>80</v>
      </c>
      <c r="E244" s="56" t="s">
        <v>80</v>
      </c>
      <c r="F244" s="56" t="s">
        <v>80</v>
      </c>
      <c r="G244" s="922" t="s">
        <v>80</v>
      </c>
      <c r="H244" s="57" t="s">
        <v>80</v>
      </c>
      <c r="I244" s="57" t="s">
        <v>80</v>
      </c>
      <c r="J244" s="65" t="s">
        <v>80</v>
      </c>
      <c r="K244" s="65" t="s">
        <v>80</v>
      </c>
      <c r="L244" s="928" t="s">
        <v>80</v>
      </c>
    </row>
    <row r="245" spans="1:12" ht="14.25">
      <c r="A245" s="22" t="s">
        <v>93</v>
      </c>
      <c r="B245" s="26" t="s">
        <v>31</v>
      </c>
      <c r="C245" s="66" t="s">
        <v>80</v>
      </c>
      <c r="D245" s="66" t="s">
        <v>80</v>
      </c>
      <c r="E245" s="67" t="s">
        <v>80</v>
      </c>
      <c r="F245" s="67" t="s">
        <v>80</v>
      </c>
      <c r="G245" s="929" t="s">
        <v>80</v>
      </c>
      <c r="H245" s="68" t="s">
        <v>80</v>
      </c>
      <c r="I245" s="68" t="s">
        <v>80</v>
      </c>
      <c r="J245" s="69" t="s">
        <v>80</v>
      </c>
      <c r="K245" s="69" t="s">
        <v>80</v>
      </c>
      <c r="L245" s="930" t="s">
        <v>80</v>
      </c>
    </row>
    <row r="246" spans="1:12" ht="15">
      <c r="A246" s="24" t="s">
        <v>93</v>
      </c>
      <c r="B246" s="25" t="s">
        <v>32</v>
      </c>
      <c r="C246" s="55" t="s">
        <v>80</v>
      </c>
      <c r="D246" s="55" t="s">
        <v>80</v>
      </c>
      <c r="E246" s="56" t="s">
        <v>80</v>
      </c>
      <c r="F246" s="56" t="s">
        <v>80</v>
      </c>
      <c r="G246" s="922" t="s">
        <v>80</v>
      </c>
      <c r="H246" s="57" t="s">
        <v>80</v>
      </c>
      <c r="I246" s="57" t="s">
        <v>80</v>
      </c>
      <c r="J246" s="65" t="s">
        <v>80</v>
      </c>
      <c r="K246" s="65" t="s">
        <v>80</v>
      </c>
      <c r="L246" s="928" t="s">
        <v>80</v>
      </c>
    </row>
    <row r="247" spans="1:12" ht="15.75" thickBot="1">
      <c r="A247" s="27" t="s">
        <v>93</v>
      </c>
      <c r="B247" s="28" t="s">
        <v>33</v>
      </c>
      <c r="C247" s="70" t="s">
        <v>80</v>
      </c>
      <c r="D247" s="70" t="s">
        <v>80</v>
      </c>
      <c r="E247" s="71" t="s">
        <v>80</v>
      </c>
      <c r="F247" s="71" t="s">
        <v>80</v>
      </c>
      <c r="G247" s="931" t="s">
        <v>80</v>
      </c>
      <c r="H247" s="65" t="s">
        <v>80</v>
      </c>
      <c r="I247" s="65" t="s">
        <v>80</v>
      </c>
      <c r="J247" s="65" t="s">
        <v>80</v>
      </c>
      <c r="K247" s="65" t="s">
        <v>80</v>
      </c>
      <c r="L247" s="928" t="s">
        <v>80</v>
      </c>
    </row>
    <row r="248" spans="1:12" ht="15" thickBot="1">
      <c r="A248" s="13"/>
      <c r="B248" s="21"/>
      <c r="C248" s="47"/>
      <c r="D248" s="47"/>
      <c r="E248" s="47"/>
      <c r="F248" s="47"/>
      <c r="G248" s="916"/>
      <c r="H248" s="46"/>
      <c r="I248" s="46"/>
      <c r="J248" s="46"/>
      <c r="K248" s="46"/>
      <c r="L248" s="917"/>
    </row>
    <row r="249" spans="1:12" ht="14.25">
      <c r="A249" s="22" t="s">
        <v>94</v>
      </c>
      <c r="B249" s="23" t="s">
        <v>25</v>
      </c>
      <c r="C249" s="61">
        <v>19350.434402653256</v>
      </c>
      <c r="D249" s="61">
        <v>19538.967472842796</v>
      </c>
      <c r="E249" s="62">
        <v>19737.443090706322</v>
      </c>
      <c r="F249" s="62">
        <v>19929.746822299654</v>
      </c>
      <c r="G249" s="926">
        <v>-0.96490805080454578</v>
      </c>
      <c r="H249" s="63">
        <v>411.75714285714281</v>
      </c>
      <c r="I249" s="63">
        <v>0.42390597417074305</v>
      </c>
      <c r="J249" s="64">
        <v>366.66666666666663</v>
      </c>
      <c r="K249" s="64">
        <v>4.9494949494949498</v>
      </c>
      <c r="L249" s="927">
        <v>3.2532106199311372</v>
      </c>
    </row>
    <row r="250" spans="1:12" ht="15">
      <c r="A250" s="24" t="s">
        <v>94</v>
      </c>
      <c r="B250" s="25" t="s">
        <v>26</v>
      </c>
      <c r="C250" s="55">
        <v>19810.526470588236</v>
      </c>
      <c r="D250" s="55">
        <v>19483.928431372547</v>
      </c>
      <c r="E250" s="56">
        <v>20206.737000000001</v>
      </c>
      <c r="F250" s="56">
        <v>19873.607</v>
      </c>
      <c r="G250" s="922">
        <v>1.6762432707862294</v>
      </c>
      <c r="H250" s="57">
        <v>403.3</v>
      </c>
      <c r="I250" s="57">
        <v>-2.0165208940719168</v>
      </c>
      <c r="J250" s="65">
        <v>268.42105263157896</v>
      </c>
      <c r="K250" s="65">
        <v>3.535353535353535</v>
      </c>
      <c r="L250" s="928">
        <v>2.0006200943196095</v>
      </c>
    </row>
    <row r="251" spans="1:12" ht="15">
      <c r="A251" s="24" t="s">
        <v>94</v>
      </c>
      <c r="B251" s="25" t="s">
        <v>27</v>
      </c>
      <c r="C251" s="55">
        <v>18278.784313725489</v>
      </c>
      <c r="D251" s="55" t="s">
        <v>208</v>
      </c>
      <c r="E251" s="56">
        <v>18644.36</v>
      </c>
      <c r="F251" s="56" t="s">
        <v>208</v>
      </c>
      <c r="G251" s="922" t="s">
        <v>80</v>
      </c>
      <c r="H251" s="57">
        <v>432.9</v>
      </c>
      <c r="I251" s="57" t="s">
        <v>80</v>
      </c>
      <c r="J251" s="65" t="s">
        <v>80</v>
      </c>
      <c r="K251" s="65">
        <v>1.4141414141414141</v>
      </c>
      <c r="L251" s="928" t="s">
        <v>80</v>
      </c>
    </row>
    <row r="252" spans="1:12" ht="14.25">
      <c r="A252" s="22" t="s">
        <v>94</v>
      </c>
      <c r="B252" s="26" t="s">
        <v>28</v>
      </c>
      <c r="C252" s="66">
        <v>18578.94423941302</v>
      </c>
      <c r="D252" s="66">
        <v>19356.958669859196</v>
      </c>
      <c r="E252" s="67">
        <v>18950.523124201281</v>
      </c>
      <c r="F252" s="67">
        <v>19744.097843256379</v>
      </c>
      <c r="G252" s="929">
        <v>-4.0193009848061703</v>
      </c>
      <c r="H252" s="68">
        <v>370.96666666666664</v>
      </c>
      <c r="I252" s="68">
        <v>0.67508907800383533</v>
      </c>
      <c r="J252" s="69">
        <v>101.49253731343283</v>
      </c>
      <c r="K252" s="69">
        <v>6.8181818181818175</v>
      </c>
      <c r="L252" s="930">
        <v>1.406227052430606</v>
      </c>
    </row>
    <row r="253" spans="1:12" ht="15">
      <c r="A253" s="24" t="s">
        <v>94</v>
      </c>
      <c r="B253" s="25" t="s">
        <v>29</v>
      </c>
      <c r="C253" s="55">
        <v>19208.862745098038</v>
      </c>
      <c r="D253" s="55">
        <v>19162.833333333332</v>
      </c>
      <c r="E253" s="56">
        <v>19593.04</v>
      </c>
      <c r="F253" s="56">
        <v>19546.09</v>
      </c>
      <c r="G253" s="922">
        <v>0.24020149298402252</v>
      </c>
      <c r="H253" s="57">
        <v>364</v>
      </c>
      <c r="I253" s="57">
        <v>-1.966065176407221</v>
      </c>
      <c r="J253" s="65">
        <v>110.81081081081081</v>
      </c>
      <c r="K253" s="65">
        <v>3.939393939393939</v>
      </c>
      <c r="L253" s="928">
        <v>0.95070250159103109</v>
      </c>
    </row>
    <row r="254" spans="1:12" ht="15">
      <c r="A254" s="24" t="s">
        <v>94</v>
      </c>
      <c r="B254" s="25" t="s">
        <v>30</v>
      </c>
      <c r="C254" s="55">
        <v>17754.445098039214</v>
      </c>
      <c r="D254" s="55">
        <v>19600.546078431373</v>
      </c>
      <c r="E254" s="56">
        <v>18109.534</v>
      </c>
      <c r="F254" s="56">
        <v>19992.557000000001</v>
      </c>
      <c r="G254" s="922">
        <v>-9.4186201394849132</v>
      </c>
      <c r="H254" s="57">
        <v>380.5</v>
      </c>
      <c r="I254" s="57">
        <v>4.2465753424657535</v>
      </c>
      <c r="J254" s="65">
        <v>90</v>
      </c>
      <c r="K254" s="65">
        <v>2.8787878787878789</v>
      </c>
      <c r="L254" s="928">
        <v>0.45552455083957533</v>
      </c>
    </row>
    <row r="255" spans="1:12" ht="14.25">
      <c r="A255" s="22" t="s">
        <v>94</v>
      </c>
      <c r="B255" s="26" t="s">
        <v>31</v>
      </c>
      <c r="C255" s="66">
        <v>18820.724451189501</v>
      </c>
      <c r="D255" s="66">
        <v>19055.218344464782</v>
      </c>
      <c r="E255" s="67">
        <v>19197.138940213292</v>
      </c>
      <c r="F255" s="67">
        <v>19436.322711354078</v>
      </c>
      <c r="G255" s="929">
        <v>-1.2306019749356323</v>
      </c>
      <c r="H255" s="68">
        <v>331.505</v>
      </c>
      <c r="I255" s="68">
        <v>-3.5413390428872358</v>
      </c>
      <c r="J255" s="69">
        <v>61.849710982658955</v>
      </c>
      <c r="K255" s="69">
        <v>14.14141414141414</v>
      </c>
      <c r="L255" s="930">
        <v>0.16726228357892126</v>
      </c>
    </row>
    <row r="256" spans="1:12" ht="15">
      <c r="A256" s="24" t="s">
        <v>94</v>
      </c>
      <c r="B256" s="25" t="s">
        <v>32</v>
      </c>
      <c r="C256" s="55">
        <v>19082.549019607843</v>
      </c>
      <c r="D256" s="55">
        <v>18863.305882352943</v>
      </c>
      <c r="E256" s="56">
        <v>19464.2</v>
      </c>
      <c r="F256" s="56">
        <v>19240.572</v>
      </c>
      <c r="G256" s="922">
        <v>1.1622731382414235</v>
      </c>
      <c r="H256" s="57">
        <v>318.7</v>
      </c>
      <c r="I256" s="57">
        <v>-4.5236668663870647</v>
      </c>
      <c r="J256" s="65">
        <v>54.918032786885249</v>
      </c>
      <c r="K256" s="65">
        <v>9.5454545454545467</v>
      </c>
      <c r="L256" s="928">
        <v>-0.30914965486855372</v>
      </c>
    </row>
    <row r="257" spans="1:12" ht="15.75" thickBot="1">
      <c r="A257" s="27" t="s">
        <v>94</v>
      </c>
      <c r="B257" s="28" t="s">
        <v>33</v>
      </c>
      <c r="C257" s="70">
        <v>18336.76274509804</v>
      </c>
      <c r="D257" s="70">
        <v>19472.446078431374</v>
      </c>
      <c r="E257" s="71">
        <v>18703.498</v>
      </c>
      <c r="F257" s="71">
        <v>19861.895</v>
      </c>
      <c r="G257" s="931">
        <v>-5.8322582009420598</v>
      </c>
      <c r="H257" s="65">
        <v>358.1</v>
      </c>
      <c r="I257" s="65">
        <v>-2.5047644976858123</v>
      </c>
      <c r="J257" s="65">
        <v>78.431372549019613</v>
      </c>
      <c r="K257" s="65">
        <v>4.595959595959596</v>
      </c>
      <c r="L257" s="928">
        <v>0.47641193844748031</v>
      </c>
    </row>
    <row r="258" spans="1:12" ht="15.75" thickBot="1">
      <c r="A258" s="29"/>
      <c r="B258" s="30"/>
      <c r="C258" s="72"/>
      <c r="D258" s="72"/>
      <c r="E258" s="72"/>
      <c r="F258" s="72"/>
      <c r="G258" s="932"/>
      <c r="H258" s="73"/>
      <c r="I258" s="73"/>
      <c r="J258" s="73"/>
      <c r="K258" s="73"/>
      <c r="L258" s="933"/>
    </row>
    <row r="259" spans="1:12" ht="15">
      <c r="A259" s="24" t="s">
        <v>95</v>
      </c>
      <c r="B259" s="31" t="s">
        <v>30</v>
      </c>
      <c r="C259" s="74">
        <v>19593.77549019608</v>
      </c>
      <c r="D259" s="74">
        <v>19824.446078431374</v>
      </c>
      <c r="E259" s="75">
        <v>19985.651000000002</v>
      </c>
      <c r="F259" s="75">
        <v>20220.935000000001</v>
      </c>
      <c r="G259" s="934">
        <v>-1.1635663731672132</v>
      </c>
      <c r="H259" s="76">
        <v>437.9</v>
      </c>
      <c r="I259" s="76">
        <v>3.4490904795653123</v>
      </c>
      <c r="J259" s="76">
        <v>166.66666666666669</v>
      </c>
      <c r="K259" s="76">
        <v>1.2121212121212122</v>
      </c>
      <c r="L259" s="935">
        <v>0.48514221373672106</v>
      </c>
    </row>
    <row r="260" spans="1:12" ht="15.75" thickBot="1">
      <c r="A260" s="27" t="s">
        <v>95</v>
      </c>
      <c r="B260" s="28" t="s">
        <v>33</v>
      </c>
      <c r="C260" s="70">
        <v>18845.736274509803</v>
      </c>
      <c r="D260" s="70">
        <v>19029.739215686273</v>
      </c>
      <c r="E260" s="71">
        <v>19222.651000000002</v>
      </c>
      <c r="F260" s="71">
        <v>19410.333999999999</v>
      </c>
      <c r="G260" s="931">
        <v>-0.9669230833431165</v>
      </c>
      <c r="H260" s="65">
        <v>394.9</v>
      </c>
      <c r="I260" s="65">
        <v>5.5882352941176414</v>
      </c>
      <c r="J260" s="65">
        <v>43.333333333333336</v>
      </c>
      <c r="K260" s="65">
        <v>2.1717171717171717</v>
      </c>
      <c r="L260" s="928">
        <v>-0.25154615623113186</v>
      </c>
    </row>
    <row r="261" spans="1:12" ht="15.75" thickBot="1">
      <c r="A261" s="29"/>
      <c r="B261" s="30"/>
      <c r="C261" s="72"/>
      <c r="D261" s="72"/>
      <c r="E261" s="72"/>
      <c r="F261" s="72"/>
      <c r="G261" s="932"/>
      <c r="H261" s="73"/>
      <c r="I261" s="73"/>
      <c r="J261" s="73"/>
      <c r="K261" s="73"/>
      <c r="L261" s="933"/>
    </row>
    <row r="262" spans="1:12" ht="14.25">
      <c r="A262" s="22" t="s">
        <v>96</v>
      </c>
      <c r="B262" s="23" t="s">
        <v>25</v>
      </c>
      <c r="C262" s="61" t="s">
        <v>80</v>
      </c>
      <c r="D262" s="61" t="s">
        <v>80</v>
      </c>
      <c r="E262" s="62" t="s">
        <v>80</v>
      </c>
      <c r="F262" s="62" t="s">
        <v>80</v>
      </c>
      <c r="G262" s="926" t="s">
        <v>80</v>
      </c>
      <c r="H262" s="63" t="s">
        <v>80</v>
      </c>
      <c r="I262" s="63" t="s">
        <v>80</v>
      </c>
      <c r="J262" s="64" t="s">
        <v>80</v>
      </c>
      <c r="K262" s="64" t="s">
        <v>80</v>
      </c>
      <c r="L262" s="927" t="s">
        <v>80</v>
      </c>
    </row>
    <row r="263" spans="1:12" ht="15">
      <c r="A263" s="17" t="s">
        <v>96</v>
      </c>
      <c r="B263" s="25" t="s">
        <v>26</v>
      </c>
      <c r="C263" s="55" t="s">
        <v>80</v>
      </c>
      <c r="D263" s="55" t="s">
        <v>80</v>
      </c>
      <c r="E263" s="56" t="s">
        <v>80</v>
      </c>
      <c r="F263" s="56" t="s">
        <v>80</v>
      </c>
      <c r="G263" s="922" t="s">
        <v>80</v>
      </c>
      <c r="H263" s="57" t="s">
        <v>80</v>
      </c>
      <c r="I263" s="57" t="s">
        <v>80</v>
      </c>
      <c r="J263" s="65" t="s">
        <v>80</v>
      </c>
      <c r="K263" s="65" t="s">
        <v>80</v>
      </c>
      <c r="L263" s="928" t="s">
        <v>80</v>
      </c>
    </row>
    <row r="264" spans="1:12" ht="15">
      <c r="A264" s="17" t="s">
        <v>96</v>
      </c>
      <c r="B264" s="25" t="s">
        <v>27</v>
      </c>
      <c r="C264" s="55" t="s">
        <v>80</v>
      </c>
      <c r="D264" s="55" t="s">
        <v>80</v>
      </c>
      <c r="E264" s="56" t="s">
        <v>80</v>
      </c>
      <c r="F264" s="56" t="s">
        <v>80</v>
      </c>
      <c r="G264" s="922" t="s">
        <v>80</v>
      </c>
      <c r="H264" s="57" t="s">
        <v>80</v>
      </c>
      <c r="I264" s="57" t="s">
        <v>80</v>
      </c>
      <c r="J264" s="65" t="s">
        <v>80</v>
      </c>
      <c r="K264" s="65" t="s">
        <v>80</v>
      </c>
      <c r="L264" s="928" t="s">
        <v>80</v>
      </c>
    </row>
    <row r="265" spans="1:12" ht="15">
      <c r="A265" s="17" t="s">
        <v>96</v>
      </c>
      <c r="B265" s="25" t="s">
        <v>34</v>
      </c>
      <c r="C265" s="55" t="s">
        <v>80</v>
      </c>
      <c r="D265" s="55" t="s">
        <v>80</v>
      </c>
      <c r="E265" s="56" t="s">
        <v>80</v>
      </c>
      <c r="F265" s="56" t="s">
        <v>80</v>
      </c>
      <c r="G265" s="922" t="s">
        <v>80</v>
      </c>
      <c r="H265" s="57" t="s">
        <v>80</v>
      </c>
      <c r="I265" s="57" t="s">
        <v>80</v>
      </c>
      <c r="J265" s="65" t="s">
        <v>80</v>
      </c>
      <c r="K265" s="65" t="s">
        <v>80</v>
      </c>
      <c r="L265" s="928" t="s">
        <v>80</v>
      </c>
    </row>
    <row r="266" spans="1:12" ht="14.25">
      <c r="A266" s="32" t="s">
        <v>96</v>
      </c>
      <c r="B266" s="26" t="s">
        <v>28</v>
      </c>
      <c r="C266" s="66" t="s">
        <v>80</v>
      </c>
      <c r="D266" s="66" t="s">
        <v>80</v>
      </c>
      <c r="E266" s="67" t="s">
        <v>80</v>
      </c>
      <c r="F266" s="67" t="s">
        <v>80</v>
      </c>
      <c r="G266" s="929" t="s">
        <v>80</v>
      </c>
      <c r="H266" s="68" t="s">
        <v>80</v>
      </c>
      <c r="I266" s="68" t="s">
        <v>80</v>
      </c>
      <c r="J266" s="69" t="s">
        <v>80</v>
      </c>
      <c r="K266" s="69" t="s">
        <v>80</v>
      </c>
      <c r="L266" s="930" t="s">
        <v>80</v>
      </c>
    </row>
    <row r="267" spans="1:12" ht="15">
      <c r="A267" s="17" t="s">
        <v>96</v>
      </c>
      <c r="B267" s="25" t="s">
        <v>30</v>
      </c>
      <c r="C267" s="55" t="s">
        <v>80</v>
      </c>
      <c r="D267" s="55" t="s">
        <v>80</v>
      </c>
      <c r="E267" s="56" t="s">
        <v>80</v>
      </c>
      <c r="F267" s="56" t="s">
        <v>80</v>
      </c>
      <c r="G267" s="922" t="s">
        <v>80</v>
      </c>
      <c r="H267" s="57" t="s">
        <v>80</v>
      </c>
      <c r="I267" s="57" t="s">
        <v>80</v>
      </c>
      <c r="J267" s="65" t="s">
        <v>80</v>
      </c>
      <c r="K267" s="65" t="s">
        <v>80</v>
      </c>
      <c r="L267" s="928" t="s">
        <v>80</v>
      </c>
    </row>
    <row r="268" spans="1:12" ht="15">
      <c r="A268" s="17" t="s">
        <v>96</v>
      </c>
      <c r="B268" s="25" t="s">
        <v>35</v>
      </c>
      <c r="C268" s="55" t="s">
        <v>80</v>
      </c>
      <c r="D268" s="55" t="s">
        <v>80</v>
      </c>
      <c r="E268" s="56" t="s">
        <v>80</v>
      </c>
      <c r="F268" s="56" t="s">
        <v>80</v>
      </c>
      <c r="G268" s="922" t="s">
        <v>80</v>
      </c>
      <c r="H268" s="57" t="s">
        <v>80</v>
      </c>
      <c r="I268" s="57" t="s">
        <v>80</v>
      </c>
      <c r="J268" s="65" t="s">
        <v>80</v>
      </c>
      <c r="K268" s="65" t="s">
        <v>80</v>
      </c>
      <c r="L268" s="928" t="s">
        <v>80</v>
      </c>
    </row>
    <row r="269" spans="1:12" ht="14.25">
      <c r="A269" s="32" t="s">
        <v>96</v>
      </c>
      <c r="B269" s="26" t="s">
        <v>31</v>
      </c>
      <c r="C269" s="66" t="s">
        <v>80</v>
      </c>
      <c r="D269" s="66" t="s">
        <v>80</v>
      </c>
      <c r="E269" s="67" t="s">
        <v>80</v>
      </c>
      <c r="F269" s="67" t="s">
        <v>80</v>
      </c>
      <c r="G269" s="929" t="s">
        <v>80</v>
      </c>
      <c r="H269" s="68" t="s">
        <v>80</v>
      </c>
      <c r="I269" s="68" t="s">
        <v>80</v>
      </c>
      <c r="J269" s="69" t="s">
        <v>80</v>
      </c>
      <c r="K269" s="69" t="s">
        <v>80</v>
      </c>
      <c r="L269" s="930" t="s">
        <v>80</v>
      </c>
    </row>
    <row r="270" spans="1:12" ht="15">
      <c r="A270" s="17" t="s">
        <v>96</v>
      </c>
      <c r="B270" s="25" t="s">
        <v>33</v>
      </c>
      <c r="C270" s="55" t="s">
        <v>80</v>
      </c>
      <c r="D270" s="55" t="s">
        <v>80</v>
      </c>
      <c r="E270" s="56" t="s">
        <v>80</v>
      </c>
      <c r="F270" s="56" t="s">
        <v>80</v>
      </c>
      <c r="G270" s="922" t="s">
        <v>80</v>
      </c>
      <c r="H270" s="57" t="s">
        <v>80</v>
      </c>
      <c r="I270" s="57" t="s">
        <v>80</v>
      </c>
      <c r="J270" s="65" t="s">
        <v>80</v>
      </c>
      <c r="K270" s="65" t="s">
        <v>80</v>
      </c>
      <c r="L270" s="928" t="s">
        <v>80</v>
      </c>
    </row>
    <row r="271" spans="1:12" ht="15.75" thickBot="1">
      <c r="A271" s="33" t="s">
        <v>96</v>
      </c>
      <c r="B271" s="25" t="s">
        <v>36</v>
      </c>
      <c r="C271" s="70" t="s">
        <v>80</v>
      </c>
      <c r="D271" s="70" t="s">
        <v>80</v>
      </c>
      <c r="E271" s="71" t="s">
        <v>80</v>
      </c>
      <c r="F271" s="71" t="s">
        <v>80</v>
      </c>
      <c r="G271" s="931" t="s">
        <v>80</v>
      </c>
      <c r="H271" s="65" t="s">
        <v>80</v>
      </c>
      <c r="I271" s="65" t="s">
        <v>80</v>
      </c>
      <c r="J271" s="65" t="s">
        <v>80</v>
      </c>
      <c r="K271" s="65" t="s">
        <v>80</v>
      </c>
      <c r="L271" s="928" t="s">
        <v>80</v>
      </c>
    </row>
    <row r="272" spans="1:12" ht="15.75" thickBot="1">
      <c r="A272" s="29"/>
      <c r="B272" s="30"/>
      <c r="C272" s="72"/>
      <c r="D272" s="72"/>
      <c r="E272" s="72"/>
      <c r="F272" s="72"/>
      <c r="G272" s="932"/>
      <c r="H272" s="73"/>
      <c r="I272" s="73"/>
      <c r="J272" s="73"/>
      <c r="K272" s="73"/>
      <c r="L272" s="933"/>
    </row>
    <row r="273" spans="1:12" ht="14.25">
      <c r="A273" s="22" t="s">
        <v>24</v>
      </c>
      <c r="B273" s="23" t="s">
        <v>28</v>
      </c>
      <c r="C273" s="61">
        <v>15486.249394363598</v>
      </c>
      <c r="D273" s="61">
        <v>15912.609790420403</v>
      </c>
      <c r="E273" s="62">
        <v>15795.97438225087</v>
      </c>
      <c r="F273" s="62">
        <v>16230.861986228812</v>
      </c>
      <c r="G273" s="926">
        <v>-2.6793869872525926</v>
      </c>
      <c r="H273" s="63">
        <v>325.35322580645158</v>
      </c>
      <c r="I273" s="63">
        <v>-3.4959022597628993</v>
      </c>
      <c r="J273" s="64">
        <v>121.42857142857142</v>
      </c>
      <c r="K273" s="64">
        <v>3.1313131313131315</v>
      </c>
      <c r="L273" s="927">
        <v>0.86960069189471501</v>
      </c>
    </row>
    <row r="274" spans="1:12" ht="15">
      <c r="A274" s="24" t="s">
        <v>24</v>
      </c>
      <c r="B274" s="25" t="s">
        <v>29</v>
      </c>
      <c r="C274" s="55">
        <v>15698.22745098039</v>
      </c>
      <c r="D274" s="55" t="s">
        <v>208</v>
      </c>
      <c r="E274" s="56">
        <v>16012.191999999999</v>
      </c>
      <c r="F274" s="56" t="s">
        <v>208</v>
      </c>
      <c r="G274" s="922" t="s">
        <v>80</v>
      </c>
      <c r="H274" s="57">
        <v>301.10000000000002</v>
      </c>
      <c r="I274" s="57" t="s">
        <v>80</v>
      </c>
      <c r="J274" s="65" t="s">
        <v>80</v>
      </c>
      <c r="K274" s="65">
        <v>0.90909090909090906</v>
      </c>
      <c r="L274" s="928" t="s">
        <v>80</v>
      </c>
    </row>
    <row r="275" spans="1:12" ht="15">
      <c r="A275" s="24" t="s">
        <v>24</v>
      </c>
      <c r="B275" s="25" t="s">
        <v>30</v>
      </c>
      <c r="C275" s="55">
        <v>15581.752941176472</v>
      </c>
      <c r="D275" s="55">
        <v>16067.350980392157</v>
      </c>
      <c r="E275" s="56">
        <v>15893.388000000001</v>
      </c>
      <c r="F275" s="56">
        <v>16388.698</v>
      </c>
      <c r="G275" s="922">
        <v>-3.0222657101863706</v>
      </c>
      <c r="H275" s="57">
        <v>326.5</v>
      </c>
      <c r="I275" s="57">
        <v>-1.7454107733975357</v>
      </c>
      <c r="J275" s="65">
        <v>138.46153846153845</v>
      </c>
      <c r="K275" s="65">
        <v>1.5656565656565657</v>
      </c>
      <c r="L275" s="928">
        <v>0.51557579021230082</v>
      </c>
    </row>
    <row r="276" spans="1:12" ht="15">
      <c r="A276" s="24" t="s">
        <v>24</v>
      </c>
      <c r="B276" s="25" t="s">
        <v>35</v>
      </c>
      <c r="C276" s="55">
        <v>15029.35588235294</v>
      </c>
      <c r="D276" s="55">
        <v>15948.876470588235</v>
      </c>
      <c r="E276" s="56">
        <v>15329.942999999999</v>
      </c>
      <c r="F276" s="56">
        <v>16267.853999999999</v>
      </c>
      <c r="G276" s="922">
        <v>-5.7654254826727609</v>
      </c>
      <c r="H276" s="57">
        <v>356.2</v>
      </c>
      <c r="I276" s="57">
        <v>3.2463768115941996</v>
      </c>
      <c r="J276" s="65">
        <v>30</v>
      </c>
      <c r="K276" s="65">
        <v>0.65656565656565657</v>
      </c>
      <c r="L276" s="928">
        <v>-0.15118878608377795</v>
      </c>
    </row>
    <row r="277" spans="1:12" ht="14.25">
      <c r="A277" s="22" t="s">
        <v>24</v>
      </c>
      <c r="B277" s="26" t="s">
        <v>31</v>
      </c>
      <c r="C277" s="66">
        <v>17321.910017737442</v>
      </c>
      <c r="D277" s="66">
        <v>17845.156788081626</v>
      </c>
      <c r="E277" s="67">
        <v>17668.348218092193</v>
      </c>
      <c r="F277" s="67">
        <v>18202.059923843259</v>
      </c>
      <c r="G277" s="929">
        <v>-2.9321500312826996</v>
      </c>
      <c r="H277" s="68">
        <v>307.6169398907104</v>
      </c>
      <c r="I277" s="68">
        <v>-0.80577954035000199</v>
      </c>
      <c r="J277" s="69">
        <v>67.505720823798626</v>
      </c>
      <c r="K277" s="69">
        <v>36.969696969696969</v>
      </c>
      <c r="L277" s="930">
        <v>1.6708278259166747</v>
      </c>
    </row>
    <row r="278" spans="1:12" ht="15">
      <c r="A278" s="24" t="s">
        <v>24</v>
      </c>
      <c r="B278" s="25" t="s">
        <v>32</v>
      </c>
      <c r="C278" s="55">
        <v>18060.456862745097</v>
      </c>
      <c r="D278" s="55">
        <v>17355.525490196076</v>
      </c>
      <c r="E278" s="56">
        <v>18421.666000000001</v>
      </c>
      <c r="F278" s="56">
        <v>17702.635999999999</v>
      </c>
      <c r="G278" s="922">
        <v>4.0617114874869626</v>
      </c>
      <c r="H278" s="57">
        <v>288.89999999999998</v>
      </c>
      <c r="I278" s="57">
        <v>4.3713872832369818</v>
      </c>
      <c r="J278" s="65">
        <v>132.484076433121</v>
      </c>
      <c r="K278" s="65">
        <v>18.434343434343432</v>
      </c>
      <c r="L278" s="928">
        <v>5.7525986847473103</v>
      </c>
    </row>
    <row r="279" spans="1:12" ht="15">
      <c r="A279" s="24" t="s">
        <v>24</v>
      </c>
      <c r="B279" s="25" t="s">
        <v>33</v>
      </c>
      <c r="C279" s="55">
        <v>16467.956862745097</v>
      </c>
      <c r="D279" s="55">
        <v>18031.011764705883</v>
      </c>
      <c r="E279" s="56">
        <v>16797.315999999999</v>
      </c>
      <c r="F279" s="56">
        <v>18391.632000000001</v>
      </c>
      <c r="G279" s="922">
        <v>-8.6687032450410193</v>
      </c>
      <c r="H279" s="57">
        <v>318.3</v>
      </c>
      <c r="I279" s="57">
        <v>0.60050568900127499</v>
      </c>
      <c r="J279" s="65">
        <v>32.558139534883722</v>
      </c>
      <c r="K279" s="65">
        <v>14.393939393939394</v>
      </c>
      <c r="L279" s="928">
        <v>-2.9727811230234487</v>
      </c>
    </row>
    <row r="280" spans="1:12" ht="15">
      <c r="A280" s="24" t="s">
        <v>24</v>
      </c>
      <c r="B280" s="25" t="s">
        <v>36</v>
      </c>
      <c r="C280" s="55">
        <v>17307.257843137253</v>
      </c>
      <c r="D280" s="55">
        <v>18204.250980392157</v>
      </c>
      <c r="E280" s="56">
        <v>17653.402999999998</v>
      </c>
      <c r="F280" s="56">
        <v>18568.335999999999</v>
      </c>
      <c r="G280" s="922">
        <v>-4.9273828306424496</v>
      </c>
      <c r="H280" s="57">
        <v>353.8</v>
      </c>
      <c r="I280" s="57">
        <v>-4.3266630611141155</v>
      </c>
      <c r="J280" s="65">
        <v>26.153846153846157</v>
      </c>
      <c r="K280" s="65">
        <v>4.1414141414141419</v>
      </c>
      <c r="L280" s="928">
        <v>-1.1089897358071825</v>
      </c>
    </row>
    <row r="281" spans="1:12" ht="14.25">
      <c r="A281" s="22" t="s">
        <v>24</v>
      </c>
      <c r="B281" s="26" t="s">
        <v>37</v>
      </c>
      <c r="C281" s="66">
        <v>13719.767088155671</v>
      </c>
      <c r="D281" s="66">
        <v>15478.415733367581</v>
      </c>
      <c r="E281" s="67">
        <v>13994.162429918784</v>
      </c>
      <c r="F281" s="67">
        <v>15787.984048034934</v>
      </c>
      <c r="G281" s="929">
        <v>-11.361942174874565</v>
      </c>
      <c r="H281" s="68">
        <v>235.58919753086417</v>
      </c>
      <c r="I281" s="68">
        <v>1.9423997318936879</v>
      </c>
      <c r="J281" s="69">
        <v>-0.91743119266055051</v>
      </c>
      <c r="K281" s="69">
        <v>16.363636363636363</v>
      </c>
      <c r="L281" s="930">
        <v>-10.049933911000149</v>
      </c>
    </row>
    <row r="282" spans="1:12" ht="15">
      <c r="A282" s="24" t="s">
        <v>24</v>
      </c>
      <c r="B282" s="25" t="s">
        <v>82</v>
      </c>
      <c r="C282" s="77">
        <v>14481.808823529411</v>
      </c>
      <c r="D282" s="77">
        <v>16614.251960784313</v>
      </c>
      <c r="E282" s="78">
        <v>14771.445</v>
      </c>
      <c r="F282" s="78">
        <v>16946.537</v>
      </c>
      <c r="G282" s="936">
        <v>-12.835023462315636</v>
      </c>
      <c r="H282" s="79">
        <v>219.8</v>
      </c>
      <c r="I282" s="79">
        <v>-1.6114592658907763</v>
      </c>
      <c r="J282" s="80">
        <v>-15.048543689320388</v>
      </c>
      <c r="K282" s="80">
        <v>8.8383838383838391</v>
      </c>
      <c r="L282" s="937">
        <v>-7.8013576801945117</v>
      </c>
    </row>
    <row r="283" spans="1:12" ht="15">
      <c r="A283" s="24" t="s">
        <v>24</v>
      </c>
      <c r="B283" s="25" t="s">
        <v>38</v>
      </c>
      <c r="C283" s="55">
        <v>12725.516666666666</v>
      </c>
      <c r="D283" s="55">
        <v>13546.852941176472</v>
      </c>
      <c r="E283" s="56">
        <v>12980.027</v>
      </c>
      <c r="F283" s="56">
        <v>13817.79</v>
      </c>
      <c r="G283" s="922">
        <v>-6.0629304686205305</v>
      </c>
      <c r="H283" s="57">
        <v>247.1</v>
      </c>
      <c r="I283" s="57">
        <v>4.7921967769295941</v>
      </c>
      <c r="J283" s="65">
        <v>22.857142857142858</v>
      </c>
      <c r="K283" s="65">
        <v>6.5151515151515156</v>
      </c>
      <c r="L283" s="928">
        <v>-1.966270132667546</v>
      </c>
    </row>
    <row r="284" spans="1:12" ht="15.75" thickBot="1">
      <c r="A284" s="24" t="s">
        <v>24</v>
      </c>
      <c r="B284" s="25" t="s">
        <v>39</v>
      </c>
      <c r="C284" s="55">
        <v>14117.255882352942</v>
      </c>
      <c r="D284" s="55">
        <v>14550.297058823529</v>
      </c>
      <c r="E284" s="56">
        <v>14399.601000000001</v>
      </c>
      <c r="F284" s="56">
        <v>14841.303</v>
      </c>
      <c r="G284" s="922">
        <v>-2.9761672543172208</v>
      </c>
      <c r="H284" s="57">
        <v>299.5</v>
      </c>
      <c r="I284" s="57">
        <v>3.3400133600541997E-2</v>
      </c>
      <c r="J284" s="65">
        <v>25</v>
      </c>
      <c r="K284" s="65">
        <v>1.0101010101010102</v>
      </c>
      <c r="L284" s="928">
        <v>-0.28230609813808516</v>
      </c>
    </row>
    <row r="285" spans="1:12" ht="15.75" thickBot="1">
      <c r="A285" s="29"/>
      <c r="B285" s="30"/>
      <c r="C285" s="72"/>
      <c r="D285" s="72"/>
      <c r="E285" s="72"/>
      <c r="F285" s="72"/>
      <c r="G285" s="932"/>
      <c r="H285" s="73"/>
      <c r="I285" s="73"/>
      <c r="J285" s="73"/>
      <c r="K285" s="73"/>
      <c r="L285" s="933"/>
    </row>
    <row r="286" spans="1:12" ht="14.25">
      <c r="A286" s="22" t="s">
        <v>97</v>
      </c>
      <c r="B286" s="26" t="s">
        <v>25</v>
      </c>
      <c r="C286" s="66">
        <v>18135.596246954752</v>
      </c>
      <c r="D286" s="66">
        <v>19600.335065120937</v>
      </c>
      <c r="E286" s="67">
        <v>18498.308171893848</v>
      </c>
      <c r="F286" s="67">
        <v>19992.341766423357</v>
      </c>
      <c r="G286" s="929">
        <v>-7.4730294829128061</v>
      </c>
      <c r="H286" s="68">
        <v>360.41956521739127</v>
      </c>
      <c r="I286" s="68">
        <v>5.2319898444938007</v>
      </c>
      <c r="J286" s="69">
        <v>475</v>
      </c>
      <c r="K286" s="69">
        <v>2.3232323232323231</v>
      </c>
      <c r="L286" s="930">
        <v>1.6770287691127754</v>
      </c>
    </row>
    <row r="287" spans="1:12" ht="15">
      <c r="A287" s="24" t="s">
        <v>97</v>
      </c>
      <c r="B287" s="25" t="s">
        <v>26</v>
      </c>
      <c r="C287" s="55" t="s">
        <v>208</v>
      </c>
      <c r="D287" s="55" t="s">
        <v>80</v>
      </c>
      <c r="E287" s="56" t="s">
        <v>208</v>
      </c>
      <c r="F287" s="56" t="s">
        <v>80</v>
      </c>
      <c r="G287" s="922"/>
      <c r="H287" s="57" t="s">
        <v>208</v>
      </c>
      <c r="I287" s="57" t="s">
        <v>80</v>
      </c>
      <c r="J287" s="65" t="s">
        <v>80</v>
      </c>
      <c r="K287" s="65">
        <v>0.10101010101010101</v>
      </c>
      <c r="L287" s="1599" t="s">
        <v>80</v>
      </c>
    </row>
    <row r="288" spans="1:12" ht="15">
      <c r="A288" s="24" t="s">
        <v>97</v>
      </c>
      <c r="B288" s="25" t="s">
        <v>27</v>
      </c>
      <c r="C288" s="55">
        <v>17612.439215686274</v>
      </c>
      <c r="D288" s="55" t="s">
        <v>208</v>
      </c>
      <c r="E288" s="56">
        <v>17964.687999999998</v>
      </c>
      <c r="F288" s="56" t="s">
        <v>208</v>
      </c>
      <c r="G288" s="922" t="s">
        <v>208</v>
      </c>
      <c r="H288" s="57">
        <v>360</v>
      </c>
      <c r="I288" s="57" t="s">
        <v>80</v>
      </c>
      <c r="J288" s="65" t="s">
        <v>80</v>
      </c>
      <c r="K288" s="65">
        <v>1.1616161616161615</v>
      </c>
      <c r="L288" s="928">
        <v>0.59618805176155742</v>
      </c>
    </row>
    <row r="289" spans="1:12" ht="15">
      <c r="A289" s="24" t="s">
        <v>97</v>
      </c>
      <c r="B289" s="25" t="s">
        <v>34</v>
      </c>
      <c r="C289" s="55">
        <v>18533.924509803921</v>
      </c>
      <c r="D289" s="55" t="s">
        <v>208</v>
      </c>
      <c r="E289" s="56">
        <v>18904.602999999999</v>
      </c>
      <c r="F289" s="56" t="s">
        <v>208</v>
      </c>
      <c r="G289" s="922" t="s">
        <v>208</v>
      </c>
      <c r="H289" s="57">
        <v>363.3</v>
      </c>
      <c r="I289" s="57" t="s">
        <v>80</v>
      </c>
      <c r="J289" s="65" t="s">
        <v>80</v>
      </c>
      <c r="K289" s="65">
        <v>1.0606060606060608</v>
      </c>
      <c r="L289" s="928">
        <v>0.97983061634111734</v>
      </c>
    </row>
    <row r="290" spans="1:12" ht="14.25">
      <c r="A290" s="22" t="s">
        <v>97</v>
      </c>
      <c r="B290" s="26" t="s">
        <v>28</v>
      </c>
      <c r="C290" s="66">
        <v>17806.86821315204</v>
      </c>
      <c r="D290" s="66">
        <v>18131.57496864281</v>
      </c>
      <c r="E290" s="67">
        <v>18163.005577415082</v>
      </c>
      <c r="F290" s="67">
        <v>18494.206468015665</v>
      </c>
      <c r="G290" s="929">
        <v>-1.7908359094691086</v>
      </c>
      <c r="H290" s="68">
        <v>328.54782608695655</v>
      </c>
      <c r="I290" s="68">
        <v>2.9473304186614815</v>
      </c>
      <c r="J290" s="69">
        <v>43.75</v>
      </c>
      <c r="K290" s="69">
        <v>3.4848484848484853</v>
      </c>
      <c r="L290" s="930">
        <v>-0.39237283986880067</v>
      </c>
    </row>
    <row r="291" spans="1:12" ht="15">
      <c r="A291" s="24" t="s">
        <v>97</v>
      </c>
      <c r="B291" s="25" t="s">
        <v>29</v>
      </c>
      <c r="C291" s="55">
        <v>17870.872549019608</v>
      </c>
      <c r="D291" s="55" t="s">
        <v>208</v>
      </c>
      <c r="E291" s="56">
        <v>18228.29</v>
      </c>
      <c r="F291" s="56" t="s">
        <v>208</v>
      </c>
      <c r="G291" s="922" t="s">
        <v>208</v>
      </c>
      <c r="H291" s="57">
        <v>290</v>
      </c>
      <c r="I291" s="57" t="s">
        <v>80</v>
      </c>
      <c r="J291" s="65" t="s">
        <v>80</v>
      </c>
      <c r="K291" s="65">
        <v>0.35353535353535354</v>
      </c>
      <c r="L291" s="928" t="s">
        <v>80</v>
      </c>
    </row>
    <row r="292" spans="1:12" ht="15">
      <c r="A292" s="24" t="s">
        <v>97</v>
      </c>
      <c r="B292" s="25" t="s">
        <v>30</v>
      </c>
      <c r="C292" s="55">
        <v>17629.670588235294</v>
      </c>
      <c r="D292" s="55">
        <v>18323.362745098042</v>
      </c>
      <c r="E292" s="56">
        <v>17982.263999999999</v>
      </c>
      <c r="F292" s="56">
        <v>18689.830000000002</v>
      </c>
      <c r="G292" s="922">
        <v>-3.7858343280811142</v>
      </c>
      <c r="H292" s="57">
        <v>332.3</v>
      </c>
      <c r="I292" s="57">
        <v>7.3320413436692462</v>
      </c>
      <c r="J292" s="65">
        <v>19.230769230769234</v>
      </c>
      <c r="K292" s="65">
        <v>1.5656565656565657</v>
      </c>
      <c r="L292" s="928">
        <v>-0.5345049852319641</v>
      </c>
    </row>
    <row r="293" spans="1:12" ht="15">
      <c r="A293" s="24" t="s">
        <v>97</v>
      </c>
      <c r="B293" s="25" t="s">
        <v>35</v>
      </c>
      <c r="C293" s="55">
        <v>17970.814705882352</v>
      </c>
      <c r="D293" s="55" t="s">
        <v>208</v>
      </c>
      <c r="E293" s="56">
        <v>18330.231</v>
      </c>
      <c r="F293" s="56" t="s">
        <v>208</v>
      </c>
      <c r="G293" s="922" t="s">
        <v>208</v>
      </c>
      <c r="H293" s="57">
        <v>333.5</v>
      </c>
      <c r="I293" s="57" t="s">
        <v>80</v>
      </c>
      <c r="J293" s="65" t="s">
        <v>80</v>
      </c>
      <c r="K293" s="65">
        <v>1.5656565656565657</v>
      </c>
      <c r="L293" s="928" t="s">
        <v>80</v>
      </c>
    </row>
    <row r="294" spans="1:12" ht="14.25">
      <c r="A294" s="22" t="s">
        <v>97</v>
      </c>
      <c r="B294" s="26" t="s">
        <v>31</v>
      </c>
      <c r="C294" s="66">
        <v>17601.772030548964</v>
      </c>
      <c r="D294" s="66">
        <v>15665.89383353942</v>
      </c>
      <c r="E294" s="67">
        <v>17953.807471159944</v>
      </c>
      <c r="F294" s="67">
        <v>16221.823215324162</v>
      </c>
      <c r="G294" s="929">
        <v>10.676877887558527</v>
      </c>
      <c r="H294" s="68">
        <v>283.44311377245504</v>
      </c>
      <c r="I294" s="68">
        <v>0.22425917589007682</v>
      </c>
      <c r="J294" s="69">
        <v>85.555555555555557</v>
      </c>
      <c r="K294" s="69">
        <v>8.4343434343434343</v>
      </c>
      <c r="L294" s="930">
        <v>1.1645534504985227</v>
      </c>
    </row>
    <row r="295" spans="1:12" ht="15">
      <c r="A295" s="24" t="s">
        <v>97</v>
      </c>
      <c r="B295" s="25" t="s">
        <v>32</v>
      </c>
      <c r="C295" s="55">
        <v>16058.759803921568</v>
      </c>
      <c r="D295" s="55" t="s">
        <v>208</v>
      </c>
      <c r="E295" s="56">
        <v>16379.934999999999</v>
      </c>
      <c r="F295" s="56" t="s">
        <v>208</v>
      </c>
      <c r="G295" s="922" t="s">
        <v>208</v>
      </c>
      <c r="H295" s="57">
        <v>240.6</v>
      </c>
      <c r="I295" s="57" t="s">
        <v>80</v>
      </c>
      <c r="J295" s="65" t="s">
        <v>80</v>
      </c>
      <c r="K295" s="65">
        <v>1.5656565656565657</v>
      </c>
      <c r="L295" s="928" t="s">
        <v>80</v>
      </c>
    </row>
    <row r="296" spans="1:12" ht="15">
      <c r="A296" s="24" t="s">
        <v>97</v>
      </c>
      <c r="B296" s="25" t="s">
        <v>33</v>
      </c>
      <c r="C296" s="55">
        <v>19615.393137254901</v>
      </c>
      <c r="D296" s="55">
        <v>17853.950980392154</v>
      </c>
      <c r="E296" s="56">
        <v>20007.701000000001</v>
      </c>
      <c r="F296" s="56">
        <v>18211.03</v>
      </c>
      <c r="G296" s="922">
        <v>9.8658395488887898</v>
      </c>
      <c r="H296" s="57">
        <v>289.39999999999998</v>
      </c>
      <c r="I296" s="57">
        <v>3.542039355992836</v>
      </c>
      <c r="J296" s="57">
        <v>96.36363636363636</v>
      </c>
      <c r="K296" s="57">
        <v>5.4545454545454541</v>
      </c>
      <c r="L296" s="923">
        <v>1.0118960199735643</v>
      </c>
    </row>
    <row r="297" spans="1:12" ht="15.75" thickBot="1">
      <c r="A297" s="34" t="s">
        <v>97</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34" t="s">
        <v>425</v>
      </c>
      <c r="B1" s="1434"/>
      <c r="C1" s="1434"/>
      <c r="D1" s="1434"/>
      <c r="E1" s="1434"/>
      <c r="F1" s="1434"/>
      <c r="G1" s="1434"/>
      <c r="H1" s="1434"/>
    </row>
    <row r="2" spans="1:18" ht="40.5">
      <c r="A2" s="1318" t="s">
        <v>107</v>
      </c>
      <c r="B2" s="2" t="s">
        <v>9</v>
      </c>
      <c r="C2" s="2"/>
      <c r="D2" s="780" t="s">
        <v>108</v>
      </c>
      <c r="E2" s="1435" t="s">
        <v>109</v>
      </c>
      <c r="F2" s="1436"/>
      <c r="G2" s="1437"/>
      <c r="H2" s="781" t="s">
        <v>110</v>
      </c>
    </row>
    <row r="3" spans="1:18" ht="41.25" thickBot="1">
      <c r="A3" s="575"/>
      <c r="B3" s="1049" t="s">
        <v>502</v>
      </c>
      <c r="C3" s="1049" t="s">
        <v>491</v>
      </c>
      <c r="D3" s="1050" t="s">
        <v>54</v>
      </c>
      <c r="E3" s="823" t="s">
        <v>502</v>
      </c>
      <c r="F3" s="1051" t="s">
        <v>491</v>
      </c>
      <c r="G3" s="794" t="s">
        <v>111</v>
      </c>
      <c r="H3" s="795" t="s">
        <v>112</v>
      </c>
    </row>
    <row r="4" spans="1:18" ht="15.75">
      <c r="A4" s="602" t="s">
        <v>8</v>
      </c>
      <c r="B4" s="782"/>
      <c r="C4" s="782"/>
      <c r="D4" s="783"/>
      <c r="E4" s="784"/>
      <c r="F4" s="784"/>
      <c r="G4" s="785"/>
      <c r="H4" s="786"/>
    </row>
    <row r="5" spans="1:18" ht="15">
      <c r="A5" s="399" t="s">
        <v>260</v>
      </c>
      <c r="B5" s="90">
        <v>19514.987411684477</v>
      </c>
      <c r="C5" s="90">
        <v>19144.552449354433</v>
      </c>
      <c r="D5" s="761">
        <v>1.934936652658785</v>
      </c>
      <c r="E5" s="796">
        <v>100</v>
      </c>
      <c r="F5" s="797">
        <v>100</v>
      </c>
      <c r="G5" s="590" t="s">
        <v>80</v>
      </c>
      <c r="H5" s="593">
        <v>99.990907437715961</v>
      </c>
    </row>
    <row r="6" spans="1:18">
      <c r="A6" s="585" t="s">
        <v>113</v>
      </c>
      <c r="B6" s="55">
        <v>16106.392</v>
      </c>
      <c r="C6" s="55">
        <v>15883.684999999999</v>
      </c>
      <c r="D6" s="762">
        <v>1.4021116636347317</v>
      </c>
      <c r="E6" s="798">
        <v>3.5121618549670379</v>
      </c>
      <c r="F6" s="799">
        <v>3.0823786142935083</v>
      </c>
      <c r="G6" s="588">
        <v>13.943233277072206</v>
      </c>
      <c r="H6" s="589">
        <v>127.87610619469024</v>
      </c>
    </row>
    <row r="7" spans="1:18">
      <c r="A7" s="585" t="s">
        <v>114</v>
      </c>
      <c r="B7" s="55">
        <v>22275.361000000001</v>
      </c>
      <c r="C7" s="55">
        <v>21538.046999999999</v>
      </c>
      <c r="D7" s="762">
        <v>3.4233094579095411</v>
      </c>
      <c r="E7" s="798">
        <v>17.522164128210957</v>
      </c>
      <c r="F7" s="799">
        <v>9.1971267503182403</v>
      </c>
      <c r="G7" s="588">
        <v>90.517806309504778</v>
      </c>
      <c r="H7" s="589">
        <v>281.01828966880868</v>
      </c>
    </row>
    <row r="8" spans="1:18" ht="13.5" thickBot="1">
      <c r="A8" s="586" t="s">
        <v>115</v>
      </c>
      <c r="B8" s="58">
        <v>19054.076000000001</v>
      </c>
      <c r="C8" s="58">
        <v>19008.187000000002</v>
      </c>
      <c r="D8" s="763">
        <v>0.24141702730512493</v>
      </c>
      <c r="E8" s="800">
        <v>78.965674016822007</v>
      </c>
      <c r="F8" s="801">
        <v>87.720494635388263</v>
      </c>
      <c r="G8" s="591">
        <v>-9.9803593846065493</v>
      </c>
      <c r="H8" s="594">
        <v>80.031096138896089</v>
      </c>
    </row>
    <row r="9" spans="1:18" ht="15">
      <c r="A9" s="576" t="s">
        <v>261</v>
      </c>
      <c r="B9" s="91">
        <v>16395.937749362824</v>
      </c>
      <c r="C9" s="91">
        <v>16505.227999999999</v>
      </c>
      <c r="D9" s="764">
        <v>-0.66215535245666179</v>
      </c>
      <c r="E9" s="802">
        <v>100</v>
      </c>
      <c r="F9" s="803">
        <v>100</v>
      </c>
      <c r="G9" s="592" t="s">
        <v>80</v>
      </c>
      <c r="H9" s="595">
        <v>51.27099261582697</v>
      </c>
    </row>
    <row r="10" spans="1:18">
      <c r="A10" s="585" t="s">
        <v>113</v>
      </c>
      <c r="B10" s="55" t="s">
        <v>208</v>
      </c>
      <c r="C10" s="55" t="s">
        <v>80</v>
      </c>
      <c r="D10" s="762" t="s">
        <v>80</v>
      </c>
      <c r="E10" s="798">
        <v>2.3672728843578557</v>
      </c>
      <c r="F10" s="799">
        <v>0</v>
      </c>
      <c r="G10" s="588" t="s">
        <v>80</v>
      </c>
      <c r="H10" s="589" t="s">
        <v>80</v>
      </c>
    </row>
    <row r="11" spans="1:18">
      <c r="A11" s="585" t="s">
        <v>114</v>
      </c>
      <c r="B11" s="55" t="s">
        <v>208</v>
      </c>
      <c r="C11" s="55" t="s">
        <v>80</v>
      </c>
      <c r="D11" s="762" t="s">
        <v>80</v>
      </c>
      <c r="E11" s="798">
        <v>0.11231586677610264</v>
      </c>
      <c r="F11" s="799">
        <v>0</v>
      </c>
      <c r="G11" s="588" t="s">
        <v>80</v>
      </c>
      <c r="H11" s="589" t="s">
        <v>80</v>
      </c>
    </row>
    <row r="12" spans="1:18" ht="13.5" thickBot="1">
      <c r="A12" s="587" t="s">
        <v>115</v>
      </c>
      <c r="B12" s="55">
        <v>16480.984</v>
      </c>
      <c r="C12" s="55">
        <v>16505.227999999999</v>
      </c>
      <c r="D12" s="762">
        <v>-0.14688679247568576</v>
      </c>
      <c r="E12" s="798">
        <v>97.52041124886604</v>
      </c>
      <c r="F12" s="799">
        <v>100</v>
      </c>
      <c r="G12" s="588">
        <v>-2.47958875113396</v>
      </c>
      <c r="H12" s="589">
        <v>47.520094099196236</v>
      </c>
      <c r="P12" s="81"/>
      <c r="Q12" s="81"/>
      <c r="R12"/>
    </row>
    <row r="13" spans="1:18" ht="15.75">
      <c r="A13" s="602" t="s">
        <v>116</v>
      </c>
      <c r="B13" s="603"/>
      <c r="C13" s="603"/>
      <c r="D13" s="765"/>
      <c r="E13" s="804"/>
      <c r="F13" s="804"/>
      <c r="G13" s="604"/>
      <c r="H13" s="605"/>
      <c r="P13" s="81"/>
      <c r="Q13" s="81"/>
      <c r="R13"/>
    </row>
    <row r="14" spans="1:18" ht="15">
      <c r="A14" s="399" t="s">
        <v>260</v>
      </c>
      <c r="B14" s="90">
        <v>18948.329014285719</v>
      </c>
      <c r="C14" s="90">
        <v>18799.512875204084</v>
      </c>
      <c r="D14" s="761">
        <v>0.79159571883332325</v>
      </c>
      <c r="E14" s="796">
        <v>100</v>
      </c>
      <c r="F14" s="797">
        <v>100</v>
      </c>
      <c r="G14" s="590" t="s">
        <v>80</v>
      </c>
      <c r="H14" s="593">
        <v>26.428571428571416</v>
      </c>
      <c r="P14" s="81"/>
      <c r="Q14" s="81"/>
      <c r="R14"/>
    </row>
    <row r="15" spans="1:18">
      <c r="A15" s="585" t="s">
        <v>113</v>
      </c>
      <c r="B15" s="55" t="s">
        <v>208</v>
      </c>
      <c r="C15" s="55">
        <v>16093.998</v>
      </c>
      <c r="D15" s="762" t="s">
        <v>80</v>
      </c>
      <c r="E15" s="798">
        <v>0.73446327683615831</v>
      </c>
      <c r="F15" s="799">
        <v>3.8469387755102042</v>
      </c>
      <c r="G15" s="588" t="s">
        <v>80</v>
      </c>
      <c r="H15" s="589" t="s">
        <v>80</v>
      </c>
    </row>
    <row r="16" spans="1:18">
      <c r="A16" s="585" t="s">
        <v>114</v>
      </c>
      <c r="B16" s="55" t="s">
        <v>208</v>
      </c>
      <c r="C16" s="55" t="s">
        <v>208</v>
      </c>
      <c r="D16" s="762" t="s">
        <v>80</v>
      </c>
      <c r="E16" s="798">
        <v>1.4366424535916062</v>
      </c>
      <c r="F16" s="799">
        <v>1.9591836734693877</v>
      </c>
      <c r="G16" s="588" t="s">
        <v>80</v>
      </c>
      <c r="H16" s="589" t="s">
        <v>80</v>
      </c>
    </row>
    <row r="17" spans="1:13" ht="13.5" thickBot="1">
      <c r="A17" s="586" t="s">
        <v>115</v>
      </c>
      <c r="B17" s="58">
        <v>18937.735000000001</v>
      </c>
      <c r="C17" s="58">
        <v>18874.701000000001</v>
      </c>
      <c r="D17" s="763">
        <v>0.33396025717175409</v>
      </c>
      <c r="E17" s="800">
        <v>97.828894269572245</v>
      </c>
      <c r="F17" s="801">
        <v>94.193877551020407</v>
      </c>
      <c r="G17" s="591">
        <v>3.8590796058723882</v>
      </c>
      <c r="H17" s="594">
        <v>31.307550644567211</v>
      </c>
    </row>
    <row r="18" spans="1:13" ht="15">
      <c r="A18" s="576" t="s">
        <v>261</v>
      </c>
      <c r="B18" s="91">
        <v>14382.381778374845</v>
      </c>
      <c r="C18" s="91">
        <v>13913.554</v>
      </c>
      <c r="D18" s="764">
        <v>3.3695760146893119</v>
      </c>
      <c r="E18" s="802">
        <v>100</v>
      </c>
      <c r="F18" s="803">
        <v>100</v>
      </c>
      <c r="G18" s="592" t="s">
        <v>80</v>
      </c>
      <c r="H18" s="595">
        <v>7.8640244380042343</v>
      </c>
    </row>
    <row r="19" spans="1:13">
      <c r="A19" s="585" t="s">
        <v>113</v>
      </c>
      <c r="B19" s="55" t="s">
        <v>208</v>
      </c>
      <c r="C19" s="55" t="s">
        <v>80</v>
      </c>
      <c r="D19" s="762" t="s">
        <v>80</v>
      </c>
      <c r="E19" s="798">
        <v>0.7261636772928618</v>
      </c>
      <c r="F19" s="799">
        <v>0</v>
      </c>
      <c r="G19" s="588" t="s">
        <v>80</v>
      </c>
      <c r="H19" s="589" t="s">
        <v>80</v>
      </c>
    </row>
    <row r="20" spans="1:13">
      <c r="A20" s="585" t="s">
        <v>114</v>
      </c>
      <c r="B20" s="55" t="s">
        <v>80</v>
      </c>
      <c r="C20" s="55" t="s">
        <v>80</v>
      </c>
      <c r="D20" s="762" t="s">
        <v>80</v>
      </c>
      <c r="E20" s="798">
        <v>0</v>
      </c>
      <c r="F20" s="799">
        <v>0</v>
      </c>
      <c r="G20" s="588" t="s">
        <v>80</v>
      </c>
      <c r="H20" s="589" t="s">
        <v>80</v>
      </c>
    </row>
    <row r="21" spans="1:13" ht="13.5" thickBot="1">
      <c r="A21" s="587" t="s">
        <v>115</v>
      </c>
      <c r="B21" s="55">
        <v>14397.57</v>
      </c>
      <c r="C21" s="55">
        <v>13913.554</v>
      </c>
      <c r="D21" s="762">
        <v>3.4787373520812839</v>
      </c>
      <c r="E21" s="798">
        <v>99.27383632270714</v>
      </c>
      <c r="F21" s="799">
        <v>100</v>
      </c>
      <c r="G21" s="588">
        <v>-0.72616367729285969</v>
      </c>
      <c r="H21" s="589">
        <v>7.0807550716691523</v>
      </c>
    </row>
    <row r="22" spans="1:13" ht="15.75">
      <c r="A22" s="602" t="s">
        <v>117</v>
      </c>
      <c r="B22" s="603"/>
      <c r="C22" s="603"/>
      <c r="D22" s="765"/>
      <c r="E22" s="804"/>
      <c r="F22" s="804"/>
      <c r="G22" s="604"/>
      <c r="H22" s="605"/>
    </row>
    <row r="23" spans="1:13" ht="15">
      <c r="A23" s="399" t="s">
        <v>260</v>
      </c>
      <c r="B23" s="90">
        <v>19854.076109852645</v>
      </c>
      <c r="C23" s="90">
        <v>18924.83345421643</v>
      </c>
      <c r="D23" s="761">
        <v>4.9101761338310803</v>
      </c>
      <c r="E23" s="796">
        <v>100</v>
      </c>
      <c r="F23" s="797">
        <v>100</v>
      </c>
      <c r="G23" s="590" t="s">
        <v>80</v>
      </c>
      <c r="H23" s="593">
        <v>213.15598986608762</v>
      </c>
    </row>
    <row r="24" spans="1:13">
      <c r="A24" s="585" t="s">
        <v>113</v>
      </c>
      <c r="B24" s="55">
        <v>16035.460999999999</v>
      </c>
      <c r="C24" s="55">
        <v>15620.27</v>
      </c>
      <c r="D24" s="762">
        <v>2.6580270379449193</v>
      </c>
      <c r="E24" s="798">
        <v>8.4021958971395545</v>
      </c>
      <c r="F24" s="799">
        <v>5.4469779225479549</v>
      </c>
      <c r="G24" s="588">
        <v>54.254267533532165</v>
      </c>
      <c r="H24" s="589">
        <v>383.0564784053156</v>
      </c>
    </row>
    <row r="25" spans="1:13">
      <c r="A25" s="585" t="s">
        <v>114</v>
      </c>
      <c r="B25" s="55">
        <v>22316.306</v>
      </c>
      <c r="C25" s="55" t="s">
        <v>208</v>
      </c>
      <c r="D25" s="762" t="s">
        <v>80</v>
      </c>
      <c r="E25" s="798">
        <v>43.513435423288058</v>
      </c>
      <c r="F25" s="799">
        <v>33.134274339486062</v>
      </c>
      <c r="G25" s="588">
        <v>31.324546231070364</v>
      </c>
      <c r="H25" s="589">
        <v>311.25068268705627</v>
      </c>
    </row>
    <row r="26" spans="1:13" ht="16.5" thickBot="1">
      <c r="A26" s="586" t="s">
        <v>115</v>
      </c>
      <c r="B26" s="58">
        <v>18293.167000000001</v>
      </c>
      <c r="C26" s="58">
        <v>17749.228999999999</v>
      </c>
      <c r="D26" s="763">
        <v>3.0645725512922386</v>
      </c>
      <c r="E26" s="800">
        <v>48.084368679572371</v>
      </c>
      <c r="F26" s="801">
        <v>61.418747737965973</v>
      </c>
      <c r="G26" s="591">
        <v>-21.710600670796421</v>
      </c>
      <c r="H26" s="594">
        <v>145.16794342958161</v>
      </c>
      <c r="J26" s="87"/>
      <c r="K26" s="81"/>
      <c r="L26" s="81"/>
      <c r="M26" s="81"/>
    </row>
    <row r="27" spans="1:13" ht="15">
      <c r="A27" s="576" t="s">
        <v>261</v>
      </c>
      <c r="B27" s="91">
        <v>14727.568177162266</v>
      </c>
      <c r="C27" s="91">
        <v>13987.306999999999</v>
      </c>
      <c r="D27" s="764">
        <v>5.2923781337055589</v>
      </c>
      <c r="E27" s="802">
        <v>100</v>
      </c>
      <c r="F27" s="803">
        <v>100</v>
      </c>
      <c r="G27" s="592" t="s">
        <v>80</v>
      </c>
      <c r="H27" s="595">
        <v>185.91707134852447</v>
      </c>
      <c r="J27" s="1433"/>
      <c r="K27" s="1433"/>
      <c r="L27" s="1433"/>
      <c r="M27" s="1433"/>
    </row>
    <row r="28" spans="1:13">
      <c r="A28" s="585" t="s">
        <v>113</v>
      </c>
      <c r="B28" s="55" t="s">
        <v>80</v>
      </c>
      <c r="C28" s="55" t="s">
        <v>80</v>
      </c>
      <c r="D28" s="762" t="s">
        <v>80</v>
      </c>
      <c r="E28" s="798">
        <v>0</v>
      </c>
      <c r="F28" s="799">
        <v>0</v>
      </c>
      <c r="G28" s="588" t="s">
        <v>80</v>
      </c>
      <c r="H28" s="589" t="s">
        <v>80</v>
      </c>
    </row>
    <row r="29" spans="1:13">
      <c r="A29" s="585" t="s">
        <v>114</v>
      </c>
      <c r="B29" s="55" t="s">
        <v>208</v>
      </c>
      <c r="C29" s="55" t="s">
        <v>80</v>
      </c>
      <c r="D29" s="762" t="s">
        <v>80</v>
      </c>
      <c r="E29" s="798">
        <v>0.67938332897831211</v>
      </c>
      <c r="F29" s="799">
        <v>0</v>
      </c>
      <c r="G29" s="588" t="s">
        <v>80</v>
      </c>
      <c r="H29" s="589" t="s">
        <v>80</v>
      </c>
    </row>
    <row r="30" spans="1:13" ht="13.5" thickBot="1">
      <c r="A30" s="587" t="s">
        <v>115</v>
      </c>
      <c r="B30" s="55">
        <v>14656.214</v>
      </c>
      <c r="C30" s="55" t="s">
        <v>208</v>
      </c>
      <c r="D30" s="762" t="s">
        <v>80</v>
      </c>
      <c r="E30" s="798">
        <v>99.320616671021682</v>
      </c>
      <c r="F30" s="799">
        <v>100</v>
      </c>
      <c r="G30" s="588">
        <v>-0.67938332897831799</v>
      </c>
      <c r="H30" s="589">
        <v>183.97459843107958</v>
      </c>
    </row>
    <row r="31" spans="1:13" ht="15.75">
      <c r="A31" s="602" t="s">
        <v>118</v>
      </c>
      <c r="B31" s="603"/>
      <c r="C31" s="603"/>
      <c r="D31" s="765"/>
      <c r="E31" s="804"/>
      <c r="F31" s="804"/>
      <c r="G31" s="604"/>
      <c r="H31" s="605"/>
    </row>
    <row r="32" spans="1:13" ht="15">
      <c r="A32" s="399" t="s">
        <v>260</v>
      </c>
      <c r="B32" s="90">
        <v>19595.642</v>
      </c>
      <c r="C32" s="90">
        <v>19833.543000000001</v>
      </c>
      <c r="D32" s="761">
        <v>-1.1994881600327367</v>
      </c>
      <c r="E32" s="796">
        <v>100</v>
      </c>
      <c r="F32" s="797">
        <v>100</v>
      </c>
      <c r="G32" s="590" t="s">
        <v>80</v>
      </c>
      <c r="H32" s="593">
        <v>114.31784107946024</v>
      </c>
    </row>
    <row r="33" spans="1:8">
      <c r="A33" s="585" t="s">
        <v>113</v>
      </c>
      <c r="B33" s="55" t="s">
        <v>80</v>
      </c>
      <c r="C33" s="55" t="s">
        <v>80</v>
      </c>
      <c r="D33" s="762" t="s">
        <v>80</v>
      </c>
      <c r="E33" s="798">
        <v>0</v>
      </c>
      <c r="F33" s="799">
        <v>0</v>
      </c>
      <c r="G33" s="588" t="s">
        <v>80</v>
      </c>
      <c r="H33" s="589" t="s">
        <v>80</v>
      </c>
    </row>
    <row r="34" spans="1:8">
      <c r="A34" s="585" t="s">
        <v>114</v>
      </c>
      <c r="B34" s="55" t="s">
        <v>80</v>
      </c>
      <c r="C34" s="55" t="s">
        <v>80</v>
      </c>
      <c r="D34" s="762" t="s">
        <v>80</v>
      </c>
      <c r="E34" s="798">
        <v>0</v>
      </c>
      <c r="F34" s="799">
        <v>0</v>
      </c>
      <c r="G34" s="588" t="s">
        <v>80</v>
      </c>
      <c r="H34" s="589" t="s">
        <v>80</v>
      </c>
    </row>
    <row r="35" spans="1:8" ht="13.5" thickBot="1">
      <c r="A35" s="586" t="s">
        <v>115</v>
      </c>
      <c r="B35" s="58">
        <v>19595.642</v>
      </c>
      <c r="C35" s="58">
        <v>19833.543000000001</v>
      </c>
      <c r="D35" s="763">
        <v>-1.1994881600327367</v>
      </c>
      <c r="E35" s="800">
        <v>100</v>
      </c>
      <c r="F35" s="801">
        <v>100</v>
      </c>
      <c r="G35" s="591">
        <v>0</v>
      </c>
      <c r="H35" s="594">
        <v>114.31784107946024</v>
      </c>
    </row>
    <row r="36" spans="1:8" ht="15">
      <c r="A36" s="576" t="s">
        <v>261</v>
      </c>
      <c r="B36" s="91">
        <v>18001.247326792938</v>
      </c>
      <c r="C36" s="91">
        <v>19132.082999999999</v>
      </c>
      <c r="D36" s="764">
        <v>-5.9106772284390603</v>
      </c>
      <c r="E36" s="802">
        <v>100</v>
      </c>
      <c r="F36" s="803">
        <v>100</v>
      </c>
      <c r="G36" s="592" t="s">
        <v>80</v>
      </c>
      <c r="H36" s="595">
        <v>64.707822187046574</v>
      </c>
    </row>
    <row r="37" spans="1:8">
      <c r="A37" s="585" t="s">
        <v>113</v>
      </c>
      <c r="B37" s="55" t="s">
        <v>208</v>
      </c>
      <c r="C37" s="55" t="s">
        <v>80</v>
      </c>
      <c r="D37" s="762" t="s">
        <v>80</v>
      </c>
      <c r="E37" s="798">
        <v>4.3887398390261483</v>
      </c>
      <c r="F37" s="799">
        <v>0</v>
      </c>
      <c r="G37" s="588" t="s">
        <v>80</v>
      </c>
      <c r="H37" s="589" t="s">
        <v>80</v>
      </c>
    </row>
    <row r="38" spans="1:8">
      <c r="A38" s="585" t="s">
        <v>114</v>
      </c>
      <c r="B38" s="55" t="s">
        <v>80</v>
      </c>
      <c r="C38" s="55" t="s">
        <v>80</v>
      </c>
      <c r="D38" s="762" t="s">
        <v>80</v>
      </c>
      <c r="E38" s="798">
        <v>0</v>
      </c>
      <c r="F38" s="799">
        <v>0</v>
      </c>
      <c r="G38" s="588" t="s">
        <v>80</v>
      </c>
      <c r="H38" s="589" t="s">
        <v>80</v>
      </c>
    </row>
    <row r="39" spans="1:8" ht="13.5" thickBot="1">
      <c r="A39" s="586" t="s">
        <v>115</v>
      </c>
      <c r="B39" s="58">
        <v>18254.835999999999</v>
      </c>
      <c r="C39" s="58">
        <v>19132.082999999999</v>
      </c>
      <c r="D39" s="763">
        <v>-4.5852142707095691</v>
      </c>
      <c r="E39" s="800">
        <v>95.611260160973856</v>
      </c>
      <c r="F39" s="801">
        <v>100</v>
      </c>
      <c r="G39" s="591">
        <v>-4.3887398390261438</v>
      </c>
      <c r="H39" s="594">
        <v>57.47922437673131</v>
      </c>
    </row>
    <row r="40" spans="1:8" ht="14.25" customHeight="1">
      <c r="A40" s="87" t="s">
        <v>262</v>
      </c>
      <c r="B40" s="81"/>
      <c r="C40" s="87"/>
      <c r="D40" s="81"/>
    </row>
    <row r="41" spans="1:8" ht="5.25" customHeight="1">
      <c r="A41" s="1438"/>
      <c r="B41" s="1438"/>
      <c r="C41" s="1438"/>
      <c r="D41" s="1438"/>
    </row>
    <row r="42" spans="1:8" ht="15">
      <c r="A42" s="88" t="s">
        <v>45</v>
      </c>
      <c r="B42" s="89"/>
    </row>
    <row r="43" spans="1:8" ht="15">
      <c r="A43" s="86" t="s">
        <v>77</v>
      </c>
      <c r="B43" s="1439" t="s">
        <v>46</v>
      </c>
      <c r="C43" s="1440"/>
      <c r="D43" s="1440"/>
      <c r="E43" s="1440"/>
      <c r="F43" s="1440"/>
      <c r="G43" s="1440"/>
      <c r="H43" s="1441"/>
    </row>
    <row r="44" spans="1:8" ht="15">
      <c r="A44" s="86" t="s">
        <v>47</v>
      </c>
      <c r="B44" s="1439" t="s">
        <v>48</v>
      </c>
      <c r="C44" s="1440"/>
      <c r="D44" s="1440"/>
      <c r="E44" s="1440"/>
      <c r="F44" s="1440"/>
      <c r="G44" s="1440"/>
      <c r="H44" s="1441"/>
    </row>
    <row r="45" spans="1:8" ht="15">
      <c r="A45" s="86" t="s">
        <v>49</v>
      </c>
      <c r="B45" s="1439" t="s">
        <v>50</v>
      </c>
      <c r="C45" s="1440"/>
      <c r="D45" s="1440"/>
      <c r="E45" s="1440"/>
      <c r="F45" s="1440"/>
      <c r="G45" s="1440"/>
      <c r="H45" s="1441"/>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501</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442" t="s">
        <v>119</v>
      </c>
      <c r="B5" s="1207" t="s">
        <v>468</v>
      </c>
      <c r="C5" s="1208"/>
      <c r="D5" s="1208"/>
      <c r="E5" s="1209" t="s">
        <v>265</v>
      </c>
      <c r="F5" s="1210"/>
      <c r="G5" s="1211"/>
      <c r="H5" s="1212"/>
    </row>
    <row r="6" spans="1:8" s="1213" customFormat="1" ht="30" customHeight="1" thickBot="1">
      <c r="A6" s="1443"/>
      <c r="B6" s="1214" t="s">
        <v>120</v>
      </c>
      <c r="C6" s="1215" t="s">
        <v>121</v>
      </c>
      <c r="D6" s="1216" t="s">
        <v>467</v>
      </c>
      <c r="E6" s="1227" t="s">
        <v>120</v>
      </c>
      <c r="F6" s="1227" t="s">
        <v>121</v>
      </c>
      <c r="G6" s="1228" t="s">
        <v>467</v>
      </c>
      <c r="H6" s="1212"/>
    </row>
    <row r="7" spans="1:8" s="1219" customFormat="1" ht="24.95" customHeight="1" thickBot="1">
      <c r="A7" s="1217" t="s">
        <v>122</v>
      </c>
      <c r="B7" s="1378">
        <v>37544.409</v>
      </c>
      <c r="C7" s="1378">
        <v>32832.875999999997</v>
      </c>
      <c r="D7" s="1379">
        <v>20587.766</v>
      </c>
      <c r="E7" s="1380">
        <v>-1.3934173836909838</v>
      </c>
      <c r="F7" s="1380">
        <v>-2.5268885549753426</v>
      </c>
      <c r="G7" s="1381">
        <v>-0.87726161223224586</v>
      </c>
      <c r="H7" s="1218"/>
    </row>
    <row r="8" spans="1:8" s="1219" customFormat="1" ht="24.95" customHeight="1">
      <c r="A8" s="1220" t="s">
        <v>279</v>
      </c>
      <c r="B8" s="1223">
        <v>31100.9</v>
      </c>
      <c r="C8" s="1223">
        <v>29721.175999999999</v>
      </c>
      <c r="D8" s="1320" t="s">
        <v>208</v>
      </c>
      <c r="E8" s="1361">
        <v>-8.7825036882624499</v>
      </c>
      <c r="F8" s="1226">
        <v>-5.1967478795150681</v>
      </c>
      <c r="G8" s="1230" t="s">
        <v>80</v>
      </c>
      <c r="H8" s="1218"/>
    </row>
    <row r="9" spans="1:8" s="1219" customFormat="1" ht="24.95" customHeight="1">
      <c r="A9" s="1221" t="s">
        <v>276</v>
      </c>
      <c r="B9" s="1224">
        <v>42596.266000000003</v>
      </c>
      <c r="C9" s="1224">
        <v>34044.673999999999</v>
      </c>
      <c r="D9" s="1224" t="s">
        <v>208</v>
      </c>
      <c r="E9" s="1321">
        <v>-8.6116429111922133E-2</v>
      </c>
      <c r="F9" s="1321">
        <v>-0.57364982863574954</v>
      </c>
      <c r="G9" s="1231" t="s">
        <v>80</v>
      </c>
      <c r="H9" s="1218"/>
    </row>
    <row r="10" spans="1:8" s="1219" customFormat="1" ht="24.95" customHeight="1" thickBot="1">
      <c r="A10" s="1222" t="s">
        <v>280</v>
      </c>
      <c r="B10" s="1328" t="s">
        <v>208</v>
      </c>
      <c r="C10" s="1225" t="s">
        <v>208</v>
      </c>
      <c r="D10" s="1232" t="s">
        <v>80</v>
      </c>
      <c r="E10" s="1233" t="s">
        <v>80</v>
      </c>
      <c r="F10" s="1233" t="s">
        <v>80</v>
      </c>
      <c r="G10" s="1229" t="s">
        <v>80</v>
      </c>
      <c r="H10" s="1218"/>
    </row>
    <row r="11" spans="1:8" ht="15.75">
      <c r="A11" s="87" t="s">
        <v>262</v>
      </c>
      <c r="B11" s="81"/>
      <c r="C11" s="87"/>
      <c r="D11" s="81"/>
      <c r="G11" s="1250"/>
    </row>
    <row r="17" spans="1:13" ht="15">
      <c r="A17" s="811"/>
      <c r="D17" s="810"/>
    </row>
    <row r="18" spans="1:13" ht="15">
      <c r="A18" s="811"/>
      <c r="D18" s="810"/>
    </row>
    <row r="19" spans="1:13" ht="15">
      <c r="A19" s="811"/>
      <c r="D19" s="810"/>
    </row>
    <row r="20" spans="1:13" ht="15">
      <c r="A20" s="811"/>
      <c r="D20" s="810"/>
    </row>
    <row r="21" spans="1:13" ht="15">
      <c r="A21" s="811"/>
      <c r="D21" s="810"/>
      <c r="M21" s="85" t="s">
        <v>103</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F5" sqref="F5"/>
    </sheetView>
  </sheetViews>
  <sheetFormatPr defaultRowHeight="12.75"/>
  <cols>
    <col min="1" max="1" width="42.85546875" customWidth="1"/>
    <col min="2" max="2" width="13.85546875" customWidth="1"/>
    <col min="3" max="3" width="14.7109375" customWidth="1"/>
    <col min="4" max="4" width="14.42578125" customWidth="1"/>
  </cols>
  <sheetData>
    <row r="2" spans="1:8" ht="16.5">
      <c r="A2" s="1444" t="s">
        <v>503</v>
      </c>
      <c r="B2" s="1444"/>
      <c r="C2" s="1444"/>
      <c r="D2" s="1444"/>
      <c r="E2" s="1444"/>
      <c r="F2" s="1444"/>
      <c r="G2" s="1444"/>
      <c r="H2" s="1444"/>
    </row>
    <row r="3" spans="1:8">
      <c r="A3" s="1090"/>
      <c r="B3" s="1090"/>
      <c r="C3" s="1090"/>
      <c r="D3" s="1090"/>
      <c r="E3" s="1090"/>
      <c r="F3" s="1090"/>
      <c r="G3" s="1090"/>
      <c r="H3" s="1090"/>
    </row>
    <row r="4" spans="1:8" ht="13.5" thickBot="1"/>
    <row r="5" spans="1:8" ht="40.5">
      <c r="A5" s="1075" t="s">
        <v>107</v>
      </c>
      <c r="B5" s="2" t="s">
        <v>9</v>
      </c>
      <c r="C5" s="2"/>
      <c r="D5" s="1241" t="s">
        <v>108</v>
      </c>
    </row>
    <row r="6" spans="1:8" ht="19.5" thickBot="1">
      <c r="A6" s="575"/>
      <c r="B6" s="1049">
        <v>44577</v>
      </c>
      <c r="C6" s="1049">
        <v>44570</v>
      </c>
      <c r="D6" s="1050" t="s">
        <v>54</v>
      </c>
    </row>
    <row r="7" spans="1:8" ht="15.75">
      <c r="A7" s="602"/>
      <c r="B7" s="782"/>
      <c r="C7" s="782"/>
      <c r="D7" s="1322"/>
    </row>
    <row r="8" spans="1:8" ht="15.75">
      <c r="A8" s="399" t="s">
        <v>260</v>
      </c>
      <c r="B8" s="1343">
        <v>18866.237000000001</v>
      </c>
      <c r="C8" s="1343">
        <v>18352.144</v>
      </c>
      <c r="D8" s="1344">
        <v>2.8012694320620017</v>
      </c>
    </row>
    <row r="9" spans="1:8" ht="15.75">
      <c r="A9" s="585" t="s">
        <v>113</v>
      </c>
      <c r="B9" s="1345">
        <v>16077.95</v>
      </c>
      <c r="C9" s="1345">
        <v>15525.361999999999</v>
      </c>
      <c r="D9" s="1346">
        <v>3.5592600030839963</v>
      </c>
    </row>
    <row r="10" spans="1:8" ht="15.75">
      <c r="A10" s="585" t="s">
        <v>114</v>
      </c>
      <c r="B10" s="1345">
        <v>23410.25</v>
      </c>
      <c r="C10" s="1597" t="s">
        <v>208</v>
      </c>
      <c r="D10" s="1346" t="s">
        <v>80</v>
      </c>
    </row>
    <row r="11" spans="1:8" ht="16.5" thickBot="1">
      <c r="A11" s="1341" t="s">
        <v>115</v>
      </c>
      <c r="B11" s="1347">
        <v>18981.731</v>
      </c>
      <c r="C11" s="1347">
        <v>18647.933000000001</v>
      </c>
      <c r="D11" s="1348">
        <v>1.7899999962462265</v>
      </c>
    </row>
    <row r="12" spans="1:8" ht="15.75">
      <c r="A12" s="1342" t="s">
        <v>261</v>
      </c>
      <c r="B12" s="1349">
        <v>15215.424999999999</v>
      </c>
      <c r="C12" s="1349">
        <v>14762.132</v>
      </c>
      <c r="D12" s="1350">
        <v>3.0706472479720386</v>
      </c>
    </row>
    <row r="13" spans="1:8" ht="13.5" customHeight="1">
      <c r="A13" s="585" t="s">
        <v>113</v>
      </c>
      <c r="B13" s="1353" t="s">
        <v>208</v>
      </c>
      <c r="C13" s="1353" t="s">
        <v>80</v>
      </c>
      <c r="D13" s="1346" t="s">
        <v>80</v>
      </c>
    </row>
    <row r="14" spans="1:8" ht="14.25" customHeight="1">
      <c r="A14" s="585" t="s">
        <v>114</v>
      </c>
      <c r="B14" s="1597" t="s">
        <v>208</v>
      </c>
      <c r="C14" s="1597" t="s">
        <v>208</v>
      </c>
      <c r="D14" s="1346" t="s">
        <v>80</v>
      </c>
    </row>
    <row r="15" spans="1:8" ht="16.5" customHeight="1" thickBot="1">
      <c r="A15" s="586" t="s">
        <v>115</v>
      </c>
      <c r="B15" s="1351">
        <v>14566.74</v>
      </c>
      <c r="C15" s="1351">
        <v>14153.386</v>
      </c>
      <c r="D15" s="1352">
        <v>2.9205308185617165</v>
      </c>
    </row>
    <row r="16" spans="1:8" ht="15.75">
      <c r="A16" s="87" t="s">
        <v>262</v>
      </c>
    </row>
    <row r="18" spans="1:1">
      <c r="A18" s="124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9" sqref="H9"/>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504</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445" t="s">
        <v>471</v>
      </c>
      <c r="B5" s="1329" t="s">
        <v>468</v>
      </c>
      <c r="C5" s="1330"/>
      <c r="D5" s="1331"/>
      <c r="E5" s="1335" t="s">
        <v>265</v>
      </c>
      <c r="F5" s="1336"/>
      <c r="G5" s="1337"/>
      <c r="H5" s="1212"/>
    </row>
    <row r="6" spans="1:8" s="1213" customFormat="1" ht="30" customHeight="1" thickBot="1">
      <c r="A6" s="1446"/>
      <c r="B6" s="1332" t="s">
        <v>120</v>
      </c>
      <c r="C6" s="1333" t="s">
        <v>121</v>
      </c>
      <c r="D6" s="1334" t="s">
        <v>467</v>
      </c>
      <c r="E6" s="1338" t="s">
        <v>120</v>
      </c>
      <c r="F6" s="1339" t="s">
        <v>121</v>
      </c>
      <c r="G6" s="1340" t="s">
        <v>467</v>
      </c>
      <c r="H6" s="1212"/>
    </row>
    <row r="7" spans="1:8" s="1219" customFormat="1" ht="24.95" customHeight="1" thickBot="1">
      <c r="A7" s="1354" t="s">
        <v>488</v>
      </c>
      <c r="B7" s="1373">
        <v>36855.07</v>
      </c>
      <c r="C7" s="1374">
        <v>30790.504000000001</v>
      </c>
      <c r="D7" s="1398" t="s">
        <v>208</v>
      </c>
      <c r="E7" s="1375">
        <v>10.831619288231693</v>
      </c>
      <c r="F7" s="1376">
        <v>2.5114972303205199</v>
      </c>
      <c r="G7" s="1377" t="s">
        <v>80</v>
      </c>
      <c r="H7" s="1218"/>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103</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I-XI_2021</vt:lpstr>
      <vt:lpstr>Eksport I-XI_2021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2022-01-20T14:24:13Z</dcterms:modified>
</cp:coreProperties>
</file>