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YL33INJR\"/>
    </mc:Choice>
  </mc:AlternateContent>
  <bookViews>
    <workbookView xWindow="0" yWindow="0" windowWidth="28770" windowHeight="12270" tabRatio="92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20" sheetId="10815" r:id="rId15"/>
    <sheet name="Ceny_tygodniowe_UE" sheetId="10608" r:id="rId16"/>
    <sheet name="CENY_MARZEC_2020" sheetId="10816" r:id="rId17"/>
    <sheet name="CENY_LUTY_2020" sheetId="10812" r:id="rId18"/>
    <sheet name="HANDEL_I_2020" sheetId="10813" r:id="rId19"/>
    <sheet name="Handel zagr. wg krajów 1_20" sheetId="10814" r:id="rId20"/>
    <sheet name="HANDEL_I-XII_2019" sheetId="10805" r:id="rId21"/>
    <sheet name="Handel zagr. wg krajów 12_19" sheetId="10804" r:id="rId22"/>
    <sheet name="HANDEL_2019kod0103_WSTĘPNY" sheetId="10811" r:id="rId23"/>
    <sheet name="HANDEL_2019kod0203_WSTEPNY" sheetId="10810" r:id="rId24"/>
    <sheet name="UBOJE_wgGUS" sheetId="10666" r:id="rId25"/>
    <sheet name="mięso el._Zestawienie MCE" sheetId="10781" r:id="rId26"/>
    <sheet name="CENY_POLTUSZE_wieprz_03_20" sheetId="10780" r:id="rId27"/>
    <sheet name="Zestawienia_e-WGT " sheetId="10144" r:id="rId28"/>
    <sheet name="Ceny_roczneUE_2015_1995" sheetId="10484" r:id="rId29"/>
    <sheet name="BAZA_Ceny_UE_2009_2019" sheetId="10749" r:id="rId30"/>
    <sheet name="ceny_targ_kraj_03_20" sheetId="10693" r:id="rId31"/>
    <sheet name="Ceny zakupu_ZSRIR" sheetId="10552" r:id="rId32"/>
  </sheets>
  <externalReferences>
    <externalReference r:id="rId33"/>
    <externalReference r:id="rId34"/>
    <externalReference r:id="rId35"/>
    <externalReference r:id="rId36"/>
  </externalReferences>
  <definedNames>
    <definedName name="\a">#N/A</definedName>
    <definedName name="\s" localSheetId="31">#REF!</definedName>
    <definedName name="\s" localSheetId="17">#REF!</definedName>
    <definedName name="\s" localSheetId="16">#REF!</definedName>
    <definedName name="\s" localSheetId="14">#REF!</definedName>
    <definedName name="\s" localSheetId="26">#REF!</definedName>
    <definedName name="\s" localSheetId="30">#REF!</definedName>
    <definedName name="\s" localSheetId="3">#REF!</definedName>
    <definedName name="\s" localSheetId="19">#REF!</definedName>
    <definedName name="\s" localSheetId="21">#REF!</definedName>
    <definedName name="\s" localSheetId="22">#REF!</definedName>
    <definedName name="\s" localSheetId="23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21">#REF!</definedName>
    <definedName name="_17_11_2011" localSheetId="22">#REF!</definedName>
    <definedName name="_17_11_2011" localSheetId="23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6">#REF!</definedName>
    <definedName name="_7_11_2011" localSheetId="14">#REF!</definedName>
    <definedName name="_7_11_2011" localSheetId="28">#REF!</definedName>
    <definedName name="_7_11_2011" localSheetId="19">#REF!</definedName>
    <definedName name="_7_11_2011" localSheetId="21">#REF!</definedName>
    <definedName name="_7_11_2011" localSheetId="22">#REF!</definedName>
    <definedName name="_7_11_2011" localSheetId="23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31">#REF!</definedName>
    <definedName name="_A" localSheetId="17">#REF!</definedName>
    <definedName name="_A" localSheetId="16">#REF!</definedName>
    <definedName name="_A" localSheetId="14">#REF!</definedName>
    <definedName name="_A" localSheetId="26">#REF!</definedName>
    <definedName name="_A" localSheetId="30">#REF!</definedName>
    <definedName name="_A" localSheetId="3">#REF!</definedName>
    <definedName name="_A" localSheetId="19">#REF!</definedName>
    <definedName name="_A" localSheetId="21">#REF!</definedName>
    <definedName name="_A" localSheetId="23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8" hidden="1">HANDEL_I_2020!#REF!</definedName>
    <definedName name="_xlnm._FilterDatabase" localSheetId="20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aaa">#REF!</definedName>
    <definedName name="AllPerc" localSheetId="17">#REF!,#REF!</definedName>
    <definedName name="AllPerc" localSheetId="16">#REF!,#REF!</definedName>
    <definedName name="AllPerc" localSheetId="14">#REF!,#REF!</definedName>
    <definedName name="AllPerc" localSheetId="28">#REF!,#REF!</definedName>
    <definedName name="AllPerc" localSheetId="15">#REF!,#REF!</definedName>
    <definedName name="AllPerc" localSheetId="19">#REF!,#REF!</definedName>
    <definedName name="AllPerc" localSheetId="21">#REF!,#REF!</definedName>
    <definedName name="AllPerc" localSheetId="22">#REF!,#REF!</definedName>
    <definedName name="AllPerc" localSheetId="23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6">#REF!</definedName>
    <definedName name="BothPerc" localSheetId="14">#REF!</definedName>
    <definedName name="BothPerc" localSheetId="28">#REF!</definedName>
    <definedName name="BothPerc" localSheetId="15">#REF!</definedName>
    <definedName name="BothPerc" localSheetId="19">#REF!</definedName>
    <definedName name="BothPerc" localSheetId="21">#REF!</definedName>
    <definedName name="BothPerc" localSheetId="22">#REF!</definedName>
    <definedName name="BothPerc" localSheetId="23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7">#REF!</definedName>
    <definedName name="ColPre" localSheetId="16">#REF!</definedName>
    <definedName name="ColPre" localSheetId="14">#REF!</definedName>
    <definedName name="ColPre" localSheetId="28">#REF!</definedName>
    <definedName name="ColPre" localSheetId="19">#REF!</definedName>
    <definedName name="ColPre" localSheetId="21">#REF!</definedName>
    <definedName name="ColPre" localSheetId="22">#REF!</definedName>
    <definedName name="ColPre" localSheetId="23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6">#REF!</definedName>
    <definedName name="CurShe" localSheetId="14">#REF!</definedName>
    <definedName name="CurShe" localSheetId="28">#REF!</definedName>
    <definedName name="CurShe" localSheetId="19">#REF!</definedName>
    <definedName name="CurShe" localSheetId="21">#REF!</definedName>
    <definedName name="CurShe" localSheetId="22">#REF!</definedName>
    <definedName name="CurShe" localSheetId="23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6">#REF!</definedName>
    <definedName name="FirstPerc" localSheetId="14">#REF!</definedName>
    <definedName name="FirstPerc" localSheetId="28">#REF!</definedName>
    <definedName name="FirstPerc" localSheetId="19">#REF!</definedName>
    <definedName name="FirstPerc" localSheetId="21">#REF!</definedName>
    <definedName name="FirstPerc" localSheetId="22">#REF!</definedName>
    <definedName name="FirstPerc" localSheetId="23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6">#REF!</definedName>
    <definedName name="gg" localSheetId="14">#REF!</definedName>
    <definedName name="gg" localSheetId="19">#REF!</definedName>
    <definedName name="gg" localSheetId="21">#REF!</definedName>
    <definedName name="gg" localSheetId="22">#REF!</definedName>
    <definedName name="gg" localSheetId="23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6">#REF!</definedName>
    <definedName name="jose" localSheetId="14">#REF!</definedName>
    <definedName name="jose" localSheetId="28">#REF!</definedName>
    <definedName name="jose" localSheetId="19">#REF!</definedName>
    <definedName name="jose" localSheetId="21">#REF!</definedName>
    <definedName name="jose" localSheetId="22">#REF!</definedName>
    <definedName name="jose" localSheetId="23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6">#REF!</definedName>
    <definedName name="Last5" localSheetId="14">#REF!</definedName>
    <definedName name="Last5" localSheetId="28">#REF!</definedName>
    <definedName name="Last5" localSheetId="19">#REF!</definedName>
    <definedName name="Last5" localSheetId="21">#REF!</definedName>
    <definedName name="Last5" localSheetId="22">#REF!</definedName>
    <definedName name="Last5" localSheetId="23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2">'[3]Amis Exchange rate'!$D$2</definedName>
    <definedName name="MaxDate" localSheetId="23">'[3]Amis Exchange rate'!$D$2</definedName>
    <definedName name="MaxDate" localSheetId="18">'[4]Amis Exchange rate'!$D$2</definedName>
    <definedName name="MaxDate">'[2]Amis Exchange rate'!$D$2</definedName>
    <definedName name="MonPre" localSheetId="17">#REF!</definedName>
    <definedName name="MonPre" localSheetId="16">#REF!</definedName>
    <definedName name="MonPre" localSheetId="14">#REF!</definedName>
    <definedName name="MonPre" localSheetId="28">#REF!</definedName>
    <definedName name="MonPre" localSheetId="15">#REF!</definedName>
    <definedName name="MonPre" localSheetId="19">#REF!</definedName>
    <definedName name="MonPre" localSheetId="21">#REF!</definedName>
    <definedName name="MonPre" localSheetId="22">#REF!</definedName>
    <definedName name="MonPre" localSheetId="23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7">#REF!</definedName>
    <definedName name="NumPri" localSheetId="16">#REF!</definedName>
    <definedName name="NumPri" localSheetId="14">#REF!</definedName>
    <definedName name="NumPri" localSheetId="28">#REF!</definedName>
    <definedName name="NumPri" localSheetId="19">#REF!</definedName>
    <definedName name="NumPri" localSheetId="21">#REF!</definedName>
    <definedName name="NumPri" localSheetId="22">#REF!</definedName>
    <definedName name="NumPri" localSheetId="23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31">'Ceny zakupu_ZSRIR'!$A$1:$P$22</definedName>
    <definedName name="_xlnm.Print_Area" localSheetId="17">#REF!</definedName>
    <definedName name="_xlnm.Print_Area" localSheetId="16">#REF!</definedName>
    <definedName name="_xlnm.Print_Area" localSheetId="14">#REF!</definedName>
    <definedName name="_xlnm.Print_Area" localSheetId="26">#REF!</definedName>
    <definedName name="_xlnm.Print_Area" localSheetId="28">Ceny_roczneUE_2015_1995!$A$1:$AD$72</definedName>
    <definedName name="_xlnm.Print_Area" localSheetId="30">#REF!</definedName>
    <definedName name="_xlnm.Print_Area" localSheetId="3">#REF!</definedName>
    <definedName name="_xlnm.Print_Area" localSheetId="19">#REF!</definedName>
    <definedName name="_xlnm.Print_Area" localSheetId="21">#REF!</definedName>
    <definedName name="_xlnm.Print_Area" localSheetId="22">#REF!</definedName>
    <definedName name="_xlnm.Print_Area" localSheetId="23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4">UBOJE_wgGUS!$AE$1:$BC$48</definedName>
    <definedName name="_xlnm.Print_Area">#REF!</definedName>
    <definedName name="ppp" localSheetId="17">#REF!</definedName>
    <definedName name="ppp" localSheetId="16">#REF!</definedName>
    <definedName name="ppp" localSheetId="14">#REF!</definedName>
    <definedName name="ppp" localSheetId="19">#REF!</definedName>
    <definedName name="ppp" localSheetId="21">#REF!</definedName>
    <definedName name="ppp" localSheetId="23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9">#REF!</definedName>
    <definedName name="Prosieta" localSheetId="17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21">#REF!</definedName>
    <definedName name="Prosieta" localSheetId="22">#REF!</definedName>
    <definedName name="Prosieta" localSheetId="23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9">#REF!</definedName>
    <definedName name="recap" localSheetId="17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9">#REF!</definedName>
    <definedName name="recap" localSheetId="21">#REF!</definedName>
    <definedName name="recap" localSheetId="22">#REF!</definedName>
    <definedName name="recap" localSheetId="23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6">#REF!</definedName>
    <definedName name="SecondPerc" localSheetId="14">#REF!</definedName>
    <definedName name="SecondPerc" localSheetId="28">#REF!</definedName>
    <definedName name="SecondPerc" localSheetId="19">#REF!</definedName>
    <definedName name="SecondPerc" localSheetId="21">#REF!</definedName>
    <definedName name="SecondPerc" localSheetId="22">#REF!</definedName>
    <definedName name="SecondPerc" localSheetId="23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6">#REF!</definedName>
    <definedName name="TodDat" localSheetId="14">#REF!</definedName>
    <definedName name="TodDat" localSheetId="28">#REF!</definedName>
    <definedName name="TodDat" localSheetId="19">#REF!</definedName>
    <definedName name="TodDat" localSheetId="21">#REF!</definedName>
    <definedName name="TodDat" localSheetId="22">#REF!</definedName>
    <definedName name="TodDat" localSheetId="23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6">#REF!</definedName>
    <definedName name="WeeNum" localSheetId="14">#REF!</definedName>
    <definedName name="WeeNum" localSheetId="28">#REF!</definedName>
    <definedName name="WeeNum" localSheetId="19">#REF!</definedName>
    <definedName name="WeeNum" localSheetId="21">#REF!</definedName>
    <definedName name="WeeNum" localSheetId="22">#REF!</definedName>
    <definedName name="WeeNum" localSheetId="23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9">#REF!</definedName>
    <definedName name="zywiec" localSheetId="17">#REF!</definedName>
    <definedName name="zywiec" localSheetId="16">#REF!</definedName>
    <definedName name="zywiec" localSheetId="14">#REF!</definedName>
    <definedName name="zywiec" localSheetId="3">#REF!</definedName>
    <definedName name="zywiec" localSheetId="19">#REF!</definedName>
    <definedName name="zywiec" localSheetId="21">#REF!</definedName>
    <definedName name="zywiec" localSheetId="22">#REF!</definedName>
    <definedName name="zywiec" localSheetId="23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2" i="10666" l="1"/>
  <c r="C31" i="10666"/>
  <c r="C15" i="10666"/>
  <c r="E15" i="10666"/>
  <c r="C14" i="10666"/>
  <c r="N11" i="10816" l="1"/>
  <c r="N10" i="10816"/>
  <c r="N9" i="10816"/>
  <c r="N8" i="10816"/>
  <c r="N7" i="10816"/>
  <c r="D32" i="2304"/>
  <c r="E32" i="2304"/>
  <c r="D52" i="10815" l="1"/>
  <c r="E52" i="10815"/>
  <c r="D53" i="10815"/>
  <c r="E53" i="10815"/>
  <c r="D54" i="10815"/>
  <c r="E54" i="10815"/>
  <c r="D55" i="10815"/>
  <c r="E55" i="10815"/>
  <c r="D56" i="10815"/>
  <c r="E56" i="10815"/>
  <c r="D57" i="10815"/>
  <c r="E57" i="10815"/>
  <c r="D58" i="10815"/>
  <c r="E58" i="10815"/>
  <c r="D59" i="10815"/>
  <c r="E59" i="10815"/>
  <c r="D60" i="10815"/>
  <c r="E60" i="10815"/>
  <c r="D61" i="10815"/>
  <c r="E61" i="10815"/>
  <c r="D62" i="10815"/>
  <c r="E62" i="10815"/>
  <c r="D63" i="10815"/>
  <c r="E63" i="10815"/>
  <c r="D64" i="10815"/>
  <c r="E64" i="10815"/>
  <c r="D65" i="10815"/>
  <c r="E65" i="10815"/>
  <c r="D66" i="10815"/>
  <c r="E66" i="10815"/>
  <c r="D67" i="10815"/>
  <c r="E67" i="10815"/>
  <c r="D68" i="10815"/>
  <c r="E68" i="10815"/>
  <c r="D69" i="10815"/>
  <c r="E69" i="10815"/>
  <c r="D70" i="10815"/>
  <c r="E70" i="10815"/>
  <c r="D71" i="10815"/>
  <c r="E71" i="10815"/>
  <c r="D72" i="10815"/>
  <c r="E72" i="10815"/>
  <c r="D73" i="10815"/>
  <c r="E73" i="10815"/>
  <c r="D74" i="10815"/>
  <c r="E74" i="10815"/>
  <c r="D75" i="10815"/>
  <c r="E75" i="10815"/>
  <c r="D76" i="10815"/>
  <c r="E76" i="10815"/>
  <c r="D77" i="10815"/>
  <c r="E77" i="10815"/>
  <c r="D79" i="10815"/>
  <c r="E79" i="10815"/>
  <c r="D80" i="10815"/>
  <c r="E80" i="10815"/>
  <c r="W42" i="10814" l="1"/>
  <c r="D44" i="10813" l="1"/>
  <c r="C44" i="10813"/>
  <c r="D31" i="10813"/>
  <c r="C31" i="10813"/>
  <c r="D22" i="10813"/>
  <c r="C22" i="10813"/>
  <c r="D19" i="10813"/>
  <c r="C19" i="10813"/>
  <c r="D18" i="10813"/>
  <c r="C18" i="10813"/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<sst xmlns="http://schemas.openxmlformats.org/spreadsheetml/2006/main" count="4249" uniqueCount="624">
  <si>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</si>
  <si>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</si>
  <si>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</si>
  <si>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</si>
  <si>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</si>
  <si>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</si>
  <si>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</si>
  <si>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</si>
  <si>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</si>
  <si>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</si>
  <si>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</si>
  <si>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</si>
  <si>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</si>
  <si>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</si>
  <si>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</si>
  <si>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</si>
  <si>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</si>
  <si>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</si>
  <si>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</si>
  <si>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</si>
  <si>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</si>
  <si>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</si>
  <si>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</si>
  <si>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</si>
  <si>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</si>
  <si>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</si>
  <si>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</si>
  <si>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</si>
  <si>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</si>
  <si>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</si>
  <si>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</si>
  <si>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</si>
  <si>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</si>
  <si>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</si>
  <si>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</si>
  <si>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</si>
  <si>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</si>
  <si>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</si>
  <si>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</si>
  <si>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</si>
  <si>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</si>
  <si>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</si>
  <si>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</si>
  <si>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</si>
  <si>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</si>
  <si>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</si>
  <si>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</si>
  <si>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</si>
  <si>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</si>
  <si>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</si>
  <si>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</si>
  <si>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</si>
  <si>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</si>
  <si>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</si>
  <si>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</si>
  <si>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</si>
  <si>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</si>
  <si>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</si>
  <si>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</si>
  <si>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</si>
  <si>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</si>
  <si>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</si>
  <si>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</si>
  <si>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</si>
  <si>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</si>
  <si>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</si>
  <si>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</si>
  <si>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</si>
  <si>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</si>
  <si>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</si>
  <si>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</si>
  <si>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</si>
  <si>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</si>
  <si>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</si>
  <si>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</si>
  <si>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</si>
  <si>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</si>
  <si>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</si>
  <si>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</si>
  <si>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</si>
  <si>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</si>
  <si>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</si>
  <si>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</si>
  <si>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</si>
  <si>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</si>
  <si>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</si>
  <si>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</si>
  <si>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</si>
  <si>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</si>
  <si>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</si>
  <si>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</si>
  <si>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</si>
  <si>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</si>
  <si>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</si>
  <si>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</si>
  <si>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</si>
  <si>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</si>
  <si>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</si>
  <si>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</si>
  <si>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</si>
  <si>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</si>
  <si>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</si>
  <si>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</si>
  <si>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</si>
  <si>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</si>
  <si>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</si>
  <si>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</si>
  <si>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</si>
  <si>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</si>
  <si>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</si>
  <si>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</si>
  <si>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</si>
  <si>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</si>
  <si>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</si>
  <si>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</si>
  <si>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</si>
  <si>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</si>
  <si>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</si>
  <si>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</si>
  <si>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</si>
  <si>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</si>
  <si>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</si>
  <si>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</si>
  <si>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</si>
  <si>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</si>
  <si>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</si>
  <si>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</si>
  <si>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</si>
  <si>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</si>
  <si>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</si>
  <si>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</si>
  <si>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</si>
  <si>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</si>
  <si>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</si>
  <si>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</si>
  <si>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</si>
  <si>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</si>
  <si>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</si>
  <si>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</si>
  <si>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</si>
  <si>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</si>
  <si>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</si>
  <si>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</si>
  <si>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</si>
  <si>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</si>
  <si>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</si>
  <si>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</si>
  <si>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</si>
  <si>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</si>
  <si>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</si>
  <si>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</si>
  <si>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</si>
  <si>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</si>
  <si>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</si>
  <si>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</si>
  <si>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</si>
  <si>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</si>
  <si>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</si>
  <si>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</si>
  <si>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</si>
  <si>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</si>
  <si>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</si>
  <si>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</si>
  <si>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</si>
  <si>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</si>
  <si>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</si>
  <si>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</si>
  <si>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</si>
  <si>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</si>
  <si>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</si>
  <si>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</si>
  <si>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</si>
  <si>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</si>
  <si>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</si>
  <si>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</si>
  <si>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</si>
  <si>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</si>
  <si>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</si>
  <si>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</si>
  <si>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</si>
  <si>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</si>
  <si>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</si>
  <si>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</si>
  <si>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</si>
  <si>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</si>
  <si>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</si>
  <si>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</si>
  <si>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</si>
  <si>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</si>
  <si>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</si>
  <si>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</si>
  <si>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</si>
  <si>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</si>
  <si>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</si>
  <si>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</si>
  <si>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</si>
  <si>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</si>
  <si>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</si>
  <si>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</si>
  <si>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</si>
  <si>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</si>
  <si>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</si>
  <si>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</si>
  <si>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</si>
  <si>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</si>
  <si>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</si>
  <si>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</si>
  <si>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</si>
  <si>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</si>
  <si>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</si>
  <si>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</si>
  <si>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</si>
  <si>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</si>
  <si>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</si>
  <si>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</si>
  <si>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</si>
  <si>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</si>
  <si>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</si>
  <si>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</si>
  <si>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</si>
  <si>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</si>
  <si>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</si>
  <si>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</si>
  <si>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</si>
  <si>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</si>
  <si>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</si>
  <si>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</si>
  <si>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</si>
  <si>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</si>
  <si>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</si>
  <si>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</si>
  <si>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</si>
  <si>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</si>
  <si>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</si>
  <si>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</si>
  <si>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</si>
  <si>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</si>
  <si>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</si>
  <si>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</si>
  <si>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</si>
  <si>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</si>
  <si>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</si>
  <si>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</si>
  <si>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</si>
  <si>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</si>
  <si>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</si>
  <si>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</si>
  <si>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</si>
  <si>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</si>
  <si>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</si>
  <si>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</si>
  <si>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</si>
  <si>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</si>
  <si>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</si>
  <si>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</si>
  <si>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</si>
  <si>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</si>
  <si>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</si>
  <si>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</si>
  <si>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</si>
  <si>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</si>
  <si>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</si>
  <si>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</si>
  <si>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</si>
  <si>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</si>
  <si>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</si>
  <si>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</si>
  <si>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</si>
  <si>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</si>
  <si>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</si>
  <si>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</si>
  <si>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</si>
  <si>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</si>
  <si>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</si>
  <si>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</si>
  <si>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</si>
  <si>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</si>
  <si>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</si>
  <si>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</si>
  <si>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</si>
  <si>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</si>
  <si>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</si>
  <si>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</si>
  <si>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</si>
  <si>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</si>
  <si>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</si>
  <si>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</si>
  <si>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</si>
  <si>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</si>
  <si>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</si>
  <si>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</si>
  <si>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</si>
  <si>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</si>
  <si>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</si>
  <si>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</si>
  <si>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</si>
  <si>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</si>
  <si>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</si>
  <si>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</si>
  <si>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</si>
  <si>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</si>
  <si>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</si>
  <si>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</si>
  <si>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</si>
  <si>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</si>
  <si>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</si>
  <si>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</si>
  <si>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</si>
  <si>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</si>
  <si>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</si>
  <si>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</si>
  <si>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</si>
  <si>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</si>
  <si>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</si>
  <si>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</si>
  <si>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</si>
  <si>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</si>
  <si>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</si>
  <si>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</si>
  <si>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</si>
  <si>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</si>
  <si>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</si>
  <si>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</si>
  <si>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</si>
  <si>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</si>
  <si>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</si>
  <si>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</si>
  <si>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</si>
  <si>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</si>
  <si>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</si>
  <si>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</si>
  <si>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</si>
  <si>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</si>
  <si>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</si>
  <si>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</si>
  <si>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</si>
  <si>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</si>
  <si>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</si>
  <si>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</si>
  <si>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</si>
  <si>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</si>
  <si>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</si>
  <si>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</si>
  <si>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</si>
  <si>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</si>
  <si>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</si>
  <si>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</si>
  <si>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</si>
  <si>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</si>
  <si>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</si>
  <si>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</si>
  <si>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</si>
  <si>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</si>
  <si>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</si>
  <si>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</si>
  <si>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</si>
  <si>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</si>
  <si>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</si>
  <si>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</si>
  <si>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</si>
  <si>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</si>
  <si>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</si>
  <si>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</si>
  <si>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</si>
  <si>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</si>
  <si>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</si>
  <si>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</si>
  <si>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</si>
  <si>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</si>
  <si>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</si>
  <si>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</si>
  <si>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</si>
  <si>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</si>
  <si>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</si>
  <si>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</si>
  <si>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</si>
  <si>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</si>
  <si>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</si>
  <si>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</si>
  <si>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</si>
  <si>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</si>
  <si>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</si>
  <si>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</si>
  <si>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</si>
  <si>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</si>
  <si>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</si>
  <si>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</si>
  <si>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</si>
  <si>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</si>
  <si>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</si>
  <si>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</si>
  <si>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</si>
  <si>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</si>
  <si>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</si>
  <si>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</si>
  <si>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</si>
  <si>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</si>
  <si>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</si>
  <si>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</si>
  <si>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</si>
  <si>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</si>
  <si>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</si>
  <si>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</si>
  <si>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</si>
  <si>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</si>
  <si>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</si>
  <si>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</si>
  <si>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</si>
  <si>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</si>
  <si>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</si>
  <si>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</si>
  <si>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</si>
  <si>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</si>
  <si>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</si>
  <si>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</si>
  <si>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</si>
  <si>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</si>
  <si>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</si>
  <si>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</si>
  <si>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</si>
  <si>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</si>
  <si>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</si>
  <si>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</si>
  <si>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</si>
  <si>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</si>
  <si>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</si>
  <si>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</si>
  <si>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</si>
  <si>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</si>
  <si>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</si>
  <si>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</si>
  <si>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</si>
  <si>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</si>
  <si>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</si>
  <si>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</si>
  <si>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</si>
  <si>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</si>
  <si>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</si>
  <si>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</si>
  <si>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</si>
  <si>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</si>
  <si>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</si>
  <si>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</si>
  <si>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</si>
  <si>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</si>
  <si>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</si>
  <si>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</si>
  <si>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</si>
  <si>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</si>
  <si>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</si>
  <si>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</si>
  <si>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</si>
  <si>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</si>
  <si>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</si>
  <si>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</si>
  <si>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</si>
  <si>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</si>
  <si>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</si>
  <si>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</si>
  <si>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</si>
  <si>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</si>
  <si>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</si>
  <si>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</si>
  <si>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</si>
  <si>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</si>
  <si>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</si>
  <si>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</si>
  <si>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</si>
  <si>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</si>
  <si>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</si>
  <si>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</si>
  <si>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</si>
  <si>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</si>
  <si>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</si>
  <si>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</si>
  <si>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</si>
  <si>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</si>
  <si>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</si>
  <si>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</si>
  <si>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</si>
  <si>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</si>
  <si>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</si>
  <si>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</si>
  <si>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</si>
  <si>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</si>
  <si>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</si>
  <si>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</si>
  <si>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</si>
  <si>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</si>
  <si>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</si>
  <si>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</si>
  <si>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</si>
  <si>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</si>
  <si>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</si>
  <si>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</si>
  <si>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</si>
  <si>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</si>
  <si>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</si>
  <si>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</si>
  <si>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</si>
  <si>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</si>
  <si>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</si>
  <si>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</si>
  <si>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</si>
  <si>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</si>
  <si>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</si>
  <si>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</si>
  <si>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</si>
  <si>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</si>
  <si>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</si>
  <si>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</si>
  <si>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</si>
  <si>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</si>
  <si>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</si>
  <si>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</si>
  <si>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</si>
  <si>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</si>
  <si>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</si>
  <si>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</si>
  <si>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</si>
  <si>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</si>
  <si>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</si>
  <si>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</si>
  <si>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</si>
  <si>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</si>
  <si>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</si>
  <si>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</si>
  <si>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</si>
  <si>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</si>
  <si>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</si>
  <si>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</si>
  <si>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</si>
  <si>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</si>
  <si>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</si>
  <si>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</si>
  <si>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</si>
  <si>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</si>
  <si>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</si>
  <si>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</si>
  <si>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</si>
  <si>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</si>
  <si>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</si>
  <si>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</si>
  <si>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</si>
  <si>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</si>
  <si>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</si>
  <si>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</si>
  <si>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</si>
  <si>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</si>
  <si>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</si>
  <si>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</si>
  <si>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</si>
  <si>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</si>
  <si>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</si>
  <si>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</si>
  <si>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</si>
  <si>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</si>
  <si>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</si>
  <si>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</si>
  <si>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</si>
  <si>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</si>
  <si>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</si>
  <si>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</si>
  <si>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</si>
  <si>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</si>
  <si>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</si>
  <si>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</si>
  <si>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</si>
  <si>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</si>
  <si>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</si>
  <si>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</si>
  <si>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</si>
  <si>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</si>
  <si>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</si>
  <si>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</si>
  <si>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</si>
  <si>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</si>
  <si>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</si>
  <si>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</si>
  <si>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</si>
  <si>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</si>
  <si>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</si>
  <si>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</si>
  <si>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</si>
  <si>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</si>
  <si>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</si>
  <si>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</si>
  <si>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</si>
  <si>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</si>
  <si>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</si>
  <si>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</si>
  <si>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</si>
  <si>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</si>
  <si>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</si>
  <si>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</si>
  <si>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r>
      <t>Handel zagraniczny towarami z rynku wieprzowiny w  I 2020.  (dane wstępne)</t>
    </r>
    <r>
      <rPr>
        <b/>
        <u/>
        <sz val="12"/>
        <rFont val="Arial CE"/>
        <charset val="238"/>
      </rPr>
      <t/>
    </r>
  </si>
  <si>
    <t>I 2020 Rok</t>
  </si>
  <si>
    <t>I 2019 Rok</t>
  </si>
  <si>
    <t>Handel zagraniczny towarami z rynku wieprzowiny w okresie I 2020.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</si>
  <si>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</si>
  <si>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2020*</t>
    </r>
  </si>
  <si>
    <t>I 2019 r.*</t>
  </si>
  <si>
    <t>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</si>
  <si>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</si>
  <si>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</si>
  <si>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t xml:space="preserve">Ministerstwo Rolnictwa i Rozwoju Wsi, Departament Przetwórstwa i Rynków Rolnych </t>
  </si>
  <si>
    <t xml:space="preserve"> Departament Przetwórstwa i Rynków Rolnych </t>
  </si>
  <si>
    <t>Kłobuck</t>
  </si>
  <si>
    <t>Mstów</t>
  </si>
  <si>
    <t>2020-03-02 - 2020-03-29</t>
  </si>
  <si>
    <t>SKUP - MARZEC - 2020 - ZMIANY MIESIĘCZNE</t>
  </si>
  <si>
    <t>02.03.2020-29.03.2020</t>
  </si>
  <si>
    <t>III 2020</t>
  </si>
  <si>
    <t>NR 15/2020</t>
  </si>
  <si>
    <t>16 kwietnia 2020r.</t>
  </si>
  <si>
    <t xml:space="preserve"> 06.04.2020 - 12.04.2020r.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</si>
  <si>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184 275 sztuki</t>
    </r>
  </si>
  <si>
    <t>12.04.2020</t>
  </si>
  <si>
    <t>2020-04-05</t>
  </si>
  <si>
    <t>2019-04-14</t>
  </si>
  <si>
    <t xml:space="preserve"> 2020-04-12</t>
  </si>
  <si>
    <t xml:space="preserve"> 2020-04-05</t>
  </si>
  <si>
    <t>Roczna zmiana ceny</t>
  </si>
  <si>
    <t xml:space="preserve"> 2019-04-14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</si>
</sst>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9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278" fillId="0" borderId="0"/>
    <xf numFmtId="0" fontId="278" fillId="0" borderId="0"/>
    <xf numFmtId="0" fontId="41" fillId="0" borderId="0"/>
  </cellStyleXfs>
  <cellXfs count="1864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5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06" fillId="0" borderId="0" xfId="486" applyFont="1"/>
    <xf numFmtId="0" fontId="20" fillId="0" borderId="0" xfId="486" applyFont="1"/>
    <xf numFmtId="186" fontId="19" fillId="0" borderId="0" xfId="487" applyNumberFormat="1" applyFont="1" applyFill="1" applyBorder="1"/>
    <xf numFmtId="186" fontId="252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5" fontId="48" fillId="48" borderId="53" xfId="486" applyNumberFormat="1" applyFont="1" applyFill="1" applyBorder="1" applyAlignment="1">
      <alignment horizontal="center"/>
    </xf>
    <xf numFmtId="165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5" fontId="48" fillId="48" borderId="59" xfId="486" applyNumberFormat="1" applyFont="1" applyFill="1" applyBorder="1" applyAlignment="1">
      <alignment horizontal="center"/>
    </xf>
    <xf numFmtId="165" fontId="48" fillId="0" borderId="25" xfId="486" applyNumberFormat="1" applyFont="1" applyBorder="1" applyAlignment="1">
      <alignment horizontal="center"/>
    </xf>
    <xf numFmtId="0" fontId="113" fillId="0" borderId="0" xfId="486" applyFont="1" applyBorder="1"/>
    <xf numFmtId="165" fontId="113" fillId="0" borderId="0" xfId="486" applyNumberFormat="1" applyFont="1" applyBorder="1" applyAlignment="1">
      <alignment horizontal="center"/>
    </xf>
    <xf numFmtId="0" fontId="22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49" fontId="19" fillId="0" borderId="0" xfId="487" applyNumberFormat="1" applyFont="1" applyBorder="1"/>
    <xf numFmtId="0" fontId="19" fillId="0" borderId="0" xfId="487" applyFont="1" applyBorder="1"/>
    <xf numFmtId="49" fontId="19" fillId="0" borderId="0" xfId="487" applyNumberFormat="1" applyFont="1" applyFill="1" applyBorder="1"/>
    <xf numFmtId="0" fontId="19" fillId="0" borderId="0" xfId="487" applyFont="1" applyFill="1" applyBorder="1"/>
    <xf numFmtId="184" fontId="237" fillId="82" borderId="22" xfId="167" applyNumberFormat="1" applyFont="1" applyFill="1" applyBorder="1" applyAlignment="1">
      <alignment horizontal="right" vertical="center"/>
    </xf>
    <xf numFmtId="184" fontId="237" fillId="80" borderId="22" xfId="167" applyNumberFormat="1" applyFont="1" applyFill="1" applyBorder="1" applyAlignment="1">
      <alignment horizontal="right" vertical="center"/>
    </xf>
    <xf numFmtId="0" fontId="238" fillId="58" borderId="39" xfId="453" applyFont="1" applyFill="1" applyBorder="1" applyProtection="1">
      <protection locked="0"/>
    </xf>
    <xf numFmtId="183" fontId="48" fillId="79" borderId="27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22" xfId="453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2" xfId="0" applyNumberFormat="1" applyFont="1" applyBorder="1" applyAlignment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41" fillId="0" borderId="88" xfId="488" applyNumberFormat="1" applyFont="1" applyFill="1" applyBorder="1" applyAlignment="1" applyProtection="1">
      <alignment horizontal="right"/>
    </xf>
    <xf numFmtId="3" fontId="41" fillId="0" borderId="88" xfId="488" applyNumberFormat="1" applyFont="1" applyBorder="1" applyAlignment="1">
      <alignment horizontal="right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9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7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86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8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95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222,9517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4DC-4FCB-AB40-8E9D61B0C9ED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DC-4FCB-AB40-8E9D61B0C9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DC-4FCB-AB40-8E9D61B0C9E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C-4FCB-AB40-8E9D61B0C9E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DC-4FCB-AB40-8E9D61B0C9E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C-4FCB-AB40-8E9D61B0C9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C-4FCB-AB40-8E9D61B0C9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C-4FCB-AB40-8E9D61B0C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Irlandia</c:v>
              </c:pt>
              <c:pt idx="11">
                <c:v>Polska</c:v>
              </c:pt>
              <c:pt idx="12">
                <c:v>Łotwa</c:v>
              </c:pt>
              <c:pt idx="13">
                <c:v>Średnio w UE</c:v>
              </c:pt>
              <c:pt idx="14">
                <c:v>Chorwacja</c:v>
              </c:pt>
              <c:pt idx="15">
                <c:v>Litwa</c:v>
              </c:pt>
              <c:pt idx="16">
                <c:v>Rumunia</c:v>
              </c:pt>
              <c:pt idx="17">
                <c:v>Czechy</c:v>
              </c:pt>
              <c:pt idx="18">
                <c:v>Szwecja</c:v>
              </c:pt>
              <c:pt idx="19">
                <c:v>Hiszpania</c:v>
              </c:pt>
              <c:pt idx="20">
                <c:v>Niderlandy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210.7407</c:v>
              </c:pt>
              <c:pt idx="2">
                <c:v>207.26240000000001</c:v>
              </c:pt>
              <c:pt idx="3">
                <c:v>202.26169999999999</c:v>
              </c:pt>
              <c:pt idx="4">
                <c:v>196.61070000000001</c:v>
              </c:pt>
              <c:pt idx="5">
                <c:v>196.5172</c:v>
              </c:pt>
              <c:pt idx="6">
                <c:v>196.42140000000001</c:v>
              </c:pt>
              <c:pt idx="7">
                <c:v>195.38460000000001</c:v>
              </c:pt>
              <c:pt idx="8">
                <c:v>194.12309999999999</c:v>
              </c:pt>
              <c:pt idx="9">
                <c:v>192.9203</c:v>
              </c:pt>
              <c:pt idx="10">
                <c:v>190.80860000000001</c:v>
              </c:pt>
              <c:pt idx="11">
                <c:v>190.57599999999999</c:v>
              </c:pt>
              <c:pt idx="12">
                <c:v>189.96010000000001</c:v>
              </c:pt>
              <c:pt idx="13">
                <c:v>187.32640000000001</c:v>
              </c:pt>
              <c:pt idx="14">
                <c:v>187.2764</c:v>
              </c:pt>
              <c:pt idx="15">
                <c:v>185.8186</c:v>
              </c:pt>
              <c:pt idx="16">
                <c:v>185.6901</c:v>
              </c:pt>
              <c:pt idx="17">
                <c:v>184.45660000000001</c:v>
              </c:pt>
              <c:pt idx="18">
                <c:v>182.4273</c:v>
              </c:pt>
              <c:pt idx="19">
                <c:v>179.2107</c:v>
              </c:pt>
              <c:pt idx="20">
                <c:v>172.93</c:v>
              </c:pt>
              <c:pt idx="21">
                <c:v>170.4521</c:v>
              </c:pt>
              <c:pt idx="22">
                <c:v>169.24029999999999</c:v>
              </c:pt>
              <c:pt idx="23">
                <c:v>159.10339999999999</c:v>
              </c:pt>
              <c:pt idx="2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6-94DC-4FCB-AB40-8E9D61B0C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24832"/>
        <c:axId val="127251584"/>
      </c:barChart>
      <c:catAx>
        <c:axId val="12722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251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2515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22483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95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F50-420B-AF16-DFC1D5FD776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50-420B-AF16-DFC1D5FD776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F50-420B-AF16-DFC1D5FD776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0-420B-AF16-DFC1D5FD776D}"/>
                </c:ext>
              </c:extLst>
            </c:dLbl>
            <c:dLbl>
              <c:idx val="17"/>
              <c:layout>
                <c:manualLayout>
                  <c:x val="-1.5154394752782682E-2"/>
                  <c:y val="2.2568092555479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50-420B-AF16-DFC1D5FD776D}"/>
                </c:ext>
              </c:extLst>
            </c:dLbl>
            <c:dLbl>
              <c:idx val="18"/>
              <c:layout>
                <c:manualLayout>
                  <c:x val="5.5106890010119024E-3"/>
                  <c:y val="-6.7704277666438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0-420B-AF16-DFC1D5FD776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50-420B-AF16-DFC1D5FD776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50-420B-AF16-DFC1D5FD776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50-420B-AF16-DFC1D5FD7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7-CF50-420B-AF16-DFC1D5FD7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50976"/>
        <c:axId val="127552896"/>
      </c:barChart>
      <c:catAx>
        <c:axId val="12755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5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5528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5509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LUTYM 2020r.</a:t>
            </a:r>
          </a:p>
        </c:rich>
      </c:tx>
      <c:layout>
        <c:manualLayout>
          <c:xMode val="edge"/>
          <c:yMode val="edge"/>
          <c:x val="0.14654429899696947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2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140-426C-B59B-C5A61C572231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140-426C-B59B-C5A61C572231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140-426C-B59B-C5A61C57223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0-426C-B59B-C5A61C572231}"/>
                </c:ext>
              </c:extLst>
            </c:dLbl>
            <c:dLbl>
              <c:idx val="12"/>
              <c:layout>
                <c:manualLayout>
                  <c:x val="0"/>
                  <c:y val="-1.8054474044383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40-426C-B59B-C5A61C572231}"/>
                </c:ext>
              </c:extLst>
            </c:dLbl>
            <c:dLbl>
              <c:idx val="14"/>
              <c:layout>
                <c:manualLayout>
                  <c:x val="0"/>
                  <c:y val="9.0272370221917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0-426C-B59B-C5A61C572231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0-426C-B59B-C5A61C572231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0-426C-B59B-C5A61C572231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0-426C-B59B-C5A61C572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7-1140-426C-B59B-C5A61C57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80896"/>
        <c:axId val="127682816"/>
      </c:barChart>
      <c:catAx>
        <c:axId val="12768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682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6828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6808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chart" Target="../charts/chart3.xml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200714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183425" cy="46393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38</xdr:row>
      <xdr:rowOff>136071</xdr:rowOff>
    </xdr:from>
    <xdr:to>
      <xdr:col>167</xdr:col>
      <xdr:colOff>425121</xdr:colOff>
      <xdr:row>67</xdr:row>
      <xdr:rowOff>126582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382299" y="8218714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38</xdr:row>
      <xdr:rowOff>13607</xdr:rowOff>
    </xdr:from>
    <xdr:to>
      <xdr:col>134</xdr:col>
      <xdr:colOff>123868</xdr:colOff>
      <xdr:row>67</xdr:row>
      <xdr:rowOff>1716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96250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137788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176943" cy="458868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67</xdr:row>
      <xdr:rowOff>34749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095273" cy="46638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67</xdr:row>
      <xdr:rowOff>19541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164830" cy="46078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67</xdr:row>
      <xdr:rowOff>46755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164829" cy="4607868"/>
        </a:xfrm>
        <a:prstGeom prst="rect">
          <a:avLst/>
        </a:prstGeom>
      </xdr:spPr>
    </xdr:pic>
    <xdr:clientData/>
  </xdr:twoCellAnchor>
  <xdr:twoCellAnchor editAs="oneCell">
    <xdr:from>
      <xdr:col>135</xdr:col>
      <xdr:colOff>81643</xdr:colOff>
      <xdr:row>38</xdr:row>
      <xdr:rowOff>13607</xdr:rowOff>
    </xdr:from>
    <xdr:to>
      <xdr:col>150</xdr:col>
      <xdr:colOff>399109</xdr:colOff>
      <xdr:row>66</xdr:row>
      <xdr:rowOff>182825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411786" y="809625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67</xdr:row>
      <xdr:rowOff>46754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164830" cy="4607868"/>
        </a:xfrm>
        <a:prstGeom prst="rect">
          <a:avLst/>
        </a:prstGeom>
      </xdr:spPr>
    </xdr:pic>
    <xdr:clientData/>
  </xdr:twoCellAnchor>
  <xdr:absoluteAnchor>
    <xdr:pos x="24588108" y="1469571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  <xdr:absoluteAnchor>
    <xdr:pos x="14872607" y="1347107"/>
    <xdr:ext cx="9218448" cy="5627414"/>
    <xdr:graphicFrame macro="">
      <xdr:nvGraphicFramePr>
        <xdr:cNvPr id="27" name="Wykres 2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17</xdr:col>
      <xdr:colOff>581025</xdr:colOff>
      <xdr:row>44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53400" y="3476625"/>
          <a:ext cx="9248775" cy="5657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85725</xdr:colOff>
      <xdr:row>24</xdr:row>
      <xdr:rowOff>0</xdr:rowOff>
    </xdr:to>
    <xdr:pic>
      <xdr:nvPicPr>
        <xdr:cNvPr id="2" name="Picture 17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30050" y="1266825"/>
          <a:ext cx="9220200" cy="562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42"/>
      <c r="Y1" s="1742"/>
      <c r="Z1" s="1742"/>
      <c r="AA1" s="1742"/>
      <c r="AB1" s="1742"/>
      <c r="AC1" s="1742"/>
      <c r="AD1" s="1742"/>
      <c r="AE1" s="1742"/>
      <c r="AF1" s="1742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36" t="s">
        <v>466</v>
      </c>
      <c r="C3" s="1737"/>
      <c r="D3" s="1737"/>
      <c r="E3" s="1737"/>
      <c r="F3" s="1737"/>
      <c r="G3" s="1737"/>
      <c r="H3" s="1737"/>
      <c r="I3" s="1737"/>
      <c r="J3" s="1737"/>
      <c r="K3" s="1738"/>
      <c r="L3" s="1736">
        <v>2017</v>
      </c>
      <c r="M3" s="1737"/>
      <c r="N3" s="1738"/>
      <c r="O3" s="1736">
        <v>2016</v>
      </c>
      <c r="P3" s="1737"/>
      <c r="Q3" s="1738"/>
      <c r="R3" s="1736">
        <v>2015</v>
      </c>
      <c r="S3" s="1737"/>
      <c r="T3" s="1738"/>
      <c r="U3" s="1736">
        <v>2014</v>
      </c>
      <c r="V3" s="1737"/>
      <c r="W3" s="1738"/>
      <c r="X3" s="1736">
        <v>2013</v>
      </c>
      <c r="Y3" s="1737"/>
      <c r="Z3" s="1738"/>
      <c r="AA3" s="1736">
        <v>2012</v>
      </c>
      <c r="AB3" s="1737"/>
      <c r="AC3" s="1738"/>
      <c r="AD3" s="1736">
        <v>2011</v>
      </c>
      <c r="AE3" s="1737"/>
      <c r="AF3" s="1738"/>
      <c r="AG3" s="1736">
        <v>2010</v>
      </c>
      <c r="AH3" s="1737"/>
      <c r="AI3" s="1738"/>
      <c r="AJ3" s="1736">
        <v>2009</v>
      </c>
      <c r="AK3" s="1737"/>
      <c r="AL3" s="1738"/>
      <c r="AM3" s="627"/>
      <c r="AN3" s="628">
        <v>2008</v>
      </c>
      <c r="AO3" s="629"/>
      <c r="AP3" s="627"/>
      <c r="AQ3" s="628">
        <v>2007</v>
      </c>
      <c r="AR3" s="629"/>
      <c r="AS3" s="1743">
        <v>2006</v>
      </c>
      <c r="AT3" s="1744"/>
      <c r="AU3" s="1745"/>
      <c r="AV3" s="1743">
        <v>2005</v>
      </c>
      <c r="AW3" s="1744"/>
      <c r="AX3" s="1745"/>
      <c r="AY3" s="1193"/>
      <c r="AZ3" s="1746">
        <v>2004</v>
      </c>
      <c r="BA3" s="1747"/>
      <c r="BB3" s="1748"/>
      <c r="BC3" s="1739">
        <v>2003</v>
      </c>
      <c r="BD3" s="1740"/>
      <c r="BE3" s="1741"/>
    </row>
    <row r="4" spans="2:57" ht="24.75" customHeight="1">
      <c r="B4" s="81" t="s">
        <v>2</v>
      </c>
      <c r="C4" s="1722" t="s">
        <v>159</v>
      </c>
      <c r="D4" s="1723"/>
      <c r="E4" s="1723"/>
      <c r="F4" s="1723"/>
      <c r="G4" s="1724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725"/>
      <c r="D5" s="1726"/>
      <c r="E5" s="1726"/>
      <c r="F5" s="1726"/>
      <c r="G5" s="1727"/>
      <c r="H5" s="1015" t="s">
        <v>465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28" t="s">
        <v>11</v>
      </c>
      <c r="C7" s="1729"/>
      <c r="D7" s="1729"/>
      <c r="E7" s="1729"/>
      <c r="F7" s="1729"/>
      <c r="G7" s="1729"/>
      <c r="H7" s="1729"/>
      <c r="I7" s="1729"/>
      <c r="J7" s="1729"/>
      <c r="K7" s="1729"/>
      <c r="L7" s="1729"/>
      <c r="M7" s="1729"/>
      <c r="N7" s="1729"/>
      <c r="O7" s="1729"/>
      <c r="P7" s="1729"/>
      <c r="Q7" s="1729"/>
      <c r="R7" s="1729"/>
      <c r="S7" s="1729"/>
      <c r="T7" s="1729"/>
      <c r="U7" s="1729"/>
      <c r="V7" s="1729"/>
      <c r="W7" s="1730"/>
      <c r="X7" s="1729"/>
      <c r="Y7" s="1729"/>
      <c r="Z7" s="1729"/>
      <c r="AA7" s="1729"/>
      <c r="AB7" s="1729"/>
      <c r="AC7" s="1729"/>
      <c r="AD7" s="1729"/>
      <c r="AE7" s="1729"/>
      <c r="AF7" s="1730"/>
      <c r="AG7" s="1729"/>
      <c r="AH7" s="1729"/>
      <c r="AI7" s="1730"/>
      <c r="AJ7" s="1729"/>
      <c r="AK7" s="1729"/>
      <c r="AL7" s="1729"/>
      <c r="AM7" s="1729"/>
      <c r="AN7" s="1729"/>
      <c r="AO7" s="1729"/>
      <c r="AP7" s="1729"/>
      <c r="AQ7" s="1729"/>
      <c r="AR7" s="1730"/>
      <c r="AS7" s="1729"/>
      <c r="AT7" s="1729"/>
      <c r="AU7" s="1729"/>
      <c r="AV7" s="1729"/>
      <c r="AW7" s="1729"/>
      <c r="AX7" s="1730"/>
      <c r="AY7" s="1729"/>
      <c r="AZ7" s="1729"/>
      <c r="BA7" s="1729"/>
      <c r="BB7" s="1729"/>
      <c r="BC7" s="1729"/>
      <c r="BD7" s="1729"/>
      <c r="BE7" s="1730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31" t="s">
        <v>46</v>
      </c>
      <c r="C15" s="1732"/>
      <c r="D15" s="1732"/>
      <c r="E15" s="1732"/>
      <c r="F15" s="1732"/>
      <c r="G15" s="1732"/>
      <c r="H15" s="1732"/>
      <c r="I15" s="1732"/>
      <c r="J15" s="1732"/>
      <c r="K15" s="1732"/>
      <c r="L15" s="1732"/>
      <c r="M15" s="1732"/>
      <c r="N15" s="1732"/>
      <c r="O15" s="1732"/>
      <c r="P15" s="1732"/>
      <c r="Q15" s="1732"/>
      <c r="R15" s="1732"/>
      <c r="S15" s="1732"/>
      <c r="T15" s="1732"/>
      <c r="U15" s="1732"/>
      <c r="V15" s="1732"/>
      <c r="W15" s="1733"/>
      <c r="X15" s="1732"/>
      <c r="Y15" s="1732"/>
      <c r="Z15" s="1732"/>
      <c r="AA15" s="1732"/>
      <c r="AB15" s="1732"/>
      <c r="AC15" s="1732"/>
      <c r="AD15" s="1732"/>
      <c r="AE15" s="1732"/>
      <c r="AF15" s="1733"/>
      <c r="AG15" s="1732"/>
      <c r="AH15" s="1732"/>
      <c r="AI15" s="1733"/>
      <c r="AJ15" s="1732"/>
      <c r="AK15" s="1732"/>
      <c r="AL15" s="1732"/>
      <c r="AM15" s="1732"/>
      <c r="AN15" s="1732"/>
      <c r="AO15" s="1732"/>
      <c r="AP15" s="1732"/>
      <c r="AQ15" s="1732"/>
      <c r="AR15" s="1733"/>
      <c r="AS15" s="1732"/>
      <c r="AT15" s="1732"/>
      <c r="AU15" s="1732"/>
      <c r="AV15" s="1732"/>
      <c r="AW15" s="1732"/>
      <c r="AX15" s="1733"/>
      <c r="AY15" s="1732"/>
      <c r="AZ15" s="1732"/>
      <c r="BA15" s="1732"/>
      <c r="BB15" s="1732"/>
      <c r="BC15" s="1732"/>
      <c r="BD15" s="1732"/>
      <c r="BE15" s="1733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31" t="s">
        <v>47</v>
      </c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2"/>
      <c r="W23" s="1733"/>
      <c r="X23" s="1732"/>
      <c r="Y23" s="1732"/>
      <c r="Z23" s="1732"/>
      <c r="AA23" s="1732"/>
      <c r="AB23" s="1732"/>
      <c r="AC23" s="1732"/>
      <c r="AD23" s="1732"/>
      <c r="AE23" s="1732"/>
      <c r="AF23" s="1733"/>
      <c r="AG23" s="1732"/>
      <c r="AH23" s="1732"/>
      <c r="AI23" s="1733"/>
      <c r="AJ23" s="1732"/>
      <c r="AK23" s="1732"/>
      <c r="AL23" s="1732"/>
      <c r="AM23" s="1732"/>
      <c r="AN23" s="1732"/>
      <c r="AO23" s="1732"/>
      <c r="AP23" s="1732"/>
      <c r="AQ23" s="1732"/>
      <c r="AR23" s="1733"/>
      <c r="AS23" s="1732"/>
      <c r="AT23" s="1732"/>
      <c r="AU23" s="1732"/>
      <c r="AV23" s="1732"/>
      <c r="AW23" s="1732"/>
      <c r="AX23" s="1733"/>
      <c r="AY23" s="1732"/>
      <c r="AZ23" s="1732"/>
      <c r="BA23" s="1732"/>
      <c r="BB23" s="1732"/>
      <c r="BC23" s="1732"/>
      <c r="BD23" s="1732"/>
      <c r="BE23" s="1733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31" t="s">
        <v>188</v>
      </c>
      <c r="C31" s="1732"/>
      <c r="D31" s="1732"/>
      <c r="E31" s="1732"/>
      <c r="F31" s="1732"/>
      <c r="G31" s="1732"/>
      <c r="H31" s="1734"/>
      <c r="I31" s="1734"/>
      <c r="J31" s="1734"/>
      <c r="K31" s="1734"/>
      <c r="L31" s="1734"/>
      <c r="M31" s="1734"/>
      <c r="N31" s="1734"/>
      <c r="O31" s="1734"/>
      <c r="P31" s="1734"/>
      <c r="Q31" s="1734"/>
      <c r="R31" s="1734"/>
      <c r="S31" s="1734"/>
      <c r="T31" s="1734"/>
      <c r="U31" s="1734"/>
      <c r="V31" s="1734"/>
      <c r="W31" s="1735"/>
      <c r="X31" s="1734"/>
      <c r="Y31" s="1734"/>
      <c r="Z31" s="1734"/>
      <c r="AA31" s="1734"/>
      <c r="AB31" s="1734"/>
      <c r="AC31" s="1734"/>
      <c r="AD31" s="1734"/>
      <c r="AE31" s="1734"/>
      <c r="AF31" s="1735"/>
      <c r="AG31" s="1734"/>
      <c r="AH31" s="1734"/>
      <c r="AI31" s="1735"/>
      <c r="AJ31" s="1734"/>
      <c r="AK31" s="1734"/>
      <c r="AL31" s="1734"/>
      <c r="AM31" s="1734"/>
      <c r="AN31" s="1734"/>
      <c r="AO31" s="1734"/>
      <c r="AP31" s="1734"/>
      <c r="AQ31" s="1734"/>
      <c r="AR31" s="1735"/>
      <c r="AS31" s="1734"/>
      <c r="AT31" s="1734"/>
      <c r="AU31" s="1734"/>
      <c r="AV31" s="1734"/>
      <c r="AW31" s="1734"/>
      <c r="AX31" s="1735"/>
      <c r="AY31" s="1734"/>
      <c r="AZ31" s="1734"/>
      <c r="BA31" s="1734"/>
      <c r="BB31" s="1734"/>
      <c r="BC31" s="1734"/>
      <c r="BD31" s="1734"/>
      <c r="BE31" s="1735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31" t="s">
        <v>48</v>
      </c>
      <c r="C39" s="1732"/>
      <c r="D39" s="1732"/>
      <c r="E39" s="1732"/>
      <c r="F39" s="1732"/>
      <c r="G39" s="1732"/>
      <c r="H39" s="1732"/>
      <c r="I39" s="1732"/>
      <c r="J39" s="1732"/>
      <c r="K39" s="1732"/>
      <c r="L39" s="1732"/>
      <c r="M39" s="1732"/>
      <c r="N39" s="1732"/>
      <c r="O39" s="1732"/>
      <c r="P39" s="1732"/>
      <c r="Q39" s="1732"/>
      <c r="R39" s="1732"/>
      <c r="S39" s="1732"/>
      <c r="T39" s="1732"/>
      <c r="U39" s="1732"/>
      <c r="V39" s="1732"/>
      <c r="W39" s="1733"/>
      <c r="X39" s="1732"/>
      <c r="Y39" s="1732"/>
      <c r="Z39" s="1732"/>
      <c r="AA39" s="1732"/>
      <c r="AB39" s="1732"/>
      <c r="AC39" s="1732"/>
      <c r="AD39" s="1732"/>
      <c r="AE39" s="1732"/>
      <c r="AF39" s="1733"/>
      <c r="AG39" s="1732"/>
      <c r="AH39" s="1732"/>
      <c r="AI39" s="1733"/>
      <c r="AJ39" s="1732"/>
      <c r="AK39" s="1732"/>
      <c r="AL39" s="1732"/>
      <c r="AM39" s="1732"/>
      <c r="AN39" s="1732"/>
      <c r="AO39" s="1732"/>
      <c r="AP39" s="1732"/>
      <c r="AQ39" s="1732"/>
      <c r="AR39" s="1733"/>
      <c r="AS39" s="1732"/>
      <c r="AT39" s="1732"/>
      <c r="AU39" s="1732"/>
      <c r="AV39" s="1732"/>
      <c r="AW39" s="1732"/>
      <c r="AX39" s="1733"/>
      <c r="AY39" s="1732"/>
      <c r="AZ39" s="1732"/>
      <c r="BA39" s="1732"/>
      <c r="BB39" s="1732"/>
      <c r="BC39" s="1732"/>
      <c r="BD39" s="1732"/>
      <c r="BE39" s="1733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H9" sqref="H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75" t="s">
        <v>145</v>
      </c>
      <c r="C1" s="1775"/>
      <c r="D1" s="1775"/>
      <c r="E1" s="1775"/>
      <c r="F1" s="303" t="str">
        <f>SKUP_SEUROP_tyg!J1</f>
        <v xml:space="preserve"> 06.04.2020 - 12.04.2020r.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78" t="s">
        <v>537</v>
      </c>
      <c r="C4" s="1779"/>
      <c r="D4" s="1779"/>
      <c r="E4" s="1780"/>
      <c r="F4" s="35"/>
      <c r="G4" s="35"/>
      <c r="H4" s="35"/>
    </row>
    <row r="5" spans="1:19" ht="21" customHeight="1">
      <c r="A5" s="2"/>
      <c r="B5" s="839" t="s">
        <v>45</v>
      </c>
      <c r="C5" s="1783" t="s">
        <v>3</v>
      </c>
      <c r="D5" s="1784"/>
      <c r="E5" s="1776" t="s">
        <v>462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620</v>
      </c>
      <c r="D6" s="30" t="s">
        <v>621</v>
      </c>
      <c r="E6" s="1777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38">
        <v>9081.2919999999995</v>
      </c>
      <c r="D8" s="1538">
        <v>9127.2180000000008</v>
      </c>
      <c r="E8" s="1541">
        <v>-0.50317632382617894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39">
        <v>9149.2009999999991</v>
      </c>
      <c r="D9" s="1539">
        <v>9169.7049999999999</v>
      </c>
      <c r="E9" s="1542">
        <v>-0.22360588481309721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39" t="s">
        <v>296</v>
      </c>
      <c r="D10" s="1539" t="s">
        <v>296</v>
      </c>
      <c r="E10" s="1542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39">
        <v>9078.9089999999997</v>
      </c>
      <c r="D11" s="1539">
        <v>9202.5750000000007</v>
      </c>
      <c r="E11" s="1542">
        <v>-1.3438195287732082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0">
        <v>9072.5329999999994</v>
      </c>
      <c r="D12" s="1540">
        <v>9095.65</v>
      </c>
      <c r="E12" s="1543">
        <v>-0.25415445844992046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66" t="s">
        <v>297</v>
      </c>
      <c r="C15" s="1766"/>
      <c r="D15" s="1766"/>
      <c r="E15" s="1766"/>
      <c r="F15" s="1766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8" t="s">
        <v>537</v>
      </c>
      <c r="C18" s="1779"/>
      <c r="D18" s="1779"/>
      <c r="E18" s="1780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81" t="s">
        <v>45</v>
      </c>
      <c r="C19" s="1749" t="s">
        <v>159</v>
      </c>
      <c r="D19" s="1750"/>
      <c r="E19" s="1551" t="s">
        <v>622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82">
        <v>0</v>
      </c>
      <c r="C20" s="444" t="s">
        <v>620</v>
      </c>
      <c r="D20" s="445" t="s">
        <v>623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9081.2919999999995</v>
      </c>
      <c r="D21" s="447">
        <v>8709.6450000000004</v>
      </c>
      <c r="E21" s="448">
        <v>4.2670740311459188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9149.2009999999991</v>
      </c>
      <c r="D22" s="451">
        <v>8535.3700000000008</v>
      </c>
      <c r="E22" s="452">
        <v>7.1916155948716725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9161.1689999999999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9078.9089999999997</v>
      </c>
      <c r="D24" s="455">
        <v>8968.9429999999993</v>
      </c>
      <c r="E24" s="456">
        <v>1.2260753580438672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9072.5329999999994</v>
      </c>
      <c r="D25" s="460">
        <v>8658.9650000000001</v>
      </c>
      <c r="E25" s="461">
        <v>4.7761828347845192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13" zoomScaleNormal="100" workbookViewId="0">
      <selection activeCell="G39" sqref="G39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7" t="s">
        <v>146</v>
      </c>
      <c r="C1" s="1787"/>
      <c r="D1" s="1787"/>
      <c r="E1" s="1787"/>
      <c r="F1" s="731" t="str">
        <f>SKUP_SEUROP_tyg!J1</f>
        <v xml:space="preserve"> 06.04.2020 - 12.04.2020r. </v>
      </c>
      <c r="G1" s="1571"/>
      <c r="H1" s="1571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88" t="s">
        <v>20</v>
      </c>
      <c r="C5" s="1785" t="s">
        <v>159</v>
      </c>
      <c r="D5" s="1786"/>
      <c r="E5" s="785" t="s">
        <v>463</v>
      </c>
      <c r="F5" s="23"/>
    </row>
    <row r="6" spans="2:10" ht="19.5" customHeight="1" thickBot="1">
      <c r="B6" s="1789"/>
      <c r="C6" s="205" t="s">
        <v>620</v>
      </c>
      <c r="D6" s="205" t="s">
        <v>621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12507.826999999999</v>
      </c>
      <c r="D8" s="99">
        <v>12919.132</v>
      </c>
      <c r="E8" s="80">
        <v>-3.1836891209099827</v>
      </c>
      <c r="F8" s="23"/>
    </row>
    <row r="9" spans="2:10" ht="16.5" customHeight="1">
      <c r="B9" s="116" t="s">
        <v>22</v>
      </c>
      <c r="C9" s="99">
        <v>20491.972000000002</v>
      </c>
      <c r="D9" s="99">
        <v>20273.66</v>
      </c>
      <c r="E9" s="80">
        <v>1.0768257926787848</v>
      </c>
      <c r="F9" s="23"/>
    </row>
    <row r="10" spans="2:10" ht="16.5" customHeight="1" thickBot="1">
      <c r="B10" s="116" t="s">
        <v>23</v>
      </c>
      <c r="C10" s="99">
        <v>12236.474</v>
      </c>
      <c r="D10" s="99">
        <v>13302.939</v>
      </c>
      <c r="E10" s="80">
        <v>-8.0167623109449728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12278.855</v>
      </c>
      <c r="D20" s="99">
        <v>12806.074000000001</v>
      </c>
      <c r="E20" s="117">
        <v>-4.11694481852909</v>
      </c>
    </row>
    <row r="21" spans="2:5" ht="16.5" customHeight="1">
      <c r="B21" s="118" t="s">
        <v>22</v>
      </c>
      <c r="C21" s="99">
        <v>19910.786</v>
      </c>
      <c r="D21" s="99">
        <v>19158.447</v>
      </c>
      <c r="E21" s="117">
        <v>3.9269310294305164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23629.822</v>
      </c>
      <c r="D25" s="99">
        <v>23176.124</v>
      </c>
      <c r="E25" s="117">
        <v>1.9576094777539175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14123.222</v>
      </c>
      <c r="D28" s="99">
        <v>14431.603999999999</v>
      </c>
      <c r="E28" s="117">
        <v>-2.1368518703811414</v>
      </c>
    </row>
    <row r="29" spans="2:5" ht="16.5" customHeight="1">
      <c r="B29" s="118" t="s">
        <v>22</v>
      </c>
      <c r="C29" s="99">
        <v>26816.696</v>
      </c>
      <c r="D29" s="99">
        <v>24934.977999999999</v>
      </c>
      <c r="E29" s="117">
        <v>7.5464995397228769</v>
      </c>
    </row>
    <row r="30" spans="2:5" ht="16.5" customHeight="1" thickBot="1">
      <c r="B30" s="118" t="s">
        <v>23</v>
      </c>
      <c r="C30" s="99">
        <v>15019.03</v>
      </c>
      <c r="D30" s="99">
        <v>14878.25</v>
      </c>
      <c r="E30" s="117">
        <v>0.94621343235932087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14397.762000000001</v>
      </c>
      <c r="D32" s="99">
        <v>14083.619000000001</v>
      </c>
      <c r="E32" s="117">
        <v>2.230555938782496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15551.800999999999</v>
      </c>
      <c r="D36" s="99">
        <v>14981.849</v>
      </c>
      <c r="E36" s="117">
        <v>3.8042834365771494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20651.876</v>
      </c>
      <c r="D41" s="99">
        <v>21539.228999999999</v>
      </c>
      <c r="E41" s="117">
        <v>-4.1197064203180123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94" t="s">
        <v>183</v>
      </c>
      <c r="C1" s="1794"/>
      <c r="D1" s="1794"/>
      <c r="E1" s="1794"/>
      <c r="F1" s="1794"/>
      <c r="G1" s="303" t="str">
        <f>SKUP_SEUROP_tyg!J1</f>
        <v xml:space="preserve"> 06.04.2020 - 12.04.2020r.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91" t="s">
        <v>417</v>
      </c>
      <c r="C3" s="203" t="s">
        <v>0</v>
      </c>
      <c r="D3" s="204">
        <v>43933</v>
      </c>
      <c r="E3" s="205">
        <v>43895</v>
      </c>
      <c r="F3" s="206" t="s">
        <v>464</v>
      </c>
      <c r="G3" s="22"/>
      <c r="H3" s="417" t="s">
        <v>286</v>
      </c>
    </row>
    <row r="4" spans="1:13" ht="24.95" customHeight="1">
      <c r="B4" s="1792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792"/>
      <c r="C5" s="211" t="s">
        <v>67</v>
      </c>
      <c r="D5" s="212">
        <v>272</v>
      </c>
      <c r="E5" s="213">
        <v>260</v>
      </c>
      <c r="F5" s="214">
        <v>4.6153846153846159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92"/>
      <c r="C6" s="215" t="s">
        <v>68</v>
      </c>
      <c r="D6" s="216">
        <v>236</v>
      </c>
      <c r="E6" s="217">
        <v>230</v>
      </c>
      <c r="F6" s="218">
        <v>2.6086956521739131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92"/>
      <c r="C7" s="211" t="s">
        <v>91</v>
      </c>
      <c r="D7" s="219">
        <v>100</v>
      </c>
      <c r="E7" s="220">
        <v>100</v>
      </c>
      <c r="F7" s="214">
        <v>0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92"/>
      <c r="C8" s="211" t="s">
        <v>92</v>
      </c>
      <c r="D8" s="219">
        <v>97</v>
      </c>
      <c r="E8" s="220">
        <v>92</v>
      </c>
      <c r="F8" s="214">
        <v>5.4347826086956523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93"/>
      <c r="C9" s="221" t="s">
        <v>93</v>
      </c>
      <c r="D9" s="222">
        <v>2.75</v>
      </c>
      <c r="E9" s="223">
        <v>2.57</v>
      </c>
      <c r="F9" s="224">
        <v>7.0038910505836647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90" t="s">
        <v>94</v>
      </c>
      <c r="C11" s="1790"/>
      <c r="D11" s="1790"/>
      <c r="E11" s="1790"/>
      <c r="F11" s="1790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95" t="s">
        <v>297</v>
      </c>
      <c r="C16" s="1795">
        <v>0</v>
      </c>
      <c r="D16" s="1795">
        <v>0</v>
      </c>
      <c r="E16" s="1795">
        <v>0</v>
      </c>
      <c r="F16" s="1796">
        <v>0</v>
      </c>
    </row>
    <row r="17" spans="2:16" ht="29.25" thickBot="1">
      <c r="B17" s="1791" t="s">
        <v>472</v>
      </c>
      <c r="C17" s="421" t="s">
        <v>0</v>
      </c>
      <c r="D17" s="422">
        <v>43933</v>
      </c>
      <c r="E17" s="423">
        <v>43569</v>
      </c>
      <c r="F17" s="424" t="s">
        <v>305</v>
      </c>
    </row>
    <row r="18" spans="2:16" ht="20.25" customHeight="1">
      <c r="B18" s="1792">
        <v>0</v>
      </c>
      <c r="C18" s="425" t="s">
        <v>66</v>
      </c>
      <c r="D18" s="426">
        <v>200</v>
      </c>
      <c r="E18" s="427">
        <v>120</v>
      </c>
      <c r="F18" s="428">
        <v>66.666666666666657</v>
      </c>
    </row>
    <row r="19" spans="2:16" ht="20.25" customHeight="1">
      <c r="B19" s="1792">
        <v>0</v>
      </c>
      <c r="C19" s="429" t="s">
        <v>67</v>
      </c>
      <c r="D19" s="430">
        <v>272</v>
      </c>
      <c r="E19" s="431">
        <v>200</v>
      </c>
      <c r="F19" s="428">
        <v>36</v>
      </c>
    </row>
    <row r="20" spans="2:16" ht="20.25" customHeight="1">
      <c r="B20" s="1792">
        <v>0</v>
      </c>
      <c r="C20" s="432" t="s">
        <v>68</v>
      </c>
      <c r="D20" s="433">
        <v>236</v>
      </c>
      <c r="E20" s="434">
        <v>160.57</v>
      </c>
      <c r="F20" s="435">
        <v>46.976396587158256</v>
      </c>
    </row>
    <row r="21" spans="2:16" ht="20.25" customHeight="1">
      <c r="B21" s="1792">
        <v>0</v>
      </c>
      <c r="C21" s="436" t="s">
        <v>306</v>
      </c>
      <c r="D21" s="437">
        <v>100</v>
      </c>
      <c r="E21" s="438">
        <v>346</v>
      </c>
      <c r="F21" s="439">
        <v>-71.098265895953759</v>
      </c>
    </row>
    <row r="22" spans="2:16" ht="20.25" customHeight="1">
      <c r="B22" s="1792">
        <v>0</v>
      </c>
      <c r="C22" s="429" t="s">
        <v>307</v>
      </c>
      <c r="D22" s="437">
        <v>97</v>
      </c>
      <c r="E22" s="438">
        <v>303</v>
      </c>
      <c r="F22" s="439">
        <v>-67.986798679867988</v>
      </c>
    </row>
    <row r="23" spans="2:16" ht="20.25" customHeight="1" thickBot="1">
      <c r="B23" s="1793">
        <v>0</v>
      </c>
      <c r="C23" s="440" t="s">
        <v>304</v>
      </c>
      <c r="D23" s="441">
        <v>2.75</v>
      </c>
      <c r="E23" s="442">
        <v>2.4500000000000002</v>
      </c>
      <c r="F23" s="443">
        <v>12.244897959183664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topLeftCell="A2" zoomScaleNormal="100" workbookViewId="0">
      <selection activeCell="L31" sqref="L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7" t="s">
        <v>184</v>
      </c>
      <c r="C1" s="1797"/>
      <c r="D1" s="1797"/>
      <c r="E1" s="1797"/>
      <c r="F1" s="1797"/>
      <c r="G1" s="303" t="str">
        <f>SKUP_SEUROP_tyg!J1</f>
        <v xml:space="preserve"> 06.04.2020 - 12.04.2020r.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712" t="s">
        <v>65</v>
      </c>
      <c r="C4" s="1484" t="s">
        <v>88</v>
      </c>
      <c r="D4" s="1713" t="s">
        <v>99</v>
      </c>
      <c r="E4" s="1484" t="s">
        <v>100</v>
      </c>
      <c r="F4" s="1485" t="s">
        <v>282</v>
      </c>
    </row>
    <row r="5" spans="1:18" ht="16.5" customHeight="1">
      <c r="B5" s="1633" t="s">
        <v>55</v>
      </c>
      <c r="C5" s="85"/>
      <c r="D5" s="168"/>
      <c r="E5" s="168"/>
      <c r="F5" s="1483"/>
      <c r="H5" s="415" t="s">
        <v>281</v>
      </c>
    </row>
    <row r="6" spans="1:18">
      <c r="B6" s="1632" t="s">
        <v>589</v>
      </c>
      <c r="C6" s="1481"/>
      <c r="D6" s="1482"/>
      <c r="E6" s="1482"/>
      <c r="F6" s="1480"/>
    </row>
    <row r="7" spans="1:18" ht="15.75">
      <c r="B7" s="1632" t="s">
        <v>417</v>
      </c>
      <c r="C7" s="85" t="s">
        <v>293</v>
      </c>
      <c r="D7" s="168">
        <v>0</v>
      </c>
      <c r="E7" s="168">
        <v>0</v>
      </c>
      <c r="F7" s="1480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2"/>
      <c r="C8" s="85"/>
      <c r="D8" s="168"/>
      <c r="E8" s="168"/>
      <c r="F8" s="1480"/>
      <c r="H8" s="1798" t="s">
        <v>284</v>
      </c>
      <c r="I8" s="1799"/>
      <c r="J8" s="1799"/>
      <c r="K8" s="1799"/>
      <c r="L8" s="1799"/>
      <c r="M8" s="1799"/>
      <c r="N8" s="1799"/>
      <c r="O8" s="1799"/>
      <c r="P8" s="1799"/>
      <c r="Q8" s="1799"/>
      <c r="R8" s="1799"/>
    </row>
    <row r="9" spans="1:18">
      <c r="B9" s="1632" t="s">
        <v>56</v>
      </c>
      <c r="C9" s="85"/>
      <c r="D9" s="168"/>
      <c r="E9" s="168"/>
      <c r="F9" s="1480"/>
    </row>
    <row r="10" spans="1:18">
      <c r="B10" s="1632" t="s">
        <v>278</v>
      </c>
      <c r="C10" s="85"/>
      <c r="D10" s="168"/>
      <c r="E10" s="168"/>
      <c r="F10" s="1480"/>
    </row>
    <row r="11" spans="1:18">
      <c r="B11" s="1632" t="s">
        <v>417</v>
      </c>
      <c r="C11" s="85">
        <v>260</v>
      </c>
      <c r="D11" s="168">
        <v>80</v>
      </c>
      <c r="E11" s="168">
        <v>72</v>
      </c>
      <c r="F11" s="1480">
        <v>3</v>
      </c>
    </row>
    <row r="12" spans="1:18">
      <c r="B12" s="1632"/>
      <c r="C12" s="85"/>
      <c r="D12" s="168"/>
      <c r="E12" s="168"/>
      <c r="F12" s="1480"/>
    </row>
    <row r="13" spans="1:18">
      <c r="B13" s="1632" t="s">
        <v>56</v>
      </c>
      <c r="C13" s="85"/>
      <c r="D13" s="168"/>
      <c r="E13" s="168"/>
      <c r="F13" s="1480"/>
    </row>
    <row r="14" spans="1:18">
      <c r="B14" s="1632" t="s">
        <v>256</v>
      </c>
      <c r="C14" s="1481"/>
      <c r="D14" s="1482"/>
      <c r="E14" s="1482"/>
      <c r="F14" s="1480"/>
      <c r="H14" s="832"/>
      <c r="I14" s="833"/>
      <c r="J14" s="834"/>
      <c r="K14" s="834"/>
      <c r="L14" s="835"/>
    </row>
    <row r="15" spans="1:18">
      <c r="B15" s="1632" t="s">
        <v>417</v>
      </c>
      <c r="C15" s="85">
        <v>200</v>
      </c>
      <c r="D15" s="168">
        <v>20</v>
      </c>
      <c r="E15" s="168">
        <v>20</v>
      </c>
      <c r="F15" s="1480">
        <v>3</v>
      </c>
      <c r="H15" s="832"/>
      <c r="I15" s="833"/>
      <c r="J15" s="834"/>
      <c r="K15" s="834"/>
      <c r="L15" s="835"/>
    </row>
    <row r="16" spans="1:18">
      <c r="B16" s="1632"/>
      <c r="C16" s="85"/>
      <c r="D16" s="168"/>
      <c r="E16" s="168"/>
      <c r="F16" s="1480"/>
      <c r="H16" s="832"/>
      <c r="I16" s="833"/>
      <c r="J16" s="834"/>
      <c r="K16" s="834"/>
      <c r="L16" s="835"/>
    </row>
    <row r="17" spans="2:12">
      <c r="B17" s="1632" t="s">
        <v>60</v>
      </c>
      <c r="C17" s="85"/>
      <c r="D17" s="168"/>
      <c r="E17" s="168"/>
      <c r="F17" s="1480"/>
      <c r="H17" s="832"/>
      <c r="I17" s="833"/>
      <c r="J17" s="834"/>
      <c r="K17" s="834"/>
      <c r="L17" s="835"/>
    </row>
    <row r="18" spans="2:12">
      <c r="B18" s="1632" t="s">
        <v>607</v>
      </c>
      <c r="C18" s="85"/>
      <c r="D18" s="168"/>
      <c r="E18" s="168"/>
      <c r="F18" s="1480"/>
      <c r="H18" s="832"/>
      <c r="I18" s="833"/>
      <c r="J18" s="834"/>
      <c r="K18" s="834"/>
      <c r="L18" s="835"/>
    </row>
    <row r="19" spans="2:12">
      <c r="B19" s="1632" t="s">
        <v>417</v>
      </c>
      <c r="C19" s="85" t="s">
        <v>293</v>
      </c>
      <c r="D19" s="168">
        <v>0</v>
      </c>
      <c r="E19" s="168">
        <v>0</v>
      </c>
      <c r="F19" s="1480">
        <v>2</v>
      </c>
      <c r="H19" s="832"/>
      <c r="I19" s="833"/>
      <c r="J19" s="834"/>
      <c r="K19" s="834"/>
      <c r="L19" s="835"/>
    </row>
    <row r="20" spans="2:12">
      <c r="B20" s="1632"/>
      <c r="C20" s="85"/>
      <c r="D20" s="168"/>
      <c r="E20" s="168"/>
      <c r="F20" s="1480"/>
      <c r="H20" s="832"/>
      <c r="I20" s="833"/>
      <c r="J20" s="834"/>
      <c r="K20" s="834"/>
      <c r="L20" s="835"/>
    </row>
    <row r="21" spans="2:12">
      <c r="B21" s="1632" t="s">
        <v>60</v>
      </c>
      <c r="C21" s="85"/>
      <c r="D21" s="168"/>
      <c r="E21" s="168"/>
      <c r="F21" s="1480"/>
      <c r="H21" s="832"/>
      <c r="I21" s="833"/>
      <c r="J21" s="834"/>
      <c r="K21" s="834"/>
      <c r="L21" s="835"/>
    </row>
    <row r="22" spans="2:12">
      <c r="B22" s="1632" t="s">
        <v>608</v>
      </c>
      <c r="C22" s="1481"/>
      <c r="D22" s="1482"/>
      <c r="E22" s="1482"/>
      <c r="F22" s="1480"/>
      <c r="H22" s="832"/>
      <c r="I22" s="833"/>
      <c r="J22" s="834"/>
      <c r="K22" s="834"/>
      <c r="L22" s="835"/>
    </row>
    <row r="23" spans="2:12">
      <c r="B23" s="1714" t="s">
        <v>417</v>
      </c>
      <c r="C23" s="85" t="s">
        <v>293</v>
      </c>
      <c r="D23" s="168">
        <v>0</v>
      </c>
      <c r="E23" s="168">
        <v>0</v>
      </c>
      <c r="F23" s="1480">
        <v>2</v>
      </c>
      <c r="H23" s="832"/>
      <c r="I23" s="833"/>
      <c r="J23" s="834"/>
      <c r="K23" s="834"/>
      <c r="L23" s="835"/>
    </row>
    <row r="24" spans="2:12">
      <c r="B24" s="1633"/>
      <c r="C24" s="1481"/>
      <c r="D24" s="1482"/>
      <c r="E24" s="1482"/>
      <c r="F24" s="1483"/>
    </row>
    <row r="25" spans="2:12">
      <c r="B25" s="1632" t="s">
        <v>60</v>
      </c>
      <c r="C25" s="1481"/>
      <c r="D25" s="1482"/>
      <c r="E25" s="1482"/>
      <c r="F25" s="1480"/>
    </row>
    <row r="26" spans="2:12">
      <c r="B26" s="1632" t="s">
        <v>477</v>
      </c>
      <c r="C26" s="85"/>
      <c r="D26" s="168"/>
      <c r="E26" s="168"/>
      <c r="F26" s="1480"/>
    </row>
    <row r="27" spans="2:12">
      <c r="B27" s="1632" t="s">
        <v>417</v>
      </c>
      <c r="C27" s="85" t="s">
        <v>293</v>
      </c>
      <c r="D27" s="168">
        <v>0</v>
      </c>
      <c r="E27" s="168">
        <v>0</v>
      </c>
      <c r="F27" s="1480">
        <v>3</v>
      </c>
    </row>
    <row r="28" spans="2:12">
      <c r="B28" s="1632"/>
      <c r="C28" s="85"/>
      <c r="D28" s="168"/>
      <c r="E28" s="168"/>
      <c r="F28" s="1480"/>
    </row>
    <row r="29" spans="2:12">
      <c r="B29" s="1632" t="s">
        <v>63</v>
      </c>
      <c r="C29" s="85"/>
      <c r="D29" s="168"/>
      <c r="E29" s="168"/>
      <c r="F29" s="1480"/>
    </row>
    <row r="30" spans="2:12">
      <c r="B30" s="1632" t="s">
        <v>475</v>
      </c>
      <c r="C30" s="85"/>
      <c r="D30" s="168"/>
      <c r="E30" s="168"/>
      <c r="F30" s="1480"/>
    </row>
    <row r="31" spans="2:12" ht="13.5" thickBot="1">
      <c r="B31" s="1634" t="s">
        <v>417</v>
      </c>
      <c r="C31" s="1715" t="s">
        <v>293</v>
      </c>
      <c r="D31" s="1716">
        <v>0</v>
      </c>
      <c r="E31" s="1716">
        <v>0</v>
      </c>
      <c r="F31" s="1612">
        <v>2</v>
      </c>
    </row>
    <row r="32" spans="2:12">
      <c r="D32" s="1636">
        <f>SUM(D7:D31)</f>
        <v>100</v>
      </c>
      <c r="E32" s="1636">
        <f>SUM(E7:E31)</f>
        <v>92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H12" sqref="H1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94" t="s">
        <v>185</v>
      </c>
      <c r="C1" s="1794"/>
      <c r="D1" s="1794"/>
      <c r="E1" s="1794"/>
      <c r="F1" s="1794"/>
      <c r="G1" s="1794"/>
      <c r="H1" s="303" t="str">
        <f>SKUP_SEUROP_tyg!J1</f>
        <v xml:space="preserve"> 06.04.2020 - 12.04.2020r.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417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417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417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417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417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417</v>
      </c>
      <c r="D16" s="1347"/>
      <c r="E16" s="1348"/>
      <c r="F16" s="1348"/>
      <c r="G16" s="1349"/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417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417</v>
      </c>
      <c r="D20" s="1347">
        <v>230</v>
      </c>
      <c r="E20" s="1348">
        <v>100</v>
      </c>
      <c r="F20" s="1348">
        <v>92</v>
      </c>
      <c r="G20" s="1349">
        <v>3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417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417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417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417</v>
      </c>
      <c r="D28" s="1347" t="s">
        <v>164</v>
      </c>
      <c r="E28" s="1348" t="s">
        <v>164</v>
      </c>
      <c r="F28" s="1348" t="s">
        <v>164</v>
      </c>
      <c r="G28" s="1349" t="s">
        <v>164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417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417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417</v>
      </c>
      <c r="D34" s="1347" t="s">
        <v>164</v>
      </c>
      <c r="E34" s="1348" t="s">
        <v>164</v>
      </c>
      <c r="F34" s="1348" t="s">
        <v>164</v>
      </c>
      <c r="G34" s="1349" t="s">
        <v>164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417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100</v>
      </c>
      <c r="F37" s="78">
        <f>SUM(F16:F36)</f>
        <v>92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801" t="s">
        <v>342</v>
      </c>
      <c r="D43" s="1801"/>
      <c r="E43" s="1801"/>
      <c r="F43" s="1801"/>
      <c r="G43" s="1801"/>
      <c r="H43" s="1801"/>
    </row>
    <row r="44" spans="2:8" ht="15.75">
      <c r="C44" s="1800" t="s">
        <v>343</v>
      </c>
      <c r="D44" s="1800"/>
      <c r="E44" s="1800"/>
      <c r="F44" s="1800"/>
      <c r="G44" s="1800"/>
      <c r="H44" s="180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A13" zoomScale="70" zoomScaleNormal="70" workbookViewId="0">
      <selection activeCell="P48" sqref="P48"/>
    </sheetView>
  </sheetViews>
  <sheetFormatPr defaultColWidth="8.7109375" defaultRowHeight="12.75"/>
  <cols>
    <col min="1" max="1" width="19.5703125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802"/>
      <c r="B5" s="1803"/>
      <c r="C5" s="1711">
        <v>43497</v>
      </c>
      <c r="D5" s="1711">
        <v>43525</v>
      </c>
      <c r="E5" s="1711">
        <v>43556</v>
      </c>
      <c r="F5" s="1711">
        <v>43586</v>
      </c>
      <c r="G5" s="1711">
        <v>43617</v>
      </c>
      <c r="H5" s="1711">
        <v>43647</v>
      </c>
      <c r="I5" s="1711">
        <v>43678</v>
      </c>
      <c r="J5" s="1711">
        <v>43709</v>
      </c>
      <c r="K5" s="1711">
        <v>43739</v>
      </c>
      <c r="L5" s="1711">
        <v>43770</v>
      </c>
      <c r="M5" s="1711">
        <v>43800</v>
      </c>
      <c r="N5" s="1711">
        <v>43831</v>
      </c>
      <c r="O5" s="1711">
        <v>43862</v>
      </c>
      <c r="P5" s="1710" t="s">
        <v>401</v>
      </c>
    </row>
    <row r="6" spans="1:29" ht="16.5" customHeight="1" thickBot="1">
      <c r="A6" s="1804"/>
      <c r="B6" s="1805"/>
      <c r="C6" s="1615"/>
      <c r="D6" s="1616"/>
      <c r="E6" s="1616"/>
      <c r="F6" s="1616"/>
      <c r="G6" s="1616"/>
      <c r="H6" s="1616"/>
      <c r="I6" s="1616"/>
      <c r="J6" s="1616"/>
      <c r="K6" s="1616"/>
      <c r="L6" s="1616"/>
      <c r="M6" s="1616"/>
      <c r="N6" s="1616"/>
      <c r="O6" s="1617"/>
      <c r="P6" s="1618" t="s">
        <v>538</v>
      </c>
    </row>
    <row r="7" spans="1:29" ht="15.95" customHeight="1">
      <c r="A7" s="231" t="s">
        <v>104</v>
      </c>
      <c r="B7" s="1332" t="s">
        <v>105</v>
      </c>
      <c r="C7" s="1499">
        <v>105.8964</v>
      </c>
      <c r="D7" s="1500">
        <v>114.13549999999999</v>
      </c>
      <c r="E7" s="1500">
        <v>143.4367</v>
      </c>
      <c r="F7" s="1500">
        <v>148.78389999999999</v>
      </c>
      <c r="G7" s="1500">
        <v>151.80000000000001</v>
      </c>
      <c r="H7" s="1500">
        <v>146.99350000000001</v>
      </c>
      <c r="I7" s="1500">
        <v>154.8194</v>
      </c>
      <c r="J7" s="1500">
        <v>155.2433</v>
      </c>
      <c r="K7" s="1500">
        <v>154.8194</v>
      </c>
      <c r="L7" s="1500">
        <v>158.6233</v>
      </c>
      <c r="M7" s="1500">
        <v>171.3323</v>
      </c>
      <c r="N7" s="1500">
        <v>157.5129</v>
      </c>
      <c r="O7" s="1501">
        <v>159.10339999999999</v>
      </c>
      <c r="P7" s="1575">
        <v>0.50244389799842093</v>
      </c>
      <c r="Q7" s="967"/>
    </row>
    <row r="8" spans="1:29" ht="15.95" customHeight="1">
      <c r="A8" s="231" t="s">
        <v>153</v>
      </c>
      <c r="B8" s="969" t="s">
        <v>105</v>
      </c>
      <c r="C8" s="1502">
        <v>158.54069999999999</v>
      </c>
      <c r="D8" s="1475">
        <v>161.2098</v>
      </c>
      <c r="E8" s="1475">
        <v>177.84549999999999</v>
      </c>
      <c r="F8" s="1475">
        <v>191.22210000000001</v>
      </c>
      <c r="G8" s="1475">
        <v>194.47</v>
      </c>
      <c r="H8" s="1475">
        <v>194.489</v>
      </c>
      <c r="I8" s="1475">
        <v>196.5505</v>
      </c>
      <c r="J8" s="1475">
        <v>197.9238</v>
      </c>
      <c r="K8" s="1475">
        <v>199.07040000000001</v>
      </c>
      <c r="L8" s="1475">
        <v>202.9299</v>
      </c>
      <c r="M8" s="1475">
        <v>211.41059999999999</v>
      </c>
      <c r="N8" s="1475">
        <v>221.7824</v>
      </c>
      <c r="O8" s="1503">
        <v>222.95169999999999</v>
      </c>
      <c r="P8" s="1576">
        <v>0.40627422485204123</v>
      </c>
      <c r="Q8" s="967"/>
    </row>
    <row r="9" spans="1:29" ht="15.95" customHeight="1">
      <c r="A9" s="231"/>
      <c r="B9" s="969" t="s">
        <v>157</v>
      </c>
      <c r="C9" s="1504">
        <v>310.07389999999998</v>
      </c>
      <c r="D9" s="1476">
        <v>315.29419999999999</v>
      </c>
      <c r="E9" s="1476">
        <v>347.83030000000002</v>
      </c>
      <c r="F9" s="1476">
        <v>373.9923</v>
      </c>
      <c r="G9" s="1476">
        <v>380.34429999999998</v>
      </c>
      <c r="H9" s="1476">
        <v>380.38159999999999</v>
      </c>
      <c r="I9" s="1476">
        <v>384.4135</v>
      </c>
      <c r="J9" s="1476">
        <v>387.09930000000003</v>
      </c>
      <c r="K9" s="1476">
        <v>389.34190000000001</v>
      </c>
      <c r="L9" s="1476">
        <v>396.89030000000002</v>
      </c>
      <c r="M9" s="1476">
        <v>413.47680000000003</v>
      </c>
      <c r="N9" s="1476">
        <v>433.76190000000003</v>
      </c>
      <c r="O9" s="1505">
        <v>436.04899999999998</v>
      </c>
      <c r="P9" s="1577">
        <v>0.40627443973839794</v>
      </c>
      <c r="Q9" s="967"/>
    </row>
    <row r="10" spans="1:29" ht="15.95" customHeight="1">
      <c r="A10" s="231" t="s">
        <v>127</v>
      </c>
      <c r="B10" s="970" t="s">
        <v>105</v>
      </c>
      <c r="C10" s="1502">
        <v>137.70769999999999</v>
      </c>
      <c r="D10" s="1475">
        <v>140.0361</v>
      </c>
      <c r="E10" s="1475">
        <v>156.6593</v>
      </c>
      <c r="F10" s="1475">
        <v>166.24539999999999</v>
      </c>
      <c r="G10" s="1475">
        <v>176.85210000000001</v>
      </c>
      <c r="H10" s="1475">
        <v>178.19739999999999</v>
      </c>
      <c r="I10" s="1475">
        <v>177.34229999999999</v>
      </c>
      <c r="J10" s="1475">
        <v>178.4743</v>
      </c>
      <c r="K10" s="1475">
        <v>179.8202</v>
      </c>
      <c r="L10" s="1475">
        <v>183.21690000000001</v>
      </c>
      <c r="M10" s="1475">
        <v>194.02520000000001</v>
      </c>
      <c r="N10" s="1475">
        <v>189.5275</v>
      </c>
      <c r="O10" s="1503">
        <v>184.45660000000001</v>
      </c>
      <c r="P10" s="1576">
        <v>0.33947920123566089</v>
      </c>
      <c r="Q10" s="967"/>
    </row>
    <row r="11" spans="1:29" ht="15.95" customHeight="1">
      <c r="A11" s="231"/>
      <c r="B11" s="970" t="s">
        <v>234</v>
      </c>
      <c r="C11" s="1504">
        <v>3543.0713999999998</v>
      </c>
      <c r="D11" s="1476">
        <v>3595.9032000000002</v>
      </c>
      <c r="E11" s="1476">
        <v>4022.3332999999998</v>
      </c>
      <c r="F11" s="1476">
        <v>4282</v>
      </c>
      <c r="G11" s="1476">
        <v>4530.7</v>
      </c>
      <c r="H11" s="1476">
        <v>4552.0645000000004</v>
      </c>
      <c r="I11" s="1476">
        <v>4572.8064999999997</v>
      </c>
      <c r="J11" s="1476">
        <v>4616.2332999999999</v>
      </c>
      <c r="K11" s="1476">
        <v>4621.6773999999996</v>
      </c>
      <c r="L11" s="1476">
        <v>4677.3333000000002</v>
      </c>
      <c r="M11" s="1476">
        <v>4946.9354999999996</v>
      </c>
      <c r="N11" s="1476">
        <v>4783.4839000000002</v>
      </c>
      <c r="O11" s="1505">
        <v>4621.6896999999999</v>
      </c>
      <c r="P11" s="1577">
        <v>0.30443030304159269</v>
      </c>
      <c r="Q11" s="967"/>
    </row>
    <row r="12" spans="1:29" ht="15.95" customHeight="1">
      <c r="A12" s="231" t="s">
        <v>106</v>
      </c>
      <c r="B12" s="969" t="s">
        <v>105</v>
      </c>
      <c r="C12" s="1502">
        <v>129.25890000000001</v>
      </c>
      <c r="D12" s="1475">
        <v>133.68989999999999</v>
      </c>
      <c r="E12" s="1475">
        <v>154.3306</v>
      </c>
      <c r="F12" s="1475">
        <v>165.18879999999999</v>
      </c>
      <c r="G12" s="1475">
        <v>172.64439999999999</v>
      </c>
      <c r="H12" s="1475">
        <v>170.74719999999999</v>
      </c>
      <c r="I12" s="1475">
        <v>170.3843</v>
      </c>
      <c r="J12" s="1475">
        <v>176.6747</v>
      </c>
      <c r="K12" s="1475">
        <v>183.46019999999999</v>
      </c>
      <c r="L12" s="1475">
        <v>194.69130000000001</v>
      </c>
      <c r="M12" s="1475">
        <v>194.7741</v>
      </c>
      <c r="N12" s="1475">
        <v>196.67140000000001</v>
      </c>
      <c r="O12" s="1503">
        <v>202.26169999999999</v>
      </c>
      <c r="P12" s="1576">
        <v>0.56477967861400624</v>
      </c>
      <c r="Q12" s="967"/>
    </row>
    <row r="13" spans="1:29" ht="15.95" customHeight="1">
      <c r="A13" s="231"/>
      <c r="B13" s="970" t="s">
        <v>107</v>
      </c>
      <c r="C13" s="1504">
        <v>964.64290000000005</v>
      </c>
      <c r="D13" s="1476">
        <v>997.64520000000005</v>
      </c>
      <c r="E13" s="1476">
        <v>1152.0999999999999</v>
      </c>
      <c r="F13" s="1476">
        <v>1233.4838999999999</v>
      </c>
      <c r="G13" s="1476">
        <v>1289.1333</v>
      </c>
      <c r="H13" s="1476">
        <v>1274.7097000000001</v>
      </c>
      <c r="I13" s="1476">
        <v>1271.1613</v>
      </c>
      <c r="J13" s="1476">
        <v>1318.6</v>
      </c>
      <c r="K13" s="1476">
        <v>1370.2902999999999</v>
      </c>
      <c r="L13" s="1476">
        <v>1454.7333000000001</v>
      </c>
      <c r="M13" s="1476">
        <v>1455.3548000000001</v>
      </c>
      <c r="N13" s="1476">
        <v>1469.6774</v>
      </c>
      <c r="O13" s="1505">
        <v>1511.2068999999999</v>
      </c>
      <c r="P13" s="1577">
        <v>0.56659723510119631</v>
      </c>
      <c r="Q13" s="967"/>
    </row>
    <row r="14" spans="1:29" ht="15.95" customHeight="1">
      <c r="A14" s="231" t="s">
        <v>108</v>
      </c>
      <c r="B14" s="969" t="s">
        <v>105</v>
      </c>
      <c r="C14" s="1502">
        <v>143.09540000000001</v>
      </c>
      <c r="D14" s="1475">
        <v>149.97970000000001</v>
      </c>
      <c r="E14" s="1475">
        <v>175.77070000000001</v>
      </c>
      <c r="F14" s="1475">
        <v>182.0735</v>
      </c>
      <c r="G14" s="1475">
        <v>187.41829999999999</v>
      </c>
      <c r="H14" s="1475">
        <v>182.92230000000001</v>
      </c>
      <c r="I14" s="1475">
        <v>188.79390000000001</v>
      </c>
      <c r="J14" s="1475">
        <v>190.304</v>
      </c>
      <c r="K14" s="1475">
        <v>190.32</v>
      </c>
      <c r="L14" s="1475">
        <v>194.786</v>
      </c>
      <c r="M14" s="1475">
        <v>204.64940000000001</v>
      </c>
      <c r="N14" s="1475">
        <v>192.09450000000001</v>
      </c>
      <c r="O14" s="1503">
        <v>196.42140000000001</v>
      </c>
      <c r="P14" s="1576">
        <v>0.37266047685669834</v>
      </c>
      <c r="Q14" s="967"/>
    </row>
    <row r="15" spans="1:29" ht="15.95" customHeight="1">
      <c r="A15" s="231" t="s">
        <v>126</v>
      </c>
      <c r="B15" s="969" t="s">
        <v>105</v>
      </c>
      <c r="C15" s="1502">
        <v>145.9</v>
      </c>
      <c r="D15" s="1475">
        <v>145.38900000000001</v>
      </c>
      <c r="E15" s="1475">
        <v>149.31530000000001</v>
      </c>
      <c r="F15" s="1475">
        <v>156.81450000000001</v>
      </c>
      <c r="G15" s="1475">
        <v>164.37469999999999</v>
      </c>
      <c r="H15" s="1475">
        <v>167.92609999999999</v>
      </c>
      <c r="I15" s="1475">
        <v>167.48159999999999</v>
      </c>
      <c r="J15" s="1475">
        <v>170.21469999999999</v>
      </c>
      <c r="K15" s="1475">
        <v>170.46709999999999</v>
      </c>
      <c r="L15" s="1475">
        <v>171.40100000000001</v>
      </c>
      <c r="M15" s="1475">
        <v>176.33609999999999</v>
      </c>
      <c r="N15" s="1475">
        <v>173.44970000000001</v>
      </c>
      <c r="O15" s="1503">
        <v>170.4521</v>
      </c>
      <c r="P15" s="1576">
        <v>0.16828032899246059</v>
      </c>
      <c r="Q15" s="967"/>
    </row>
    <row r="16" spans="1:29" ht="15.95" customHeight="1">
      <c r="A16" s="231" t="s">
        <v>112</v>
      </c>
      <c r="B16" s="969" t="s">
        <v>105</v>
      </c>
      <c r="C16" s="1502">
        <v>137.31139999999999</v>
      </c>
      <c r="D16" s="1475">
        <v>139.8758</v>
      </c>
      <c r="E16" s="1475">
        <v>151.20400000000001</v>
      </c>
      <c r="F16" s="1475">
        <v>165.7868</v>
      </c>
      <c r="G16" s="1475">
        <v>172.74700000000001</v>
      </c>
      <c r="H16" s="1475">
        <v>173.3416</v>
      </c>
      <c r="I16" s="1475">
        <v>171.43260000000001</v>
      </c>
      <c r="J16" s="1475">
        <v>174.48</v>
      </c>
      <c r="K16" s="1475">
        <v>178.61969999999999</v>
      </c>
      <c r="L16" s="1475">
        <v>186.00069999999999</v>
      </c>
      <c r="M16" s="1475">
        <v>189.7423</v>
      </c>
      <c r="N16" s="1475">
        <v>190.41159999999999</v>
      </c>
      <c r="O16" s="1503">
        <v>190.80860000000001</v>
      </c>
      <c r="P16" s="1576">
        <v>0.38960494176011617</v>
      </c>
      <c r="Q16" s="967"/>
    </row>
    <row r="17" spans="1:17" ht="15.95" customHeight="1">
      <c r="A17" s="231" t="s">
        <v>109</v>
      </c>
      <c r="B17" s="969" t="s">
        <v>105</v>
      </c>
      <c r="C17" s="1502">
        <v>170.9571</v>
      </c>
      <c r="D17" s="1475">
        <v>171.03899999999999</v>
      </c>
      <c r="E17" s="1475">
        <v>173.45699999999999</v>
      </c>
      <c r="F17" s="1475">
        <v>180.7439</v>
      </c>
      <c r="G17" s="1475">
        <v>189.02699999999999</v>
      </c>
      <c r="H17" s="1475">
        <v>198.3723</v>
      </c>
      <c r="I17" s="1475">
        <v>204.31</v>
      </c>
      <c r="J17" s="1475">
        <v>205.3227</v>
      </c>
      <c r="K17" s="1475">
        <v>208.1277</v>
      </c>
      <c r="L17" s="1475">
        <v>212.32900000000001</v>
      </c>
      <c r="M17" s="1475">
        <v>221.0839</v>
      </c>
      <c r="N17" s="1475">
        <v>215.25</v>
      </c>
      <c r="O17" s="1503">
        <v>207.26240000000001</v>
      </c>
      <c r="P17" s="1576">
        <v>0.21236497343485605</v>
      </c>
      <c r="Q17" s="967"/>
    </row>
    <row r="18" spans="1:17" ht="15.95" customHeight="1">
      <c r="A18" s="231" t="s">
        <v>110</v>
      </c>
      <c r="B18" s="970" t="s">
        <v>105</v>
      </c>
      <c r="C18" s="1502">
        <v>130.56389999999999</v>
      </c>
      <c r="D18" s="1475">
        <v>141.96449999999999</v>
      </c>
      <c r="E18" s="1475">
        <v>161.11770000000001</v>
      </c>
      <c r="F18" s="1475">
        <v>167.60230000000001</v>
      </c>
      <c r="G18" s="1475">
        <v>177.6593</v>
      </c>
      <c r="H18" s="1475">
        <v>180.8203</v>
      </c>
      <c r="I18" s="1475">
        <v>180.8723</v>
      </c>
      <c r="J18" s="1475">
        <v>181.375</v>
      </c>
      <c r="K18" s="1475">
        <v>179.53579999999999</v>
      </c>
      <c r="L18" s="1475">
        <v>178.34700000000001</v>
      </c>
      <c r="M18" s="1475">
        <v>185.77420000000001</v>
      </c>
      <c r="N18" s="1475">
        <v>179.1103</v>
      </c>
      <c r="O18" s="1503">
        <v>179.2107</v>
      </c>
      <c r="P18" s="1576">
        <v>0.37258997318554377</v>
      </c>
      <c r="Q18" s="967"/>
    </row>
    <row r="19" spans="1:17" ht="15.95" customHeight="1">
      <c r="A19" s="231" t="s">
        <v>111</v>
      </c>
      <c r="B19" s="969" t="s">
        <v>105</v>
      </c>
      <c r="C19" s="1502">
        <v>129.1429</v>
      </c>
      <c r="D19" s="1475">
        <v>133.16130000000001</v>
      </c>
      <c r="E19" s="1475">
        <v>148.80000000000001</v>
      </c>
      <c r="F19" s="1475">
        <v>155.16130000000001</v>
      </c>
      <c r="G19" s="1475">
        <v>161.26669999999999</v>
      </c>
      <c r="H19" s="1475">
        <v>164.74189999999999</v>
      </c>
      <c r="I19" s="1475">
        <v>168.64519999999999</v>
      </c>
      <c r="J19" s="1475">
        <v>178.13329999999999</v>
      </c>
      <c r="K19" s="1475">
        <v>181</v>
      </c>
      <c r="L19" s="1475">
        <v>180.3</v>
      </c>
      <c r="M19" s="1475">
        <v>180.06450000000001</v>
      </c>
      <c r="N19" s="1475">
        <v>169.2903</v>
      </c>
      <c r="O19" s="1503">
        <v>159</v>
      </c>
      <c r="P19" s="1576">
        <v>0.23119428168331368</v>
      </c>
      <c r="Q19" s="967"/>
    </row>
    <row r="20" spans="1:17" ht="15.95" customHeight="1">
      <c r="A20" s="231" t="s">
        <v>252</v>
      </c>
      <c r="B20" s="969" t="s">
        <v>254</v>
      </c>
      <c r="C20" s="1502">
        <v>141.2448</v>
      </c>
      <c r="D20" s="1475">
        <v>143.38999999999999</v>
      </c>
      <c r="E20" s="1475">
        <v>165.06819999999999</v>
      </c>
      <c r="F20" s="1475">
        <v>171.67670000000001</v>
      </c>
      <c r="G20" s="1475">
        <v>173.00049999999999</v>
      </c>
      <c r="H20" s="1475">
        <v>172.0223</v>
      </c>
      <c r="I20" s="1475">
        <v>178.23519999999999</v>
      </c>
      <c r="J20" s="1475">
        <v>186.57740000000001</v>
      </c>
      <c r="K20" s="1475">
        <v>185.68209999999999</v>
      </c>
      <c r="L20" s="1475">
        <v>186.3279</v>
      </c>
      <c r="M20" s="1475">
        <v>194.0718</v>
      </c>
      <c r="N20" s="1475">
        <v>189.05609999999999</v>
      </c>
      <c r="O20" s="1503">
        <v>187.2764</v>
      </c>
      <c r="P20" s="1576">
        <v>0.32589943134189725</v>
      </c>
      <c r="Q20" s="967"/>
    </row>
    <row r="21" spans="1:17" ht="15.95" customHeight="1">
      <c r="A21" s="231"/>
      <c r="B21" s="970" t="s">
        <v>255</v>
      </c>
      <c r="C21" s="1504">
        <v>1047.3570999999999</v>
      </c>
      <c r="D21" s="1476">
        <v>1064.0968</v>
      </c>
      <c r="E21" s="1476">
        <v>1226.2666999999999</v>
      </c>
      <c r="F21" s="1476">
        <v>1273.5806</v>
      </c>
      <c r="G21" s="1476">
        <v>1281.8</v>
      </c>
      <c r="H21" s="1476">
        <v>1271.4194</v>
      </c>
      <c r="I21" s="1476">
        <v>1317.0645</v>
      </c>
      <c r="J21" s="1476">
        <v>1380.9</v>
      </c>
      <c r="K21" s="1476">
        <v>1380.4838999999999</v>
      </c>
      <c r="L21" s="1476">
        <v>1386.4666999999999</v>
      </c>
      <c r="M21" s="1476">
        <v>1444.1613</v>
      </c>
      <c r="N21" s="1476">
        <v>1407.1289999999999</v>
      </c>
      <c r="O21" s="1505">
        <v>1395.7240999999999</v>
      </c>
      <c r="P21" s="1577">
        <v>0.33261530379657511</v>
      </c>
      <c r="Q21" s="967"/>
    </row>
    <row r="22" spans="1:17" ht="15.95" customHeight="1">
      <c r="A22" s="231" t="s">
        <v>128</v>
      </c>
      <c r="B22" s="969" t="s">
        <v>105</v>
      </c>
      <c r="C22" s="1506">
        <v>162.84460000000001</v>
      </c>
      <c r="D22" s="1477">
        <v>164.02260000000001</v>
      </c>
      <c r="E22" s="1477">
        <v>173.6003</v>
      </c>
      <c r="F22" s="1477">
        <v>190.57130000000001</v>
      </c>
      <c r="G22" s="1477">
        <v>202.6593</v>
      </c>
      <c r="H22" s="1477">
        <v>203.21350000000001</v>
      </c>
      <c r="I22" s="1477">
        <v>202.6977</v>
      </c>
      <c r="J22" s="1477">
        <v>202.89500000000001</v>
      </c>
      <c r="K22" s="1477">
        <v>202.25479999999999</v>
      </c>
      <c r="L22" s="1477">
        <v>200.99870000000001</v>
      </c>
      <c r="M22" s="1477">
        <v>201.39869999999999</v>
      </c>
      <c r="N22" s="1477">
        <v>208.6277</v>
      </c>
      <c r="O22" s="1507">
        <v>210.7407</v>
      </c>
      <c r="P22" s="1576">
        <v>0.29412151216558602</v>
      </c>
      <c r="Q22" s="967"/>
    </row>
    <row r="23" spans="1:17" ht="15.95" customHeight="1">
      <c r="A23" s="231" t="s">
        <v>130</v>
      </c>
      <c r="B23" s="969" t="s">
        <v>105</v>
      </c>
      <c r="C23" s="1506">
        <v>130.72880000000001</v>
      </c>
      <c r="D23" s="1477">
        <v>135.2533</v>
      </c>
      <c r="E23" s="1477">
        <v>169.6086</v>
      </c>
      <c r="F23" s="1477">
        <v>187.48009999999999</v>
      </c>
      <c r="G23" s="1477">
        <v>183.45760000000001</v>
      </c>
      <c r="H23" s="1477">
        <v>165.95699999999999</v>
      </c>
      <c r="I23" s="1477">
        <v>177.01159999999999</v>
      </c>
      <c r="J23" s="1477">
        <v>178.45910000000001</v>
      </c>
      <c r="K23" s="1477">
        <v>179.70760000000001</v>
      </c>
      <c r="L23" s="1477">
        <v>186.39410000000001</v>
      </c>
      <c r="M23" s="1477">
        <v>210.23519999999999</v>
      </c>
      <c r="N23" s="1477">
        <v>201.3879</v>
      </c>
      <c r="O23" s="1507">
        <v>189.96010000000001</v>
      </c>
      <c r="P23" s="1576">
        <v>0.45308531861380197</v>
      </c>
      <c r="Q23" s="967"/>
    </row>
    <row r="24" spans="1:17" ht="15.95" customHeight="1">
      <c r="A24" s="231" t="s">
        <v>129</v>
      </c>
      <c r="B24" s="969" t="s">
        <v>105</v>
      </c>
      <c r="C24" s="1506">
        <v>124.7839</v>
      </c>
      <c r="D24" s="1477">
        <v>129.7097</v>
      </c>
      <c r="E24" s="1477">
        <v>165.5343</v>
      </c>
      <c r="F24" s="1477">
        <v>183.0813</v>
      </c>
      <c r="G24" s="1477">
        <v>175.506</v>
      </c>
      <c r="H24" s="1477">
        <v>159.93029999999999</v>
      </c>
      <c r="I24" s="1477">
        <v>170.49029999999999</v>
      </c>
      <c r="J24" s="1477">
        <v>173.15899999999999</v>
      </c>
      <c r="K24" s="1477">
        <v>174.239</v>
      </c>
      <c r="L24" s="1477">
        <v>180.36799999999999</v>
      </c>
      <c r="M24" s="1477">
        <v>197.69970000000001</v>
      </c>
      <c r="N24" s="1477">
        <v>188.7</v>
      </c>
      <c r="O24" s="1507">
        <v>185.8186</v>
      </c>
      <c r="P24" s="1576">
        <v>0.48912319618155875</v>
      </c>
      <c r="Q24" s="967"/>
    </row>
    <row r="25" spans="1:17" ht="15.95" customHeight="1">
      <c r="A25" s="231" t="s">
        <v>131</v>
      </c>
      <c r="B25" s="969" t="s">
        <v>105</v>
      </c>
      <c r="C25" s="1506">
        <v>141.40379999999999</v>
      </c>
      <c r="D25" s="1477">
        <v>144.5224</v>
      </c>
      <c r="E25" s="1477">
        <v>172.2689</v>
      </c>
      <c r="F25" s="1477">
        <v>180.9743</v>
      </c>
      <c r="G25" s="1477">
        <v>187.37360000000001</v>
      </c>
      <c r="H25" s="1477">
        <v>184.18350000000001</v>
      </c>
      <c r="I25" s="1477">
        <v>188.0856</v>
      </c>
      <c r="J25" s="1477">
        <v>190.4485</v>
      </c>
      <c r="K25" s="1477">
        <v>192.0213</v>
      </c>
      <c r="L25" s="1477">
        <v>194.76390000000001</v>
      </c>
      <c r="M25" s="1477">
        <v>207.6208</v>
      </c>
      <c r="N25" s="1477">
        <v>195.19380000000001</v>
      </c>
      <c r="O25" s="1507">
        <v>195.38460000000001</v>
      </c>
      <c r="P25" s="1576">
        <v>0.38174928820866216</v>
      </c>
      <c r="Q25" s="967"/>
    </row>
    <row r="26" spans="1:17" ht="15.95" customHeight="1">
      <c r="A26" s="231"/>
      <c r="B26" s="969" t="s">
        <v>136</v>
      </c>
      <c r="C26" s="1508">
        <v>44951.092100000002</v>
      </c>
      <c r="D26" s="1478">
        <v>45685.160300000003</v>
      </c>
      <c r="E26" s="1478">
        <v>55315.971299999997</v>
      </c>
      <c r="F26" s="1478">
        <v>58767.452899999997</v>
      </c>
      <c r="G26" s="1478">
        <v>60482.095000000001</v>
      </c>
      <c r="H26" s="1478">
        <v>59883.500599999999</v>
      </c>
      <c r="I26" s="1478">
        <v>61464.896099999998</v>
      </c>
      <c r="J26" s="1478">
        <v>63267.079299999998</v>
      </c>
      <c r="K26" s="1478">
        <v>63666.667699999998</v>
      </c>
      <c r="L26" s="1478">
        <v>64898.103000000003</v>
      </c>
      <c r="M26" s="1478">
        <v>68686.691600000006</v>
      </c>
      <c r="N26" s="1478">
        <v>65173.391900000002</v>
      </c>
      <c r="O26" s="1509">
        <v>65868.5524</v>
      </c>
      <c r="P26" s="1577">
        <v>0.46533820031482609</v>
      </c>
      <c r="Q26" s="967"/>
    </row>
    <row r="27" spans="1:17" ht="15.95" customHeight="1">
      <c r="A27" s="231" t="s">
        <v>132</v>
      </c>
      <c r="B27" s="969" t="s">
        <v>105</v>
      </c>
      <c r="C27" s="1506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7">
        <v>214</v>
      </c>
      <c r="P27" s="1576">
        <v>0</v>
      </c>
      <c r="Q27" s="967"/>
    </row>
    <row r="28" spans="1:17" ht="15.95" customHeight="1">
      <c r="A28" s="231" t="s">
        <v>545</v>
      </c>
      <c r="B28" s="970" t="s">
        <v>105</v>
      </c>
      <c r="C28" s="1506">
        <v>123.5175</v>
      </c>
      <c r="D28" s="1477">
        <v>129.4845</v>
      </c>
      <c r="E28" s="1477">
        <v>156.50970000000001</v>
      </c>
      <c r="F28" s="1477">
        <v>161.01480000000001</v>
      </c>
      <c r="G28" s="1477">
        <v>165.26499999999999</v>
      </c>
      <c r="H28" s="1477">
        <v>160.81710000000001</v>
      </c>
      <c r="I28" s="1477">
        <v>168.15610000000001</v>
      </c>
      <c r="J28" s="1477">
        <v>172.07900000000001</v>
      </c>
      <c r="K28" s="1477">
        <v>172.43450000000001</v>
      </c>
      <c r="L28" s="1477">
        <v>179.75729999999999</v>
      </c>
      <c r="M28" s="1477">
        <v>188.84479999999999</v>
      </c>
      <c r="N28" s="1477">
        <v>171.81100000000001</v>
      </c>
      <c r="O28" s="1507">
        <v>172.93</v>
      </c>
      <c r="P28" s="1576">
        <v>0.40004452810330537</v>
      </c>
      <c r="Q28" s="967"/>
    </row>
    <row r="29" spans="1:17" ht="15.95" customHeight="1">
      <c r="A29" s="231" t="s">
        <v>116</v>
      </c>
      <c r="B29" s="971" t="s">
        <v>105</v>
      </c>
      <c r="C29" s="1506">
        <v>142.20359999999999</v>
      </c>
      <c r="D29" s="1477">
        <v>147.55099999999999</v>
      </c>
      <c r="E29" s="1477">
        <v>172.26900000000001</v>
      </c>
      <c r="F29" s="1477">
        <v>177.65129999999999</v>
      </c>
      <c r="G29" s="1477">
        <v>184.453</v>
      </c>
      <c r="H29" s="1477">
        <v>182.49350000000001</v>
      </c>
      <c r="I29" s="1477">
        <v>188.04060000000001</v>
      </c>
      <c r="J29" s="1477">
        <v>189.4177</v>
      </c>
      <c r="K29" s="1477">
        <v>188.7645</v>
      </c>
      <c r="L29" s="1477">
        <v>192.471</v>
      </c>
      <c r="M29" s="1477">
        <v>203.25</v>
      </c>
      <c r="N29" s="1477">
        <v>189.5558</v>
      </c>
      <c r="O29" s="1507">
        <v>192.9203</v>
      </c>
      <c r="P29" s="1576">
        <v>0.35664849553738454</v>
      </c>
      <c r="Q29" s="967"/>
    </row>
    <row r="30" spans="1:17" ht="15.95" customHeight="1">
      <c r="A30" s="231" t="s">
        <v>133</v>
      </c>
      <c r="B30" s="971" t="s">
        <v>105</v>
      </c>
      <c r="C30" s="1506">
        <v>127.4821</v>
      </c>
      <c r="D30" s="1477">
        <v>136.5067</v>
      </c>
      <c r="E30" s="1477">
        <v>175.4391</v>
      </c>
      <c r="F30" s="1477">
        <v>178.0849</v>
      </c>
      <c r="G30" s="1477">
        <v>178.0367</v>
      </c>
      <c r="H30" s="1477">
        <v>172.55889999999999</v>
      </c>
      <c r="I30" s="1477">
        <v>175.3321</v>
      </c>
      <c r="J30" s="1477">
        <v>177.7773</v>
      </c>
      <c r="K30" s="1477">
        <v>178.1705</v>
      </c>
      <c r="L30" s="1477">
        <v>179.7876</v>
      </c>
      <c r="M30" s="1477">
        <v>192.97880000000001</v>
      </c>
      <c r="N30" s="1477">
        <v>183.2235</v>
      </c>
      <c r="O30" s="1507">
        <v>190.57599999999999</v>
      </c>
      <c r="P30" s="1576">
        <v>0.49492360103889088</v>
      </c>
      <c r="Q30" s="967"/>
    </row>
    <row r="31" spans="1:17" ht="15.95" customHeight="1">
      <c r="A31" s="231"/>
      <c r="B31" s="970" t="s">
        <v>137</v>
      </c>
      <c r="C31" s="1508">
        <v>550.0421</v>
      </c>
      <c r="D31" s="1478">
        <v>586.8972</v>
      </c>
      <c r="E31" s="1478">
        <v>751.7989</v>
      </c>
      <c r="F31" s="1478">
        <v>764.92250000000001</v>
      </c>
      <c r="G31" s="1478">
        <v>759.35230000000001</v>
      </c>
      <c r="H31" s="1478">
        <v>734.93200000000002</v>
      </c>
      <c r="I31" s="1478">
        <v>760.89930000000004</v>
      </c>
      <c r="J31" s="1478">
        <v>773.79300000000001</v>
      </c>
      <c r="K31" s="1478">
        <v>766.91399999999999</v>
      </c>
      <c r="L31" s="1478">
        <v>769.95740000000001</v>
      </c>
      <c r="M31" s="1478">
        <v>824.70370000000003</v>
      </c>
      <c r="N31" s="1478">
        <v>778.74080000000004</v>
      </c>
      <c r="O31" s="1509">
        <v>814.98710000000005</v>
      </c>
      <c r="P31" s="1576">
        <v>0.48168131130326208</v>
      </c>
      <c r="Q31" s="967"/>
    </row>
    <row r="32" spans="1:17" ht="15.95" customHeight="1">
      <c r="A32" s="231" t="s">
        <v>117</v>
      </c>
      <c r="B32" s="969" t="s">
        <v>105</v>
      </c>
      <c r="C32" s="1506">
        <v>141.5</v>
      </c>
      <c r="D32" s="1477">
        <v>152</v>
      </c>
      <c r="E32" s="1477">
        <v>175.0333</v>
      </c>
      <c r="F32" s="1477">
        <v>181.93549999999999</v>
      </c>
      <c r="G32" s="1477">
        <v>191.36670000000001</v>
      </c>
      <c r="H32" s="1477">
        <v>193.77420000000001</v>
      </c>
      <c r="I32" s="1477">
        <v>194.4194</v>
      </c>
      <c r="J32" s="1477">
        <v>194.9667</v>
      </c>
      <c r="K32" s="1477">
        <v>192.12899999999999</v>
      </c>
      <c r="L32" s="1477">
        <v>192.3</v>
      </c>
      <c r="M32" s="1477">
        <v>205.74189999999999</v>
      </c>
      <c r="N32" s="1477">
        <v>200.6129</v>
      </c>
      <c r="O32" s="1507">
        <v>196.5172</v>
      </c>
      <c r="P32" s="1576">
        <v>0.38881413427561839</v>
      </c>
      <c r="Q32" s="967"/>
    </row>
    <row r="33" spans="1:28" ht="15.95" customHeight="1">
      <c r="A33" s="231" t="s">
        <v>152</v>
      </c>
      <c r="B33" s="969" t="s">
        <v>105</v>
      </c>
      <c r="C33" s="1502">
        <v>109.9487</v>
      </c>
      <c r="D33" s="1475">
        <v>125.21899999999999</v>
      </c>
      <c r="E33" s="1475">
        <v>156.9359</v>
      </c>
      <c r="F33" s="1475">
        <v>179.68549999999999</v>
      </c>
      <c r="G33" s="1475">
        <v>188.54429999999999</v>
      </c>
      <c r="H33" s="1475">
        <v>189.4203</v>
      </c>
      <c r="I33" s="1475">
        <v>183.64449999999999</v>
      </c>
      <c r="J33" s="1475">
        <v>189.60599999999999</v>
      </c>
      <c r="K33" s="1475">
        <v>193.04140000000001</v>
      </c>
      <c r="L33" s="1475">
        <v>199.321</v>
      </c>
      <c r="M33" s="1475">
        <v>221.8844</v>
      </c>
      <c r="N33" s="1475">
        <v>210.32560000000001</v>
      </c>
      <c r="O33" s="1503">
        <v>185.6901</v>
      </c>
      <c r="P33" s="1576">
        <v>0.68887945014356688</v>
      </c>
      <c r="Q33" s="967"/>
    </row>
    <row r="34" spans="1:28" ht="15.95" customHeight="1">
      <c r="A34" s="231"/>
      <c r="B34" s="969" t="s">
        <v>156</v>
      </c>
      <c r="C34" s="1508">
        <v>522.15070000000003</v>
      </c>
      <c r="D34" s="1478">
        <v>595.27809999999999</v>
      </c>
      <c r="E34" s="1478">
        <v>746.82129999999995</v>
      </c>
      <c r="F34" s="1478">
        <v>855.15</v>
      </c>
      <c r="G34" s="1478">
        <v>891.33900000000006</v>
      </c>
      <c r="H34" s="1478">
        <v>895.73869999999999</v>
      </c>
      <c r="I34" s="1478">
        <v>868.25940000000003</v>
      </c>
      <c r="J34" s="1478">
        <v>898.32330000000002</v>
      </c>
      <c r="K34" s="1478">
        <v>917.6748</v>
      </c>
      <c r="L34" s="1478">
        <v>950.45330000000001</v>
      </c>
      <c r="M34" s="1478">
        <v>1060.1500000000001</v>
      </c>
      <c r="N34" s="1478">
        <v>1005.2119</v>
      </c>
      <c r="O34" s="1509">
        <v>888.01480000000004</v>
      </c>
      <c r="P34" s="1577">
        <v>0.70068679406156109</v>
      </c>
      <c r="Q34" s="967"/>
    </row>
    <row r="35" spans="1:28" ht="15.95" customHeight="1">
      <c r="A35" s="231" t="s">
        <v>138</v>
      </c>
      <c r="B35" s="969" t="s">
        <v>105</v>
      </c>
      <c r="C35" s="1502">
        <v>149.90430000000001</v>
      </c>
      <c r="D35" s="1475">
        <v>153.69059999999999</v>
      </c>
      <c r="E35" s="1475">
        <v>172.57669999999999</v>
      </c>
      <c r="F35" s="1475">
        <v>177.13419999999999</v>
      </c>
      <c r="G35" s="1475">
        <v>188.76769999999999</v>
      </c>
      <c r="H35" s="1475">
        <v>188.40610000000001</v>
      </c>
      <c r="I35" s="1475">
        <v>195.22479999999999</v>
      </c>
      <c r="J35" s="1475">
        <v>193.67529999999999</v>
      </c>
      <c r="K35" s="1475">
        <v>194.84059999999999</v>
      </c>
      <c r="L35" s="1475">
        <v>197.327</v>
      </c>
      <c r="M35" s="1475">
        <v>209.1361</v>
      </c>
      <c r="N35" s="1475">
        <v>196.6148</v>
      </c>
      <c r="O35" s="1503">
        <v>196.61070000000001</v>
      </c>
      <c r="P35" s="1576">
        <v>0.31157478471264666</v>
      </c>
      <c r="Q35" s="967"/>
    </row>
    <row r="36" spans="1:28" ht="15.95" customHeight="1">
      <c r="A36" s="231" t="s">
        <v>134</v>
      </c>
      <c r="B36" s="969" t="s">
        <v>105</v>
      </c>
      <c r="C36" s="1502">
        <v>140.6789</v>
      </c>
      <c r="D36" s="1475">
        <v>141.0932</v>
      </c>
      <c r="E36" s="1475">
        <v>167.34</v>
      </c>
      <c r="F36" s="1475">
        <v>177.6919</v>
      </c>
      <c r="G36" s="1475">
        <v>183.76329999999999</v>
      </c>
      <c r="H36" s="1475">
        <v>183.2319</v>
      </c>
      <c r="I36" s="1475">
        <v>186.3203</v>
      </c>
      <c r="J36" s="1475">
        <v>186.9117</v>
      </c>
      <c r="K36" s="1475">
        <v>188.39709999999999</v>
      </c>
      <c r="L36" s="1475">
        <v>194.18129999999999</v>
      </c>
      <c r="M36" s="1475">
        <v>208.06970000000001</v>
      </c>
      <c r="N36" s="1475">
        <v>196.76650000000001</v>
      </c>
      <c r="O36" s="1503">
        <v>194.12309999999999</v>
      </c>
      <c r="P36" s="1576">
        <v>0.37990203221662955</v>
      </c>
      <c r="Q36" s="967"/>
    </row>
    <row r="37" spans="1:28" ht="15.95" customHeight="1">
      <c r="A37" s="231" t="s">
        <v>118</v>
      </c>
      <c r="B37" s="969" t="s">
        <v>105</v>
      </c>
      <c r="C37" s="1502">
        <v>165.1789</v>
      </c>
      <c r="D37" s="1475">
        <v>164.88390000000001</v>
      </c>
      <c r="E37" s="1475">
        <v>164.45</v>
      </c>
      <c r="F37" s="1475">
        <v>164.45</v>
      </c>
      <c r="G37" s="1475">
        <v>164.0907</v>
      </c>
      <c r="H37" s="1475">
        <v>163.8665</v>
      </c>
      <c r="I37" s="1475">
        <v>165.33189999999999</v>
      </c>
      <c r="J37" s="1475">
        <v>164.4803</v>
      </c>
      <c r="K37" s="1475">
        <v>165.5823</v>
      </c>
      <c r="L37" s="1475">
        <v>165.78700000000001</v>
      </c>
      <c r="M37" s="1475">
        <v>168.14420000000001</v>
      </c>
      <c r="N37" s="1475">
        <v>168.11580000000001</v>
      </c>
      <c r="O37" s="1503">
        <v>169.24029999999999</v>
      </c>
      <c r="P37" s="1576">
        <v>2.4587886225177602E-2</v>
      </c>
      <c r="Q37" s="967"/>
    </row>
    <row r="38" spans="1:28" ht="15.95" customHeight="1">
      <c r="A38" s="231" t="s">
        <v>119</v>
      </c>
      <c r="B38" s="969" t="s">
        <v>105</v>
      </c>
      <c r="C38" s="1502">
        <v>164.0042</v>
      </c>
      <c r="D38" s="1475">
        <v>162.58009999999999</v>
      </c>
      <c r="E38" s="1475">
        <v>162.7148</v>
      </c>
      <c r="F38" s="1475">
        <v>161.14779999999999</v>
      </c>
      <c r="G38" s="1475">
        <v>164.39179999999999</v>
      </c>
      <c r="H38" s="1475">
        <v>167.6977</v>
      </c>
      <c r="I38" s="1475">
        <v>165.65899999999999</v>
      </c>
      <c r="J38" s="1475">
        <v>166.46190000000001</v>
      </c>
      <c r="K38" s="1475">
        <v>168.0547</v>
      </c>
      <c r="L38" s="1475">
        <v>174.4538</v>
      </c>
      <c r="M38" s="1475">
        <v>182.41550000000001</v>
      </c>
      <c r="N38" s="1475">
        <v>181.56110000000001</v>
      </c>
      <c r="O38" s="1503">
        <v>182.4273</v>
      </c>
      <c r="P38" s="1576">
        <v>0.11233309878649456</v>
      </c>
      <c r="Q38" s="967"/>
    </row>
    <row r="39" spans="1:28" ht="15.95" customHeight="1">
      <c r="A39" s="973"/>
      <c r="B39" s="974" t="s">
        <v>120</v>
      </c>
      <c r="C39" s="1504">
        <v>1719.5714</v>
      </c>
      <c r="D39" s="1476">
        <v>1708.2581</v>
      </c>
      <c r="E39" s="1476">
        <v>1705.1333</v>
      </c>
      <c r="F39" s="1476">
        <v>1729.1289999999999</v>
      </c>
      <c r="G39" s="1476">
        <v>1747.6</v>
      </c>
      <c r="H39" s="1476">
        <v>1770.7742000000001</v>
      </c>
      <c r="I39" s="1476">
        <v>1776.4516000000001</v>
      </c>
      <c r="J39" s="1476">
        <v>1781.2333000000001</v>
      </c>
      <c r="K39" s="1476">
        <v>1813.7097000000001</v>
      </c>
      <c r="L39" s="1476">
        <v>1859.4666999999999</v>
      </c>
      <c r="M39" s="1476">
        <v>1911.7419</v>
      </c>
      <c r="N39" s="1476">
        <v>1913.5806</v>
      </c>
      <c r="O39" s="1505">
        <v>1928.5172</v>
      </c>
      <c r="P39" s="1577">
        <v>0.12151039497400329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0"/>
      <c r="D40" s="1511"/>
      <c r="E40" s="1511"/>
      <c r="F40" s="1511"/>
      <c r="G40" s="1511"/>
      <c r="H40" s="1511"/>
      <c r="I40" s="1511"/>
      <c r="J40" s="1511"/>
      <c r="K40" s="1511"/>
      <c r="L40" s="1511"/>
      <c r="M40" s="1511"/>
      <c r="N40" s="1511"/>
      <c r="O40" s="1512"/>
      <c r="P40" s="1709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3">
        <v>134.9025</v>
      </c>
      <c r="D41" s="1514">
        <v>141.54320000000001</v>
      </c>
      <c r="E41" s="1514">
        <v>166.35570000000001</v>
      </c>
      <c r="F41" s="1514">
        <v>172.804</v>
      </c>
      <c r="G41" s="1514">
        <v>177.9639</v>
      </c>
      <c r="H41" s="1514">
        <v>175.732</v>
      </c>
      <c r="I41" s="1514">
        <v>179.15780000000001</v>
      </c>
      <c r="J41" s="1514">
        <v>182.0206</v>
      </c>
      <c r="K41" s="1514">
        <v>182.88200000000001</v>
      </c>
      <c r="L41" s="1514">
        <v>186.49619999999999</v>
      </c>
      <c r="M41" s="1514">
        <v>195.2988</v>
      </c>
      <c r="N41" s="1514">
        <v>185.86330000000001</v>
      </c>
      <c r="O41" s="1515">
        <v>187.32640000000001</v>
      </c>
      <c r="P41" s="1578">
        <v>0.38860584496210238</v>
      </c>
      <c r="Q41" s="967"/>
      <c r="R41" s="967"/>
    </row>
    <row r="42" spans="1:28" ht="13.5" thickBot="1">
      <c r="R42" s="967"/>
    </row>
    <row r="43" spans="1:28" ht="16.5" thickBot="1">
      <c r="A43" s="1637" t="s">
        <v>121</v>
      </c>
      <c r="B43" s="966" t="s">
        <v>105</v>
      </c>
      <c r="C43" s="1638">
        <v>160.14529999999999</v>
      </c>
      <c r="D43" s="1639">
        <v>162.00989999999999</v>
      </c>
      <c r="E43" s="1639">
        <v>162.2441</v>
      </c>
      <c r="F43" s="1639">
        <v>166.4829</v>
      </c>
      <c r="G43" s="1639">
        <v>167.6</v>
      </c>
      <c r="H43" s="1639">
        <v>169.6977</v>
      </c>
      <c r="I43" s="1639">
        <v>167.5574</v>
      </c>
      <c r="J43" s="1639">
        <v>172.34309999999999</v>
      </c>
      <c r="K43" s="1639">
        <v>178.15719999999999</v>
      </c>
      <c r="L43" s="1639">
        <v>183.90469999999999</v>
      </c>
      <c r="M43" s="1639">
        <v>190.28659999999999</v>
      </c>
      <c r="N43" s="1639">
        <v>190.22210000000001</v>
      </c>
      <c r="O43" s="1640">
        <v>193.18190000000001</v>
      </c>
      <c r="P43" s="1708">
        <v>0.20629141161183018</v>
      </c>
      <c r="R43" s="967"/>
    </row>
    <row r="44" spans="1:28" ht="16.5" thickBot="1">
      <c r="A44" s="973"/>
      <c r="B44" s="1641" t="s">
        <v>122</v>
      </c>
      <c r="C44" s="1642">
        <v>139.8843</v>
      </c>
      <c r="D44" s="1643">
        <v>139.0729</v>
      </c>
      <c r="E44" s="1643">
        <v>139.83869999999999</v>
      </c>
      <c r="F44" s="1643">
        <v>144.9271</v>
      </c>
      <c r="G44" s="1643">
        <v>149.25899999999999</v>
      </c>
      <c r="H44" s="1643">
        <v>152.49029999999999</v>
      </c>
      <c r="I44" s="1643">
        <v>153.27420000000001</v>
      </c>
      <c r="J44" s="1643">
        <v>153.66569999999999</v>
      </c>
      <c r="K44" s="1643">
        <v>155.959</v>
      </c>
      <c r="L44" s="1643">
        <v>157.8493</v>
      </c>
      <c r="M44" s="1643">
        <v>161.2826</v>
      </c>
      <c r="N44" s="1643">
        <v>161.5581</v>
      </c>
      <c r="O44" s="1644">
        <v>162.43690000000001</v>
      </c>
      <c r="P44" s="1707">
        <v>0.16122323949149409</v>
      </c>
      <c r="R44" s="967"/>
    </row>
    <row r="45" spans="1:28" ht="13.5" thickBot="1">
      <c r="R45" s="967"/>
    </row>
    <row r="46" spans="1:28" ht="18" customHeight="1" thickBot="1">
      <c r="A46" s="1645" t="s">
        <v>563</v>
      </c>
      <c r="B46" s="1646" t="s">
        <v>105</v>
      </c>
      <c r="C46" s="1647">
        <v>135.6095</v>
      </c>
      <c r="D46" s="1647">
        <v>142.1165</v>
      </c>
      <c r="E46" s="1647">
        <v>166.2405</v>
      </c>
      <c r="F46" s="1647">
        <v>172.62690000000001</v>
      </c>
      <c r="G46" s="1647">
        <v>177.67359999999999</v>
      </c>
      <c r="H46" s="1647">
        <v>175.55430000000001</v>
      </c>
      <c r="I46" s="1647">
        <v>178.81620000000001</v>
      </c>
      <c r="J46" s="1647">
        <v>181.73560000000001</v>
      </c>
      <c r="K46" s="1647">
        <v>182.74289999999999</v>
      </c>
      <c r="L46" s="1647">
        <v>186.41990000000001</v>
      </c>
      <c r="M46" s="1647">
        <v>195.15119999999999</v>
      </c>
      <c r="N46" s="1648">
        <v>185.99170000000001</v>
      </c>
      <c r="O46" s="1648">
        <v>187.32640000000001</v>
      </c>
      <c r="P46" s="1649">
        <v>0.38136634970263894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985"/>
      <c r="K50" s="985"/>
      <c r="L50" s="1146"/>
      <c r="M50" s="977"/>
      <c r="O50" s="983"/>
      <c r="R50" s="967"/>
    </row>
    <row r="51" spans="2:18" ht="15.75">
      <c r="F51" s="982"/>
      <c r="G51" s="982"/>
      <c r="H51" s="950"/>
      <c r="I51" s="985"/>
      <c r="K51" s="985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0.50244389799842093</v>
      </c>
      <c r="E52" s="980">
        <f>+(O7/N7)-1</f>
        <v>1.0097585658063402E-2</v>
      </c>
      <c r="F52" s="982"/>
      <c r="G52" s="982"/>
      <c r="H52" s="950"/>
      <c r="I52" s="985"/>
      <c r="K52" s="985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0.40627422485204123</v>
      </c>
      <c r="E53" s="980">
        <f>+(O8/N8)-1</f>
        <v>5.2722849062865063E-3</v>
      </c>
      <c r="F53" s="982"/>
      <c r="G53" s="982"/>
      <c r="H53" s="1579"/>
      <c r="I53" s="977"/>
      <c r="K53" s="977"/>
      <c r="L53" s="985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0.33947920123566089</v>
      </c>
      <c r="E54" s="980">
        <f>+(O10/N10)-1</f>
        <v>-2.6755484032660148E-2</v>
      </c>
      <c r="F54" s="982"/>
      <c r="G54" s="982"/>
      <c r="H54" s="1579"/>
      <c r="I54" s="977"/>
      <c r="K54" s="977"/>
      <c r="L54" s="985"/>
      <c r="M54" s="977"/>
      <c r="O54" s="983"/>
      <c r="R54" s="967"/>
    </row>
    <row r="55" spans="2:18">
      <c r="B55" s="978" t="s">
        <v>394</v>
      </c>
      <c r="C55" s="955" t="s">
        <v>105</v>
      </c>
      <c r="D55" s="979">
        <f>+P12</f>
        <v>0.56477967861400624</v>
      </c>
      <c r="E55" s="980">
        <f>+(O12/N12)-1</f>
        <v>2.8424570120515691E-2</v>
      </c>
      <c r="F55" s="982"/>
      <c r="G55" s="982"/>
      <c r="H55" s="949"/>
      <c r="I55" s="977"/>
      <c r="K55" s="949"/>
      <c r="L55" s="977"/>
      <c r="M55" s="977"/>
      <c r="O55" s="982"/>
      <c r="R55" s="967"/>
    </row>
    <row r="56" spans="2:18">
      <c r="B56" s="978" t="s">
        <v>393</v>
      </c>
      <c r="C56" s="955" t="s">
        <v>105</v>
      </c>
      <c r="D56" s="979">
        <f t="shared" ref="D56:D62" si="0">+P14</f>
        <v>0.37266047685669834</v>
      </c>
      <c r="E56" s="980">
        <f t="shared" ref="E56:E62" si="1">+(O14/N14)-1</f>
        <v>2.2524851049873895E-2</v>
      </c>
      <c r="F56" s="982"/>
      <c r="G56" s="982"/>
      <c r="H56" s="949"/>
      <c r="I56" s="977"/>
      <c r="K56" s="949"/>
      <c r="L56" s="977"/>
      <c r="M56" s="982"/>
      <c r="O56" s="982"/>
      <c r="R56" s="967"/>
    </row>
    <row r="57" spans="2:18" ht="15">
      <c r="B57" s="978" t="s">
        <v>392</v>
      </c>
      <c r="C57" s="955" t="s">
        <v>105</v>
      </c>
      <c r="D57" s="979">
        <f t="shared" si="0"/>
        <v>0.16828032899246059</v>
      </c>
      <c r="E57" s="980">
        <f t="shared" si="1"/>
        <v>-1.7282243785950668E-2</v>
      </c>
      <c r="F57" s="982"/>
      <c r="G57" s="982"/>
      <c r="H57" s="949"/>
      <c r="I57" s="986"/>
      <c r="K57" s="949"/>
      <c r="L57" s="986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0.38960494176011617</v>
      </c>
      <c r="E58" s="980">
        <f t="shared" si="1"/>
        <v>2.0849570089218616E-3</v>
      </c>
      <c r="F58" s="982"/>
      <c r="G58" s="982"/>
      <c r="I58" s="985"/>
      <c r="J58" s="985"/>
      <c r="K58" s="1146"/>
      <c r="L58" s="1579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0.21236497343485605</v>
      </c>
      <c r="E59" s="980">
        <f t="shared" si="1"/>
        <v>-3.7108478513356524E-2</v>
      </c>
      <c r="F59" s="982"/>
      <c r="G59" s="982"/>
      <c r="I59" s="985"/>
      <c r="J59" s="985"/>
      <c r="K59" s="950"/>
      <c r="L59" s="1579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0.37258997318554377</v>
      </c>
      <c r="E60" s="980">
        <f t="shared" si="1"/>
        <v>5.6054844417108285E-4</v>
      </c>
      <c r="F60" s="982"/>
      <c r="G60" s="982"/>
      <c r="I60" s="962"/>
      <c r="J60" s="962"/>
      <c r="K60" s="950"/>
      <c r="L60" s="1579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0.23119428168331368</v>
      </c>
      <c r="E61" s="980">
        <f t="shared" si="1"/>
        <v>-6.0784935699210174E-2</v>
      </c>
      <c r="F61" s="982"/>
      <c r="G61" s="982"/>
      <c r="I61" s="962"/>
      <c r="J61" s="962"/>
      <c r="K61" s="950"/>
      <c r="L61" s="1579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0.32589943134189725</v>
      </c>
      <c r="E62" s="980">
        <f t="shared" si="1"/>
        <v>-9.413607918496103E-3</v>
      </c>
      <c r="F62" s="982"/>
      <c r="G62" s="982"/>
      <c r="I62" s="962"/>
      <c r="J62" s="962"/>
      <c r="K62" s="950"/>
      <c r="L62" s="1579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0.29412151216558602</v>
      </c>
      <c r="E63" s="980">
        <f>+(O22/N22)-1</f>
        <v>1.0128089414780383E-2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0.45308531861380197</v>
      </c>
      <c r="E64" s="980">
        <f>+(O23/N23)-1</f>
        <v>-5.6745216569615065E-2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0.48912319618155875</v>
      </c>
      <c r="E65" s="980">
        <f>+(O24/N24)-1</f>
        <v>-1.5269740328563763E-2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0.38174928820866216</v>
      </c>
      <c r="E66" s="980">
        <f>+(O25/N25)-1</f>
        <v>9.7749006372116476E-4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0.40004452810330537</v>
      </c>
      <c r="E68" s="980">
        <f>+(O28/N28)-1</f>
        <v>6.5129706479793992E-3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0.35664849553738454</v>
      </c>
      <c r="E69" s="980">
        <f>+(O29/N29)-1</f>
        <v>1.7749390944513443E-2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0.49492360103889088</v>
      </c>
      <c r="E70" s="989">
        <f>+(O30/N30)-1</f>
        <v>4.0128586125687926E-2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0.38881413427561839</v>
      </c>
      <c r="E71" s="980">
        <f>+(O32/N32)-1</f>
        <v>-2.041593536607067E-2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0.68887945014356688</v>
      </c>
      <c r="E72" s="980">
        <f>+(O33/N33)-1</f>
        <v>-0.11713029702518385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0.31157478471264666</v>
      </c>
      <c r="E73" s="980">
        <f>+(O35/N35)-1</f>
        <v>-2.0852957152706075E-5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0.37990203221662955</v>
      </c>
      <c r="E74" s="980">
        <f>+(O36/N36)-1</f>
        <v>-1.3434197386242186E-2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2.4587886225177602E-2</v>
      </c>
      <c r="E75" s="980">
        <f>+(O37/N37)-1</f>
        <v>6.6888418578145981E-3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0.11233309878649456</v>
      </c>
      <c r="E76" s="980">
        <f>+(O38/N38)-1</f>
        <v>4.7708457373303315E-3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0.38860584496210238</v>
      </c>
      <c r="E77" s="989">
        <f>+(O41/N41)-1</f>
        <v>7.8719144661694163E-3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0" t="s">
        <v>372</v>
      </c>
      <c r="C79" s="1650" t="s">
        <v>105</v>
      </c>
      <c r="D79" s="1651">
        <f>+P43</f>
        <v>0.20629141161183018</v>
      </c>
      <c r="E79" s="1652">
        <f>+(O43/N43)-1</f>
        <v>1.5559706259157036E-2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0" t="s">
        <v>563</v>
      </c>
      <c r="C80" s="1650" t="s">
        <v>105</v>
      </c>
      <c r="D80" s="1651">
        <f>+P46</f>
        <v>0.38136634970263894</v>
      </c>
      <c r="E80" s="1652">
        <f>+(O46/N46)-1</f>
        <v>7.1761266766205978E-3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806"/>
      <c r="AF1" s="1807"/>
      <c r="AG1" s="1807"/>
    </row>
    <row r="2" spans="1:33" ht="18">
      <c r="A2" s="1808" t="s">
        <v>339</v>
      </c>
      <c r="B2" s="1808"/>
      <c r="C2" s="1808"/>
      <c r="D2" s="1808"/>
      <c r="E2" s="1808"/>
      <c r="F2" s="1808"/>
      <c r="G2" s="1808"/>
      <c r="H2" s="1808"/>
      <c r="I2" s="1808"/>
      <c r="J2" s="1808"/>
      <c r="K2" s="1808"/>
      <c r="L2" s="1808"/>
      <c r="M2" s="1808"/>
      <c r="N2" s="1808"/>
      <c r="O2" s="1808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9" width="12.5703125" customWidth="1"/>
    <col min="11" max="11" width="43.5703125" customWidth="1"/>
    <col min="12" max="13" width="18.140625" customWidth="1"/>
    <col min="14" max="14" width="22.7109375" customWidth="1"/>
    <col min="16" max="16" width="9.140625" customWidth="1"/>
    <col min="18" max="18" width="9.1406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609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610</v>
      </c>
      <c r="B3" s="130"/>
      <c r="C3" s="130"/>
      <c r="D3" s="130"/>
      <c r="E3" s="130"/>
      <c r="F3" s="130"/>
      <c r="G3" s="130"/>
      <c r="H3" s="130"/>
      <c r="I3" s="131"/>
      <c r="K3" s="1470" t="s">
        <v>525</v>
      </c>
      <c r="L3" s="25"/>
      <c r="M3" s="25"/>
      <c r="N3" s="25"/>
    </row>
    <row r="4" spans="1:14" ht="29.25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K4" s="416"/>
    </row>
    <row r="5" spans="1:14" ht="22.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K5" s="1717" t="s">
        <v>148</v>
      </c>
      <c r="L5" s="1718"/>
      <c r="M5" s="1719"/>
      <c r="N5" s="531" t="s">
        <v>539</v>
      </c>
    </row>
    <row r="6" spans="1:14" ht="29.25" customHeight="1" thickBot="1">
      <c r="A6" s="1352" t="s">
        <v>213</v>
      </c>
      <c r="B6" s="1373" t="s">
        <v>611</v>
      </c>
      <c r="C6" s="1373" t="s">
        <v>592</v>
      </c>
      <c r="D6" s="1373" t="s">
        <v>611</v>
      </c>
      <c r="E6" s="1373" t="s">
        <v>592</v>
      </c>
      <c r="F6" s="529" t="s">
        <v>18</v>
      </c>
      <c r="G6" s="529" t="s">
        <v>10</v>
      </c>
      <c r="H6" s="529" t="s">
        <v>214</v>
      </c>
      <c r="I6" s="530" t="s">
        <v>18</v>
      </c>
      <c r="K6" s="531" t="s">
        <v>45</v>
      </c>
      <c r="L6" s="532" t="s">
        <v>612</v>
      </c>
      <c r="M6" s="533" t="s">
        <v>591</v>
      </c>
      <c r="N6" s="531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49" t="s">
        <v>11</v>
      </c>
      <c r="L7" s="534">
        <v>6.3576201764705882</v>
      </c>
      <c r="M7" s="535">
        <v>6.2439122352941174</v>
      </c>
      <c r="N7" s="1331">
        <f>((L7-M7)/M7)*100</f>
        <v>1.8211008882176349</v>
      </c>
    </row>
    <row r="8" spans="1:14" ht="15.75">
      <c r="A8" s="56" t="s">
        <v>125</v>
      </c>
      <c r="B8" s="68">
        <v>8439.9889999999996</v>
      </c>
      <c r="C8" s="51">
        <v>8287.6730000000007</v>
      </c>
      <c r="D8" s="99">
        <v>8274.4990196078434</v>
      </c>
      <c r="E8" s="99">
        <v>8125.1696078431378</v>
      </c>
      <c r="F8" s="133">
        <v>1.8378620874641034</v>
      </c>
      <c r="G8" s="57">
        <v>61.45</v>
      </c>
      <c r="H8" s="57">
        <v>95.5</v>
      </c>
      <c r="I8" s="33">
        <v>31.031895550304707</v>
      </c>
      <c r="K8" s="750" t="s">
        <v>46</v>
      </c>
      <c r="L8" s="536">
        <v>6.3750761176470601</v>
      </c>
      <c r="M8" s="537">
        <v>6.2438044117647058</v>
      </c>
      <c r="N8" s="1330">
        <f>((L8-M8)/M8)*100</f>
        <v>2.1024314220190723</v>
      </c>
    </row>
    <row r="9" spans="1:14" ht="15.75">
      <c r="A9" s="56" t="s">
        <v>12</v>
      </c>
      <c r="B9" s="68">
        <v>8342.6769999999997</v>
      </c>
      <c r="C9" s="51">
        <v>8192.4439999999995</v>
      </c>
      <c r="D9" s="99">
        <v>8179.0950980392154</v>
      </c>
      <c r="E9" s="99">
        <v>8031.8078431372542</v>
      </c>
      <c r="F9" s="133">
        <v>1.8337995352790959</v>
      </c>
      <c r="G9" s="57">
        <v>57.85</v>
      </c>
      <c r="H9" s="57">
        <v>97.5</v>
      </c>
      <c r="I9" s="33">
        <v>54.849029402307259</v>
      </c>
      <c r="K9" s="751" t="s">
        <v>47</v>
      </c>
      <c r="L9" s="538">
        <v>6.3693897647058808</v>
      </c>
      <c r="M9" s="539">
        <v>6.2905340588235301</v>
      </c>
      <c r="N9" s="1329">
        <f>((L9-M9)/M9)*100</f>
        <v>1.2535613851695522</v>
      </c>
    </row>
    <row r="10" spans="1:14" ht="15.75">
      <c r="A10" s="56" t="s">
        <v>13</v>
      </c>
      <c r="B10" s="68">
        <v>7988.9530000000004</v>
      </c>
      <c r="C10" s="51">
        <v>7860.2160000000003</v>
      </c>
      <c r="D10" s="99">
        <v>7832.3068627450984</v>
      </c>
      <c r="E10" s="99">
        <v>7706.0941176470587</v>
      </c>
      <c r="F10" s="133">
        <v>1.6378303089889652</v>
      </c>
      <c r="G10" s="57">
        <v>53.29</v>
      </c>
      <c r="H10" s="57">
        <v>98.8</v>
      </c>
      <c r="I10" s="33">
        <v>12.528594562180922</v>
      </c>
      <c r="K10" s="751" t="s">
        <v>188</v>
      </c>
      <c r="L10" s="538">
        <v>6.3677770000000011</v>
      </c>
      <c r="M10" s="539">
        <v>6.2435344705882354</v>
      </c>
      <c r="N10" s="1329">
        <f>((L10-M10)/M10)*100</f>
        <v>1.9899390320825792</v>
      </c>
    </row>
    <row r="11" spans="1:14" ht="16.5" thickBot="1">
      <c r="A11" s="56" t="s">
        <v>14</v>
      </c>
      <c r="B11" s="68">
        <v>7611.1440000000002</v>
      </c>
      <c r="C11" s="51">
        <v>7470.1679999999997</v>
      </c>
      <c r="D11" s="99">
        <v>7461.9058823529413</v>
      </c>
      <c r="E11" s="99">
        <v>7323.6941176470582</v>
      </c>
      <c r="F11" s="133">
        <v>1.887186472914673</v>
      </c>
      <c r="G11" s="57">
        <v>48.34</v>
      </c>
      <c r="H11" s="57">
        <v>99.4</v>
      </c>
      <c r="I11" s="33">
        <v>1.4231377202952109</v>
      </c>
      <c r="K11" s="752" t="s">
        <v>48</v>
      </c>
      <c r="L11" s="540">
        <v>6.3321570000000014</v>
      </c>
      <c r="M11" s="541">
        <v>6.1995852941176475</v>
      </c>
      <c r="N11" s="1328">
        <f>((L11-M11)/M11)*100</f>
        <v>2.138396353835827</v>
      </c>
    </row>
    <row r="12" spans="1:14" ht="15">
      <c r="A12" s="56" t="s">
        <v>15</v>
      </c>
      <c r="B12" s="68">
        <v>6766.4859999999999</v>
      </c>
      <c r="C12" s="51">
        <v>6600.3540000000003</v>
      </c>
      <c r="D12" s="99">
        <v>6633.8098039215683</v>
      </c>
      <c r="E12" s="99">
        <v>6470.9352941176476</v>
      </c>
      <c r="F12" s="133">
        <v>2.5170165115386176</v>
      </c>
      <c r="G12" s="57">
        <v>43.5</v>
      </c>
      <c r="H12" s="57">
        <v>103.5</v>
      </c>
      <c r="I12" s="33">
        <v>0.15701058035011622</v>
      </c>
    </row>
    <row r="13" spans="1:14" ht="15">
      <c r="A13" s="56" t="s">
        <v>16</v>
      </c>
      <c r="B13" s="68">
        <v>6637.152</v>
      </c>
      <c r="C13" s="51">
        <v>6730.924</v>
      </c>
      <c r="D13" s="99">
        <v>6507.0117647058823</v>
      </c>
      <c r="E13" s="99">
        <v>6598.9450980392157</v>
      </c>
      <c r="F13" s="133">
        <v>-1.3931519654656617</v>
      </c>
      <c r="G13" s="57">
        <v>37.729999999999997</v>
      </c>
      <c r="H13" s="57">
        <v>96.4</v>
      </c>
      <c r="I13" s="33">
        <v>1.0332184561785016E-2</v>
      </c>
      <c r="K13" s="1" t="s">
        <v>480</v>
      </c>
      <c r="L13" s="1"/>
      <c r="M13" s="1"/>
    </row>
    <row r="14" spans="1:14" ht="15" thickBot="1">
      <c r="A14" s="58" t="s">
        <v>124</v>
      </c>
      <c r="B14" s="69">
        <v>8313.8109999999997</v>
      </c>
      <c r="C14" s="70">
        <v>8165.116</v>
      </c>
      <c r="D14" s="134">
        <v>8150.7950980392152</v>
      </c>
      <c r="E14" s="134">
        <v>8005.0156862745098</v>
      </c>
      <c r="F14" s="135">
        <v>1.8211008882176287</v>
      </c>
      <c r="G14" s="59">
        <v>58.24</v>
      </c>
      <c r="H14" s="59">
        <v>97.1</v>
      </c>
      <c r="I14" s="66">
        <v>100</v>
      </c>
      <c r="K14" s="1" t="s">
        <v>479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8481.6880000000001</v>
      </c>
      <c r="C16" s="51">
        <v>8269.94</v>
      </c>
      <c r="D16" s="99">
        <v>8315.3803921568633</v>
      </c>
      <c r="E16" s="99">
        <v>8107.7843137254904</v>
      </c>
      <c r="F16" s="133">
        <v>2.5604538847923877</v>
      </c>
      <c r="G16" s="57">
        <v>61.47</v>
      </c>
      <c r="H16" s="57">
        <v>94</v>
      </c>
      <c r="I16" s="33">
        <v>28.608123909751377</v>
      </c>
    </row>
    <row r="17" spans="1:9" ht="15">
      <c r="A17" s="56" t="s">
        <v>12</v>
      </c>
      <c r="B17" s="68">
        <v>8354.7749999999996</v>
      </c>
      <c r="C17" s="51">
        <v>8189.4960000000001</v>
      </c>
      <c r="D17" s="99">
        <v>8190.9558823529405</v>
      </c>
      <c r="E17" s="99">
        <v>8028.9176470588236</v>
      </c>
      <c r="F17" s="133">
        <v>2.0181828039234593</v>
      </c>
      <c r="G17" s="57">
        <v>57.77</v>
      </c>
      <c r="H17" s="57">
        <v>96.3</v>
      </c>
      <c r="I17" s="33">
        <v>57.395000670922236</v>
      </c>
    </row>
    <row r="18" spans="1:9" ht="15">
      <c r="A18" s="56" t="s">
        <v>13</v>
      </c>
      <c r="B18" s="68">
        <v>8012.0360000000001</v>
      </c>
      <c r="C18" s="51">
        <v>7903.6760000000004</v>
      </c>
      <c r="D18" s="99">
        <v>7854.9372549019608</v>
      </c>
      <c r="E18" s="99">
        <v>7748.701960784314</v>
      </c>
      <c r="F18" s="133">
        <v>1.371007617215074</v>
      </c>
      <c r="G18" s="57">
        <v>53.24</v>
      </c>
      <c r="H18" s="57">
        <v>96.8</v>
      </c>
      <c r="I18" s="33">
        <v>12.65119711695133</v>
      </c>
    </row>
    <row r="19" spans="1:9" ht="15">
      <c r="A19" s="56" t="s">
        <v>14</v>
      </c>
      <c r="B19" s="68">
        <v>7652.9430000000002</v>
      </c>
      <c r="C19" s="51">
        <v>7565.8410000000003</v>
      </c>
      <c r="D19" s="99">
        <v>7502.8852941176474</v>
      </c>
      <c r="E19" s="99">
        <v>7417.4911764705885</v>
      </c>
      <c r="F19" s="133">
        <v>1.1512533768552611</v>
      </c>
      <c r="G19" s="57">
        <v>48.36</v>
      </c>
      <c r="H19" s="57">
        <v>96.5</v>
      </c>
      <c r="I19" s="33">
        <v>1.2713976268522247</v>
      </c>
    </row>
    <row r="20" spans="1:9" ht="15">
      <c r="A20" s="56" t="s">
        <v>15</v>
      </c>
      <c r="B20" s="68">
        <v>7100.2889999999998</v>
      </c>
      <c r="C20" s="51">
        <v>7098.3090000000002</v>
      </c>
      <c r="D20" s="99">
        <v>6961.0676470588232</v>
      </c>
      <c r="E20" s="99">
        <v>6959.126470588235</v>
      </c>
      <c r="F20" s="133">
        <v>2.7893967422375713E-2</v>
      </c>
      <c r="G20" s="57">
        <v>43.34</v>
      </c>
      <c r="H20" s="57">
        <v>97.8</v>
      </c>
      <c r="I20" s="33">
        <v>7.1405294534859207E-2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8336.6380000000008</v>
      </c>
      <c r="C22" s="70">
        <v>8164.9750000000004</v>
      </c>
      <c r="D22" s="134">
        <v>8173.1745098039219</v>
      </c>
      <c r="E22" s="134">
        <v>8004.8774509803925</v>
      </c>
      <c r="F22" s="135">
        <v>2.1024314220190568</v>
      </c>
      <c r="G22" s="59">
        <v>58.12</v>
      </c>
      <c r="H22" s="59">
        <v>95.7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8420.7939999999999</v>
      </c>
      <c r="C24" s="51">
        <v>8325.0949999999993</v>
      </c>
      <c r="D24" s="99">
        <v>8255.6803921568626</v>
      </c>
      <c r="E24" s="99">
        <v>8161.8578431372543</v>
      </c>
      <c r="F24" s="133">
        <v>1.1495244198414616</v>
      </c>
      <c r="G24" s="57">
        <v>61.4</v>
      </c>
      <c r="H24" s="57">
        <v>96.2</v>
      </c>
      <c r="I24" s="33">
        <v>33.735930875833276</v>
      </c>
    </row>
    <row r="25" spans="1:9" ht="15">
      <c r="A25" s="56" t="s">
        <v>12</v>
      </c>
      <c r="B25" s="68">
        <v>8364.7569999999996</v>
      </c>
      <c r="C25" s="51">
        <v>8251.81</v>
      </c>
      <c r="D25" s="99">
        <v>8200.7421568627451</v>
      </c>
      <c r="E25" s="99">
        <v>8090.0098039215682</v>
      </c>
      <c r="F25" s="133">
        <v>1.3687542490677818</v>
      </c>
      <c r="G25" s="57">
        <v>57.83</v>
      </c>
      <c r="H25" s="57">
        <v>98.5</v>
      </c>
      <c r="I25" s="33">
        <v>52.86523901719584</v>
      </c>
    </row>
    <row r="26" spans="1:9" ht="15">
      <c r="A26" s="56" t="s">
        <v>13</v>
      </c>
      <c r="B26" s="68">
        <v>8007.1049999999996</v>
      </c>
      <c r="C26" s="51">
        <v>7930.3239999999996</v>
      </c>
      <c r="D26" s="99">
        <v>7850.1029411764703</v>
      </c>
      <c r="E26" s="99">
        <v>7774.8274509803914</v>
      </c>
      <c r="F26" s="133">
        <v>0.96819499430288025</v>
      </c>
      <c r="G26" s="57">
        <v>53.26</v>
      </c>
      <c r="H26" s="57">
        <v>99.9</v>
      </c>
      <c r="I26" s="33">
        <v>12.104074059928372</v>
      </c>
    </row>
    <row r="27" spans="1:9" ht="15">
      <c r="A27" s="56" t="s">
        <v>14</v>
      </c>
      <c r="B27" s="68">
        <v>7646.9070000000002</v>
      </c>
      <c r="C27" s="51">
        <v>7574.1859999999997</v>
      </c>
      <c r="D27" s="99">
        <v>7496.9676470588238</v>
      </c>
      <c r="E27" s="99">
        <v>7425.6725490196077</v>
      </c>
      <c r="F27" s="133">
        <v>0.96011637422160556</v>
      </c>
      <c r="G27" s="57">
        <v>48.35</v>
      </c>
      <c r="H27" s="57">
        <v>99.2</v>
      </c>
      <c r="I27" s="33">
        <v>1.1907524979948469</v>
      </c>
    </row>
    <row r="28" spans="1:9" ht="15">
      <c r="A28" s="56" t="s">
        <v>15</v>
      </c>
      <c r="B28" s="68">
        <v>7162.5950000000003</v>
      </c>
      <c r="C28" s="51">
        <v>7114.058</v>
      </c>
      <c r="D28" s="99">
        <v>7022.1519607843138</v>
      </c>
      <c r="E28" s="99">
        <v>6974.5666666666666</v>
      </c>
      <c r="F28" s="133">
        <v>0.68226882603431493</v>
      </c>
      <c r="G28" s="57">
        <v>43.65</v>
      </c>
      <c r="H28" s="57">
        <v>97.8</v>
      </c>
      <c r="I28" s="33">
        <v>9.1664144923363486E-2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8329.2019999999993</v>
      </c>
      <c r="C30" s="70">
        <v>8226.0830000000005</v>
      </c>
      <c r="D30" s="134">
        <v>8165.8843137254889</v>
      </c>
      <c r="E30" s="134">
        <v>8064.7872549019612</v>
      </c>
      <c r="F30" s="135">
        <v>1.2535613851695731</v>
      </c>
      <c r="G30" s="59">
        <v>58.36</v>
      </c>
      <c r="H30" s="59">
        <v>97.9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8469.1669999999995</v>
      </c>
      <c r="C32" s="51">
        <v>8306.6260000000002</v>
      </c>
      <c r="D32" s="99">
        <v>8303.1049019607835</v>
      </c>
      <c r="E32" s="99">
        <v>8143.7509803921566</v>
      </c>
      <c r="F32" s="133">
        <v>1.9567631912162562</v>
      </c>
      <c r="G32" s="57">
        <v>61.35</v>
      </c>
      <c r="H32" s="57">
        <v>95</v>
      </c>
      <c r="I32" s="33">
        <v>33.018692076557734</v>
      </c>
    </row>
    <row r="33" spans="1:9" ht="15">
      <c r="A33" s="56" t="s">
        <v>12</v>
      </c>
      <c r="B33" s="68">
        <v>8354.8340000000007</v>
      </c>
      <c r="C33" s="51">
        <v>8194.6610000000001</v>
      </c>
      <c r="D33" s="99">
        <v>8191.0137254901965</v>
      </c>
      <c r="E33" s="99">
        <v>8033.9813725490194</v>
      </c>
      <c r="F33" s="133">
        <v>1.9546019048256016</v>
      </c>
      <c r="G33" s="57">
        <v>57.85</v>
      </c>
      <c r="H33" s="57">
        <v>97.2</v>
      </c>
      <c r="I33" s="33">
        <v>53.198977043117779</v>
      </c>
    </row>
    <row r="34" spans="1:9" ht="15">
      <c r="A34" s="56" t="s">
        <v>13</v>
      </c>
      <c r="B34" s="68">
        <v>7960.433</v>
      </c>
      <c r="C34" s="51">
        <v>7785.7470000000003</v>
      </c>
      <c r="D34" s="99">
        <v>7804.346078431372</v>
      </c>
      <c r="E34" s="99">
        <v>7633.0852941176472</v>
      </c>
      <c r="F34" s="133">
        <v>2.2436639669899328</v>
      </c>
      <c r="G34" s="57">
        <v>53.19</v>
      </c>
      <c r="H34" s="57">
        <v>98.3</v>
      </c>
      <c r="I34" s="33">
        <v>12.001849076580102</v>
      </c>
    </row>
    <row r="35" spans="1:9" ht="15">
      <c r="A35" s="56" t="s">
        <v>14</v>
      </c>
      <c r="B35" s="68">
        <v>7517.4570000000003</v>
      </c>
      <c r="C35" s="51">
        <v>7288.7479999999996</v>
      </c>
      <c r="D35" s="99">
        <v>7370.0558823529418</v>
      </c>
      <c r="E35" s="99">
        <v>7145.8313725490189</v>
      </c>
      <c r="F35" s="133">
        <v>3.1378365667190136</v>
      </c>
      <c r="G35" s="57">
        <v>48.16</v>
      </c>
      <c r="H35" s="57">
        <v>100</v>
      </c>
      <c r="I35" s="33">
        <v>1.6283803431230011</v>
      </c>
    </row>
    <row r="36" spans="1:9" ht="15">
      <c r="A36" s="56" t="s">
        <v>15</v>
      </c>
      <c r="B36" s="68">
        <v>6752.8869999999997</v>
      </c>
      <c r="C36" s="51">
        <v>6623.97</v>
      </c>
      <c r="D36" s="99">
        <v>6620.4774509803919</v>
      </c>
      <c r="E36" s="99">
        <v>6494.088235294118</v>
      </c>
      <c r="F36" s="133">
        <v>1.9462195631924579</v>
      </c>
      <c r="G36" s="57">
        <v>43.22</v>
      </c>
      <c r="H36" s="57">
        <v>102.3</v>
      </c>
      <c r="I36" s="33">
        <v>0.14762788825016215</v>
      </c>
    </row>
    <row r="37" spans="1:9" ht="15">
      <c r="A37" s="56" t="s">
        <v>16</v>
      </c>
      <c r="B37" s="68" t="s">
        <v>296</v>
      </c>
      <c r="C37" s="51">
        <v>6128.2150000000001</v>
      </c>
      <c r="D37" s="99" t="s">
        <v>296</v>
      </c>
      <c r="E37" s="99">
        <v>6008.0539215686276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8327.0930000000008</v>
      </c>
      <c r="C38" s="70">
        <v>8164.6220000000003</v>
      </c>
      <c r="D38" s="134">
        <v>8163.8166666666675</v>
      </c>
      <c r="E38" s="134">
        <v>8004.5313725490196</v>
      </c>
      <c r="F38" s="135">
        <v>1.9899390320825685</v>
      </c>
      <c r="G38" s="59">
        <v>58.27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8425.2520000000004</v>
      </c>
      <c r="C40" s="51">
        <v>8249.6239999999998</v>
      </c>
      <c r="D40" s="99">
        <v>8260.0509803921577</v>
      </c>
      <c r="E40" s="99">
        <v>8087.8666666666659</v>
      </c>
      <c r="F40" s="133">
        <v>2.1289212696239321</v>
      </c>
      <c r="G40" s="57">
        <v>61.53</v>
      </c>
      <c r="H40" s="57">
        <v>95.7</v>
      </c>
      <c r="I40" s="33">
        <v>29.099385138336782</v>
      </c>
    </row>
    <row r="41" spans="1:9" ht="15">
      <c r="A41" s="56" t="s">
        <v>12</v>
      </c>
      <c r="B41" s="68">
        <v>8310.625</v>
      </c>
      <c r="C41" s="51">
        <v>8137.73</v>
      </c>
      <c r="D41" s="99">
        <v>8147.6715686274511</v>
      </c>
      <c r="E41" s="99">
        <v>7978.1666666666661</v>
      </c>
      <c r="F41" s="133">
        <v>2.1246096884512076</v>
      </c>
      <c r="G41" s="57">
        <v>57.92</v>
      </c>
      <c r="H41" s="57">
        <v>97.4</v>
      </c>
      <c r="I41" s="33">
        <v>55.885449030606893</v>
      </c>
    </row>
    <row r="42" spans="1:9" ht="15">
      <c r="A42" s="56" t="s">
        <v>13</v>
      </c>
      <c r="B42" s="68">
        <v>7969.527</v>
      </c>
      <c r="C42" s="51">
        <v>7799.4139999999998</v>
      </c>
      <c r="D42" s="99">
        <v>7813.2617647058823</v>
      </c>
      <c r="E42" s="99">
        <v>7646.4843137254902</v>
      </c>
      <c r="F42" s="133">
        <v>2.1810997595460413</v>
      </c>
      <c r="G42" s="57">
        <v>53.37</v>
      </c>
      <c r="H42" s="57">
        <v>99</v>
      </c>
      <c r="I42" s="33">
        <v>13.066448755380394</v>
      </c>
    </row>
    <row r="43" spans="1:9" ht="15">
      <c r="A43" s="56" t="s">
        <v>14</v>
      </c>
      <c r="B43" s="68">
        <v>7603.2669999999998</v>
      </c>
      <c r="C43" s="51">
        <v>7433.38</v>
      </c>
      <c r="D43" s="99">
        <v>7454.1833333333334</v>
      </c>
      <c r="E43" s="99">
        <v>7287.6274509803925</v>
      </c>
      <c r="F43" s="133">
        <v>2.2854609881372903</v>
      </c>
      <c r="G43" s="57">
        <v>48.4</v>
      </c>
      <c r="H43" s="57">
        <v>100.5</v>
      </c>
      <c r="I43" s="33">
        <v>1.6593036485953518</v>
      </c>
    </row>
    <row r="44" spans="1:9" ht="15">
      <c r="A44" s="56" t="s">
        <v>15</v>
      </c>
      <c r="B44" s="68">
        <v>6604.5690000000004</v>
      </c>
      <c r="C44" s="51">
        <v>6381.4440000000004</v>
      </c>
      <c r="D44" s="99">
        <v>6475.0676470588242</v>
      </c>
      <c r="E44" s="99">
        <v>6256.3176470588242</v>
      </c>
      <c r="F44" s="133">
        <v>3.4964656902105542</v>
      </c>
      <c r="G44" s="57">
        <v>43.53</v>
      </c>
      <c r="H44" s="57">
        <v>106.5</v>
      </c>
      <c r="I44" s="33">
        <v>0.27437527841855425</v>
      </c>
    </row>
    <row r="45" spans="1:9" ht="15">
      <c r="A45" s="56" t="s">
        <v>16</v>
      </c>
      <c r="B45" s="68">
        <v>6374.8370000000004</v>
      </c>
      <c r="C45" s="51">
        <v>6481.0879999999997</v>
      </c>
      <c r="D45" s="99">
        <v>6249.8401960784313</v>
      </c>
      <c r="E45" s="99">
        <v>6354.0078431372549</v>
      </c>
      <c r="F45" s="133">
        <v>-1.6394006685297176</v>
      </c>
      <c r="G45" s="57">
        <v>38.32</v>
      </c>
      <c r="H45" s="57">
        <v>95.8</v>
      </c>
      <c r="I45" s="33">
        <v>1.5038148662030378E-2</v>
      </c>
    </row>
    <row r="46" spans="1:9" ht="15" thickBot="1">
      <c r="A46" s="71" t="s">
        <v>124</v>
      </c>
      <c r="B46" s="72">
        <v>8280.5130000000008</v>
      </c>
      <c r="C46" s="52">
        <v>8107.15</v>
      </c>
      <c r="D46" s="136">
        <v>8118.1500000000005</v>
      </c>
      <c r="E46" s="136">
        <v>7948.1862745098033</v>
      </c>
      <c r="F46" s="135">
        <v>2.1383963538358262</v>
      </c>
      <c r="G46" s="73">
        <v>58.18</v>
      </c>
      <c r="H46" s="73">
        <v>97.2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workbookViewId="0">
      <selection activeCell="H29" sqref="H29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594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812" t="s">
        <v>593</v>
      </c>
      <c r="B3" s="1813"/>
      <c r="C3" s="1813"/>
      <c r="D3" s="1813"/>
      <c r="E3" s="1813"/>
      <c r="F3" s="1813"/>
      <c r="G3" s="1813"/>
      <c r="H3" s="1813"/>
      <c r="I3" s="1814"/>
      <c r="L3" s="1470" t="s">
        <v>525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809" t="s">
        <v>148</v>
      </c>
      <c r="M5" s="1810"/>
      <c r="N5" s="1811"/>
      <c r="O5" s="531" t="s">
        <v>539</v>
      </c>
    </row>
    <row r="6" spans="1:16" ht="27.75" customHeight="1" thickBot="1">
      <c r="A6" s="1352" t="s">
        <v>213</v>
      </c>
      <c r="B6" s="1373" t="s">
        <v>592</v>
      </c>
      <c r="C6" s="1373" t="s">
        <v>551</v>
      </c>
      <c r="D6" s="1373" t="s">
        <v>592</v>
      </c>
      <c r="E6" s="1373" t="s">
        <v>551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591</v>
      </c>
      <c r="N6" s="533" t="s">
        <v>552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480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479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34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G10" sqref="G10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2.7109375" style="858" customWidth="1"/>
    <col min="6" max="6" width="16.140625" style="858" customWidth="1"/>
    <col min="7" max="7" width="10.85546875" style="858" customWidth="1"/>
    <col min="8" max="8" width="9.140625" style="858" customWidth="1"/>
    <col min="9" max="10" width="9.140625" style="858"/>
    <col min="11" max="11" width="9" style="858" customWidth="1"/>
    <col min="12" max="16384" width="9.140625" style="858"/>
  </cols>
  <sheetData>
    <row r="1" spans="2:17" ht="28.5" customHeight="1">
      <c r="B1" s="1685"/>
      <c r="C1" s="1686"/>
      <c r="D1" s="1686"/>
      <c r="G1" s="1687"/>
      <c r="H1" s="1687"/>
      <c r="I1" s="1687"/>
      <c r="J1" s="1687"/>
      <c r="K1" s="1687"/>
      <c r="L1" s="1687"/>
      <c r="M1" s="1687"/>
      <c r="N1" s="1687"/>
      <c r="O1" s="1688"/>
      <c r="P1" s="1688"/>
      <c r="Q1" s="1353"/>
    </row>
    <row r="2" spans="2:17" ht="28.5" customHeight="1">
      <c r="B2" s="859" t="s">
        <v>595</v>
      </c>
      <c r="C2" s="859"/>
      <c r="D2" s="859"/>
      <c r="E2" s="1689"/>
      <c r="F2" s="1342"/>
      <c r="G2" s="1687"/>
      <c r="H2" s="1687"/>
      <c r="I2" s="1687"/>
      <c r="J2" s="1687"/>
      <c r="K2" s="1687"/>
      <c r="L2" s="1687"/>
      <c r="M2" s="1687"/>
      <c r="N2" s="1687"/>
      <c r="O2" s="1688"/>
      <c r="P2" s="1688"/>
      <c r="Q2" s="1353"/>
    </row>
    <row r="3" spans="2:17" ht="21.75" customHeight="1" thickBot="1">
      <c r="B3" s="860" t="s">
        <v>352</v>
      </c>
      <c r="C3" s="860"/>
      <c r="D3" s="860"/>
      <c r="E3" s="860"/>
    </row>
    <row r="4" spans="2:17" ht="21" customHeight="1" thickBot="1">
      <c r="B4" s="1815" t="s">
        <v>353</v>
      </c>
      <c r="C4" s="1816"/>
      <c r="D4" s="1816"/>
      <c r="E4" s="1817"/>
    </row>
    <row r="5" spans="2:17" ht="21" customHeight="1" thickBot="1">
      <c r="B5" s="861" t="s">
        <v>354</v>
      </c>
      <c r="C5" s="862" t="s">
        <v>596</v>
      </c>
      <c r="D5" s="863" t="s">
        <v>597</v>
      </c>
      <c r="E5" s="864"/>
      <c r="F5" s="865"/>
    </row>
    <row r="6" spans="2:17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7" ht="21" customHeight="1">
      <c r="B7" s="871" t="s">
        <v>356</v>
      </c>
      <c r="C7" s="872">
        <v>834.45299999999997</v>
      </c>
      <c r="D7" s="873">
        <v>1780.61</v>
      </c>
      <c r="E7" s="1487">
        <v>-53.136677880052339</v>
      </c>
      <c r="F7" s="874"/>
    </row>
    <row r="8" spans="2:17" ht="21" customHeight="1">
      <c r="B8" s="876" t="s">
        <v>586</v>
      </c>
      <c r="C8" s="877">
        <v>834.45299999999997</v>
      </c>
      <c r="D8" s="878">
        <v>1780.61</v>
      </c>
      <c r="E8" s="1488">
        <v>-53.136677880052339</v>
      </c>
      <c r="F8" s="874"/>
    </row>
    <row r="9" spans="2:17" ht="21" customHeight="1">
      <c r="B9" s="879" t="s">
        <v>357</v>
      </c>
      <c r="C9" s="880">
        <v>31945.69</v>
      </c>
      <c r="D9" s="881">
        <v>52055.877999999997</v>
      </c>
      <c r="E9" s="1488">
        <v>-38.631925485917264</v>
      </c>
      <c r="F9" s="874"/>
    </row>
    <row r="10" spans="2:17" ht="21" customHeight="1" thickBot="1">
      <c r="B10" s="876" t="s">
        <v>586</v>
      </c>
      <c r="C10" s="880">
        <v>25348.343000000001</v>
      </c>
      <c r="D10" s="881">
        <v>37427.184000000001</v>
      </c>
      <c r="E10" s="1489">
        <v>-32.272908910272271</v>
      </c>
      <c r="F10" s="874"/>
    </row>
    <row r="11" spans="2:17" ht="35.2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7" ht="21" customHeight="1">
      <c r="B12" s="871" t="s">
        <v>359</v>
      </c>
      <c r="C12" s="884">
        <v>17407.972000000002</v>
      </c>
      <c r="D12" s="873">
        <v>19924.393</v>
      </c>
      <c r="E12" s="1490">
        <v>-12.629850254409247</v>
      </c>
      <c r="F12" s="874"/>
    </row>
    <row r="13" spans="2:17" ht="21" customHeight="1">
      <c r="B13" s="876" t="s">
        <v>586</v>
      </c>
      <c r="C13" s="885">
        <v>17407.972000000002</v>
      </c>
      <c r="D13" s="878">
        <v>19924.393</v>
      </c>
      <c r="E13" s="1491">
        <v>-12.629850254409247</v>
      </c>
      <c r="F13" s="874"/>
    </row>
    <row r="14" spans="2:17" ht="21" customHeight="1">
      <c r="B14" s="879" t="s">
        <v>360</v>
      </c>
      <c r="C14" s="886">
        <v>56389.216999999997</v>
      </c>
      <c r="D14" s="881">
        <v>63182.98</v>
      </c>
      <c r="E14" s="1491">
        <v>-10.752520694655438</v>
      </c>
      <c r="F14" s="874"/>
    </row>
    <row r="15" spans="2:17" ht="21" customHeight="1" thickBot="1">
      <c r="B15" s="887" t="s">
        <v>586</v>
      </c>
      <c r="C15" s="888">
        <v>56388.654999999999</v>
      </c>
      <c r="D15" s="889">
        <v>63182.432000000001</v>
      </c>
      <c r="E15" s="1492">
        <v>-10.752636112519381</v>
      </c>
      <c r="F15" s="874"/>
    </row>
    <row r="16" spans="2:17" ht="21" customHeight="1" thickBot="1">
      <c r="B16" s="890" t="s">
        <v>361</v>
      </c>
      <c r="C16" s="891"/>
      <c r="D16" s="891"/>
      <c r="E16" s="892"/>
      <c r="F16" s="874"/>
    </row>
    <row r="17" spans="2:7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7" ht="21" customHeight="1">
      <c r="B18" s="1690" t="s">
        <v>587</v>
      </c>
      <c r="C18" s="1691">
        <f>C8/C7*100</f>
        <v>100</v>
      </c>
      <c r="D18" s="1692">
        <f>C13/C12*100</f>
        <v>100</v>
      </c>
      <c r="E18" s="897"/>
      <c r="F18" s="874"/>
    </row>
    <row r="19" spans="2:7" ht="21" customHeight="1" thickBot="1">
      <c r="B19" s="1693" t="s">
        <v>588</v>
      </c>
      <c r="C19" s="1694">
        <f>C10/C9*100</f>
        <v>79.348240717292384</v>
      </c>
      <c r="D19" s="1695">
        <f>C15/C14*100</f>
        <v>99.999003355552901</v>
      </c>
      <c r="E19" s="896"/>
      <c r="F19" s="874"/>
    </row>
    <row r="20" spans="2:7" ht="21" customHeight="1" thickBot="1">
      <c r="B20" s="1696"/>
      <c r="C20" s="1697"/>
      <c r="D20" s="1697"/>
      <c r="E20" s="896"/>
      <c r="F20" s="874"/>
    </row>
    <row r="21" spans="2:7" ht="21" customHeight="1" thickBot="1">
      <c r="B21" s="1818" t="s">
        <v>362</v>
      </c>
      <c r="C21" s="1819"/>
      <c r="D21" s="1820"/>
      <c r="E21" s="898"/>
      <c r="F21" s="874"/>
    </row>
    <row r="22" spans="2:7" ht="21" customHeight="1" thickBot="1">
      <c r="B22" s="899" t="s">
        <v>363</v>
      </c>
      <c r="C22" s="862" t="str">
        <f>C5</f>
        <v>I 2020 Rok</v>
      </c>
      <c r="D22" s="863" t="str">
        <f>D5</f>
        <v>I 2019 Rok</v>
      </c>
      <c r="F22" s="874"/>
    </row>
    <row r="23" spans="2:7" ht="21" customHeight="1">
      <c r="B23" s="900" t="s">
        <v>364</v>
      </c>
      <c r="C23" s="901">
        <v>-16573.519</v>
      </c>
      <c r="D23" s="902">
        <v>-18143.782999999999</v>
      </c>
      <c r="E23" s="875"/>
      <c r="F23" s="874"/>
    </row>
    <row r="24" spans="2:7" ht="21" customHeight="1">
      <c r="B24" s="903" t="s">
        <v>586</v>
      </c>
      <c r="C24" s="904">
        <v>-16573.519</v>
      </c>
      <c r="D24" s="905">
        <v>-18143.782999999999</v>
      </c>
      <c r="E24" s="875"/>
      <c r="F24" s="874"/>
    </row>
    <row r="25" spans="2:7" ht="21" customHeight="1">
      <c r="B25" s="906" t="s">
        <v>365</v>
      </c>
      <c r="C25" s="904">
        <v>-24443.526999999998</v>
      </c>
      <c r="D25" s="905">
        <v>-11127.102000000006</v>
      </c>
      <c r="E25" s="875"/>
      <c r="F25" s="874"/>
    </row>
    <row r="26" spans="2:7" ht="21" customHeight="1" thickBot="1">
      <c r="B26" s="907" t="s">
        <v>586</v>
      </c>
      <c r="C26" s="908">
        <v>-31040.311999999998</v>
      </c>
      <c r="D26" s="909">
        <v>-25755.248</v>
      </c>
      <c r="E26" s="875"/>
      <c r="F26" s="874"/>
    </row>
    <row r="27" spans="2:7" ht="21" customHeight="1">
      <c r="B27" s="1689" t="s">
        <v>598</v>
      </c>
      <c r="C27" s="1689"/>
      <c r="D27" s="1689"/>
      <c r="E27" s="1689"/>
      <c r="F27" s="874"/>
    </row>
    <row r="28" spans="2:7" ht="21" customHeight="1">
      <c r="B28" s="910" t="s">
        <v>352</v>
      </c>
      <c r="C28" s="911"/>
      <c r="D28" s="911"/>
    </row>
    <row r="29" spans="2:7" ht="11.25" customHeight="1" thickBot="1"/>
    <row r="30" spans="2:7" ht="18" customHeight="1" thickBot="1">
      <c r="B30" s="1815" t="s">
        <v>203</v>
      </c>
      <c r="C30" s="1816"/>
      <c r="D30" s="1817"/>
    </row>
    <row r="31" spans="2:7" ht="18" customHeight="1" thickBot="1">
      <c r="B31" s="861" t="s">
        <v>354</v>
      </c>
      <c r="C31" s="862" t="str">
        <f>C5</f>
        <v>I 2020 Rok</v>
      </c>
      <c r="D31" s="863" t="str">
        <f>D5</f>
        <v>I 2019 Rok</v>
      </c>
      <c r="F31" s="1698"/>
      <c r="G31" s="1353"/>
    </row>
    <row r="32" spans="2:7" ht="18" customHeight="1" thickBot="1">
      <c r="B32" s="882" t="s">
        <v>165</v>
      </c>
      <c r="C32" s="912" t="s">
        <v>166</v>
      </c>
      <c r="D32" s="913" t="s">
        <v>166</v>
      </c>
      <c r="F32" s="1698"/>
      <c r="G32" s="1353"/>
    </row>
    <row r="33" spans="2:7" ht="18" customHeight="1">
      <c r="B33" s="914" t="s">
        <v>366</v>
      </c>
      <c r="C33" s="915">
        <v>1406.597</v>
      </c>
      <c r="D33" s="916">
        <v>1962.08</v>
      </c>
      <c r="E33" s="874"/>
      <c r="F33" s="1699"/>
      <c r="G33" s="1353"/>
    </row>
    <row r="34" spans="2:7" ht="18" customHeight="1">
      <c r="B34" s="917" t="s">
        <v>586</v>
      </c>
      <c r="C34" s="918">
        <v>1406.597</v>
      </c>
      <c r="D34" s="919">
        <v>1962.08</v>
      </c>
      <c r="E34" s="874"/>
      <c r="F34" s="1700"/>
      <c r="G34" s="1353"/>
    </row>
    <row r="35" spans="2:7" ht="18" customHeight="1">
      <c r="B35" s="920" t="s">
        <v>367</v>
      </c>
      <c r="C35" s="921">
        <v>73493.202000000005</v>
      </c>
      <c r="D35" s="922">
        <v>83368.546000000002</v>
      </c>
      <c r="E35" s="874"/>
      <c r="F35" s="1701"/>
      <c r="G35" s="1353"/>
    </row>
    <row r="36" spans="2:7" ht="18" customHeight="1" thickBot="1">
      <c r="B36" s="917" t="s">
        <v>586</v>
      </c>
      <c r="C36" s="921">
        <v>60711.464999999997</v>
      </c>
      <c r="D36" s="922">
        <v>58607.294999999998</v>
      </c>
      <c r="E36" s="874"/>
      <c r="F36" s="1700"/>
      <c r="G36" s="1353"/>
    </row>
    <row r="37" spans="2:7" ht="18" customHeight="1" thickBot="1">
      <c r="B37" s="882" t="s">
        <v>358</v>
      </c>
      <c r="C37" s="912" t="s">
        <v>166</v>
      </c>
      <c r="D37" s="913" t="s">
        <v>166</v>
      </c>
      <c r="E37" s="874"/>
      <c r="F37" s="1701"/>
      <c r="G37" s="1353"/>
    </row>
    <row r="38" spans="2:7" ht="18" customHeight="1">
      <c r="B38" s="914" t="s">
        <v>366</v>
      </c>
      <c r="C38" s="915">
        <v>50698.896999999997</v>
      </c>
      <c r="D38" s="916">
        <v>32278.78</v>
      </c>
      <c r="E38" s="874"/>
      <c r="F38" s="1699"/>
      <c r="G38" s="1353"/>
    </row>
    <row r="39" spans="2:7" ht="18" customHeight="1">
      <c r="B39" s="917" t="s">
        <v>586</v>
      </c>
      <c r="C39" s="918">
        <v>50698.896999999997</v>
      </c>
      <c r="D39" s="919">
        <v>32278.78</v>
      </c>
      <c r="E39" s="874"/>
      <c r="F39" s="1698"/>
      <c r="G39" s="1698"/>
    </row>
    <row r="40" spans="2:7" ht="18" customHeight="1">
      <c r="B40" s="920" t="s">
        <v>368</v>
      </c>
      <c r="C40" s="921">
        <v>138852.88699999999</v>
      </c>
      <c r="D40" s="922">
        <v>111937.851</v>
      </c>
      <c r="E40" s="874"/>
      <c r="F40" s="1698"/>
      <c r="G40" s="1702"/>
    </row>
    <row r="41" spans="2:7" ht="18" customHeight="1" thickBot="1">
      <c r="B41" s="923" t="s">
        <v>586</v>
      </c>
      <c r="C41" s="924">
        <v>138852.16200000001</v>
      </c>
      <c r="D41" s="925">
        <v>111937.257</v>
      </c>
      <c r="E41" s="874"/>
      <c r="F41" s="1699"/>
      <c r="G41" s="1699"/>
    </row>
    <row r="42" spans="2:7" ht="18" customHeight="1" thickBot="1">
      <c r="F42" s="1700"/>
      <c r="G42" s="1411"/>
    </row>
    <row r="43" spans="2:7" ht="18" customHeight="1" thickBot="1">
      <c r="B43" s="1821" t="s">
        <v>369</v>
      </c>
      <c r="C43" s="1822"/>
      <c r="D43" s="1823"/>
      <c r="F43" s="1701"/>
      <c r="G43" s="1411"/>
    </row>
    <row r="44" spans="2:7" ht="18" customHeight="1" thickBot="1">
      <c r="B44" s="926" t="s">
        <v>203</v>
      </c>
      <c r="C44" s="862" t="str">
        <f>C5</f>
        <v>I 2020 Rok</v>
      </c>
      <c r="D44" s="863" t="str">
        <f>D5</f>
        <v>I 2019 Rok</v>
      </c>
      <c r="F44" s="1700"/>
      <c r="G44" s="891"/>
    </row>
    <row r="45" spans="2:7" ht="18" customHeight="1">
      <c r="B45" s="914" t="s">
        <v>366</v>
      </c>
      <c r="C45" s="915">
        <v>-49292.299999999996</v>
      </c>
      <c r="D45" s="916">
        <v>-30316.699999999997</v>
      </c>
      <c r="E45" s="874"/>
      <c r="F45" s="1701"/>
      <c r="G45" s="891"/>
    </row>
    <row r="46" spans="2:7" ht="18" customHeight="1">
      <c r="B46" s="917" t="s">
        <v>586</v>
      </c>
      <c r="C46" s="918">
        <v>-49292.299999999996</v>
      </c>
      <c r="D46" s="919">
        <v>-30316.699999999997</v>
      </c>
      <c r="E46" s="874"/>
      <c r="F46" s="1699"/>
      <c r="G46" s="1699"/>
    </row>
    <row r="47" spans="2:7" ht="18" customHeight="1">
      <c r="B47" s="920" t="s">
        <v>367</v>
      </c>
      <c r="C47" s="921">
        <v>-65359.684999999983</v>
      </c>
      <c r="D47" s="919">
        <v>-28569.304999999993</v>
      </c>
      <c r="E47" s="874"/>
      <c r="F47" s="1700"/>
      <c r="G47" s="1411"/>
    </row>
    <row r="48" spans="2:7" ht="18" customHeight="1" thickBot="1">
      <c r="B48" s="923" t="s">
        <v>586</v>
      </c>
      <c r="C48" s="924">
        <v>-78140.697000000015</v>
      </c>
      <c r="D48" s="927">
        <v>-53329.962</v>
      </c>
      <c r="E48" s="874"/>
      <c r="F48" s="1701"/>
      <c r="G48" s="1411"/>
    </row>
    <row r="49" spans="1:12" ht="23.25" customHeight="1">
      <c r="F49" s="1700"/>
      <c r="G49" s="891"/>
    </row>
    <row r="50" spans="1:12" ht="28.5" customHeight="1">
      <c r="A50" s="1354"/>
      <c r="B50" s="1703"/>
      <c r="C50" s="1704"/>
      <c r="D50" s="1687"/>
      <c r="E50" s="1687"/>
      <c r="F50" s="1701"/>
      <c r="G50" s="891"/>
      <c r="H50" s="1687"/>
      <c r="I50" s="1688"/>
      <c r="J50" s="1688"/>
      <c r="K50" s="870"/>
      <c r="L50" s="870"/>
    </row>
    <row r="51" spans="1:12" ht="28.5" customHeight="1">
      <c r="A51" s="1354"/>
      <c r="B51" s="1705"/>
      <c r="C51" s="1706"/>
      <c r="D51" s="1687"/>
      <c r="E51" s="1687"/>
      <c r="F51" s="1687"/>
      <c r="G51" s="1687"/>
      <c r="H51" s="1687"/>
      <c r="I51" s="1688"/>
      <c r="J51" s="1688"/>
      <c r="K51" s="1353"/>
      <c r="L51" s="1353"/>
    </row>
    <row r="52" spans="1:12" ht="28.5" customHeight="1">
      <c r="A52" s="1354"/>
      <c r="B52" s="1705"/>
      <c r="C52" s="1706"/>
      <c r="D52" s="1687"/>
      <c r="E52" s="1687"/>
      <c r="F52" s="1687"/>
      <c r="G52" s="1687"/>
      <c r="H52" s="1687"/>
      <c r="I52" s="1688"/>
      <c r="J52" s="1688"/>
      <c r="K52" s="1353"/>
      <c r="L52" s="1353"/>
    </row>
    <row r="53" spans="1:12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3"/>
      <c r="K53" s="1354"/>
      <c r="L53" s="1354"/>
    </row>
    <row r="54" spans="1:12" ht="28.5" customHeight="1">
      <c r="B54" s="1353"/>
      <c r="C54" s="1353"/>
      <c r="D54" s="1353"/>
      <c r="E54" s="1353"/>
      <c r="F54" s="1353"/>
      <c r="G54" s="1353"/>
      <c r="H54" s="1353"/>
      <c r="I54" s="1353"/>
      <c r="J54" s="1353"/>
      <c r="K54" s="1354"/>
      <c r="L54" s="1354"/>
    </row>
    <row r="55" spans="1:12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  <c r="L55" s="1354"/>
    </row>
    <row r="56" spans="1:12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  <c r="L56" s="1354"/>
    </row>
    <row r="57" spans="1:12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  <c r="L57" s="1354"/>
    </row>
    <row r="58" spans="1:12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  <c r="L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3"/>
      <c r="U1" s="1603"/>
      <c r="V1" s="1603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36" t="s">
        <v>547</v>
      </c>
      <c r="B3" s="1737"/>
      <c r="C3" s="1737"/>
      <c r="D3" s="1737"/>
      <c r="E3" s="1737"/>
      <c r="F3" s="1737"/>
      <c r="G3" s="1737"/>
      <c r="H3" s="1737"/>
      <c r="I3" s="1737"/>
      <c r="J3" s="1738"/>
      <c r="K3" s="1736">
        <v>2018</v>
      </c>
      <c r="L3" s="1737"/>
      <c r="M3" s="1738"/>
      <c r="N3" s="1736">
        <v>2017</v>
      </c>
      <c r="O3" s="1737"/>
      <c r="P3" s="1738"/>
      <c r="Q3" s="1736">
        <v>2016</v>
      </c>
      <c r="R3" s="1737"/>
      <c r="S3" s="1738"/>
      <c r="T3" s="1736">
        <v>2015</v>
      </c>
      <c r="U3" s="1737"/>
      <c r="V3" s="1738"/>
    </row>
    <row r="4" spans="1:22" ht="24.75" customHeight="1">
      <c r="A4" s="81" t="s">
        <v>2</v>
      </c>
      <c r="B4" s="1722" t="s">
        <v>159</v>
      </c>
      <c r="C4" s="1723"/>
      <c r="D4" s="1723"/>
      <c r="E4" s="1723"/>
      <c r="F4" s="1724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725"/>
      <c r="C5" s="1726"/>
      <c r="D5" s="1726"/>
      <c r="E5" s="1726"/>
      <c r="F5" s="1727"/>
      <c r="G5" s="1015" t="s">
        <v>546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28" t="s">
        <v>11</v>
      </c>
      <c r="B7" s="1729"/>
      <c r="C7" s="1729"/>
      <c r="D7" s="1729"/>
      <c r="E7" s="1729"/>
      <c r="F7" s="1729"/>
      <c r="G7" s="1729"/>
      <c r="H7" s="1729"/>
      <c r="I7" s="1729"/>
      <c r="J7" s="1729"/>
      <c r="K7" s="1729"/>
      <c r="L7" s="1729"/>
      <c r="M7" s="1729"/>
      <c r="N7" s="1729"/>
      <c r="O7" s="1729"/>
      <c r="P7" s="1729"/>
      <c r="Q7" s="1729"/>
      <c r="R7" s="1729"/>
      <c r="S7" s="1729"/>
      <c r="T7" s="1729"/>
      <c r="U7" s="1729"/>
      <c r="V7" s="1730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6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5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5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5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5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5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4">
        <v>100</v>
      </c>
    </row>
    <row r="15" spans="1:22" ht="15" thickBot="1">
      <c r="A15" s="1731" t="s">
        <v>46</v>
      </c>
      <c r="B15" s="1732"/>
      <c r="C15" s="1732"/>
      <c r="D15" s="1732"/>
      <c r="E15" s="1732"/>
      <c r="F15" s="1732"/>
      <c r="G15" s="1732"/>
      <c r="H15" s="1732"/>
      <c r="I15" s="1732"/>
      <c r="J15" s="1732"/>
      <c r="K15" s="1732"/>
      <c r="L15" s="1732"/>
      <c r="M15" s="1732"/>
      <c r="N15" s="1732"/>
      <c r="O15" s="1732"/>
      <c r="P15" s="1732"/>
      <c r="Q15" s="1732"/>
      <c r="R15" s="1732"/>
      <c r="S15" s="1732"/>
      <c r="T15" s="1732"/>
      <c r="U15" s="1732"/>
      <c r="V15" s="1733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6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5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5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5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5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5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4">
        <v>100</v>
      </c>
    </row>
    <row r="23" spans="1:22" ht="15" thickBot="1">
      <c r="A23" s="1731" t="s">
        <v>47</v>
      </c>
      <c r="B23" s="1732"/>
      <c r="C23" s="1732"/>
      <c r="D23" s="1732"/>
      <c r="E23" s="1732"/>
      <c r="F23" s="1732"/>
      <c r="G23" s="1732"/>
      <c r="H23" s="1732"/>
      <c r="I23" s="1732"/>
      <c r="J23" s="1732"/>
      <c r="K23" s="1732"/>
      <c r="L23" s="1732"/>
      <c r="M23" s="1732"/>
      <c r="N23" s="1732"/>
      <c r="O23" s="1732"/>
      <c r="P23" s="1732"/>
      <c r="Q23" s="1732"/>
      <c r="R23" s="1732"/>
      <c r="S23" s="1732"/>
      <c r="T23" s="1732"/>
      <c r="U23" s="1732"/>
      <c r="V23" s="1733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6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5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5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5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5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5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4">
        <v>100</v>
      </c>
    </row>
    <row r="31" spans="1:22" ht="15" thickBot="1">
      <c r="A31" s="1731" t="s">
        <v>188</v>
      </c>
      <c r="B31" s="1732"/>
      <c r="C31" s="1732"/>
      <c r="D31" s="1732"/>
      <c r="E31" s="1732"/>
      <c r="F31" s="1732"/>
      <c r="G31" s="1732"/>
      <c r="H31" s="1732"/>
      <c r="I31" s="1732"/>
      <c r="J31" s="1732"/>
      <c r="K31" s="1732"/>
      <c r="L31" s="1732"/>
      <c r="M31" s="1732"/>
      <c r="N31" s="1732"/>
      <c r="O31" s="1732"/>
      <c r="P31" s="1732"/>
      <c r="Q31" s="1732"/>
      <c r="R31" s="1732"/>
      <c r="S31" s="1732"/>
      <c r="T31" s="1732"/>
      <c r="U31" s="1732"/>
      <c r="V31" s="1733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6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5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5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5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5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5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4">
        <v>100</v>
      </c>
    </row>
    <row r="39" spans="1:22" ht="15" thickBot="1">
      <c r="A39" s="1731" t="s">
        <v>48</v>
      </c>
      <c r="B39" s="1732"/>
      <c r="C39" s="1732"/>
      <c r="D39" s="1732"/>
      <c r="E39" s="1732"/>
      <c r="F39" s="1732"/>
      <c r="G39" s="1732"/>
      <c r="H39" s="1732"/>
      <c r="I39" s="1732"/>
      <c r="J39" s="1732"/>
      <c r="K39" s="1732"/>
      <c r="L39" s="1732"/>
      <c r="M39" s="1732"/>
      <c r="N39" s="1732"/>
      <c r="O39" s="1732"/>
      <c r="P39" s="1732"/>
      <c r="Q39" s="1732"/>
      <c r="R39" s="1732"/>
      <c r="S39" s="1732"/>
      <c r="T39" s="1732"/>
      <c r="U39" s="1732"/>
      <c r="V39" s="1733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6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5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5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5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5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5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4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topLeftCell="I1" zoomScale="90" zoomScaleNormal="90" workbookViewId="0">
      <selection activeCell="Y58" sqref="Y58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12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599</v>
      </c>
      <c r="C4" s="491"/>
      <c r="D4" s="491"/>
      <c r="E4" s="491"/>
      <c r="F4" s="491"/>
      <c r="G4" s="491"/>
      <c r="H4" s="491"/>
      <c r="I4" s="492"/>
      <c r="J4" s="492"/>
      <c r="M4" s="491" t="s">
        <v>600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601</v>
      </c>
      <c r="C7" s="499"/>
      <c r="D7" s="500"/>
      <c r="E7" s="501"/>
      <c r="F7" s="498" t="s">
        <v>602</v>
      </c>
      <c r="G7" s="499"/>
      <c r="H7" s="500"/>
      <c r="I7" s="501"/>
      <c r="M7" s="498" t="s">
        <v>601</v>
      </c>
      <c r="N7" s="499"/>
      <c r="O7" s="500"/>
      <c r="P7" s="501"/>
      <c r="Q7" s="498" t="s">
        <v>602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83368.546000000002</v>
      </c>
      <c r="D9" s="930">
        <v>357200.89500000002</v>
      </c>
      <c r="E9" s="931">
        <v>52055.877999999997</v>
      </c>
      <c r="F9" s="928" t="s">
        <v>166</v>
      </c>
      <c r="G9" s="929">
        <v>73493.202000000005</v>
      </c>
      <c r="H9" s="932">
        <v>313404.50900000002</v>
      </c>
      <c r="I9" s="931">
        <v>31945.69</v>
      </c>
      <c r="M9" s="507" t="s">
        <v>166</v>
      </c>
      <c r="N9" s="155">
        <v>111937.851</v>
      </c>
      <c r="O9" s="170">
        <v>479609.01</v>
      </c>
      <c r="P9" s="156">
        <v>63182.98</v>
      </c>
      <c r="Q9" s="507" t="s">
        <v>166</v>
      </c>
      <c r="R9" s="155">
        <v>138852.88699999999</v>
      </c>
      <c r="S9" s="170">
        <v>592124.40599999996</v>
      </c>
      <c r="T9" s="156">
        <v>56389.216999999997</v>
      </c>
      <c r="W9" s="511"/>
    </row>
    <row r="10" spans="2:23">
      <c r="B10" s="933" t="s">
        <v>344</v>
      </c>
      <c r="C10" s="934">
        <v>17641.483</v>
      </c>
      <c r="D10" s="935">
        <v>75586.695000000007</v>
      </c>
      <c r="E10" s="936">
        <v>7863.7610000000004</v>
      </c>
      <c r="F10" s="940" t="s">
        <v>108</v>
      </c>
      <c r="G10" s="937">
        <v>7024.9880000000003</v>
      </c>
      <c r="H10" s="938">
        <v>29957.348999999998</v>
      </c>
      <c r="I10" s="939">
        <v>4522.8919999999998</v>
      </c>
      <c r="K10" s="511"/>
      <c r="M10" s="173" t="s">
        <v>108</v>
      </c>
      <c r="N10" s="508">
        <v>32751.971000000001</v>
      </c>
      <c r="O10" s="509">
        <v>140329.13200000001</v>
      </c>
      <c r="P10" s="510">
        <v>14573.732</v>
      </c>
      <c r="Q10" s="781" t="s">
        <v>108</v>
      </c>
      <c r="R10" s="782">
        <v>38456.027999999998</v>
      </c>
      <c r="S10" s="783">
        <v>163991.96</v>
      </c>
      <c r="T10" s="784">
        <v>12879.592000000001</v>
      </c>
      <c r="W10" s="511"/>
    </row>
    <row r="11" spans="2:23">
      <c r="B11" s="940" t="s">
        <v>113</v>
      </c>
      <c r="C11" s="941">
        <v>11388.665999999999</v>
      </c>
      <c r="D11" s="942">
        <v>48795.879000000001</v>
      </c>
      <c r="E11" s="943">
        <v>8324.67</v>
      </c>
      <c r="F11" s="940" t="s">
        <v>134</v>
      </c>
      <c r="G11" s="941">
        <v>6942.7460000000001</v>
      </c>
      <c r="H11" s="942">
        <v>29606.663</v>
      </c>
      <c r="I11" s="944">
        <v>2653.8020000000001</v>
      </c>
      <c r="K11" s="511"/>
      <c r="L11" s="511"/>
      <c r="M11" s="174" t="s">
        <v>104</v>
      </c>
      <c r="N11" s="512">
        <v>29845.688999999998</v>
      </c>
      <c r="O11" s="513">
        <v>127876.849</v>
      </c>
      <c r="P11" s="514">
        <v>20075.714</v>
      </c>
      <c r="Q11" s="174" t="s">
        <v>104</v>
      </c>
      <c r="R11" s="512">
        <v>33909.847999999998</v>
      </c>
      <c r="S11" s="513">
        <v>144605.17499999999</v>
      </c>
      <c r="T11" s="514">
        <v>16556.843000000001</v>
      </c>
      <c r="W11" s="511"/>
    </row>
    <row r="12" spans="2:23">
      <c r="B12" s="940" t="s">
        <v>108</v>
      </c>
      <c r="C12" s="941">
        <v>7337.7759999999998</v>
      </c>
      <c r="D12" s="942">
        <v>31439.449000000001</v>
      </c>
      <c r="E12" s="943">
        <v>7388.9830000000002</v>
      </c>
      <c r="F12" s="940" t="s">
        <v>168</v>
      </c>
      <c r="G12" s="941">
        <v>6794.4340000000002</v>
      </c>
      <c r="H12" s="942">
        <v>28974.208999999999</v>
      </c>
      <c r="I12" s="944">
        <v>2055.6509999999998</v>
      </c>
      <c r="K12" s="511"/>
      <c r="L12" s="511"/>
      <c r="M12" s="174" t="s">
        <v>106</v>
      </c>
      <c r="N12" s="512">
        <v>15348.102999999999</v>
      </c>
      <c r="O12" s="513">
        <v>65760.491999999998</v>
      </c>
      <c r="P12" s="514">
        <v>10421.42</v>
      </c>
      <c r="Q12" s="174" t="s">
        <v>106</v>
      </c>
      <c r="R12" s="512">
        <v>21872.448</v>
      </c>
      <c r="S12" s="513">
        <v>93272.876999999993</v>
      </c>
      <c r="T12" s="514">
        <v>9468.9719999999998</v>
      </c>
      <c r="W12" s="511"/>
    </row>
    <row r="13" spans="2:23">
      <c r="B13" s="940" t="s">
        <v>168</v>
      </c>
      <c r="C13" s="941">
        <v>6695.1980000000003</v>
      </c>
      <c r="D13" s="942">
        <v>28686.236000000001</v>
      </c>
      <c r="E13" s="943">
        <v>2793.8040000000001</v>
      </c>
      <c r="F13" s="940" t="s">
        <v>131</v>
      </c>
      <c r="G13" s="941">
        <v>5627.308</v>
      </c>
      <c r="H13" s="942">
        <v>23997.11</v>
      </c>
      <c r="I13" s="944">
        <v>2115.73</v>
      </c>
      <c r="K13" s="511"/>
      <c r="L13" s="511"/>
      <c r="M13" s="174" t="s">
        <v>110</v>
      </c>
      <c r="N13" s="512">
        <v>11853.312</v>
      </c>
      <c r="O13" s="513">
        <v>50786.720999999998</v>
      </c>
      <c r="P13" s="514">
        <v>5365.51</v>
      </c>
      <c r="Q13" s="174" t="s">
        <v>110</v>
      </c>
      <c r="R13" s="512">
        <v>17726.414000000001</v>
      </c>
      <c r="S13" s="513">
        <v>75592.551000000007</v>
      </c>
      <c r="T13" s="514">
        <v>6132.7190000000001</v>
      </c>
    </row>
    <row r="14" spans="2:23">
      <c r="B14" s="940" t="s">
        <v>134</v>
      </c>
      <c r="C14" s="941">
        <v>5057.2299999999996</v>
      </c>
      <c r="D14" s="942">
        <v>21668.234</v>
      </c>
      <c r="E14" s="943">
        <v>2743.8710000000001</v>
      </c>
      <c r="F14" s="940" t="s">
        <v>113</v>
      </c>
      <c r="G14" s="941">
        <v>4868.2719999999999</v>
      </c>
      <c r="H14" s="942">
        <v>20760.273000000001</v>
      </c>
      <c r="I14" s="944">
        <v>2323.6640000000002</v>
      </c>
      <c r="M14" s="174" t="s">
        <v>545</v>
      </c>
      <c r="N14" s="512">
        <v>9890.1039999999994</v>
      </c>
      <c r="O14" s="513">
        <v>42375.133999999998</v>
      </c>
      <c r="P14" s="514">
        <v>7093.0910000000003</v>
      </c>
      <c r="Q14" s="174" t="s">
        <v>545</v>
      </c>
      <c r="R14" s="512">
        <v>13323.562</v>
      </c>
      <c r="S14" s="513">
        <v>56817.012999999999</v>
      </c>
      <c r="T14" s="514">
        <v>6066.96</v>
      </c>
    </row>
    <row r="15" spans="2:23">
      <c r="B15" s="940" t="s">
        <v>131</v>
      </c>
      <c r="C15" s="941">
        <v>4497.3819999999996</v>
      </c>
      <c r="D15" s="942">
        <v>19269.492999999999</v>
      </c>
      <c r="E15" s="943">
        <v>2801.3069999999998</v>
      </c>
      <c r="F15" s="940" t="s">
        <v>152</v>
      </c>
      <c r="G15" s="941">
        <v>4863.0820000000003</v>
      </c>
      <c r="H15" s="942">
        <v>20738.133000000002</v>
      </c>
      <c r="I15" s="944">
        <v>1961.4359999999999</v>
      </c>
      <c r="M15" s="174" t="s">
        <v>167</v>
      </c>
      <c r="N15" s="512">
        <v>5418.1149999999998</v>
      </c>
      <c r="O15" s="513">
        <v>23214.452000000001</v>
      </c>
      <c r="P15" s="514">
        <v>2207.4459999999999</v>
      </c>
      <c r="Q15" s="174" t="s">
        <v>167</v>
      </c>
      <c r="R15" s="512">
        <v>4549.8559999999998</v>
      </c>
      <c r="S15" s="513">
        <v>19402.405999999999</v>
      </c>
      <c r="T15" s="514">
        <v>1789.425</v>
      </c>
    </row>
    <row r="16" spans="2:23">
      <c r="B16" s="940" t="s">
        <v>545</v>
      </c>
      <c r="C16" s="941">
        <v>3556.9409999999998</v>
      </c>
      <c r="D16" s="942">
        <v>15240.08</v>
      </c>
      <c r="E16" s="943">
        <v>2320.6120000000001</v>
      </c>
      <c r="F16" s="940" t="s">
        <v>167</v>
      </c>
      <c r="G16" s="941">
        <v>4470.8280000000004</v>
      </c>
      <c r="H16" s="942">
        <v>19065.411</v>
      </c>
      <c r="I16" s="944">
        <v>1347.8430000000001</v>
      </c>
      <c r="M16" s="174" t="s">
        <v>111</v>
      </c>
      <c r="N16" s="512">
        <v>2854.5819999999999</v>
      </c>
      <c r="O16" s="513">
        <v>12230.761</v>
      </c>
      <c r="P16" s="514">
        <v>1823.8119999999999</v>
      </c>
      <c r="Q16" s="174" t="s">
        <v>111</v>
      </c>
      <c r="R16" s="512">
        <v>2833.0360000000001</v>
      </c>
      <c r="S16" s="513">
        <v>12081.192999999999</v>
      </c>
      <c r="T16" s="514">
        <v>1304.4069999999999</v>
      </c>
    </row>
    <row r="17" spans="2:23">
      <c r="B17" s="940" t="s">
        <v>167</v>
      </c>
      <c r="C17" s="941">
        <v>3547.0430000000001</v>
      </c>
      <c r="D17" s="942">
        <v>15197.671</v>
      </c>
      <c r="E17" s="943">
        <v>1752.501</v>
      </c>
      <c r="F17" s="940" t="s">
        <v>186</v>
      </c>
      <c r="G17" s="941">
        <v>4032.444</v>
      </c>
      <c r="H17" s="942">
        <v>17195.948</v>
      </c>
      <c r="I17" s="944">
        <v>2313.1170000000002</v>
      </c>
      <c r="M17" s="174" t="s">
        <v>119</v>
      </c>
      <c r="N17" s="512">
        <v>1849.4159999999999</v>
      </c>
      <c r="O17" s="513">
        <v>7924.0079999999998</v>
      </c>
      <c r="P17" s="514">
        <v>539.80200000000002</v>
      </c>
      <c r="Q17" s="174" t="s">
        <v>119</v>
      </c>
      <c r="R17" s="512">
        <v>1819.5889999999999</v>
      </c>
      <c r="S17" s="513">
        <v>7759.4579999999996</v>
      </c>
      <c r="T17" s="514">
        <v>430.036</v>
      </c>
    </row>
    <row r="18" spans="2:23">
      <c r="B18" s="940" t="s">
        <v>152</v>
      </c>
      <c r="C18" s="941">
        <v>2899.0990000000002</v>
      </c>
      <c r="D18" s="942">
        <v>12421.467000000001</v>
      </c>
      <c r="E18" s="943">
        <v>1704.9929999999999</v>
      </c>
      <c r="F18" s="940" t="s">
        <v>545</v>
      </c>
      <c r="G18" s="941">
        <v>3643.2449999999999</v>
      </c>
      <c r="H18" s="942">
        <v>15536.273999999999</v>
      </c>
      <c r="I18" s="944">
        <v>1342.8630000000001</v>
      </c>
      <c r="M18" s="174" t="s">
        <v>118</v>
      </c>
      <c r="N18" s="512">
        <v>527.01300000000003</v>
      </c>
      <c r="O18" s="513">
        <v>2258.038</v>
      </c>
      <c r="P18" s="514">
        <v>155.68100000000001</v>
      </c>
      <c r="Q18" s="174" t="s">
        <v>131</v>
      </c>
      <c r="R18" s="512">
        <v>1634.92</v>
      </c>
      <c r="S18" s="513">
        <v>6971.95</v>
      </c>
      <c r="T18" s="514">
        <v>546.33100000000002</v>
      </c>
    </row>
    <row r="19" spans="2:23">
      <c r="B19" s="940" t="s">
        <v>129</v>
      </c>
      <c r="C19" s="941">
        <v>2885.998</v>
      </c>
      <c r="D19" s="942">
        <v>12365.361000000001</v>
      </c>
      <c r="E19" s="943">
        <v>1481.7819999999999</v>
      </c>
      <c r="F19" s="940" t="s">
        <v>129</v>
      </c>
      <c r="G19" s="941">
        <v>3563.3780000000002</v>
      </c>
      <c r="H19" s="942">
        <v>15195.65</v>
      </c>
      <c r="I19" s="944">
        <v>1552.751</v>
      </c>
      <c r="M19" s="174" t="s">
        <v>129</v>
      </c>
      <c r="N19" s="512">
        <v>429.2</v>
      </c>
      <c r="O19" s="513">
        <v>1838.952</v>
      </c>
      <c r="P19" s="514">
        <v>285.88799999999998</v>
      </c>
      <c r="Q19" s="174" t="s">
        <v>118</v>
      </c>
      <c r="R19" s="512">
        <v>829.08799999999997</v>
      </c>
      <c r="S19" s="513">
        <v>3535.5659999999998</v>
      </c>
      <c r="T19" s="514">
        <v>477.88600000000002</v>
      </c>
      <c r="U19" s="793"/>
      <c r="V19" s="793"/>
      <c r="W19" s="793"/>
    </row>
    <row r="20" spans="2:23">
      <c r="B20" s="940" t="s">
        <v>403</v>
      </c>
      <c r="C20" s="941">
        <v>2129.1469999999999</v>
      </c>
      <c r="D20" s="942">
        <v>9122.5210000000006</v>
      </c>
      <c r="E20" s="943">
        <v>1452.556</v>
      </c>
      <c r="F20" s="940" t="s">
        <v>344</v>
      </c>
      <c r="G20" s="941">
        <v>2999.0050000000001</v>
      </c>
      <c r="H20" s="942">
        <v>12788.941999999999</v>
      </c>
      <c r="I20" s="944">
        <v>898.42200000000003</v>
      </c>
      <c r="M20" s="174" t="s">
        <v>113</v>
      </c>
      <c r="N20" s="508">
        <v>360.73099999999999</v>
      </c>
      <c r="O20" s="509">
        <v>1545.586</v>
      </c>
      <c r="P20" s="510">
        <v>146.744</v>
      </c>
      <c r="Q20" s="173" t="s">
        <v>113</v>
      </c>
      <c r="R20" s="512">
        <v>673.904</v>
      </c>
      <c r="S20" s="513">
        <v>2873.7939999999999</v>
      </c>
      <c r="T20" s="514">
        <v>183.88499999999999</v>
      </c>
    </row>
    <row r="21" spans="2:23">
      <c r="B21" s="940" t="s">
        <v>252</v>
      </c>
      <c r="C21" s="941">
        <v>1923.5139999999999</v>
      </c>
      <c r="D21" s="942">
        <v>8241.482</v>
      </c>
      <c r="E21" s="943">
        <v>1188.598</v>
      </c>
      <c r="F21" s="940" t="s">
        <v>106</v>
      </c>
      <c r="G21" s="941">
        <v>2253.5160000000001</v>
      </c>
      <c r="H21" s="942">
        <v>9609.8970000000008</v>
      </c>
      <c r="I21" s="944">
        <v>852.50800000000004</v>
      </c>
      <c r="M21" s="174" t="s">
        <v>131</v>
      </c>
      <c r="N21" s="512">
        <v>261.32299999999998</v>
      </c>
      <c r="O21" s="513">
        <v>1119.67</v>
      </c>
      <c r="P21" s="514">
        <v>227.773</v>
      </c>
      <c r="Q21" s="174" t="s">
        <v>129</v>
      </c>
      <c r="R21" s="512">
        <v>501.185</v>
      </c>
      <c r="S21" s="513">
        <v>2137.2559999999999</v>
      </c>
      <c r="T21" s="514">
        <v>281.81400000000002</v>
      </c>
    </row>
    <row r="22" spans="2:23">
      <c r="B22" s="940" t="s">
        <v>110</v>
      </c>
      <c r="C22" s="941">
        <v>1746.8040000000001</v>
      </c>
      <c r="D22" s="942">
        <v>7484.3580000000002</v>
      </c>
      <c r="E22" s="943">
        <v>976.22799999999995</v>
      </c>
      <c r="F22" s="940" t="s">
        <v>110</v>
      </c>
      <c r="G22" s="941">
        <v>1915.9880000000001</v>
      </c>
      <c r="H22" s="942">
        <v>8170.54</v>
      </c>
      <c r="I22" s="944">
        <v>680.47500000000002</v>
      </c>
      <c r="M22" s="173" t="s">
        <v>117</v>
      </c>
      <c r="N22" s="512">
        <v>229.98500000000001</v>
      </c>
      <c r="O22" s="513">
        <v>985.39099999999996</v>
      </c>
      <c r="P22" s="514">
        <v>89.069000000000003</v>
      </c>
      <c r="Q22" s="174" t="s">
        <v>112</v>
      </c>
      <c r="R22" s="512">
        <v>314.86799999999999</v>
      </c>
      <c r="S22" s="513">
        <v>1342.7249999999999</v>
      </c>
      <c r="T22" s="514">
        <v>99.531000000000006</v>
      </c>
    </row>
    <row r="23" spans="2:23">
      <c r="B23" s="940" t="s">
        <v>126</v>
      </c>
      <c r="C23" s="941">
        <v>1587.37</v>
      </c>
      <c r="D23" s="942">
        <v>6801.25</v>
      </c>
      <c r="E23" s="943">
        <v>753.23</v>
      </c>
      <c r="F23" s="940" t="s">
        <v>415</v>
      </c>
      <c r="G23" s="941">
        <v>1819.8219999999999</v>
      </c>
      <c r="H23" s="942">
        <v>7760.4560000000001</v>
      </c>
      <c r="I23" s="944">
        <v>527.95000000000005</v>
      </c>
      <c r="M23" s="174" t="s">
        <v>134</v>
      </c>
      <c r="N23" s="508">
        <v>186.976</v>
      </c>
      <c r="O23" s="509">
        <v>801.12199999999996</v>
      </c>
      <c r="P23" s="510">
        <v>103.712</v>
      </c>
      <c r="Q23" s="174" t="s">
        <v>138</v>
      </c>
      <c r="R23" s="512">
        <v>144.971</v>
      </c>
      <c r="S23" s="513">
        <v>618.21600000000001</v>
      </c>
      <c r="T23" s="514">
        <v>39.478999999999999</v>
      </c>
    </row>
    <row r="24" spans="2:23" ht="13.5" thickBot="1">
      <c r="B24" s="940" t="s">
        <v>112</v>
      </c>
      <c r="C24" s="941">
        <v>1260.693</v>
      </c>
      <c r="D24" s="942">
        <v>5401.5640000000003</v>
      </c>
      <c r="E24" s="943">
        <v>486.88499999999999</v>
      </c>
      <c r="F24" s="940" t="s">
        <v>292</v>
      </c>
      <c r="G24" s="941">
        <v>1706.934</v>
      </c>
      <c r="H24" s="942">
        <v>7279.0469999999996</v>
      </c>
      <c r="I24" s="944">
        <v>1124.0139999999999</v>
      </c>
      <c r="M24" s="1077" t="s">
        <v>112</v>
      </c>
      <c r="N24" s="991">
        <v>80.745999999999995</v>
      </c>
      <c r="O24" s="992">
        <v>345.96499999999997</v>
      </c>
      <c r="P24" s="993">
        <v>36.609000000000002</v>
      </c>
      <c r="Q24" s="1077" t="s">
        <v>134</v>
      </c>
      <c r="R24" s="991">
        <v>119.13</v>
      </c>
      <c r="S24" s="992">
        <v>508.024</v>
      </c>
      <c r="T24" s="993">
        <v>52.695</v>
      </c>
    </row>
    <row r="25" spans="2:23">
      <c r="B25" s="933" t="s">
        <v>130</v>
      </c>
      <c r="C25" s="941">
        <v>1207.575</v>
      </c>
      <c r="D25" s="942">
        <v>5173.9709999999995</v>
      </c>
      <c r="E25" s="943">
        <v>611.28599999999994</v>
      </c>
      <c r="F25" s="933" t="s">
        <v>153</v>
      </c>
      <c r="G25" s="941">
        <v>1639.2190000000001</v>
      </c>
      <c r="H25" s="942">
        <v>6990.2830000000004</v>
      </c>
      <c r="I25" s="944">
        <v>746.74099999999999</v>
      </c>
      <c r="M25" s="515" t="s">
        <v>423</v>
      </c>
      <c r="N25" s="1096"/>
      <c r="O25" s="1096"/>
      <c r="P25" s="1096"/>
      <c r="Q25" s="515" t="s">
        <v>208</v>
      </c>
      <c r="R25" s="792"/>
      <c r="S25" s="792"/>
      <c r="T25" s="792"/>
    </row>
    <row r="26" spans="2:23">
      <c r="B26" s="933" t="s">
        <v>292</v>
      </c>
      <c r="C26" s="941">
        <v>1026.473</v>
      </c>
      <c r="D26" s="942">
        <v>4398.0209999999997</v>
      </c>
      <c r="E26" s="943">
        <v>1414.259</v>
      </c>
      <c r="F26" s="933" t="s">
        <v>126</v>
      </c>
      <c r="G26" s="941">
        <v>1494.316</v>
      </c>
      <c r="H26" s="942">
        <v>6372.3549999999996</v>
      </c>
      <c r="I26" s="944">
        <v>542.01099999999997</v>
      </c>
      <c r="M26" s="1027"/>
      <c r="N26" s="792"/>
      <c r="O26" s="792"/>
      <c r="P26" s="792"/>
      <c r="Q26" s="1027"/>
      <c r="R26" s="792"/>
      <c r="S26" s="792"/>
      <c r="T26" s="792"/>
    </row>
    <row r="27" spans="2:23">
      <c r="B27" s="933" t="s">
        <v>186</v>
      </c>
      <c r="C27" s="941">
        <v>952.24300000000005</v>
      </c>
      <c r="D27" s="942">
        <v>4079.9740000000002</v>
      </c>
      <c r="E27" s="943">
        <v>1251.9880000000001</v>
      </c>
      <c r="F27" s="933" t="s">
        <v>252</v>
      </c>
      <c r="G27" s="941">
        <v>1252.009</v>
      </c>
      <c r="H27" s="942">
        <v>5339.0640000000003</v>
      </c>
      <c r="I27" s="944">
        <v>495.39600000000002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119</v>
      </c>
      <c r="C28" s="941">
        <v>746.37300000000005</v>
      </c>
      <c r="D28" s="942">
        <v>3197.9140000000002</v>
      </c>
      <c r="E28" s="943">
        <v>486.47399999999999</v>
      </c>
      <c r="F28" s="933" t="s">
        <v>130</v>
      </c>
      <c r="G28" s="941">
        <v>1120.6569999999999</v>
      </c>
      <c r="H28" s="942">
        <v>4778.9350000000004</v>
      </c>
      <c r="I28" s="944">
        <v>437.37700000000001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675.76199999999994</v>
      </c>
      <c r="D29" s="942">
        <v>2895.3829999999998</v>
      </c>
      <c r="E29" s="943">
        <v>383.96</v>
      </c>
      <c r="F29" s="940" t="s">
        <v>119</v>
      </c>
      <c r="G29" s="941">
        <v>921.88699999999994</v>
      </c>
      <c r="H29" s="942">
        <v>3931.31</v>
      </c>
      <c r="I29" s="944">
        <v>617.13699999999994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276</v>
      </c>
      <c r="C30" s="941">
        <v>613.76800000000003</v>
      </c>
      <c r="D30" s="942">
        <v>2629.748</v>
      </c>
      <c r="E30" s="943">
        <v>269.03699999999998</v>
      </c>
      <c r="F30" s="933" t="s">
        <v>276</v>
      </c>
      <c r="G30" s="941">
        <v>782.476</v>
      </c>
      <c r="H30" s="942">
        <v>3336.7959999999998</v>
      </c>
      <c r="I30" s="944">
        <v>231.76499999999999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104</v>
      </c>
      <c r="C31" s="941">
        <v>579.77</v>
      </c>
      <c r="D31" s="942">
        <v>2484.0830000000001</v>
      </c>
      <c r="E31" s="943">
        <v>608.99800000000005</v>
      </c>
      <c r="F31" s="933" t="s">
        <v>104</v>
      </c>
      <c r="G31" s="941">
        <v>652.63</v>
      </c>
      <c r="H31" s="942">
        <v>2783.076</v>
      </c>
      <c r="I31" s="944">
        <v>468.82799999999997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415</v>
      </c>
      <c r="C32" s="941">
        <v>548.94899999999996</v>
      </c>
      <c r="D32" s="942">
        <v>2352.0140000000001</v>
      </c>
      <c r="E32" s="943">
        <v>223.298</v>
      </c>
      <c r="F32" s="933" t="s">
        <v>112</v>
      </c>
      <c r="G32" s="941">
        <v>531.16099999999994</v>
      </c>
      <c r="H32" s="942">
        <v>2265.0859999999998</v>
      </c>
      <c r="I32" s="943">
        <v>142.608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461.37200000000001</v>
      </c>
      <c r="D33" s="947">
        <v>1976.797</v>
      </c>
      <c r="E33" s="948">
        <v>238.85599999999999</v>
      </c>
      <c r="F33" s="945" t="s">
        <v>111</v>
      </c>
      <c r="G33" s="946">
        <v>486.48399999999998</v>
      </c>
      <c r="H33" s="947">
        <v>2074.5630000000001</v>
      </c>
      <c r="I33" s="948">
        <v>196.89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603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604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601</v>
      </c>
      <c r="C40" s="499"/>
      <c r="D40" s="500"/>
      <c r="E40" s="501"/>
      <c r="F40" s="501"/>
      <c r="G40" s="498" t="s">
        <v>602</v>
      </c>
      <c r="H40" s="499"/>
      <c r="I40" s="500"/>
      <c r="J40" s="501"/>
      <c r="K40" s="501"/>
      <c r="M40" s="498" t="s">
        <v>601</v>
      </c>
      <c r="N40" s="499"/>
      <c r="O40" s="500"/>
      <c r="P40" s="501"/>
      <c r="Q40" s="501"/>
      <c r="R40" s="498" t="s">
        <v>602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1962.08</v>
      </c>
      <c r="D42" s="1099">
        <v>8406.7289999999994</v>
      </c>
      <c r="E42" s="1099">
        <v>1780.61</v>
      </c>
      <c r="F42" s="1134">
        <v>16.888000000000002</v>
      </c>
      <c r="G42" s="155" t="s">
        <v>166</v>
      </c>
      <c r="H42" s="1099">
        <v>1406.597</v>
      </c>
      <c r="I42" s="1099">
        <v>5998.2929999999997</v>
      </c>
      <c r="J42" s="156">
        <v>834.45299999999997</v>
      </c>
      <c r="K42" s="1574">
        <v>10.173999999999999</v>
      </c>
      <c r="M42" s="507" t="s">
        <v>166</v>
      </c>
      <c r="N42" s="155">
        <v>32278.78</v>
      </c>
      <c r="O42" s="1099">
        <v>138301.69</v>
      </c>
      <c r="P42" s="1099">
        <v>19924.393</v>
      </c>
      <c r="Q42" s="1134">
        <v>637.39800000000002</v>
      </c>
      <c r="R42" s="507" t="s">
        <v>166</v>
      </c>
      <c r="S42" s="155">
        <v>50698.896999999997</v>
      </c>
      <c r="T42" s="1099">
        <v>216200.38699999999</v>
      </c>
      <c r="U42" s="1099">
        <v>17407.972000000002</v>
      </c>
      <c r="V42" s="1134">
        <v>569.52499999999998</v>
      </c>
      <c r="W42" s="1359">
        <f>((V42-Q42)/Q42)*100</f>
        <v>-10.6484488498552</v>
      </c>
    </row>
    <row r="43" spans="2:23">
      <c r="B43" s="1102" t="s">
        <v>134</v>
      </c>
      <c r="C43" s="1103">
        <v>954.23800000000006</v>
      </c>
      <c r="D43" s="1100">
        <v>4088.5279999999998</v>
      </c>
      <c r="E43" s="1100">
        <v>894.05799999999999</v>
      </c>
      <c r="F43" s="1135">
        <v>7.3230000000000004</v>
      </c>
      <c r="G43" s="1102" t="s">
        <v>134</v>
      </c>
      <c r="H43" s="1103">
        <v>868.03</v>
      </c>
      <c r="I43" s="1100">
        <v>3701.625</v>
      </c>
      <c r="J43" s="1100">
        <v>570.77700000000004</v>
      </c>
      <c r="K43" s="1135">
        <v>4.6109999999999998</v>
      </c>
      <c r="M43" s="1102" t="s">
        <v>106</v>
      </c>
      <c r="N43" s="1103">
        <v>28877.072</v>
      </c>
      <c r="O43" s="1100">
        <v>123726.705</v>
      </c>
      <c r="P43" s="1100">
        <v>17709.812000000002</v>
      </c>
      <c r="Q43" s="1135">
        <v>586.37099999999998</v>
      </c>
      <c r="R43" s="1108" t="s">
        <v>106</v>
      </c>
      <c r="S43" s="1109">
        <v>47533.038</v>
      </c>
      <c r="T43" s="1106">
        <v>202699.89300000001</v>
      </c>
      <c r="U43" s="1106">
        <v>16298.404</v>
      </c>
      <c r="V43" s="1140">
        <v>534.57299999999998</v>
      </c>
    </row>
    <row r="44" spans="2:23">
      <c r="B44" s="157" t="s">
        <v>545</v>
      </c>
      <c r="C44" s="158">
        <v>392.51</v>
      </c>
      <c r="D44" s="1104">
        <v>1681.748</v>
      </c>
      <c r="E44" s="1104">
        <v>441.32299999999998</v>
      </c>
      <c r="F44" s="1137">
        <v>2.597</v>
      </c>
      <c r="G44" s="157" t="s">
        <v>108</v>
      </c>
      <c r="H44" s="158">
        <v>361.69799999999998</v>
      </c>
      <c r="I44" s="1104">
        <v>1542.4259999999999</v>
      </c>
      <c r="J44" s="1104">
        <v>125.39400000000001</v>
      </c>
      <c r="K44" s="1137">
        <v>4.5359999999999996</v>
      </c>
      <c r="M44" s="157" t="s">
        <v>108</v>
      </c>
      <c r="N44" s="158">
        <v>2025.0719999999999</v>
      </c>
      <c r="O44" s="1104">
        <v>8676.6329999999998</v>
      </c>
      <c r="P44" s="1104">
        <v>1272.452</v>
      </c>
      <c r="Q44" s="1137">
        <v>32.587000000000003</v>
      </c>
      <c r="R44" s="157" t="s">
        <v>108</v>
      </c>
      <c r="S44" s="158">
        <v>1716.999</v>
      </c>
      <c r="T44" s="1104">
        <v>7321.9719999999998</v>
      </c>
      <c r="U44" s="1104">
        <v>633.40899999999999</v>
      </c>
      <c r="V44" s="1137">
        <v>17.867999999999999</v>
      </c>
    </row>
    <row r="45" spans="2:23">
      <c r="B45" s="157" t="s">
        <v>113</v>
      </c>
      <c r="C45" s="158">
        <v>370.55099999999999</v>
      </c>
      <c r="D45" s="1104">
        <v>1587.665</v>
      </c>
      <c r="E45" s="1104">
        <v>291.65300000000002</v>
      </c>
      <c r="F45" s="1137">
        <v>1.885</v>
      </c>
      <c r="G45" s="157" t="s">
        <v>545</v>
      </c>
      <c r="H45" s="158">
        <v>176.869</v>
      </c>
      <c r="I45" s="1104">
        <v>754.24199999999996</v>
      </c>
      <c r="J45" s="1104">
        <v>138.28200000000001</v>
      </c>
      <c r="K45" s="1137">
        <v>1.0269999999999999</v>
      </c>
      <c r="M45" s="157" t="s">
        <v>545</v>
      </c>
      <c r="N45" s="158">
        <v>636.24099999999999</v>
      </c>
      <c r="O45" s="1104">
        <v>2726.0450000000001</v>
      </c>
      <c r="P45" s="1104">
        <v>352.54500000000002</v>
      </c>
      <c r="Q45" s="1137">
        <v>12.613</v>
      </c>
      <c r="R45" s="157" t="s">
        <v>545</v>
      </c>
      <c r="S45" s="158">
        <v>1212.049</v>
      </c>
      <c r="T45" s="1104">
        <v>5168.66</v>
      </c>
      <c r="U45" s="1104">
        <v>388.13799999999998</v>
      </c>
      <c r="V45" s="1137">
        <v>14.093999999999999</v>
      </c>
    </row>
    <row r="46" spans="2:23">
      <c r="B46" s="157" t="s">
        <v>108</v>
      </c>
      <c r="C46" s="158">
        <v>244.78100000000001</v>
      </c>
      <c r="D46" s="1104">
        <v>1048.788</v>
      </c>
      <c r="E46" s="1104">
        <v>153.57599999999999</v>
      </c>
      <c r="F46" s="1137">
        <v>5.0830000000000002</v>
      </c>
      <c r="G46" s="157"/>
      <c r="H46" s="158"/>
      <c r="I46" s="1104"/>
      <c r="J46" s="1104"/>
      <c r="K46" s="1137"/>
      <c r="M46" s="157" t="s">
        <v>168</v>
      </c>
      <c r="N46" s="158">
        <v>414.64100000000002</v>
      </c>
      <c r="O46" s="1104">
        <v>1776.5730000000001</v>
      </c>
      <c r="P46" s="1104">
        <v>280.18299999999999</v>
      </c>
      <c r="Q46" s="1137">
        <v>2.609</v>
      </c>
      <c r="R46" s="157" t="s">
        <v>130</v>
      </c>
      <c r="S46" s="158">
        <v>153.32499999999999</v>
      </c>
      <c r="T46" s="1104">
        <v>653.84100000000001</v>
      </c>
      <c r="U46" s="1104">
        <v>57.951000000000001</v>
      </c>
      <c r="V46" s="1137">
        <v>2.0249999999999999</v>
      </c>
    </row>
    <row r="47" spans="2:23" ht="13.5" thickBot="1">
      <c r="B47" s="157"/>
      <c r="C47" s="158"/>
      <c r="D47" s="1104"/>
      <c r="E47" s="1104"/>
      <c r="F47" s="1137"/>
      <c r="G47" s="1114"/>
      <c r="H47" s="1115"/>
      <c r="I47" s="1112"/>
      <c r="J47" s="1112"/>
      <c r="K47" s="1141"/>
      <c r="M47" s="173" t="s">
        <v>129</v>
      </c>
      <c r="N47" s="176">
        <v>274.87</v>
      </c>
      <c r="O47" s="1105">
        <v>1177.7170000000001</v>
      </c>
      <c r="P47" s="1105">
        <v>255.554</v>
      </c>
      <c r="Q47" s="1139">
        <v>2.5390000000000001</v>
      </c>
      <c r="R47" s="173" t="s">
        <v>129</v>
      </c>
      <c r="S47" s="176">
        <v>56.475000000000001</v>
      </c>
      <c r="T47" s="1105">
        <v>240.834</v>
      </c>
      <c r="U47" s="1105">
        <v>19.806000000000001</v>
      </c>
      <c r="V47" s="1139">
        <v>0.65</v>
      </c>
    </row>
    <row r="48" spans="2:23">
      <c r="B48" s="1108"/>
      <c r="C48" s="1109"/>
      <c r="D48" s="1106"/>
      <c r="E48" s="1106"/>
      <c r="F48" s="1140"/>
      <c r="G48" s="515" t="s">
        <v>208</v>
      </c>
      <c r="H48" s="793"/>
      <c r="I48" s="793"/>
      <c r="J48" s="793"/>
      <c r="K48" s="1143"/>
      <c r="M48" s="157" t="s">
        <v>131</v>
      </c>
      <c r="N48" s="158">
        <v>27.454000000000001</v>
      </c>
      <c r="O48" s="1104">
        <v>117.63</v>
      </c>
      <c r="P48" s="1104">
        <v>16.247</v>
      </c>
      <c r="Q48" s="1137">
        <v>0.499</v>
      </c>
      <c r="R48" s="157" t="s">
        <v>131</v>
      </c>
      <c r="S48" s="158">
        <v>27.010999999999999</v>
      </c>
      <c r="T48" s="1104">
        <v>115.187</v>
      </c>
      <c r="U48" s="1104">
        <v>10.263999999999999</v>
      </c>
      <c r="V48" s="1137">
        <v>0.315</v>
      </c>
    </row>
    <row r="49" spans="2:22" ht="13.5" thickBot="1">
      <c r="B49" s="1114"/>
      <c r="C49" s="1115"/>
      <c r="D49" s="1112"/>
      <c r="E49" s="1112"/>
      <c r="F49" s="1141"/>
      <c r="G49" s="1116"/>
      <c r="H49" s="793"/>
      <c r="I49" s="793"/>
      <c r="J49" s="793"/>
      <c r="K49" s="1143"/>
      <c r="M49" s="157" t="s">
        <v>134</v>
      </c>
      <c r="N49" s="158">
        <v>23.43</v>
      </c>
      <c r="O49" s="1104">
        <v>100.387</v>
      </c>
      <c r="P49" s="1104">
        <v>37.6</v>
      </c>
      <c r="Q49" s="1137">
        <v>0.18</v>
      </c>
      <c r="R49" s="157"/>
      <c r="S49" s="158"/>
      <c r="T49" s="1104"/>
      <c r="U49" s="1104"/>
      <c r="V49" s="1137"/>
    </row>
    <row r="50" spans="2:22" ht="13.5" thickBot="1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/>
      <c r="N50" s="1109"/>
      <c r="O50" s="1106"/>
      <c r="P50" s="1106"/>
      <c r="Q50" s="1140"/>
      <c r="R50" s="178"/>
      <c r="S50" s="179"/>
      <c r="T50" s="1166"/>
      <c r="U50" s="1166"/>
      <c r="V50" s="1428"/>
    </row>
    <row r="51" spans="2:22" ht="13.5" thickBot="1">
      <c r="B51" s="1116"/>
      <c r="C51" s="793"/>
      <c r="D51" s="793"/>
      <c r="E51" s="793"/>
      <c r="F51" s="1143"/>
      <c r="M51" s="178"/>
      <c r="N51" s="179"/>
      <c r="O51" s="1166"/>
      <c r="P51" s="1166"/>
      <c r="Q51" s="1428"/>
      <c r="R51" s="515" t="s">
        <v>208</v>
      </c>
    </row>
    <row r="52" spans="2:22">
      <c r="B52" s="1116"/>
      <c r="C52" s="793"/>
      <c r="D52" s="793"/>
      <c r="E52" s="793"/>
      <c r="F52" s="1143"/>
      <c r="M52" s="515" t="s">
        <v>423</v>
      </c>
    </row>
    <row r="53" spans="2:22">
      <c r="B53" s="1116"/>
      <c r="C53" s="793"/>
      <c r="D53" s="793"/>
      <c r="E53" s="793"/>
      <c r="F53" s="1143"/>
      <c r="R53" s="1116"/>
      <c r="S53" s="793"/>
      <c r="T53" s="793"/>
      <c r="U53" s="793"/>
      <c r="V53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6"/>
      <c r="C1" s="1587"/>
      <c r="D1" s="1587"/>
      <c r="G1" s="1589"/>
      <c r="H1" s="1589"/>
      <c r="I1" s="1589"/>
      <c r="J1" s="1589"/>
      <c r="K1" s="1589"/>
      <c r="L1" s="1589"/>
      <c r="M1" s="1589"/>
      <c r="N1" s="1590"/>
      <c r="O1" s="1590"/>
      <c r="P1" s="1353"/>
    </row>
    <row r="2" spans="2:16" ht="28.5" customHeight="1">
      <c r="B2" s="859" t="s">
        <v>553</v>
      </c>
      <c r="C2" s="859"/>
      <c r="D2" s="859"/>
      <c r="E2" s="1591"/>
      <c r="F2" s="1342"/>
      <c r="G2" s="1589"/>
      <c r="H2" s="1589"/>
      <c r="I2" s="1589"/>
      <c r="J2" s="1589"/>
      <c r="K2" s="1589"/>
      <c r="L2" s="1589"/>
      <c r="M2" s="1589"/>
      <c r="N2" s="1590"/>
      <c r="O2" s="1590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815" t="s">
        <v>353</v>
      </c>
      <c r="C4" s="1816"/>
      <c r="D4" s="1816"/>
      <c r="E4" s="1817"/>
    </row>
    <row r="5" spans="2:16" ht="21" customHeight="1" thickBot="1">
      <c r="B5" s="861" t="s">
        <v>354</v>
      </c>
      <c r="C5" s="862" t="s">
        <v>555</v>
      </c>
      <c r="D5" s="863" t="s">
        <v>556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7">
        <v>-17.367200189889289</v>
      </c>
      <c r="F7" s="874"/>
    </row>
    <row r="8" spans="2:16" ht="21" customHeight="1">
      <c r="B8" s="876" t="s">
        <v>586</v>
      </c>
      <c r="C8" s="877">
        <v>8427.598</v>
      </c>
      <c r="D8" s="878">
        <v>10110.442999999999</v>
      </c>
      <c r="E8" s="1488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88">
        <v>-12.578838373777469</v>
      </c>
      <c r="F9" s="874"/>
    </row>
    <row r="10" spans="2:16" ht="21" customHeight="1" thickBot="1">
      <c r="B10" s="876" t="s">
        <v>586</v>
      </c>
      <c r="C10" s="880">
        <v>323846.46100000001</v>
      </c>
      <c r="D10" s="881">
        <v>366301.674</v>
      </c>
      <c r="E10" s="1489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0">
        <v>-13.227026281145521</v>
      </c>
      <c r="F12" s="874"/>
    </row>
    <row r="13" spans="2:16" ht="21" customHeight="1">
      <c r="B13" s="876" t="s">
        <v>586</v>
      </c>
      <c r="C13" s="885">
        <v>211203.54199999999</v>
      </c>
      <c r="D13" s="878">
        <v>243397.83799999999</v>
      </c>
      <c r="E13" s="1491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1">
        <v>-13.520470305978927</v>
      </c>
      <c r="F14" s="874"/>
    </row>
    <row r="15" spans="2:16" ht="21" customHeight="1" thickBot="1">
      <c r="B15" s="887" t="s">
        <v>586</v>
      </c>
      <c r="C15" s="888">
        <v>661846.495</v>
      </c>
      <c r="D15" s="889">
        <v>765954.40399999998</v>
      </c>
      <c r="E15" s="1492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2" t="s">
        <v>587</v>
      </c>
      <c r="C18" s="1593">
        <f>C8/C7*100</f>
        <v>99.909877655538679</v>
      </c>
      <c r="D18" s="1594">
        <f>C13/C12*100</f>
        <v>100</v>
      </c>
      <c r="E18" s="897"/>
      <c r="F18" s="874"/>
    </row>
    <row r="19" spans="2:6" ht="21" customHeight="1" thickBot="1">
      <c r="B19" s="1595" t="s">
        <v>588</v>
      </c>
      <c r="C19" s="1596">
        <f>C10/C9*100</f>
        <v>72.765130311459529</v>
      </c>
      <c r="D19" s="1597">
        <f>C15/C14*100</f>
        <v>99.906168613722429</v>
      </c>
      <c r="E19" s="896"/>
      <c r="F19" s="874"/>
    </row>
    <row r="20" spans="2:6" ht="21" customHeight="1" thickBot="1">
      <c r="B20" s="1598"/>
      <c r="C20" s="1599"/>
      <c r="D20" s="1599"/>
      <c r="E20" s="896"/>
      <c r="F20" s="874"/>
    </row>
    <row r="21" spans="2:6" ht="21" customHeight="1" thickBot="1">
      <c r="B21" s="1818" t="s">
        <v>362</v>
      </c>
      <c r="C21" s="1819"/>
      <c r="D21" s="1820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586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586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1" t="s">
        <v>554</v>
      </c>
      <c r="C27" s="1591"/>
      <c r="D27" s="1591"/>
      <c r="E27" s="1591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815" t="s">
        <v>203</v>
      </c>
      <c r="C30" s="1816"/>
      <c r="D30" s="1817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5"/>
      <c r="I33" s="1635"/>
    </row>
    <row r="34" spans="2:9" ht="18" customHeight="1">
      <c r="B34" s="917" t="s">
        <v>586</v>
      </c>
      <c r="C34" s="918">
        <v>12178.477999999999</v>
      </c>
      <c r="D34" s="919">
        <v>13427.346</v>
      </c>
      <c r="E34" s="874"/>
      <c r="H34" s="1635"/>
      <c r="I34" s="1635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5"/>
      <c r="I35" s="1635"/>
    </row>
    <row r="36" spans="2:9" ht="18" customHeight="1" thickBot="1">
      <c r="B36" s="917" t="s">
        <v>586</v>
      </c>
      <c r="C36" s="921">
        <v>649736.36399999994</v>
      </c>
      <c r="D36" s="922">
        <v>631506.28099999996</v>
      </c>
      <c r="E36" s="874"/>
      <c r="H36" s="1635"/>
      <c r="I36" s="1635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586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586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821" t="s">
        <v>369</v>
      </c>
      <c r="C43" s="1822"/>
      <c r="D43" s="1823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586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586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0"/>
      <c r="C50" s="1601"/>
      <c r="D50" s="1589"/>
      <c r="E50" s="1589"/>
      <c r="F50" s="1589"/>
      <c r="G50" s="1589"/>
      <c r="H50" s="1590"/>
      <c r="I50" s="1590"/>
      <c r="J50" s="870"/>
      <c r="K50" s="870"/>
    </row>
    <row r="51" spans="1:11" ht="28.5" customHeight="1">
      <c r="A51" s="1354"/>
      <c r="B51" s="1588"/>
      <c r="C51" s="1602"/>
      <c r="D51" s="1589"/>
      <c r="E51" s="1589"/>
      <c r="F51" s="1589"/>
      <c r="G51" s="1589"/>
      <c r="H51" s="1590"/>
      <c r="I51" s="1590"/>
      <c r="J51" s="1353"/>
      <c r="K51" s="1353"/>
    </row>
    <row r="52" spans="1:11" ht="28.5" customHeight="1">
      <c r="A52" s="1354"/>
      <c r="B52" s="1588"/>
      <c r="C52" s="1602"/>
      <c r="D52" s="1589"/>
      <c r="E52" s="1589"/>
      <c r="F52" s="1589"/>
      <c r="G52" s="1589"/>
      <c r="H52" s="1590"/>
      <c r="I52" s="1590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561</v>
      </c>
      <c r="C4" s="491"/>
      <c r="D4" s="491"/>
      <c r="E4" s="491"/>
      <c r="F4" s="491"/>
      <c r="G4" s="491"/>
      <c r="H4" s="491"/>
      <c r="I4" s="492"/>
      <c r="J4" s="492"/>
      <c r="M4" s="491" t="s">
        <v>562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560</v>
      </c>
      <c r="C7" s="499"/>
      <c r="D7" s="500"/>
      <c r="E7" s="501"/>
      <c r="F7" s="498" t="s">
        <v>559</v>
      </c>
      <c r="G7" s="499"/>
      <c r="H7" s="500"/>
      <c r="I7" s="501"/>
      <c r="M7" s="498" t="s">
        <v>560</v>
      </c>
      <c r="N7" s="499"/>
      <c r="O7" s="500"/>
      <c r="P7" s="501"/>
      <c r="Q7" s="498" t="s">
        <v>559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545</v>
      </c>
      <c r="N14" s="512">
        <v>131996.08499999999</v>
      </c>
      <c r="O14" s="513">
        <v>561285.16099999996</v>
      </c>
      <c r="P14" s="514">
        <v>86982.243000000002</v>
      </c>
      <c r="Q14" s="174" t="s">
        <v>545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545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545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423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557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558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560</v>
      </c>
      <c r="C40" s="499"/>
      <c r="D40" s="500"/>
      <c r="E40" s="501"/>
      <c r="F40" s="501"/>
      <c r="G40" s="498" t="s">
        <v>559</v>
      </c>
      <c r="H40" s="499"/>
      <c r="I40" s="500"/>
      <c r="J40" s="501"/>
      <c r="K40" s="501"/>
      <c r="M40" s="498" t="s">
        <v>560</v>
      </c>
      <c r="N40" s="499"/>
      <c r="O40" s="500"/>
      <c r="P40" s="501"/>
      <c r="Q40" s="501"/>
      <c r="R40" s="498" t="s">
        <v>559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4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545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545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545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545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436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423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564</v>
      </c>
      <c r="N1" s="1654"/>
      <c r="O1" s="1654"/>
      <c r="P1" s="1654"/>
      <c r="Q1" s="1654"/>
      <c r="R1" s="1654"/>
      <c r="S1" s="1654"/>
      <c r="T1" s="1654"/>
      <c r="U1" s="1654"/>
      <c r="V1" s="488"/>
      <c r="W1" s="488"/>
    </row>
    <row r="2" spans="2:24" ht="25.5">
      <c r="C2" s="1661" t="s">
        <v>454</v>
      </c>
      <c r="D2" s="1662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825"/>
      <c r="Q2" s="1825"/>
      <c r="R2" s="1825"/>
      <c r="S2" s="1825"/>
      <c r="T2" s="1825"/>
      <c r="U2" s="1825"/>
      <c r="V2" s="1663"/>
      <c r="W2" s="488"/>
      <c r="X2" s="488"/>
    </row>
    <row r="3" spans="2:24" ht="51.75" customHeight="1">
      <c r="B3" s="1122"/>
      <c r="C3" s="491" t="s">
        <v>581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64"/>
      <c r="P3" s="1427"/>
      <c r="Q3" s="1427"/>
      <c r="R3" s="1427"/>
      <c r="S3" s="1427"/>
      <c r="T3" s="1427"/>
      <c r="U3" s="1427"/>
      <c r="W3" s="1665"/>
      <c r="X3" s="1666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67"/>
      <c r="P4" s="1421"/>
      <c r="Q4" s="1421"/>
      <c r="R4" s="1421"/>
      <c r="S4" s="1421"/>
      <c r="T4" s="1421"/>
      <c r="U4" s="1421"/>
      <c r="W4" s="1668"/>
      <c r="X4" s="1669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68"/>
      <c r="X5" s="1669"/>
    </row>
    <row r="6" spans="2:24" ht="16.5" thickBot="1">
      <c r="C6" s="498" t="s">
        <v>506</v>
      </c>
      <c r="D6" s="499"/>
      <c r="E6" s="500"/>
      <c r="F6" s="501"/>
      <c r="G6" s="501"/>
      <c r="H6" s="498" t="s">
        <v>582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68"/>
      <c r="X6" s="1669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455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455</v>
      </c>
      <c r="W7" s="1665"/>
      <c r="X7" s="1666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583</v>
      </c>
      <c r="O8" s="1431"/>
      <c r="P8" s="1431"/>
      <c r="Q8" s="1431"/>
      <c r="R8" s="1431"/>
      <c r="S8" s="1431"/>
      <c r="T8" s="1431"/>
      <c r="U8" s="1431"/>
      <c r="V8" s="1431"/>
      <c r="W8" s="1668"/>
      <c r="X8" s="1669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68"/>
      <c r="X9" s="1669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68"/>
      <c r="X10" s="1669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545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26" t="s">
        <v>514</v>
      </c>
      <c r="Q11" s="1827"/>
      <c r="R11" s="1828"/>
      <c r="S11" s="1826" t="s">
        <v>584</v>
      </c>
      <c r="T11" s="1827"/>
      <c r="U11" s="1828"/>
      <c r="V11" s="1662"/>
      <c r="W11" s="1665"/>
      <c r="X11" s="1666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515</v>
      </c>
      <c r="O12" s="1440" t="s">
        <v>516</v>
      </c>
      <c r="P12" s="1441" t="s">
        <v>203</v>
      </c>
      <c r="Q12" s="1138" t="s">
        <v>517</v>
      </c>
      <c r="R12" s="1442" t="s">
        <v>455</v>
      </c>
      <c r="S12" s="1443" t="s">
        <v>203</v>
      </c>
      <c r="T12" s="1138" t="s">
        <v>517</v>
      </c>
      <c r="U12" s="1442" t="s">
        <v>455</v>
      </c>
      <c r="V12" s="1662"/>
      <c r="W12" s="1668"/>
      <c r="X12" s="1669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518</v>
      </c>
      <c r="O13" s="1445" t="s">
        <v>519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62"/>
      <c r="W13" s="1668"/>
      <c r="X13" s="1669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520</v>
      </c>
      <c r="O14" s="1451" t="s">
        <v>521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62"/>
      <c r="W14" s="1668"/>
      <c r="X14" s="1669"/>
    </row>
    <row r="15" spans="2:24" ht="16.5" thickBot="1">
      <c r="C15" s="178" t="s">
        <v>436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0"/>
      <c r="I15" s="179"/>
      <c r="J15" s="1166"/>
      <c r="K15" s="1166"/>
      <c r="L15" s="1428"/>
      <c r="N15" s="1456" t="s">
        <v>522</v>
      </c>
      <c r="O15" s="1457" t="s">
        <v>523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62"/>
      <c r="W15" s="1668"/>
      <c r="X15" s="1669"/>
    </row>
    <row r="16" spans="2:24" ht="15.75">
      <c r="C16" s="515" t="s">
        <v>509</v>
      </c>
      <c r="D16" s="516"/>
      <c r="E16" s="516"/>
      <c r="F16" s="516"/>
      <c r="G16" s="1360"/>
      <c r="H16" s="1657" t="s">
        <v>572</v>
      </c>
      <c r="I16" s="516"/>
      <c r="J16" s="516"/>
      <c r="K16" s="516"/>
      <c r="L16" s="1360"/>
      <c r="N16" s="1462" t="s">
        <v>524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71"/>
      <c r="T18" s="1671"/>
    </row>
    <row r="19" spans="2:46" ht="25.5">
      <c r="C19" s="1661" t="s">
        <v>456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72"/>
      <c r="T19" s="1672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585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71"/>
      <c r="T21" s="1671"/>
      <c r="X21" s="1671"/>
      <c r="Y21" s="1671"/>
      <c r="Z21" s="1654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72"/>
      <c r="T22" s="1672"/>
      <c r="U22" s="1419"/>
      <c r="V22" s="1419"/>
      <c r="W22" s="1419"/>
      <c r="X22" s="1672"/>
      <c r="Y22" s="1672"/>
      <c r="Z22" s="1426"/>
      <c r="AA22" s="1673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506</v>
      </c>
      <c r="D23" s="499"/>
      <c r="E23" s="500"/>
      <c r="F23" s="501"/>
      <c r="G23" s="501"/>
      <c r="H23" s="498" t="s">
        <v>582</v>
      </c>
      <c r="I23" s="499"/>
      <c r="J23" s="500"/>
      <c r="K23" s="501"/>
      <c r="L23" s="501"/>
      <c r="M23" s="488"/>
      <c r="N23" s="1829"/>
      <c r="O23" s="1829"/>
      <c r="P23" s="1829"/>
      <c r="Q23" s="1829"/>
      <c r="R23" s="1829"/>
      <c r="S23" s="1671"/>
      <c r="T23" s="1671"/>
      <c r="X23" s="1671"/>
      <c r="Y23" s="1671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455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455</v>
      </c>
      <c r="M24" s="488"/>
      <c r="N24" s="1824"/>
      <c r="O24" s="1824"/>
      <c r="P24" s="1824"/>
      <c r="Q24" s="1824"/>
      <c r="R24" s="1824"/>
      <c r="S24" s="1672"/>
      <c r="T24" s="1672"/>
      <c r="U24" s="1419"/>
      <c r="V24" s="1419"/>
      <c r="W24" s="1419"/>
      <c r="X24" s="1672"/>
      <c r="Y24" s="1672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71"/>
      <c r="T25" s="1671"/>
      <c r="X25" s="1671"/>
      <c r="Y25" s="1671"/>
      <c r="Z25" s="1654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72"/>
      <c r="T26" s="1672"/>
      <c r="U26" s="1419"/>
      <c r="V26" s="1419"/>
      <c r="W26" s="1419"/>
      <c r="X26" s="1672"/>
      <c r="Y26" s="1672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29"/>
      <c r="O27" s="1829"/>
      <c r="P27" s="1829"/>
      <c r="Q27" s="1829"/>
      <c r="R27" s="1829"/>
      <c r="S27" s="1467"/>
      <c r="T27" s="1427"/>
      <c r="U27" s="1427"/>
      <c r="V27" s="1427"/>
      <c r="W27" s="1427"/>
      <c r="X27" s="1427"/>
      <c r="Y27" s="1427"/>
      <c r="Z27" s="1080"/>
      <c r="AA27" s="1655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545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824"/>
      <c r="O28" s="1824"/>
      <c r="P28" s="1824"/>
      <c r="Q28" s="1824"/>
      <c r="R28" s="1824"/>
      <c r="S28" s="1468"/>
      <c r="T28" s="1421"/>
      <c r="U28" s="1421"/>
      <c r="V28" s="1421"/>
      <c r="W28" s="1421"/>
      <c r="X28" s="1421"/>
      <c r="Y28" s="1421"/>
      <c r="Z28" s="1080"/>
      <c r="AA28" s="1653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30"/>
      <c r="T29" s="1830"/>
      <c r="U29" s="1830"/>
      <c r="V29" s="1830"/>
      <c r="W29" s="1830"/>
      <c r="X29" s="1830"/>
      <c r="Y29" s="1830"/>
      <c r="Z29" s="1654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825"/>
      <c r="U30" s="1825"/>
      <c r="V30" s="1825"/>
      <c r="W30" s="1825"/>
      <c r="X30" s="1825"/>
      <c r="Y30" s="1825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29"/>
      <c r="O31" s="1829"/>
      <c r="P31" s="1829"/>
      <c r="Q31" s="1829"/>
      <c r="R31" s="1829"/>
      <c r="S31" s="1467"/>
      <c r="T31" s="1427"/>
      <c r="U31" s="1427"/>
      <c r="V31" s="1427"/>
      <c r="W31" s="1427"/>
      <c r="X31" s="1427"/>
      <c r="Y31" s="1427"/>
      <c r="Z31" s="1080"/>
      <c r="AA31" s="1655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824"/>
      <c r="O32" s="1824"/>
      <c r="P32" s="1824"/>
      <c r="Q32" s="1824"/>
      <c r="R32" s="1824"/>
      <c r="S32" s="1468"/>
      <c r="T32" s="1421"/>
      <c r="U32" s="1421"/>
      <c r="V32" s="1421"/>
      <c r="W32" s="1421"/>
      <c r="X32" s="1421"/>
      <c r="Y32" s="1421"/>
      <c r="Z32" s="1080"/>
      <c r="AA32" s="1653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30"/>
      <c r="T33" s="1830"/>
      <c r="U33" s="1830"/>
      <c r="V33" s="1830"/>
      <c r="W33" s="1830"/>
      <c r="X33" s="1830"/>
      <c r="Y33" s="1830"/>
      <c r="Z33" s="1654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825"/>
      <c r="U34" s="1825"/>
      <c r="V34" s="1825"/>
      <c r="W34" s="1825"/>
      <c r="X34" s="1825"/>
      <c r="Y34" s="1825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29"/>
      <c r="O35" s="1829"/>
      <c r="P35" s="1829"/>
      <c r="Q35" s="1829"/>
      <c r="R35" s="1829"/>
      <c r="S35" s="1467"/>
      <c r="T35" s="1427"/>
      <c r="U35" s="1427"/>
      <c r="V35" s="1427"/>
      <c r="W35" s="1427"/>
      <c r="X35" s="1427"/>
      <c r="Y35" s="1427"/>
      <c r="Z35" s="1080"/>
      <c r="AA35" s="1655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824"/>
      <c r="O36" s="1824"/>
      <c r="P36" s="1824"/>
      <c r="Q36" s="1824"/>
      <c r="R36" s="1824"/>
      <c r="S36" s="1468"/>
      <c r="T36" s="1421"/>
      <c r="U36" s="1421"/>
      <c r="V36" s="1421"/>
      <c r="W36" s="1421"/>
      <c r="X36" s="1421"/>
      <c r="Y36" s="1421"/>
      <c r="Z36" s="1080"/>
      <c r="AA36" s="1653"/>
    </row>
    <row r="37" spans="3:27" ht="15">
      <c r="C37" s="515" t="s">
        <v>509</v>
      </c>
      <c r="H37" s="1657" t="s">
        <v>572</v>
      </c>
      <c r="I37" s="1142"/>
      <c r="J37" s="1142"/>
      <c r="K37" s="1142"/>
      <c r="L37" s="1429"/>
      <c r="O37" s="1674"/>
      <c r="P37" s="1674"/>
      <c r="Q37" s="1674"/>
      <c r="R37" s="1674"/>
      <c r="S37" s="1463"/>
      <c r="T37" s="1674"/>
      <c r="U37" s="1675"/>
      <c r="V37" s="1675"/>
    </row>
    <row r="38" spans="3:27" ht="15.75">
      <c r="O38" s="1674"/>
      <c r="P38" s="1420"/>
      <c r="Q38" s="1420"/>
      <c r="R38" s="1420"/>
      <c r="S38" s="1463"/>
      <c r="T38" s="1674"/>
      <c r="U38" s="1675"/>
      <c r="V38" s="1675"/>
    </row>
    <row r="39" spans="3:27" ht="15.75">
      <c r="O39" s="1674"/>
      <c r="P39" s="1420"/>
      <c r="Q39" s="1420"/>
      <c r="R39" s="1420"/>
      <c r="S39" s="1463"/>
      <c r="T39" s="1674"/>
      <c r="U39" s="1676"/>
      <c r="V39" s="1676"/>
    </row>
    <row r="40" spans="3:27" ht="15">
      <c r="O40" s="1674"/>
      <c r="P40" s="1674"/>
      <c r="Q40" s="1674"/>
      <c r="R40" s="1674"/>
      <c r="S40" s="1463"/>
      <c r="T40" s="1674"/>
      <c r="U40" s="1676"/>
      <c r="V40" s="1676"/>
    </row>
    <row r="41" spans="3:27" ht="15.75">
      <c r="O41" s="1674"/>
      <c r="P41" s="1420"/>
      <c r="Q41" s="1420"/>
      <c r="R41" s="1420"/>
      <c r="S41" s="1463"/>
      <c r="T41" s="1463"/>
      <c r="U41" s="1144"/>
      <c r="V41" s="1144"/>
    </row>
    <row r="42" spans="3:27" ht="15.75">
      <c r="O42" s="1674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74"/>
      <c r="P44" s="1674"/>
      <c r="Q44" s="1674"/>
      <c r="R44" s="1674"/>
      <c r="S44" s="1463"/>
      <c r="T44" s="1463"/>
    </row>
    <row r="45" spans="3:27" ht="15">
      <c r="O45" s="1674"/>
      <c r="P45" s="1674"/>
      <c r="Q45" s="1674"/>
      <c r="R45" s="1674"/>
      <c r="S45" s="1463"/>
      <c r="T45" s="1463"/>
    </row>
    <row r="46" spans="3:27" ht="15">
      <c r="O46" s="1674"/>
      <c r="P46" s="1469"/>
      <c r="Q46" s="1469"/>
      <c r="R46" s="1469"/>
      <c r="S46" s="1463"/>
      <c r="T46" s="1463"/>
    </row>
    <row r="47" spans="3:27" ht="15">
      <c r="O47" s="1674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74"/>
      <c r="P49" s="1674"/>
      <c r="Q49" s="1674"/>
      <c r="R49" s="1674"/>
      <c r="S49" s="1463"/>
      <c r="T49" s="1463"/>
    </row>
    <row r="50" spans="15:20" ht="15">
      <c r="O50" s="1674"/>
      <c r="P50" s="1674"/>
      <c r="Q50" s="1674"/>
      <c r="R50" s="1674"/>
      <c r="S50" s="1463"/>
      <c r="T50" s="1463"/>
    </row>
    <row r="51" spans="15:20" ht="15">
      <c r="O51" s="1674"/>
      <c r="P51" s="1469"/>
      <c r="Q51" s="1469"/>
      <c r="R51" s="1469"/>
      <c r="S51" s="1463"/>
      <c r="T51" s="1463"/>
    </row>
    <row r="52" spans="15:20" ht="15">
      <c r="O52" s="1674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564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565</v>
      </c>
      <c r="C3" s="1122"/>
      <c r="D3" s="1122"/>
      <c r="E3" s="1122"/>
      <c r="F3" s="1122"/>
      <c r="G3" s="1122"/>
      <c r="H3" s="1122"/>
      <c r="I3" s="1122"/>
      <c r="J3" s="1122"/>
      <c r="K3" s="1122" t="s">
        <v>566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567</v>
      </c>
      <c r="C6" s="1127"/>
      <c r="D6" s="1128"/>
      <c r="E6" s="1129"/>
      <c r="F6" s="1126" t="s">
        <v>568</v>
      </c>
      <c r="G6" s="1127"/>
      <c r="H6" s="1128"/>
      <c r="I6" s="1129"/>
      <c r="K6" s="1126" t="s">
        <v>567</v>
      </c>
      <c r="L6" s="1127"/>
      <c r="M6" s="1128"/>
      <c r="N6" s="1129"/>
      <c r="O6" s="1126" t="s">
        <v>568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545</v>
      </c>
      <c r="L13" s="176">
        <v>131996.08499999999</v>
      </c>
      <c r="M13" s="1105">
        <v>561285.16099999996</v>
      </c>
      <c r="N13" s="1105">
        <v>86982.243000000002</v>
      </c>
      <c r="O13" s="173" t="s">
        <v>545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545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569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418</v>
      </c>
      <c r="L27" s="158">
        <v>218.59</v>
      </c>
      <c r="M27" s="1104">
        <v>910.43600000000004</v>
      </c>
      <c r="N27" s="1104">
        <v>78.995999999999995</v>
      </c>
      <c r="O27" s="157" t="s">
        <v>570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507</v>
      </c>
      <c r="L30" s="158">
        <v>17.117000000000001</v>
      </c>
      <c r="M30" s="1104">
        <v>71.847999999999999</v>
      </c>
      <c r="N30" s="1104">
        <v>6.0279999999999996</v>
      </c>
      <c r="O30" s="157" t="s">
        <v>571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508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420</v>
      </c>
      <c r="C33" s="158">
        <v>3816.5140000000001</v>
      </c>
      <c r="D33" s="1104">
        <v>16298.424000000001</v>
      </c>
      <c r="E33" s="159">
        <v>2094.02</v>
      </c>
      <c r="F33" s="157" t="s">
        <v>420</v>
      </c>
      <c r="G33" s="158">
        <v>5466.6859999999997</v>
      </c>
      <c r="H33" s="1104">
        <v>23537.417000000001</v>
      </c>
      <c r="I33" s="159">
        <v>2342.819</v>
      </c>
      <c r="K33" s="174" t="s">
        <v>419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428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419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425</v>
      </c>
      <c r="C35" s="176">
        <v>2709.8620000000001</v>
      </c>
      <c r="D35" s="1105">
        <v>11542.204</v>
      </c>
      <c r="E35" s="177">
        <v>7551.6170000000002</v>
      </c>
      <c r="F35" s="173" t="s">
        <v>424</v>
      </c>
      <c r="G35" s="176">
        <v>3092.96</v>
      </c>
      <c r="H35" s="1105">
        <v>13303.299000000001</v>
      </c>
      <c r="I35" s="177">
        <v>4031.1640000000002</v>
      </c>
      <c r="K35" s="515" t="s">
        <v>509</v>
      </c>
      <c r="L35" s="1417"/>
      <c r="M35" s="1417"/>
      <c r="N35" s="1417"/>
      <c r="O35" s="157" t="s">
        <v>508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424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56"/>
      <c r="L37" s="1656"/>
      <c r="M37" s="1656"/>
      <c r="N37" s="1656"/>
      <c r="O37" s="1657" t="s">
        <v>572</v>
      </c>
      <c r="P37" s="1658"/>
      <c r="Q37" s="1658"/>
      <c r="R37" s="793"/>
      <c r="S37" s="1144"/>
    </row>
    <row r="38" spans="2:19" ht="15">
      <c r="B38" s="157" t="s">
        <v>422</v>
      </c>
      <c r="C38" s="158">
        <v>2560.0749999999998</v>
      </c>
      <c r="D38" s="1104">
        <v>10898.509</v>
      </c>
      <c r="E38" s="159">
        <v>1262.047</v>
      </c>
      <c r="F38" s="157" t="s">
        <v>425</v>
      </c>
      <c r="G38" s="158">
        <v>2255.1579999999999</v>
      </c>
      <c r="H38" s="1104">
        <v>9693.4699999999993</v>
      </c>
      <c r="I38" s="159">
        <v>6185.4719999999998</v>
      </c>
      <c r="K38" s="1656"/>
      <c r="L38" s="1658"/>
      <c r="M38" s="1658"/>
      <c r="N38" s="1658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510</v>
      </c>
      <c r="G39" s="1109">
        <v>2013.39</v>
      </c>
      <c r="H39" s="1106">
        <v>8677.6849999999995</v>
      </c>
      <c r="I39" s="1107">
        <v>1080.605</v>
      </c>
      <c r="K39" s="1656"/>
      <c r="L39" s="1658"/>
      <c r="M39" s="1658"/>
      <c r="N39" s="1659"/>
      <c r="O39" s="1659"/>
      <c r="P39" s="1659"/>
      <c r="Q39" s="1659"/>
      <c r="R39" s="1659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56"/>
      <c r="L40" s="1658"/>
      <c r="M40" s="1658"/>
      <c r="N40" s="1659"/>
      <c r="O40" s="1660"/>
      <c r="P40" s="1660"/>
      <c r="Q40" s="1660"/>
      <c r="R40" s="1660"/>
      <c r="S40" s="1144"/>
    </row>
    <row r="41" spans="2:19" ht="15">
      <c r="B41" s="157" t="s">
        <v>426</v>
      </c>
      <c r="C41" s="158">
        <v>1878.481</v>
      </c>
      <c r="D41" s="1104">
        <v>8050.3429999999998</v>
      </c>
      <c r="E41" s="159">
        <v>2615.19</v>
      </c>
      <c r="F41" s="157" t="s">
        <v>422</v>
      </c>
      <c r="G41" s="158">
        <v>1767.6959999999999</v>
      </c>
      <c r="H41" s="1104">
        <v>7586.9549999999999</v>
      </c>
      <c r="I41" s="159">
        <v>771.56399999999996</v>
      </c>
      <c r="K41" s="1656"/>
      <c r="L41" s="1658"/>
      <c r="M41" s="1658"/>
      <c r="N41" s="1659"/>
      <c r="O41" s="1660"/>
      <c r="P41" s="1660"/>
      <c r="Q41" s="1660"/>
      <c r="R41" s="1660"/>
      <c r="S41" s="1144"/>
    </row>
    <row r="42" spans="2:19" ht="15">
      <c r="B42" s="1108" t="s">
        <v>427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56"/>
      <c r="L42" s="1658"/>
      <c r="M42" s="1658"/>
      <c r="N42" s="1659"/>
      <c r="O42" s="1660"/>
      <c r="P42" s="1660"/>
      <c r="Q42" s="1660"/>
      <c r="R42" s="1660"/>
      <c r="S42" s="1144"/>
    </row>
    <row r="43" spans="2:19" ht="15">
      <c r="B43" s="157" t="s">
        <v>429</v>
      </c>
      <c r="C43" s="158">
        <v>1541.309</v>
      </c>
      <c r="D43" s="1104">
        <v>6550.6459999999997</v>
      </c>
      <c r="E43" s="159">
        <v>840.62099999999998</v>
      </c>
      <c r="F43" s="157" t="s">
        <v>429</v>
      </c>
      <c r="G43" s="158">
        <v>1156.3599999999999</v>
      </c>
      <c r="H43" s="1104">
        <v>4987.491</v>
      </c>
      <c r="I43" s="159">
        <v>530.50400000000002</v>
      </c>
      <c r="K43" s="1656"/>
      <c r="L43" s="1658"/>
      <c r="M43" s="1658"/>
      <c r="N43" s="1659"/>
      <c r="O43" s="1660"/>
      <c r="P43" s="1660"/>
      <c r="Q43" s="1660"/>
      <c r="R43" s="1660"/>
      <c r="S43" s="1144"/>
    </row>
    <row r="44" spans="2:19" ht="15">
      <c r="B44" s="157" t="s">
        <v>510</v>
      </c>
      <c r="C44" s="158">
        <v>1383.222</v>
      </c>
      <c r="D44" s="1104">
        <v>5952.5709999999999</v>
      </c>
      <c r="E44" s="159">
        <v>779.37199999999996</v>
      </c>
      <c r="F44" s="157" t="s">
        <v>434</v>
      </c>
      <c r="G44" s="158">
        <v>937.95299999999997</v>
      </c>
      <c r="H44" s="1104">
        <v>4035.8029999999999</v>
      </c>
      <c r="I44" s="159">
        <v>2836.105</v>
      </c>
      <c r="K44" s="1656"/>
      <c r="L44" s="1658"/>
      <c r="M44" s="1658"/>
      <c r="N44" s="1659"/>
      <c r="O44" s="1660"/>
      <c r="P44" s="1660"/>
      <c r="Q44" s="1660"/>
      <c r="R44" s="1660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426</v>
      </c>
      <c r="G45" s="158">
        <v>893.74400000000003</v>
      </c>
      <c r="H45" s="1104">
        <v>3838.2860000000001</v>
      </c>
      <c r="I45" s="159">
        <v>1595.98</v>
      </c>
      <c r="K45" s="1656"/>
      <c r="L45" s="1658"/>
      <c r="M45" s="1658"/>
      <c r="N45" s="1659"/>
      <c r="O45" s="1660"/>
      <c r="P45" s="1660"/>
      <c r="Q45" s="1660"/>
      <c r="R45" s="1660"/>
      <c r="S45" s="1144"/>
    </row>
    <row r="46" spans="2:19" ht="15">
      <c r="B46" s="173" t="s">
        <v>434</v>
      </c>
      <c r="C46" s="176">
        <v>652.87199999999996</v>
      </c>
      <c r="D46" s="1105">
        <v>2785.9960000000001</v>
      </c>
      <c r="E46" s="177">
        <v>2081.06</v>
      </c>
      <c r="F46" s="173" t="s">
        <v>437</v>
      </c>
      <c r="G46" s="176">
        <v>758.21199999999999</v>
      </c>
      <c r="H46" s="1105">
        <v>3251.7649999999999</v>
      </c>
      <c r="I46" s="177">
        <v>354.33100000000002</v>
      </c>
      <c r="K46" s="1656"/>
      <c r="L46" s="1658"/>
      <c r="M46" s="1658"/>
      <c r="N46" s="1659"/>
      <c r="O46" s="1660"/>
      <c r="P46" s="1660"/>
      <c r="Q46" s="1660"/>
      <c r="R46" s="1660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427</v>
      </c>
      <c r="G47" s="158">
        <v>704.45699999999999</v>
      </c>
      <c r="H47" s="1104">
        <v>3030.172</v>
      </c>
      <c r="I47" s="159">
        <v>2355.64</v>
      </c>
      <c r="K47" s="1656"/>
      <c r="L47" s="1658"/>
      <c r="M47" s="1658"/>
      <c r="N47" s="1659"/>
      <c r="O47" s="1660"/>
      <c r="P47" s="1660"/>
      <c r="Q47" s="1660"/>
      <c r="R47" s="1660"/>
      <c r="S47" s="1144"/>
    </row>
    <row r="48" spans="2:19" ht="15">
      <c r="B48" s="1108" t="s">
        <v>432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56"/>
      <c r="L48" s="1658"/>
      <c r="M48" s="1658"/>
      <c r="N48" s="1659"/>
      <c r="O48" s="1660"/>
      <c r="P48" s="1660"/>
      <c r="Q48" s="1660"/>
      <c r="R48" s="1660"/>
      <c r="S48" s="1144"/>
    </row>
    <row r="49" spans="2:19" ht="15">
      <c r="B49" s="157" t="s">
        <v>435</v>
      </c>
      <c r="C49" s="158">
        <v>556.76599999999996</v>
      </c>
      <c r="D49" s="1104">
        <v>2340.297</v>
      </c>
      <c r="E49" s="159">
        <v>164.12799999999999</v>
      </c>
      <c r="F49" s="157" t="s">
        <v>443</v>
      </c>
      <c r="G49" s="158">
        <v>619.85</v>
      </c>
      <c r="H49" s="1104">
        <v>2669.5149999999999</v>
      </c>
      <c r="I49" s="159">
        <v>224.03</v>
      </c>
      <c r="K49" s="1656"/>
      <c r="L49" s="1658"/>
      <c r="M49" s="1658"/>
      <c r="N49" s="1659"/>
      <c r="O49" s="1660"/>
      <c r="P49" s="1660"/>
      <c r="Q49" s="1660"/>
      <c r="R49" s="1660"/>
      <c r="S49" s="1144"/>
    </row>
    <row r="50" spans="2:19" ht="15">
      <c r="B50" s="157" t="s">
        <v>433</v>
      </c>
      <c r="C50" s="158">
        <v>540.39499999999998</v>
      </c>
      <c r="D50" s="1104">
        <v>2286.9650000000001</v>
      </c>
      <c r="E50" s="159">
        <v>439.08100000000002</v>
      </c>
      <c r="F50" s="157" t="s">
        <v>435</v>
      </c>
      <c r="G50" s="158">
        <v>562.00400000000002</v>
      </c>
      <c r="H50" s="1104">
        <v>2425.5709999999999</v>
      </c>
      <c r="I50" s="159">
        <v>142.84299999999999</v>
      </c>
      <c r="K50" s="1656"/>
      <c r="L50" s="1658"/>
      <c r="M50" s="1658"/>
      <c r="N50" s="1659"/>
      <c r="O50" s="1660"/>
      <c r="P50" s="1660"/>
      <c r="Q50" s="1660"/>
      <c r="R50" s="1660"/>
      <c r="S50" s="1144"/>
    </row>
    <row r="51" spans="2:19" ht="15">
      <c r="B51" s="157" t="s">
        <v>430</v>
      </c>
      <c r="C51" s="158">
        <v>454.14400000000001</v>
      </c>
      <c r="D51" s="1104">
        <v>1945.9639999999999</v>
      </c>
      <c r="E51" s="159">
        <v>386.51499999999999</v>
      </c>
      <c r="F51" s="157" t="s">
        <v>430</v>
      </c>
      <c r="G51" s="158">
        <v>506.584</v>
      </c>
      <c r="H51" s="1104">
        <v>2181.1439999999998</v>
      </c>
      <c r="I51" s="159">
        <v>407.58</v>
      </c>
      <c r="K51" s="1656"/>
      <c r="L51" s="1658"/>
      <c r="M51" s="1658"/>
      <c r="N51" s="1659"/>
      <c r="O51" s="1660"/>
      <c r="P51" s="1660"/>
      <c r="Q51" s="1660"/>
      <c r="R51" s="1660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432</v>
      </c>
      <c r="G52" s="176">
        <v>504.464</v>
      </c>
      <c r="H52" s="1105">
        <v>2169.029</v>
      </c>
      <c r="I52" s="177">
        <v>756.55499999999995</v>
      </c>
      <c r="K52" s="1656"/>
      <c r="L52" s="1658"/>
      <c r="M52" s="1658"/>
      <c r="N52" s="1659"/>
      <c r="O52" s="1660"/>
      <c r="P52" s="1660"/>
      <c r="Q52" s="1660"/>
      <c r="R52" s="1660"/>
      <c r="S52" s="1144"/>
    </row>
    <row r="53" spans="2:19" ht="15">
      <c r="B53" s="157" t="s">
        <v>440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56"/>
      <c r="L53" s="1658"/>
      <c r="M53" s="1658"/>
      <c r="N53" s="1659"/>
      <c r="O53" s="1660"/>
      <c r="P53" s="1660"/>
      <c r="Q53" s="1660"/>
      <c r="R53" s="1660"/>
      <c r="S53" s="1144"/>
    </row>
    <row r="54" spans="2:19" ht="15">
      <c r="B54" s="1108" t="s">
        <v>437</v>
      </c>
      <c r="C54" s="1109">
        <v>256.93900000000002</v>
      </c>
      <c r="D54" s="1106">
        <v>1099.652</v>
      </c>
      <c r="E54" s="1107">
        <v>169.40700000000001</v>
      </c>
      <c r="F54" s="1108" t="s">
        <v>428</v>
      </c>
      <c r="G54" s="1109">
        <v>220.374</v>
      </c>
      <c r="H54" s="1106">
        <v>944.21600000000001</v>
      </c>
      <c r="I54" s="1107">
        <v>120.643</v>
      </c>
      <c r="K54" s="1656"/>
      <c r="L54" s="1658"/>
      <c r="M54" s="1658"/>
      <c r="N54" s="1659"/>
      <c r="O54" s="1660"/>
      <c r="P54" s="1660"/>
      <c r="Q54" s="1660"/>
      <c r="R54" s="1660"/>
      <c r="S54" s="1144"/>
    </row>
    <row r="55" spans="2:19" ht="15">
      <c r="B55" s="157" t="s">
        <v>449</v>
      </c>
      <c r="C55" s="158">
        <v>189.13</v>
      </c>
      <c r="D55" s="1104">
        <v>812.04899999999998</v>
      </c>
      <c r="E55" s="159">
        <v>243</v>
      </c>
      <c r="F55" s="157" t="s">
        <v>446</v>
      </c>
      <c r="G55" s="158">
        <v>178.04300000000001</v>
      </c>
      <c r="H55" s="1104">
        <v>761.64499999999998</v>
      </c>
      <c r="I55" s="159">
        <v>64.474000000000004</v>
      </c>
      <c r="K55" s="1656"/>
      <c r="L55" s="1658"/>
      <c r="M55" s="1658"/>
      <c r="N55" s="1659"/>
      <c r="O55" s="1660"/>
      <c r="P55" s="1660"/>
      <c r="Q55" s="1660"/>
      <c r="R55" s="1660"/>
      <c r="S55" s="1144"/>
    </row>
    <row r="56" spans="2:19" ht="15">
      <c r="B56" s="157" t="s">
        <v>421</v>
      </c>
      <c r="C56" s="158">
        <v>188.36699999999999</v>
      </c>
      <c r="D56" s="1104">
        <v>799.02300000000002</v>
      </c>
      <c r="E56" s="159">
        <v>107.69799999999999</v>
      </c>
      <c r="F56" s="157" t="s">
        <v>441</v>
      </c>
      <c r="G56" s="158">
        <v>164.71899999999999</v>
      </c>
      <c r="H56" s="1104">
        <v>712.31700000000001</v>
      </c>
      <c r="I56" s="159">
        <v>73.748000000000005</v>
      </c>
      <c r="K56" s="1656"/>
      <c r="L56" s="1658"/>
      <c r="M56" s="1658"/>
      <c r="N56" s="1659"/>
      <c r="O56" s="1660"/>
      <c r="P56" s="1660"/>
      <c r="Q56" s="1660"/>
      <c r="R56" s="1660"/>
      <c r="S56" s="1144"/>
    </row>
    <row r="57" spans="2:19" ht="15">
      <c r="B57" s="157" t="s">
        <v>419</v>
      </c>
      <c r="C57" s="158">
        <v>174.84</v>
      </c>
      <c r="D57" s="1104">
        <v>750.47500000000002</v>
      </c>
      <c r="E57" s="159">
        <v>174.005</v>
      </c>
      <c r="F57" s="157" t="s">
        <v>573</v>
      </c>
      <c r="G57" s="158">
        <v>161.59</v>
      </c>
      <c r="H57" s="1104">
        <v>697.22400000000005</v>
      </c>
      <c r="I57" s="159">
        <v>72.397000000000006</v>
      </c>
      <c r="K57" s="1656"/>
      <c r="L57" s="1658"/>
      <c r="M57" s="1658"/>
      <c r="N57" s="1659"/>
      <c r="O57" s="1660"/>
      <c r="P57" s="1660"/>
      <c r="Q57" s="1660"/>
      <c r="R57" s="1660"/>
      <c r="S57" s="1144"/>
    </row>
    <row r="58" spans="2:19" ht="15">
      <c r="B58" s="173" t="s">
        <v>444</v>
      </c>
      <c r="C58" s="176">
        <v>157.51599999999999</v>
      </c>
      <c r="D58" s="1105">
        <v>675.59400000000005</v>
      </c>
      <c r="E58" s="177">
        <v>243.71</v>
      </c>
      <c r="F58" s="173" t="s">
        <v>447</v>
      </c>
      <c r="G58" s="176">
        <v>154.79599999999999</v>
      </c>
      <c r="H58" s="1105">
        <v>662.05200000000002</v>
      </c>
      <c r="I58" s="177">
        <v>149.84700000000001</v>
      </c>
      <c r="K58" s="1656"/>
      <c r="L58" s="1658"/>
      <c r="M58" s="1658"/>
      <c r="N58" s="1659"/>
      <c r="O58" s="1660"/>
      <c r="P58" s="1660"/>
      <c r="Q58" s="1660"/>
      <c r="R58" s="1660"/>
      <c r="S58" s="1144"/>
    </row>
    <row r="59" spans="2:19" ht="15">
      <c r="B59" s="157" t="s">
        <v>438</v>
      </c>
      <c r="C59" s="158">
        <v>148.64599999999999</v>
      </c>
      <c r="D59" s="1104">
        <v>621.702</v>
      </c>
      <c r="E59" s="159">
        <v>50.024000000000001</v>
      </c>
      <c r="F59" s="157" t="s">
        <v>419</v>
      </c>
      <c r="G59" s="158">
        <v>150.904</v>
      </c>
      <c r="H59" s="1104">
        <v>649.95399999999995</v>
      </c>
      <c r="I59" s="159">
        <v>145.66399999999999</v>
      </c>
      <c r="K59" s="1656"/>
      <c r="L59" s="1658"/>
      <c r="M59" s="1658"/>
      <c r="N59" s="1659"/>
      <c r="O59" s="1660"/>
      <c r="P59" s="1660"/>
      <c r="Q59" s="1660"/>
      <c r="R59" s="1660"/>
      <c r="S59" s="1144"/>
    </row>
    <row r="60" spans="2:19" ht="15">
      <c r="B60" s="1108" t="s">
        <v>443</v>
      </c>
      <c r="C60" s="1109">
        <v>114.25</v>
      </c>
      <c r="D60" s="1106">
        <v>491.68700000000001</v>
      </c>
      <c r="E60" s="1107">
        <v>50</v>
      </c>
      <c r="F60" s="1108" t="s">
        <v>574</v>
      </c>
      <c r="G60" s="1109">
        <v>102.70099999999999</v>
      </c>
      <c r="H60" s="1106">
        <v>439.17500000000001</v>
      </c>
      <c r="I60" s="1107">
        <v>48</v>
      </c>
      <c r="K60" s="1656"/>
      <c r="L60" s="1658"/>
      <c r="M60" s="1658"/>
      <c r="N60" s="1659"/>
      <c r="O60" s="1660"/>
      <c r="P60" s="1660"/>
      <c r="Q60" s="1660"/>
      <c r="R60" s="1660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575</v>
      </c>
      <c r="G61" s="158">
        <v>97.510999999999996</v>
      </c>
      <c r="H61" s="1104">
        <v>417</v>
      </c>
      <c r="I61" s="159">
        <v>36.216000000000001</v>
      </c>
      <c r="K61" s="1656"/>
      <c r="L61" s="1658"/>
      <c r="M61" s="1658"/>
      <c r="N61" s="1659"/>
      <c r="O61" s="1660"/>
      <c r="P61" s="1660"/>
      <c r="Q61" s="1660"/>
      <c r="R61" s="1660"/>
      <c r="S61" s="1144"/>
    </row>
    <row r="62" spans="2:19" ht="15">
      <c r="B62" s="157" t="s">
        <v>441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56"/>
      <c r="L62" s="1658"/>
      <c r="M62" s="1658"/>
      <c r="N62" s="1659"/>
      <c r="O62" s="1660"/>
      <c r="P62" s="1660"/>
      <c r="Q62" s="1660"/>
      <c r="R62" s="1660"/>
    </row>
    <row r="63" spans="2:19" ht="15">
      <c r="B63" s="157" t="s">
        <v>446</v>
      </c>
      <c r="C63" s="158">
        <v>96.126999999999995</v>
      </c>
      <c r="D63" s="1104">
        <v>408.351</v>
      </c>
      <c r="E63" s="159">
        <v>49.119</v>
      </c>
      <c r="F63" s="157" t="s">
        <v>436</v>
      </c>
      <c r="G63" s="158">
        <v>87.561999999999998</v>
      </c>
      <c r="H63" s="1104">
        <v>376.22399999999999</v>
      </c>
      <c r="I63" s="159">
        <v>61.061999999999998</v>
      </c>
      <c r="K63" s="1656"/>
      <c r="L63" s="1658"/>
      <c r="M63" s="1658"/>
      <c r="N63" s="1659"/>
      <c r="O63" s="1660"/>
      <c r="P63" s="1660"/>
      <c r="Q63" s="1660"/>
      <c r="R63" s="1660"/>
    </row>
    <row r="64" spans="2:19" ht="15">
      <c r="B64" s="173" t="s">
        <v>442</v>
      </c>
      <c r="C64" s="176">
        <v>95.22</v>
      </c>
      <c r="D64" s="1105">
        <v>408.95699999999999</v>
      </c>
      <c r="E64" s="177">
        <v>80.641000000000005</v>
      </c>
      <c r="F64" s="173" t="s">
        <v>442</v>
      </c>
      <c r="G64" s="176">
        <v>58.383000000000003</v>
      </c>
      <c r="H64" s="1105">
        <v>250.81200000000001</v>
      </c>
      <c r="I64" s="177">
        <v>69.97</v>
      </c>
      <c r="K64" s="1656"/>
      <c r="L64" s="1658"/>
      <c r="M64" s="1658"/>
      <c r="N64" s="1659"/>
      <c r="O64" s="1660"/>
      <c r="P64" s="1660"/>
      <c r="Q64" s="1660"/>
      <c r="R64" s="1660"/>
    </row>
    <row r="65" spans="2:18" ht="15">
      <c r="B65" s="157" t="s">
        <v>439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56"/>
      <c r="L65" s="1658"/>
      <c r="M65" s="1658"/>
      <c r="N65" s="1659"/>
      <c r="O65" s="1660"/>
      <c r="P65" s="1660"/>
      <c r="Q65" s="1660"/>
      <c r="R65" s="1660"/>
    </row>
    <row r="66" spans="2:18" ht="15">
      <c r="B66" s="1108" t="s">
        <v>445</v>
      </c>
      <c r="C66" s="1109">
        <v>55.789000000000001</v>
      </c>
      <c r="D66" s="1106">
        <v>240.846</v>
      </c>
      <c r="E66" s="1107">
        <v>20.5</v>
      </c>
      <c r="F66" s="1108" t="s">
        <v>511</v>
      </c>
      <c r="G66" s="1109">
        <v>50.851999999999997</v>
      </c>
      <c r="H66" s="1106">
        <v>217.899</v>
      </c>
      <c r="I66" s="1107">
        <v>50</v>
      </c>
      <c r="K66" s="1656"/>
      <c r="L66" s="1658"/>
      <c r="M66" s="1658"/>
      <c r="N66" s="1658"/>
      <c r="O66" s="1144"/>
    </row>
    <row r="67" spans="2:18" ht="15">
      <c r="B67" s="173" t="s">
        <v>453</v>
      </c>
      <c r="C67" s="176">
        <v>39.715000000000003</v>
      </c>
      <c r="D67" s="1105">
        <v>170.506</v>
      </c>
      <c r="E67" s="177">
        <v>42.220999999999997</v>
      </c>
      <c r="F67" s="173" t="s">
        <v>431</v>
      </c>
      <c r="G67" s="176">
        <v>46.65</v>
      </c>
      <c r="H67" s="1105">
        <v>202.32599999999999</v>
      </c>
      <c r="I67" s="177">
        <v>20</v>
      </c>
      <c r="K67" s="1656"/>
      <c r="L67" s="1658"/>
      <c r="M67" s="1658"/>
      <c r="N67" s="1658"/>
      <c r="O67" s="1144"/>
    </row>
    <row r="68" spans="2:18" ht="15">
      <c r="B68" s="157" t="s">
        <v>436</v>
      </c>
      <c r="C68" s="158">
        <v>26.983000000000001</v>
      </c>
      <c r="D68" s="1104">
        <v>115.01900000000001</v>
      </c>
      <c r="E68" s="159">
        <v>48.225999999999999</v>
      </c>
      <c r="F68" s="157" t="s">
        <v>421</v>
      </c>
      <c r="G68" s="158">
        <v>42.795000000000002</v>
      </c>
      <c r="H68" s="1104">
        <v>183.45</v>
      </c>
      <c r="I68" s="159">
        <v>20</v>
      </c>
      <c r="K68" s="1656"/>
      <c r="L68" s="1658"/>
      <c r="M68" s="1658"/>
      <c r="N68" s="1658"/>
      <c r="O68" s="1144"/>
    </row>
    <row r="69" spans="2:18" ht="15">
      <c r="B69" s="1108" t="s">
        <v>511</v>
      </c>
      <c r="C69" s="1109">
        <v>24.824999999999999</v>
      </c>
      <c r="D69" s="1106">
        <v>106.59099999999999</v>
      </c>
      <c r="E69" s="1107">
        <v>25</v>
      </c>
      <c r="F69" s="1108" t="s">
        <v>576</v>
      </c>
      <c r="G69" s="1109">
        <v>37.598999999999997</v>
      </c>
      <c r="H69" s="1106">
        <v>161.09800000000001</v>
      </c>
      <c r="I69" s="1107">
        <v>20.099</v>
      </c>
      <c r="K69" s="1656"/>
      <c r="L69" s="1658"/>
      <c r="M69" s="1658"/>
      <c r="N69" s="1658"/>
      <c r="O69" s="1144"/>
    </row>
    <row r="70" spans="2:18" ht="15">
      <c r="B70" s="157" t="s">
        <v>448</v>
      </c>
      <c r="C70" s="158">
        <v>19.664999999999999</v>
      </c>
      <c r="D70" s="1104">
        <v>84.697000000000003</v>
      </c>
      <c r="E70" s="159">
        <v>27</v>
      </c>
      <c r="F70" s="157" t="s">
        <v>439</v>
      </c>
      <c r="G70" s="158">
        <v>30.18</v>
      </c>
      <c r="H70" s="1104">
        <v>130.71600000000001</v>
      </c>
      <c r="I70" s="159">
        <v>53.99</v>
      </c>
      <c r="K70" s="1656"/>
      <c r="L70" s="1658"/>
      <c r="M70" s="1658"/>
      <c r="N70" s="1658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56"/>
      <c r="L71" s="1658"/>
      <c r="M71" s="1658"/>
      <c r="N71" s="1658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577</v>
      </c>
      <c r="G72" s="158">
        <v>26.27</v>
      </c>
      <c r="H72" s="1104">
        <v>112.378</v>
      </c>
      <c r="I72" s="159">
        <v>27</v>
      </c>
      <c r="K72" s="1656"/>
      <c r="L72" s="1658"/>
      <c r="M72" s="1658"/>
      <c r="N72" s="1658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440</v>
      </c>
      <c r="G73" s="176">
        <v>24</v>
      </c>
      <c r="H73" s="1105">
        <v>102.41500000000001</v>
      </c>
      <c r="I73" s="177">
        <v>25</v>
      </c>
      <c r="K73" s="1656"/>
      <c r="L73" s="1658"/>
      <c r="M73" s="1658"/>
      <c r="N73" s="1658"/>
      <c r="O73" s="1144"/>
    </row>
    <row r="74" spans="2:18" ht="15">
      <c r="B74" s="157" t="s">
        <v>450</v>
      </c>
      <c r="C74" s="158">
        <v>6.69</v>
      </c>
      <c r="D74" s="1104">
        <v>28.881</v>
      </c>
      <c r="E74" s="159">
        <v>25.73</v>
      </c>
      <c r="F74" s="157" t="s">
        <v>444</v>
      </c>
      <c r="G74" s="158">
        <v>22.138999999999999</v>
      </c>
      <c r="H74" s="1104">
        <v>94.900999999999996</v>
      </c>
      <c r="I74" s="159">
        <v>47.61</v>
      </c>
      <c r="K74" s="1656"/>
      <c r="L74" s="1658"/>
      <c r="M74" s="1658"/>
      <c r="N74" s="1658"/>
      <c r="O74" s="1144"/>
    </row>
    <row r="75" spans="2:18" ht="15">
      <c r="B75" s="1108" t="s">
        <v>418</v>
      </c>
      <c r="C75" s="1109">
        <v>3.7069999999999999</v>
      </c>
      <c r="D75" s="1106">
        <v>15.824999999999999</v>
      </c>
      <c r="E75" s="1107">
        <v>1.091</v>
      </c>
      <c r="F75" s="1108" t="s">
        <v>433</v>
      </c>
      <c r="G75" s="1109">
        <v>20.335999999999999</v>
      </c>
      <c r="H75" s="1106">
        <v>87.242000000000004</v>
      </c>
      <c r="I75" s="1107">
        <v>5.7670000000000003</v>
      </c>
      <c r="K75" s="1656"/>
      <c r="L75" s="1658"/>
      <c r="M75" s="1658"/>
      <c r="N75" s="1658"/>
      <c r="O75" s="1144"/>
    </row>
    <row r="76" spans="2:18" ht="15">
      <c r="B76" s="157" t="s">
        <v>452</v>
      </c>
      <c r="C76" s="158">
        <v>3.4369999999999998</v>
      </c>
      <c r="D76" s="1104">
        <v>14.382999999999999</v>
      </c>
      <c r="E76" s="159">
        <v>1.179</v>
      </c>
      <c r="F76" s="157" t="s">
        <v>570</v>
      </c>
      <c r="G76" s="158">
        <v>14.7</v>
      </c>
      <c r="H76" s="1104">
        <v>63.01</v>
      </c>
      <c r="I76" s="159">
        <v>10</v>
      </c>
      <c r="K76" s="1656"/>
      <c r="L76" s="1658"/>
      <c r="M76" s="1658"/>
      <c r="N76" s="1658"/>
      <c r="O76" s="1144"/>
    </row>
    <row r="77" spans="2:18" ht="15">
      <c r="B77" s="157" t="s">
        <v>451</v>
      </c>
      <c r="C77" s="158">
        <v>2.9580000000000002</v>
      </c>
      <c r="D77" s="1104">
        <v>12.699</v>
      </c>
      <c r="E77" s="159">
        <v>0.39400000000000002</v>
      </c>
      <c r="F77" s="1108" t="s">
        <v>450</v>
      </c>
      <c r="G77" s="1109">
        <v>12.348000000000001</v>
      </c>
      <c r="H77" s="1106">
        <v>53.268999999999998</v>
      </c>
      <c r="I77" s="1107">
        <v>40.44</v>
      </c>
      <c r="K77" s="1656"/>
      <c r="L77" s="1658"/>
      <c r="M77" s="1658"/>
      <c r="N77" s="1658"/>
      <c r="O77" s="1144"/>
    </row>
    <row r="78" spans="2:18" ht="15">
      <c r="B78" s="157" t="s">
        <v>512</v>
      </c>
      <c r="C78" s="158">
        <v>0.56699999999999995</v>
      </c>
      <c r="D78" s="1104">
        <v>2.4409999999999998</v>
      </c>
      <c r="E78" s="159">
        <v>0.22</v>
      </c>
      <c r="F78" s="1108" t="s">
        <v>578</v>
      </c>
      <c r="G78" s="1109">
        <v>12.006</v>
      </c>
      <c r="H78" s="1106">
        <v>51.462000000000003</v>
      </c>
      <c r="I78" s="1107">
        <v>2.64</v>
      </c>
      <c r="K78" s="1656"/>
      <c r="L78" s="1658"/>
      <c r="M78" s="1658"/>
      <c r="N78" s="1658"/>
      <c r="O78" s="1144"/>
    </row>
    <row r="79" spans="2:18" ht="15.75" thickBot="1">
      <c r="B79" s="1114" t="s">
        <v>513</v>
      </c>
      <c r="C79" s="1115">
        <v>0.25800000000000001</v>
      </c>
      <c r="D79" s="1112">
        <v>1.0760000000000001</v>
      </c>
      <c r="E79" s="1113">
        <v>3.95</v>
      </c>
      <c r="F79" s="157" t="s">
        <v>452</v>
      </c>
      <c r="G79" s="158">
        <v>10.385999999999999</v>
      </c>
      <c r="H79" s="1104">
        <v>44.805</v>
      </c>
      <c r="I79" s="159">
        <v>3.7930000000000001</v>
      </c>
      <c r="K79" s="1656"/>
      <c r="L79" s="1658"/>
      <c r="M79" s="1658"/>
      <c r="N79" s="1658"/>
      <c r="O79" s="1144"/>
    </row>
    <row r="80" spans="2:18" ht="15">
      <c r="B80" s="515" t="s">
        <v>509</v>
      </c>
      <c r="F80" s="1108" t="s">
        <v>448</v>
      </c>
      <c r="G80" s="1109">
        <v>10.301</v>
      </c>
      <c r="H80" s="1106">
        <v>43.959000000000003</v>
      </c>
      <c r="I80" s="1107">
        <v>21.24</v>
      </c>
      <c r="K80" s="1656"/>
      <c r="L80" s="1658"/>
      <c r="M80" s="1658"/>
      <c r="N80" s="1658"/>
      <c r="O80" s="1144"/>
    </row>
    <row r="81" spans="3:14" ht="15">
      <c r="C81" s="1142"/>
      <c r="D81" s="1142"/>
      <c r="E81" s="1142"/>
      <c r="F81" s="1108" t="s">
        <v>579</v>
      </c>
      <c r="G81" s="1109">
        <v>7.4180000000000001</v>
      </c>
      <c r="H81" s="1106">
        <v>31.834</v>
      </c>
      <c r="I81" s="1107">
        <v>15</v>
      </c>
      <c r="K81" s="1656"/>
      <c r="L81" s="1658"/>
      <c r="M81" s="1658"/>
      <c r="N81" s="1658"/>
    </row>
    <row r="82" spans="3:14" ht="15">
      <c r="F82" s="1108" t="s">
        <v>580</v>
      </c>
      <c r="G82" s="1109">
        <v>7.1349999999999998</v>
      </c>
      <c r="H82" s="1106">
        <v>30.521000000000001</v>
      </c>
      <c r="I82" s="1107">
        <v>25</v>
      </c>
      <c r="K82" s="1656"/>
      <c r="L82" s="1658"/>
      <c r="M82" s="1658"/>
      <c r="N82" s="1658"/>
    </row>
    <row r="83" spans="3:14" ht="15">
      <c r="F83" s="157" t="s">
        <v>451</v>
      </c>
      <c r="G83" s="158">
        <v>5.0419999999999998</v>
      </c>
      <c r="H83" s="1104">
        <v>21.568999999999999</v>
      </c>
      <c r="I83" s="159">
        <v>0.72699999999999998</v>
      </c>
      <c r="K83" s="1656"/>
      <c r="L83" s="1658"/>
      <c r="M83" s="1658"/>
      <c r="N83" s="1658"/>
    </row>
    <row r="84" spans="3:14" ht="15">
      <c r="F84" s="1108" t="s">
        <v>418</v>
      </c>
      <c r="G84" s="1109">
        <v>4.1120000000000001</v>
      </c>
      <c r="H84" s="1106">
        <v>17.690000000000001</v>
      </c>
      <c r="I84" s="1107">
        <v>1.0129999999999999</v>
      </c>
      <c r="K84" s="1656"/>
      <c r="L84" s="1658"/>
      <c r="M84" s="1658"/>
      <c r="N84" s="1658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56"/>
      <c r="L85" s="1658"/>
      <c r="M85" s="1658"/>
      <c r="N85" s="1658"/>
    </row>
    <row r="86" spans="3:14" ht="15">
      <c r="F86" s="1657" t="s">
        <v>572</v>
      </c>
      <c r="K86" s="1656"/>
      <c r="L86" s="1658"/>
      <c r="M86" s="1658"/>
      <c r="N86" s="1658"/>
    </row>
    <row r="87" spans="3:14" ht="15">
      <c r="K87" s="1656"/>
      <c r="L87" s="1658"/>
      <c r="M87" s="1658"/>
      <c r="N87" s="1658"/>
    </row>
    <row r="88" spans="3:14" ht="15">
      <c r="K88" s="1656"/>
      <c r="L88" s="1658"/>
      <c r="M88" s="1658"/>
      <c r="N88" s="1658"/>
    </row>
    <row r="89" spans="3:14" ht="15">
      <c r="K89" s="1656"/>
      <c r="L89" s="1658"/>
      <c r="M89" s="1658"/>
      <c r="N89" s="1658"/>
    </row>
    <row r="90" spans="3:14" ht="15">
      <c r="K90" s="1656"/>
      <c r="L90" s="1658"/>
      <c r="M90" s="1658"/>
      <c r="N90" s="1658"/>
    </row>
    <row r="91" spans="3:14" ht="15">
      <c r="K91" s="1656"/>
      <c r="L91" s="1658"/>
      <c r="M91" s="1658"/>
      <c r="N91" s="1658"/>
    </row>
    <row r="92" spans="3:14" ht="15">
      <c r="K92" s="1656"/>
      <c r="L92" s="1658"/>
      <c r="M92" s="1658"/>
      <c r="N92" s="1658"/>
    </row>
    <row r="93" spans="3:14" ht="15">
      <c r="K93" s="1656"/>
      <c r="L93" s="1658"/>
      <c r="M93" s="1658"/>
      <c r="N93" s="1658"/>
    </row>
    <row r="94" spans="3:14" ht="15">
      <c r="K94" s="1656"/>
      <c r="L94" s="1658"/>
      <c r="M94" s="1658"/>
      <c r="N94" s="1658"/>
    </row>
    <row r="95" spans="3:14" ht="15">
      <c r="K95" s="1656"/>
      <c r="L95" s="1658"/>
      <c r="M95" s="1658"/>
      <c r="N95" s="1658"/>
    </row>
    <row r="96" spans="3:14" ht="15">
      <c r="K96" s="1656"/>
      <c r="L96" s="1658"/>
      <c r="M96" s="1658"/>
      <c r="N96" s="1658"/>
    </row>
    <row r="97" spans="11:14" ht="15">
      <c r="K97" s="1656"/>
      <c r="L97" s="1658"/>
      <c r="M97" s="1658"/>
      <c r="N97" s="1658"/>
    </row>
    <row r="98" spans="11:14" ht="15">
      <c r="K98" s="1656"/>
      <c r="L98" s="1658"/>
      <c r="M98" s="1658"/>
      <c r="N98" s="1658"/>
    </row>
    <row r="99" spans="11:14" ht="15">
      <c r="K99" s="1656"/>
      <c r="L99" s="1658"/>
      <c r="M99" s="1658"/>
      <c r="N99" s="1658"/>
    </row>
    <row r="100" spans="11:14" ht="15">
      <c r="K100" s="1656"/>
      <c r="L100" s="1658"/>
      <c r="M100" s="1658"/>
      <c r="N100" s="1658"/>
    </row>
    <row r="101" spans="11:14" ht="15">
      <c r="K101" s="1656"/>
      <c r="L101" s="1658"/>
      <c r="M101" s="1658"/>
      <c r="N101" s="1658"/>
    </row>
    <row r="102" spans="11:14" ht="15">
      <c r="K102" s="1656"/>
      <c r="L102" s="1658"/>
      <c r="M102" s="1658"/>
      <c r="N102" s="1658"/>
    </row>
    <row r="103" spans="11:14" ht="15">
      <c r="K103" s="1656"/>
      <c r="L103" s="1658"/>
      <c r="M103" s="1658"/>
      <c r="N103" s="1658"/>
    </row>
    <row r="104" spans="11:14" ht="15">
      <c r="K104" s="1656"/>
      <c r="L104" s="1658"/>
      <c r="M104" s="1658"/>
      <c r="N104" s="1658"/>
    </row>
    <row r="105" spans="11:14" ht="15">
      <c r="K105" s="1656"/>
      <c r="L105" s="1658"/>
      <c r="M105" s="1658"/>
      <c r="N105" s="1658"/>
    </row>
    <row r="106" spans="11:14" ht="15">
      <c r="K106" s="1656"/>
      <c r="L106" s="1658"/>
      <c r="M106" s="1658"/>
      <c r="N106" s="165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549</v>
      </c>
      <c r="B5" s="295"/>
      <c r="C5" s="295"/>
      <c r="I5" s="295" t="s">
        <v>470</v>
      </c>
      <c r="J5" s="295"/>
      <c r="K5" s="295"/>
      <c r="P5" s="295" t="s">
        <v>550</v>
      </c>
      <c r="Q5" s="295"/>
      <c r="R5" s="295"/>
      <c r="W5" s="295" t="s">
        <v>459</v>
      </c>
      <c r="X5" s="295"/>
      <c r="Y5" s="295"/>
      <c r="AE5" s="295" t="s">
        <v>460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19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40" t="s">
        <v>265</v>
      </c>
      <c r="AN7" s="1843" t="s">
        <v>266</v>
      </c>
      <c r="AO7" s="1843" t="s">
        <v>266</v>
      </c>
      <c r="AT7" s="1840" t="s">
        <v>265</v>
      </c>
      <c r="AU7" s="1843" t="s">
        <v>266</v>
      </c>
      <c r="AV7" s="1843" t="s">
        <v>266</v>
      </c>
      <c r="AW7" s="275"/>
      <c r="AX7" s="1833" t="s">
        <v>265</v>
      </c>
      <c r="AY7" s="1836" t="s">
        <v>266</v>
      </c>
      <c r="AZ7"/>
    </row>
    <row r="8" spans="1:54" ht="15" customHeight="1">
      <c r="A8" s="1620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41"/>
      <c r="AN8" s="1844"/>
      <c r="AO8" s="1844"/>
      <c r="AT8" s="1841"/>
      <c r="AU8" s="1844"/>
      <c r="AV8" s="1844"/>
      <c r="AX8" s="1834"/>
      <c r="AY8" s="1837"/>
      <c r="AZ8"/>
    </row>
    <row r="9" spans="1:54" ht="15" customHeight="1">
      <c r="A9" s="1620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31" t="s">
        <v>321</v>
      </c>
      <c r="AH9"/>
      <c r="AM9" s="1841"/>
      <c r="AN9" s="1845" t="s">
        <v>267</v>
      </c>
      <c r="AO9" s="1831" t="s">
        <v>321</v>
      </c>
      <c r="AQ9" s="480"/>
      <c r="AR9" s="480"/>
      <c r="AT9" s="1841"/>
      <c r="AU9" s="1845" t="s">
        <v>267</v>
      </c>
      <c r="AV9" s="1831" t="s">
        <v>321</v>
      </c>
      <c r="AX9" s="1834"/>
      <c r="AY9" s="1838" t="s">
        <v>267</v>
      </c>
      <c r="AZ9"/>
    </row>
    <row r="10" spans="1:54" ht="15" customHeight="1">
      <c r="A10" s="1621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32"/>
      <c r="AH10"/>
      <c r="AM10" s="1842"/>
      <c r="AN10" s="1846"/>
      <c r="AO10" s="1832"/>
      <c r="AQ10" s="479"/>
      <c r="AR10" s="479"/>
      <c r="AT10" s="1842"/>
      <c r="AU10" s="1846"/>
      <c r="AV10" s="1832"/>
      <c r="AX10" s="1835"/>
      <c r="AY10" s="1839"/>
      <c r="AZ10"/>
    </row>
    <row r="11" spans="1:54" ht="15" customHeight="1">
      <c r="A11" s="1620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720">
        <v>1721227</v>
      </c>
      <c r="C14" s="850">
        <f>B14</f>
        <v>1721227</v>
      </c>
      <c r="D14" s="462">
        <f>((B14-J14)/J14)*100</f>
        <v>-12.980829995763369</v>
      </c>
      <c r="E14" s="462">
        <f>((C14-K14)/K14)*100</f>
        <v>-12.980829995763369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721">
        <v>1558914</v>
      </c>
      <c r="C15" s="850">
        <f>B15+B14</f>
        <v>3280141</v>
      </c>
      <c r="D15" s="462">
        <f t="shared" ref="D15:D25" si="5">((B15-J15)/J15)*100</f>
        <v>-12.314008539590525</v>
      </c>
      <c r="E15" s="462">
        <f>((C15-K15)/K15)*100</f>
        <v>-12.665186831221812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6">((J15-Q15)/Q15)*100</f>
        <v>5.7655228704705683</v>
      </c>
      <c r="M15" s="462">
        <f t="shared" ref="M15:M42" si="7">((K15-R15)/R15)*100</f>
        <v>1.6263691186311076</v>
      </c>
      <c r="P15" s="298" t="s">
        <v>232</v>
      </c>
      <c r="Q15" s="1190">
        <v>1680923</v>
      </c>
      <c r="R15" s="850">
        <f t="shared" ref="R15:R25" si="8">R14+Q15</f>
        <v>3695717</v>
      </c>
      <c r="S15" s="462">
        <f t="shared" ref="S15:S25" si="9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0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ref="E16:E25" si="11">((C16-K16)/K16)*100</f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6"/>
        <v>-14.635832465449067</v>
      </c>
      <c r="M16" s="462">
        <f t="shared" si="7"/>
        <v>-4.4845380675472715</v>
      </c>
      <c r="P16" s="298" t="s">
        <v>233</v>
      </c>
      <c r="Q16" s="1190">
        <v>2224759</v>
      </c>
      <c r="R16" s="850">
        <f t="shared" si="8"/>
        <v>5920476</v>
      </c>
      <c r="S16" s="462">
        <f t="shared" si="9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0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11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6"/>
        <v>0.66984352106574541</v>
      </c>
      <c r="M17" s="462">
        <f t="shared" si="7"/>
        <v>-3.2766460598139728</v>
      </c>
      <c r="P17" s="298" t="s">
        <v>222</v>
      </c>
      <c r="Q17" s="1190">
        <v>1812065</v>
      </c>
      <c r="R17" s="850">
        <f t="shared" si="8"/>
        <v>7732541</v>
      </c>
      <c r="S17" s="462">
        <f t="shared" si="9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0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11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6"/>
        <v>-8.4977217802975211</v>
      </c>
      <c r="M18" s="462">
        <f t="shared" si="7"/>
        <v>-4.2873806617397463</v>
      </c>
      <c r="P18" s="298" t="s">
        <v>223</v>
      </c>
      <c r="Q18" s="1190">
        <v>1856274</v>
      </c>
      <c r="R18" s="850">
        <f t="shared" si="8"/>
        <v>9588815</v>
      </c>
      <c r="S18" s="462">
        <f t="shared" si="9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0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11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6"/>
        <v>-12.131258102300299</v>
      </c>
      <c r="M19" s="462">
        <f t="shared" si="7"/>
        <v>-5.5219726795485364</v>
      </c>
      <c r="P19" s="298" t="s">
        <v>224</v>
      </c>
      <c r="Q19" s="1191">
        <v>1791158</v>
      </c>
      <c r="R19" s="850">
        <f t="shared" si="8"/>
        <v>11379973</v>
      </c>
      <c r="S19" s="462">
        <f t="shared" si="9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0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11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6"/>
        <v>-5.4519300789273455</v>
      </c>
      <c r="M20" s="462">
        <f t="shared" si="7"/>
        <v>-5.5122358407606233</v>
      </c>
      <c r="P20" s="298" t="s">
        <v>225</v>
      </c>
      <c r="Q20" s="1190">
        <v>1837386</v>
      </c>
      <c r="R20" s="850">
        <f t="shared" si="8"/>
        <v>13217359</v>
      </c>
      <c r="S20" s="462">
        <f t="shared" si="9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0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11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6"/>
        <v>-7.8257179880054695</v>
      </c>
      <c r="M21" s="462">
        <f t="shared" si="7"/>
        <v>-5.7886489119898199</v>
      </c>
      <c r="P21" s="298" t="s">
        <v>226</v>
      </c>
      <c r="Q21" s="1190">
        <v>1793484</v>
      </c>
      <c r="R21" s="850">
        <f t="shared" si="8"/>
        <v>15010843</v>
      </c>
      <c r="S21" s="462">
        <f t="shared" si="9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0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11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6"/>
        <v>-2.0744487962593721</v>
      </c>
      <c r="M22" s="462">
        <f t="shared" si="7"/>
        <v>-5.3968058738921627</v>
      </c>
      <c r="P22" s="298" t="s">
        <v>227</v>
      </c>
      <c r="Q22" s="1190">
        <v>1770398</v>
      </c>
      <c r="R22" s="850">
        <f t="shared" si="8"/>
        <v>16781241</v>
      </c>
      <c r="S22" s="462">
        <f t="shared" si="9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0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11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6"/>
        <v>-8.9965513147569567</v>
      </c>
      <c r="M23" s="462">
        <f t="shared" si="7"/>
        <v>-5.7924393747843546</v>
      </c>
      <c r="P23" s="298" t="s">
        <v>228</v>
      </c>
      <c r="Q23" s="1190">
        <v>2072094</v>
      </c>
      <c r="R23" s="850">
        <f t="shared" si="8"/>
        <v>18853335</v>
      </c>
      <c r="S23" s="462">
        <f t="shared" si="9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0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11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6"/>
        <v>-9.311305338345635</v>
      </c>
      <c r="M24" s="462">
        <f t="shared" si="7"/>
        <v>-6.1237275306937597</v>
      </c>
      <c r="P24" s="298" t="s">
        <v>229</v>
      </c>
      <c r="Q24" s="1190">
        <v>1959446</v>
      </c>
      <c r="R24" s="850">
        <f t="shared" si="8"/>
        <v>20812781</v>
      </c>
      <c r="S24" s="462">
        <f t="shared" si="9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0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11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6"/>
        <v>-1.945126022098143</v>
      </c>
      <c r="M25" s="462">
        <f t="shared" si="7"/>
        <v>-5.7803666017598703</v>
      </c>
      <c r="P25" s="298" t="s">
        <v>230</v>
      </c>
      <c r="Q25" s="1067">
        <v>1863324</v>
      </c>
      <c r="R25" s="850">
        <f t="shared" si="8"/>
        <v>22676105</v>
      </c>
      <c r="S25" s="462">
        <f t="shared" si="9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0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471</v>
      </c>
      <c r="B27" s="283">
        <f>SUM(B14:B25)</f>
        <v>3280141</v>
      </c>
      <c r="C27" s="465"/>
      <c r="D27" s="462"/>
      <c r="E27" s="462"/>
      <c r="I27" s="300" t="s">
        <v>471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>
        <v>162381007</v>
      </c>
      <c r="C31" s="850">
        <f>B31</f>
        <v>162381007</v>
      </c>
      <c r="D31" s="462">
        <f t="shared" ref="D31:D42" si="14">((B31-J31)/J31)*100</f>
        <v>-14.289515079443833</v>
      </c>
      <c r="E31" s="462">
        <f t="shared" ref="E31:E42" si="15">((C31-K31)/K31)*100</f>
        <v>-14.289515079443833</v>
      </c>
      <c r="I31" s="301" t="s">
        <v>231</v>
      </c>
      <c r="J31" s="1335">
        <v>189452909</v>
      </c>
      <c r="K31" s="850">
        <f>J31</f>
        <v>189452909</v>
      </c>
      <c r="L31" s="462">
        <f t="shared" si="6"/>
        <v>1.000986777017369</v>
      </c>
      <c r="M31" s="462">
        <f t="shared" si="7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>
        <v>148034473</v>
      </c>
      <c r="C32" s="850">
        <f>C31+B32</f>
        <v>310415480</v>
      </c>
      <c r="D32" s="462">
        <f t="shared" si="14"/>
        <v>-11.625087037972806</v>
      </c>
      <c r="E32" s="462">
        <f t="shared" si="15"/>
        <v>-13.039204249564399</v>
      </c>
      <c r="I32" s="302" t="s">
        <v>232</v>
      </c>
      <c r="J32" s="1334">
        <v>167507348</v>
      </c>
      <c r="K32" s="850">
        <f>K31+J32</f>
        <v>356960257</v>
      </c>
      <c r="L32" s="462">
        <f t="shared" si="6"/>
        <v>7.0192474394196678</v>
      </c>
      <c r="M32" s="462">
        <f t="shared" si="7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6"/>
        <v>-10.341212396056322</v>
      </c>
      <c r="M33" s="462">
        <f t="shared" si="7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6"/>
        <v>0.27207317509015316</v>
      </c>
      <c r="M34" s="462">
        <f t="shared" si="7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6"/>
        <v>-10.275806775758626</v>
      </c>
      <c r="M35" s="462">
        <f t="shared" si="7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6"/>
        <v>-11.317879140395197</v>
      </c>
      <c r="M36" s="462">
        <f t="shared" si="7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6"/>
        <v>-3.3626251444647508</v>
      </c>
      <c r="M37" s="462">
        <f t="shared" si="7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6"/>
        <v>-7.2502296294688904</v>
      </c>
      <c r="M38" s="462">
        <f t="shared" si="7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6"/>
        <v>-1.8688226607986014</v>
      </c>
      <c r="M39" s="462">
        <f t="shared" si="7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6"/>
        <v>-8.3697109800737106</v>
      </c>
      <c r="M40" s="462">
        <f t="shared" si="7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6"/>
        <v>-9.9614446675005013</v>
      </c>
      <c r="M41" s="462">
        <f t="shared" si="7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6"/>
        <v>-3.074051130279372</v>
      </c>
      <c r="M42" s="462">
        <f t="shared" si="7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471</v>
      </c>
      <c r="B44" s="291">
        <f>SUM(B31:B42)</f>
        <v>310415480</v>
      </c>
      <c r="C44" s="469"/>
      <c r="D44" s="462"/>
      <c r="E44" s="462"/>
      <c r="I44" s="300" t="s">
        <v>471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I26" sqref="I26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478</v>
      </c>
    </row>
    <row r="2" spans="1:13" ht="15.75">
      <c r="A2" s="1395" t="s">
        <v>482</v>
      </c>
    </row>
    <row r="3" spans="1:13" ht="15.75">
      <c r="A3" s="1395" t="s">
        <v>483</v>
      </c>
    </row>
    <row r="4" spans="1:13" ht="35.25" customHeight="1">
      <c r="A4" s="1396" t="s">
        <v>505</v>
      </c>
    </row>
    <row r="5" spans="1:13" ht="18.75">
      <c r="A5" s="1396" t="s">
        <v>484</v>
      </c>
    </row>
    <row r="6" spans="1:13" ht="12" customHeight="1">
      <c r="A6" s="1397"/>
    </row>
    <row r="7" spans="1:13" ht="13.5" customHeight="1">
      <c r="A7" s="1398" t="s">
        <v>485</v>
      </c>
    </row>
    <row r="9" spans="1:13" ht="22.5" customHeight="1" thickBot="1">
      <c r="C9" s="1399" t="s">
        <v>486</v>
      </c>
      <c r="E9" s="1400"/>
      <c r="F9" s="1401"/>
    </row>
    <row r="10" spans="1:13" ht="15.75" thickBot="1">
      <c r="A10" s="1402" t="s">
        <v>487</v>
      </c>
      <c r="B10" s="1403" t="s">
        <v>488</v>
      </c>
      <c r="C10" s="1404" t="s">
        <v>489</v>
      </c>
      <c r="D10" s="1404" t="s">
        <v>490</v>
      </c>
      <c r="E10" s="1404" t="s">
        <v>491</v>
      </c>
      <c r="F10" s="1404" t="s">
        <v>492</v>
      </c>
      <c r="G10" s="1404" t="s">
        <v>493</v>
      </c>
      <c r="H10" s="1404" t="s">
        <v>494</v>
      </c>
      <c r="I10" s="1404" t="s">
        <v>495</v>
      </c>
      <c r="J10" s="1404" t="s">
        <v>496</v>
      </c>
      <c r="K10" s="1404" t="s">
        <v>497</v>
      </c>
      <c r="L10" s="1404" t="s">
        <v>498</v>
      </c>
      <c r="M10" s="1405" t="s">
        <v>499</v>
      </c>
    </row>
    <row r="11" spans="1:13" ht="16.5" thickBot="1">
      <c r="A11" s="1406" t="s">
        <v>503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28" t="s">
        <v>500</v>
      </c>
      <c r="B12" s="1623">
        <v>12072.460066898788</v>
      </c>
      <c r="C12" s="1624">
        <v>11801.754024324327</v>
      </c>
      <c r="D12" s="1624">
        <v>11842.874129213025</v>
      </c>
      <c r="E12" s="1624">
        <v>12635.769988031125</v>
      </c>
      <c r="F12" s="1624">
        <v>12629.137716030946</v>
      </c>
      <c r="G12" s="1624">
        <v>12583.955527752287</v>
      </c>
      <c r="H12" s="1624">
        <v>12409.656890636163</v>
      </c>
      <c r="I12" s="1624">
        <v>12314.176792211427</v>
      </c>
      <c r="J12" s="1624">
        <v>12236.484970709</v>
      </c>
      <c r="K12" s="1624">
        <v>11952.61433067424</v>
      </c>
      <c r="L12" s="1624">
        <v>11905.714046979869</v>
      </c>
      <c r="M12" s="1625">
        <v>12034.467692820765</v>
      </c>
    </row>
    <row r="13" spans="1:13" ht="15.75">
      <c r="A13" s="1409" t="s">
        <v>501</v>
      </c>
      <c r="B13" s="1626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502</v>
      </c>
      <c r="B14" s="1626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2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27">
        <v>12510.022000000001</v>
      </c>
      <c r="C15" s="1473">
        <v>12273.789000000001</v>
      </c>
      <c r="D15" s="1473">
        <v>13020.531000000001</v>
      </c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504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28" t="s">
        <v>500</v>
      </c>
      <c r="B17" s="1623">
        <v>16521.015311102961</v>
      </c>
      <c r="C17" s="1624">
        <v>16329.848133231302</v>
      </c>
      <c r="D17" s="1624">
        <v>16386.325031621967</v>
      </c>
      <c r="E17" s="1624">
        <v>16685.23248821239</v>
      </c>
      <c r="F17" s="1624">
        <v>16478.558665396817</v>
      </c>
      <c r="G17" s="1624">
        <v>17481.393714721282</v>
      </c>
      <c r="H17" s="1624">
        <v>17152.130721219499</v>
      </c>
      <c r="I17" s="1624">
        <v>17594.326029049367</v>
      </c>
      <c r="J17" s="1624">
        <v>17664.347577413922</v>
      </c>
      <c r="K17" s="1624">
        <v>17992.626149633696</v>
      </c>
      <c r="L17" s="1624">
        <v>17189.463741507981</v>
      </c>
      <c r="M17" s="1625">
        <v>17708.052386413412</v>
      </c>
    </row>
    <row r="18" spans="1:19" ht="15.75">
      <c r="A18" s="1409" t="s">
        <v>501</v>
      </c>
      <c r="B18" s="1626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502</v>
      </c>
      <c r="B19" s="1626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2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27">
        <v>20283.589</v>
      </c>
      <c r="C20" s="1473">
        <v>20300.54</v>
      </c>
      <c r="D20" s="1473">
        <v>20608.195</v>
      </c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3"/>
      <c r="P21" s="1493"/>
      <c r="Q21" s="1493"/>
      <c r="R21" s="1493"/>
      <c r="S21" s="1493"/>
    </row>
    <row r="22" spans="1:19">
      <c r="A22" s="1400"/>
      <c r="B22" s="1401"/>
      <c r="E22" s="1400"/>
      <c r="F22" s="1401"/>
      <c r="O22" s="1494"/>
      <c r="P22" s="1495"/>
      <c r="Q22" s="1495"/>
      <c r="R22" s="1493"/>
      <c r="S22" s="1493"/>
    </row>
    <row r="23" spans="1:19">
      <c r="A23" s="1400"/>
      <c r="B23" s="1401"/>
      <c r="E23" s="1400"/>
      <c r="F23" s="1401"/>
      <c r="O23" s="1494"/>
      <c r="P23" s="1495"/>
      <c r="Q23" s="1495"/>
      <c r="R23" s="1493"/>
      <c r="S23" s="1493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I79" sqref="I79:I80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481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>
        <v>9249.9439999999995</v>
      </c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0"/>
      <c r="M74" s="1392"/>
      <c r="N74" s="1392"/>
      <c r="O74" s="1392"/>
    </row>
    <row r="75" spans="2:15">
      <c r="L75" s="1580"/>
      <c r="M75" s="1392"/>
      <c r="N75" s="1392"/>
      <c r="O75" s="1392"/>
    </row>
    <row r="76" spans="2:15">
      <c r="L76" s="1580"/>
      <c r="M76" s="1392"/>
      <c r="N76" s="1392"/>
      <c r="O76" s="1392"/>
    </row>
    <row r="77" spans="2:15">
      <c r="L77" s="1580"/>
      <c r="M77" s="1392"/>
      <c r="N77" s="1392"/>
      <c r="O77" s="1392"/>
    </row>
    <row r="78" spans="2:15">
      <c r="L78" s="1580"/>
      <c r="M78" s="1392"/>
      <c r="N78" s="1392"/>
      <c r="O78" s="1392"/>
    </row>
    <row r="79" spans="2:15">
      <c r="L79" s="1580"/>
      <c r="M79" s="1392"/>
      <c r="N79" s="1392"/>
      <c r="O79" s="1392"/>
    </row>
    <row r="80" spans="2:15">
      <c r="L80" s="1580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06.04.2020 - 12.04.2020r.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47" t="s">
        <v>191</v>
      </c>
      <c r="C6" s="1848"/>
      <c r="D6" s="1848"/>
      <c r="E6" s="1848"/>
      <c r="F6" s="1848"/>
      <c r="G6" s="1849"/>
    </row>
    <row r="7" spans="2:8" ht="24.95" customHeight="1" thickBot="1">
      <c r="B7" s="1850" t="s">
        <v>221</v>
      </c>
      <c r="C7" s="1851"/>
      <c r="D7" s="1851"/>
      <c r="E7" s="1851"/>
      <c r="F7" s="1851"/>
      <c r="G7" s="1852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53" t="s">
        <v>257</v>
      </c>
      <c r="B1" s="1853"/>
      <c r="C1" s="1853"/>
      <c r="D1" s="1853"/>
      <c r="E1" s="1853"/>
      <c r="F1" s="1853"/>
      <c r="G1" s="1853"/>
      <c r="H1" s="1853"/>
      <c r="I1" s="1853"/>
      <c r="J1" s="1853"/>
      <c r="K1" s="1853"/>
      <c r="L1" s="1853"/>
      <c r="M1" s="1853"/>
      <c r="N1" s="1853"/>
      <c r="O1" s="1853"/>
      <c r="P1" s="1853"/>
      <c r="Q1" s="1853"/>
      <c r="R1" s="1853"/>
      <c r="S1" s="1853"/>
      <c r="T1" s="1853"/>
      <c r="U1" s="1853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468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548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469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54"/>
      <c r="CA7" s="1855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54"/>
      <c r="CP7" s="1855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54"/>
      <c r="DF7" s="1855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802"/>
      <c r="DV7" s="1803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802"/>
      <c r="EK7" s="1803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802"/>
      <c r="EZ7" s="1803"/>
      <c r="FA7" s="1613">
        <v>43466</v>
      </c>
      <c r="FB7" s="1614">
        <v>43497</v>
      </c>
      <c r="FC7" s="1614">
        <v>43525</v>
      </c>
      <c r="FD7" s="1614">
        <v>43556</v>
      </c>
      <c r="FE7" s="1614">
        <v>43586</v>
      </c>
      <c r="FF7" s="1614">
        <v>43617</v>
      </c>
      <c r="FG7" s="1614">
        <v>43647</v>
      </c>
      <c r="FH7" s="1614">
        <v>43678</v>
      </c>
      <c r="FI7" s="1614">
        <v>43709</v>
      </c>
      <c r="FJ7" s="1614">
        <v>43739</v>
      </c>
      <c r="FK7" s="1614">
        <v>43770</v>
      </c>
      <c r="FL7" s="1629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56"/>
      <c r="CA8" s="1857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56"/>
      <c r="CP8" s="1857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56"/>
      <c r="DF8" s="1857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804"/>
      <c r="DV8" s="1805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804"/>
      <c r="EK8" s="1805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804"/>
      <c r="EZ8" s="1805"/>
      <c r="FA8" s="1615"/>
      <c r="FB8" s="1616"/>
      <c r="FC8" s="1616"/>
      <c r="FD8" s="1616"/>
      <c r="FE8" s="1616"/>
      <c r="FF8" s="1616"/>
      <c r="FG8" s="1616"/>
      <c r="FH8" s="1616"/>
      <c r="FI8" s="1616"/>
      <c r="FJ8" s="1616"/>
      <c r="FK8" s="1616"/>
      <c r="FL8" s="1630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499">
        <v>104.67</v>
      </c>
      <c r="FB9" s="1500">
        <v>105.9</v>
      </c>
      <c r="FC9" s="1500">
        <v>114.14</v>
      </c>
      <c r="FD9" s="1500">
        <v>143.44</v>
      </c>
      <c r="FE9" s="1500">
        <v>148.78</v>
      </c>
      <c r="FF9" s="1500">
        <v>151.80000000000001</v>
      </c>
      <c r="FG9" s="1500">
        <v>146.99</v>
      </c>
      <c r="FH9" s="1500">
        <v>154.82</v>
      </c>
      <c r="FI9" s="1500">
        <v>155.24</v>
      </c>
      <c r="FJ9" s="1500">
        <v>154.82</v>
      </c>
      <c r="FK9" s="1500">
        <v>158.62</v>
      </c>
      <c r="FL9" s="1501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2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3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4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5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2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3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4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5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2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3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4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5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2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3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2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3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2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3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2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3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2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3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2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3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2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3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4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5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457</v>
      </c>
      <c r="EV24" s="1149" t="s">
        <v>457</v>
      </c>
      <c r="EW24" s="1267" t="s">
        <v>457</v>
      </c>
      <c r="EY24" s="231" t="s">
        <v>128</v>
      </c>
      <c r="EZ24" s="969" t="s">
        <v>105</v>
      </c>
      <c r="FA24" s="1506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7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6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7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6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7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6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7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457</v>
      </c>
      <c r="EV28" s="1151" t="s">
        <v>457</v>
      </c>
      <c r="EW28" s="1289" t="s">
        <v>457</v>
      </c>
      <c r="EY28" s="231"/>
      <c r="EZ28" s="969" t="s">
        <v>136</v>
      </c>
      <c r="FA28" s="1508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09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6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7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545</v>
      </c>
      <c r="EZ30" s="970" t="s">
        <v>105</v>
      </c>
      <c r="FA30" s="1506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7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6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7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6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7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08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09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6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7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2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3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08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09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2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3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2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3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2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3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2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3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4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5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2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3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4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5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0"/>
      <c r="FB44" s="1511"/>
      <c r="FC44" s="1511"/>
      <c r="FD44" s="1511"/>
      <c r="FE44" s="1511"/>
      <c r="FF44" s="1511"/>
      <c r="FG44" s="1511"/>
      <c r="FH44" s="1511"/>
      <c r="FI44" s="1511"/>
      <c r="FJ44" s="1511"/>
      <c r="FK44" s="1511"/>
      <c r="FL44" s="1512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3">
        <v>134.33000000000001</v>
      </c>
      <c r="FB45" s="1514">
        <v>135.61000000000001</v>
      </c>
      <c r="FC45" s="1514">
        <v>142.12</v>
      </c>
      <c r="FD45" s="1514">
        <v>166.24</v>
      </c>
      <c r="FE45" s="1514">
        <v>172.63</v>
      </c>
      <c r="FF45" s="1514">
        <v>177.67</v>
      </c>
      <c r="FG45" s="1514">
        <v>175.55</v>
      </c>
      <c r="FH45" s="1514">
        <v>178.82</v>
      </c>
      <c r="FI45" s="1514">
        <v>181.74</v>
      </c>
      <c r="FJ45" s="1514">
        <v>182.74</v>
      </c>
      <c r="FK45" s="1514">
        <v>186.42</v>
      </c>
      <c r="FL45" s="1515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V100" sqref="V100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590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58" t="s">
        <v>313</v>
      </c>
      <c r="R3" s="1859"/>
      <c r="S3" s="1859"/>
      <c r="T3" s="1859"/>
      <c r="U3" s="838"/>
      <c r="V3" s="1036">
        <v>2003</v>
      </c>
      <c r="W3" s="1858" t="s">
        <v>314</v>
      </c>
      <c r="X3" s="1858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58" t="s">
        <v>313</v>
      </c>
      <c r="R7" s="1859"/>
      <c r="S7" s="1859"/>
      <c r="T7" s="1859"/>
      <c r="U7" s="838"/>
      <c r="V7" s="1036">
        <v>2004</v>
      </c>
      <c r="W7" s="1858" t="s">
        <v>314</v>
      </c>
      <c r="X7" s="1858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58" t="s">
        <v>313</v>
      </c>
      <c r="R11" s="1859"/>
      <c r="S11" s="1859"/>
      <c r="T11" s="1859"/>
      <c r="U11" s="838"/>
      <c r="V11" s="1036">
        <v>2005</v>
      </c>
      <c r="W11" s="1858" t="s">
        <v>314</v>
      </c>
      <c r="X11" s="1858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58" t="s">
        <v>313</v>
      </c>
      <c r="R15" s="1859"/>
      <c r="S15" s="1859"/>
      <c r="T15" s="1859"/>
      <c r="U15" s="838"/>
      <c r="V15" s="1036">
        <v>2006</v>
      </c>
      <c r="W15" s="1858" t="s">
        <v>314</v>
      </c>
      <c r="X15" s="1858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58" t="s">
        <v>313</v>
      </c>
      <c r="R19" s="1859"/>
      <c r="S19" s="1859"/>
      <c r="T19" s="1859"/>
      <c r="U19" s="838"/>
      <c r="V19" s="1036">
        <v>2007</v>
      </c>
      <c r="W19" s="1858" t="s">
        <v>314</v>
      </c>
      <c r="X19" s="1858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2" t="s">
        <v>313</v>
      </c>
      <c r="R71" s="1553"/>
      <c r="S71" s="1553"/>
      <c r="T71" s="1553"/>
      <c r="U71" s="838"/>
      <c r="V71" s="1036">
        <v>2020</v>
      </c>
      <c r="W71" s="1552" t="s">
        <v>314</v>
      </c>
      <c r="X71" s="1552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>
        <v>266.52999999999997</v>
      </c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4" t="s">
        <v>323</v>
      </c>
      <c r="E78" s="838"/>
      <c r="F78" s="838"/>
      <c r="G78" s="838"/>
      <c r="H78" s="1555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6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7">
        <f>(C61-N57)/N57*100</f>
        <v>0.73554373656217209</v>
      </c>
      <c r="D81" s="1557">
        <f t="shared" ref="D81:N81" si="0">(D61-C61)/C61*100</f>
        <v>0.72455627948776713</v>
      </c>
      <c r="E81" s="1557">
        <f t="shared" si="0"/>
        <v>2.1245748062231491</v>
      </c>
      <c r="F81" s="1557">
        <f t="shared" si="0"/>
        <v>6.7543955443922705</v>
      </c>
      <c r="G81" s="1557">
        <f t="shared" si="0"/>
        <v>3.9537619559101933</v>
      </c>
      <c r="H81" s="1557">
        <f t="shared" si="0"/>
        <v>2.9472544774650564</v>
      </c>
      <c r="I81" s="1557">
        <f t="shared" si="0"/>
        <v>-2.3228026573627041</v>
      </c>
      <c r="J81" s="1557">
        <f t="shared" si="0"/>
        <v>-3.9438273719234731</v>
      </c>
      <c r="K81" s="1557">
        <f t="shared" si="0"/>
        <v>-9.6785696092913112E-2</v>
      </c>
      <c r="L81" s="1557">
        <f t="shared" si="0"/>
        <v>-0.49459514582908365</v>
      </c>
      <c r="M81" s="1557">
        <f t="shared" si="0"/>
        <v>-2.5570074301819159</v>
      </c>
      <c r="N81" s="1557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4" t="s">
        <v>324</v>
      </c>
      <c r="E86" s="838"/>
      <c r="F86" s="838"/>
      <c r="G86" s="838"/>
      <c r="H86" s="1555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6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7">
        <f t="shared" ref="C89:N89" si="1">(C61-C57)/C57*100</f>
        <v>34.797092671108402</v>
      </c>
      <c r="D89" s="1557">
        <f t="shared" si="1"/>
        <v>36.144852717886437</v>
      </c>
      <c r="E89" s="1557">
        <f t="shared" si="1"/>
        <v>30.553179355574557</v>
      </c>
      <c r="F89" s="1557">
        <f t="shared" si="1"/>
        <v>32.298010556232235</v>
      </c>
      <c r="G89" s="1557">
        <f t="shared" si="1"/>
        <v>36.338632857047038</v>
      </c>
      <c r="H89" s="1557">
        <f t="shared" si="1"/>
        <v>36.102257204189165</v>
      </c>
      <c r="I89" s="1557">
        <f t="shared" si="1"/>
        <v>29.684624658925056</v>
      </c>
      <c r="J89" s="1557">
        <f t="shared" si="1"/>
        <v>20.287990196078439</v>
      </c>
      <c r="K89" s="1557">
        <f t="shared" si="1"/>
        <v>16.171069778462275</v>
      </c>
      <c r="L89" s="1557">
        <f t="shared" si="1"/>
        <v>14.969954047366556</v>
      </c>
      <c r="M89" s="1557">
        <f t="shared" si="1"/>
        <v>10.327222093293097</v>
      </c>
      <c r="N89" s="1557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4" t="s">
        <v>323</v>
      </c>
      <c r="E93" s="838"/>
      <c r="F93" s="838"/>
      <c r="G93" s="838"/>
      <c r="H93" s="1555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6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7">
        <f>(C65-N61)/N61*100</f>
        <v>-0.68060021436226248</v>
      </c>
      <c r="D96" s="1557">
        <f>(D65-C65)/C65*100</f>
        <v>-2.8219932013165803</v>
      </c>
      <c r="E96" s="1557">
        <f>(E65-D65)/D65*100</f>
        <v>2.2543031649083853</v>
      </c>
      <c r="F96" s="1557">
        <f>(F65-E65)/E65*100</f>
        <v>3.6544309296264066</v>
      </c>
      <c r="G96" s="1557">
        <f t="shared" ref="G96:N96" si="2">(G65-F65)/F65*100</f>
        <v>-3.8661008958038638</v>
      </c>
      <c r="H96" s="1557">
        <f t="shared" si="2"/>
        <v>-1.8963544221023323</v>
      </c>
      <c r="I96" s="1557">
        <f t="shared" si="2"/>
        <v>2.6106759984446972</v>
      </c>
      <c r="J96" s="1557">
        <f t="shared" si="2"/>
        <v>-2.1166026092134449</v>
      </c>
      <c r="K96" s="1557">
        <f t="shared" si="2"/>
        <v>-1.8637318880654821</v>
      </c>
      <c r="L96" s="1557">
        <f t="shared" si="2"/>
        <v>1.4257537334460419</v>
      </c>
      <c r="M96" s="1557">
        <f t="shared" si="2"/>
        <v>-6.606289587731963</v>
      </c>
      <c r="N96" s="1557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4" t="s">
        <v>324</v>
      </c>
      <c r="E101" s="838"/>
      <c r="F101" s="838"/>
      <c r="G101" s="838"/>
      <c r="H101" s="1555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6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7">
        <f>(C65-C61)/C61*100</f>
        <v>4.0945854864075608</v>
      </c>
      <c r="D104" s="1557">
        <f t="shared" ref="D104:N104" si="3">(D65-D61)/D61*100</f>
        <v>0.42937601070650855</v>
      </c>
      <c r="E104" s="1557">
        <f t="shared" si="3"/>
        <v>0.55695096647374154</v>
      </c>
      <c r="F104" s="1557">
        <f t="shared" si="3"/>
        <v>-2.3630504833512376</v>
      </c>
      <c r="G104" s="1557">
        <f t="shared" si="3"/>
        <v>-9.707734697894125</v>
      </c>
      <c r="H104" s="1557">
        <f t="shared" si="3"/>
        <v>-13.955933661520808</v>
      </c>
      <c r="I104" s="1557">
        <f t="shared" si="3"/>
        <v>-9.6100210402701052</v>
      </c>
      <c r="J104" s="1557">
        <f t="shared" si="3"/>
        <v>-7.8905812235749622</v>
      </c>
      <c r="K104" s="1557">
        <f t="shared" si="3"/>
        <v>-9.5196818274525885</v>
      </c>
      <c r="L104" s="1557">
        <f t="shared" si="3"/>
        <v>-7.7735075582885047</v>
      </c>
      <c r="M104" s="1557">
        <f t="shared" si="3"/>
        <v>-11.606015986537649</v>
      </c>
      <c r="N104" s="1557">
        <f t="shared" si="3"/>
        <v>-10.728831725616281</v>
      </c>
      <c r="O104" s="838"/>
    </row>
    <row r="106" spans="2:15" ht="15.75">
      <c r="D106" s="1554"/>
      <c r="E106" s="838"/>
      <c r="F106" s="838"/>
    </row>
    <row r="107" spans="2:15" ht="15.75">
      <c r="D107" s="1554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4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58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-1.5275026664635043</v>
      </c>
      <c r="F123" s="1047">
        <f t="shared" si="6"/>
        <v>100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58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60.386328077987706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7" sqref="U7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63" t="s">
        <v>541</v>
      </c>
      <c r="B1" s="1863"/>
      <c r="C1" s="1863"/>
      <c r="D1" s="1863"/>
      <c r="E1" s="1863"/>
      <c r="F1" s="1863"/>
      <c r="G1" s="1863"/>
      <c r="H1" s="1863"/>
      <c r="I1" s="1863"/>
      <c r="J1" s="1863"/>
      <c r="K1" s="1863"/>
      <c r="L1" s="1863"/>
      <c r="M1" s="1863"/>
      <c r="N1" s="1863"/>
      <c r="O1" s="1863"/>
      <c r="P1" s="1863"/>
      <c r="Q1" s="1863"/>
      <c r="R1" s="1863"/>
      <c r="S1" s="1863"/>
    </row>
    <row r="2" spans="1:19" s="719" customFormat="1" ht="30.75" customHeight="1">
      <c r="A2" s="1863" t="s">
        <v>414</v>
      </c>
      <c r="B2" s="1863"/>
      <c r="C2" s="1863"/>
      <c r="D2" s="1863"/>
      <c r="E2" s="1863"/>
      <c r="F2" s="1863"/>
      <c r="G2" s="1863"/>
      <c r="H2" s="1863"/>
      <c r="I2" s="1863"/>
      <c r="J2" s="1863"/>
      <c r="K2" s="1863"/>
      <c r="L2" s="1863"/>
      <c r="M2" s="1863"/>
      <c r="N2" s="1863"/>
      <c r="O2" s="1863"/>
      <c r="P2" s="1863"/>
      <c r="Q2" s="1863"/>
      <c r="R2" s="1863"/>
      <c r="S2" s="1863"/>
    </row>
    <row r="3" spans="1:19" s="719" customFormat="1" ht="25.5" customHeight="1" thickBot="1">
      <c r="A3" s="1073"/>
      <c r="B3" s="1073"/>
      <c r="C3" s="1581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60" t="s">
        <v>478</v>
      </c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  <c r="R4" s="1861"/>
      <c r="S4" s="1862"/>
    </row>
    <row r="5" spans="1:19" s="723" customFormat="1" ht="41.25" customHeight="1" thickBot="1">
      <c r="A5" s="722"/>
      <c r="B5" s="1372" t="s">
        <v>265</v>
      </c>
      <c r="C5" s="1582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1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1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631">
        <v>6.3576201764705882</v>
      </c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3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3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3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3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3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3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3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3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4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544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49" t="s">
        <v>7</v>
      </c>
      <c r="C5" s="1750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0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542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543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5"/>
      <c r="H50" s="1585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5"/>
      <c r="H51" s="1585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5"/>
      <c r="H52" s="1585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5"/>
      <c r="H53" s="1585"/>
      <c r="I53" s="31"/>
    </row>
    <row r="54" spans="1:9" ht="15.75">
      <c r="A54" s="227"/>
      <c r="B54" s="227"/>
      <c r="C54" s="227"/>
      <c r="D54" s="227"/>
      <c r="E54" s="227"/>
      <c r="F54" s="227"/>
      <c r="G54" s="1585"/>
      <c r="H54" s="1585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opLeftCell="A7" workbookViewId="0">
      <selection activeCell="G24" sqref="G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606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416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613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614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2" t="s">
        <v>147</v>
      </c>
      <c r="C15" s="1573"/>
      <c r="D15" s="1573" t="str">
        <f>SKUP_SEUROP_tyg!J1</f>
        <v xml:space="preserve"> 06.04.2020 - 12.04.2020r. </v>
      </c>
      <c r="E15" s="1573"/>
      <c r="F15" s="1573"/>
      <c r="G15" s="157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605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4" zoomScaleNormal="100" workbookViewId="0">
      <selection activeCell="N14" sqref="N1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615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51" t="s">
        <v>159</v>
      </c>
      <c r="D7" s="1752"/>
      <c r="E7" s="1752"/>
      <c r="F7" s="1752"/>
      <c r="G7" s="1171" t="s">
        <v>461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617</v>
      </c>
      <c r="D9" s="30" t="s">
        <v>618</v>
      </c>
      <c r="E9" s="96" t="s">
        <v>617</v>
      </c>
      <c r="F9" s="1170" t="s">
        <v>618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8252.6200000000008</v>
      </c>
      <c r="D12" s="51">
        <v>8321.81</v>
      </c>
      <c r="E12" s="99">
        <v>8090.8039215686285</v>
      </c>
      <c r="F12" s="99">
        <v>8158.6372549019597</v>
      </c>
      <c r="G12" s="133">
        <v>-0.83142970099051405</v>
      </c>
      <c r="H12" s="32">
        <v>61.48</v>
      </c>
      <c r="I12" s="57">
        <v>94.7</v>
      </c>
      <c r="J12" s="33">
        <v>32.154660154660149</v>
      </c>
      <c r="K12" s="25"/>
      <c r="L12" s="1168"/>
    </row>
    <row r="13" spans="1:18" ht="15">
      <c r="B13" s="56" t="s">
        <v>12</v>
      </c>
      <c r="C13" s="68">
        <v>8141.3419999999996</v>
      </c>
      <c r="D13" s="51">
        <v>8216.3349999999991</v>
      </c>
      <c r="E13" s="99">
        <v>7981.7078431372547</v>
      </c>
      <c r="F13" s="99">
        <v>8055.2303921568619</v>
      </c>
      <c r="G13" s="133">
        <v>-0.91273055443819529</v>
      </c>
      <c r="H13" s="32">
        <v>57.87</v>
      </c>
      <c r="I13" s="57">
        <v>96.7</v>
      </c>
      <c r="J13" s="33">
        <v>54.964590964590968</v>
      </c>
      <c r="K13" s="25"/>
      <c r="L13" s="1168"/>
    </row>
    <row r="14" spans="1:18" ht="15">
      <c r="B14" s="56" t="s">
        <v>13</v>
      </c>
      <c r="C14" s="68">
        <v>7782.39</v>
      </c>
      <c r="D14" s="51">
        <v>7850.8959999999997</v>
      </c>
      <c r="E14" s="99">
        <v>7629.7941176470595</v>
      </c>
      <c r="F14" s="99">
        <v>7696.9568627450981</v>
      </c>
      <c r="G14" s="133">
        <v>-0.87258830074935911</v>
      </c>
      <c r="H14" s="57">
        <v>53.25</v>
      </c>
      <c r="I14" s="57">
        <v>97.7</v>
      </c>
      <c r="J14" s="33">
        <v>11.466015466015465</v>
      </c>
      <c r="K14" s="25"/>
    </row>
    <row r="15" spans="1:18" ht="15">
      <c r="B15" s="56" t="s">
        <v>14</v>
      </c>
      <c r="C15" s="68">
        <v>7394.7150000000001</v>
      </c>
      <c r="D15" s="51">
        <v>7450.64</v>
      </c>
      <c r="E15" s="99">
        <v>7249.7205882352937</v>
      </c>
      <c r="F15" s="99">
        <v>7304.5490196078435</v>
      </c>
      <c r="G15" s="133">
        <v>-0.75060665929370063</v>
      </c>
      <c r="H15" s="57">
        <v>48.26</v>
      </c>
      <c r="I15" s="57">
        <v>98.4</v>
      </c>
      <c r="J15" s="33">
        <v>1.2899199565866233</v>
      </c>
      <c r="K15" s="25"/>
    </row>
    <row r="16" spans="1:18" ht="15">
      <c r="B16" s="56" t="s">
        <v>15</v>
      </c>
      <c r="C16" s="68">
        <v>6637.433</v>
      </c>
      <c r="D16" s="51">
        <v>6621.009</v>
      </c>
      <c r="E16" s="99">
        <v>6507.2872549019603</v>
      </c>
      <c r="F16" s="99">
        <v>6491.1852941176467</v>
      </c>
      <c r="G16" s="133">
        <v>0.24805886836885405</v>
      </c>
      <c r="H16" s="57">
        <v>43.33</v>
      </c>
      <c r="I16" s="57">
        <v>100.3</v>
      </c>
      <c r="J16" s="33">
        <v>0.11667345000678335</v>
      </c>
      <c r="K16" s="25"/>
    </row>
    <row r="17" spans="2:11" ht="15">
      <c r="B17" s="56" t="s">
        <v>16</v>
      </c>
      <c r="C17" s="68">
        <v>6159.9780000000001</v>
      </c>
      <c r="D17" s="51">
        <v>6388.2259999999997</v>
      </c>
      <c r="E17" s="99">
        <v>6039.1941176470591</v>
      </c>
      <c r="F17" s="99">
        <v>6262.9666666666662</v>
      </c>
      <c r="G17" s="133">
        <v>-3.5729481079723788</v>
      </c>
      <c r="H17" s="57">
        <v>37.65</v>
      </c>
      <c r="I17" s="57">
        <v>96</v>
      </c>
      <c r="J17" s="33">
        <v>8.1400081400081412E-3</v>
      </c>
      <c r="K17" s="25"/>
    </row>
    <row r="18" spans="2:11" ht="15" thickBot="1">
      <c r="B18" s="58" t="s">
        <v>124</v>
      </c>
      <c r="C18" s="69">
        <v>8122.9009999999998</v>
      </c>
      <c r="D18" s="70">
        <v>8193.8279999999995</v>
      </c>
      <c r="E18" s="134">
        <v>7963.6284313725491</v>
      </c>
      <c r="F18" s="134">
        <v>8033.1647058823519</v>
      </c>
      <c r="G18" s="135">
        <v>-0.86561494822688101</v>
      </c>
      <c r="H18" s="59">
        <v>58.36</v>
      </c>
      <c r="I18" s="59">
        <v>96.2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8226.5869999999995</v>
      </c>
      <c r="D20" s="51">
        <v>8305.0069999999996</v>
      </c>
      <c r="E20" s="99">
        <v>8065.2813725490187</v>
      </c>
      <c r="F20" s="99">
        <v>8142.1637254901952</v>
      </c>
      <c r="G20" s="133">
        <v>-0.94424965565953256</v>
      </c>
      <c r="H20" s="57">
        <v>61.48</v>
      </c>
      <c r="I20" s="57">
        <v>92.5</v>
      </c>
      <c r="J20" s="33">
        <v>29.040300195332581</v>
      </c>
      <c r="K20" s="25"/>
    </row>
    <row r="21" spans="2:11" ht="15">
      <c r="B21" s="56" t="s">
        <v>12</v>
      </c>
      <c r="C21" s="68">
        <v>8164.0780000000004</v>
      </c>
      <c r="D21" s="51">
        <v>8216.6610000000001</v>
      </c>
      <c r="E21" s="99">
        <v>8003.9980392156867</v>
      </c>
      <c r="F21" s="99">
        <v>8055.55</v>
      </c>
      <c r="G21" s="133">
        <v>-0.63995581660238421</v>
      </c>
      <c r="H21" s="57">
        <v>57.82</v>
      </c>
      <c r="I21" s="57">
        <v>94.5</v>
      </c>
      <c r="J21" s="33">
        <v>55.536136527192348</v>
      </c>
      <c r="K21" s="25"/>
    </row>
    <row r="22" spans="2:11" ht="15">
      <c r="B22" s="56" t="s">
        <v>13</v>
      </c>
      <c r="C22" s="68">
        <v>7819.1310000000003</v>
      </c>
      <c r="D22" s="51">
        <v>7842.9040000000005</v>
      </c>
      <c r="E22" s="99">
        <v>7665.8147058823533</v>
      </c>
      <c r="F22" s="99">
        <v>7689.1215686274509</v>
      </c>
      <c r="G22" s="133">
        <v>-0.30311476463310194</v>
      </c>
      <c r="H22" s="57">
        <v>53.16</v>
      </c>
      <c r="I22" s="57">
        <v>94.7</v>
      </c>
      <c r="J22" s="33">
        <v>13.804359000719646</v>
      </c>
      <c r="K22" s="25"/>
    </row>
    <row r="23" spans="2:11" ht="15">
      <c r="B23" s="56" t="s">
        <v>14</v>
      </c>
      <c r="C23" s="68">
        <v>7469.6790000000001</v>
      </c>
      <c r="D23" s="51">
        <v>7431.732</v>
      </c>
      <c r="E23" s="99">
        <v>7323.214705882353</v>
      </c>
      <c r="F23" s="99">
        <v>7286.0117647058823</v>
      </c>
      <c r="G23" s="133">
        <v>0.51060775603856701</v>
      </c>
      <c r="H23" s="57">
        <v>48.31</v>
      </c>
      <c r="I23" s="57">
        <v>95</v>
      </c>
      <c r="J23" s="33">
        <v>1.5138274904903877</v>
      </c>
      <c r="K23" s="25"/>
    </row>
    <row r="24" spans="2:11" ht="15">
      <c r="B24" s="56" t="s">
        <v>15</v>
      </c>
      <c r="C24" s="68" t="s">
        <v>296</v>
      </c>
      <c r="D24" s="51" t="s">
        <v>296</v>
      </c>
      <c r="E24" s="99" t="s">
        <v>296</v>
      </c>
      <c r="F24" s="99" t="s">
        <v>296</v>
      </c>
      <c r="G24" s="133" t="s">
        <v>296</v>
      </c>
      <c r="H24" s="57" t="s">
        <v>296</v>
      </c>
      <c r="I24" s="57" t="s">
        <v>296</v>
      </c>
      <c r="J24" s="33" t="s">
        <v>296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8122.1440000000002</v>
      </c>
      <c r="D26" s="70">
        <v>8189.8810000000003</v>
      </c>
      <c r="E26" s="134">
        <v>7962.886274509804</v>
      </c>
      <c r="F26" s="134">
        <v>8029.2950980392161</v>
      </c>
      <c r="G26" s="135">
        <v>-0.8270816144947658</v>
      </c>
      <c r="H26" s="59">
        <v>58.08</v>
      </c>
      <c r="I26" s="59">
        <v>94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8258.0490000000009</v>
      </c>
      <c r="D28" s="51">
        <v>8374.7919999999995</v>
      </c>
      <c r="E28" s="99">
        <v>8096.1264705882359</v>
      </c>
      <c r="F28" s="99">
        <v>8210.5803921568622</v>
      </c>
      <c r="G28" s="133">
        <v>-1.3939808893163983</v>
      </c>
      <c r="H28" s="57">
        <v>61.49</v>
      </c>
      <c r="I28" s="57">
        <v>95.6</v>
      </c>
      <c r="J28" s="33">
        <v>34.763977923279974</v>
      </c>
      <c r="K28" s="25"/>
    </row>
    <row r="29" spans="2:11" ht="15">
      <c r="B29" s="56" t="s">
        <v>12</v>
      </c>
      <c r="C29" s="68">
        <v>8125.9440000000004</v>
      </c>
      <c r="D29" s="51">
        <v>8289.848</v>
      </c>
      <c r="E29" s="99">
        <v>7966.6117647058827</v>
      </c>
      <c r="F29" s="99">
        <v>8127.3019607843135</v>
      </c>
      <c r="G29" s="133">
        <v>-1.9771653231760045</v>
      </c>
      <c r="H29" s="57">
        <v>57.8</v>
      </c>
      <c r="I29" s="57">
        <v>98.5</v>
      </c>
      <c r="J29" s="33">
        <v>53.697164992629666</v>
      </c>
      <c r="K29" s="25"/>
    </row>
    <row r="30" spans="2:11" ht="15">
      <c r="B30" s="56" t="s">
        <v>13</v>
      </c>
      <c r="C30" s="68">
        <v>7774.3630000000003</v>
      </c>
      <c r="D30" s="51">
        <v>7915.1189999999997</v>
      </c>
      <c r="E30" s="99">
        <v>7621.9245098039219</v>
      </c>
      <c r="F30" s="99">
        <v>7759.9205882352935</v>
      </c>
      <c r="G30" s="133">
        <v>-1.7783181781600428</v>
      </c>
      <c r="H30" s="57">
        <v>53.31</v>
      </c>
      <c r="I30" s="57">
        <v>100</v>
      </c>
      <c r="J30" s="33">
        <v>10.378458057660005</v>
      </c>
      <c r="K30" s="25"/>
    </row>
    <row r="31" spans="2:11" ht="15">
      <c r="B31" s="56" t="s">
        <v>14</v>
      </c>
      <c r="C31" s="68">
        <v>7430.3050000000003</v>
      </c>
      <c r="D31" s="51">
        <v>7517.5929999999998</v>
      </c>
      <c r="E31" s="99">
        <v>7284.6127450980393</v>
      </c>
      <c r="F31" s="99">
        <v>7370.1892156862741</v>
      </c>
      <c r="G31" s="133">
        <v>-1.1611163307191485</v>
      </c>
      <c r="H31" s="57">
        <v>48.34</v>
      </c>
      <c r="I31" s="57">
        <v>99.1</v>
      </c>
      <c r="J31" s="33">
        <v>1.067841349285249</v>
      </c>
      <c r="K31" s="25"/>
    </row>
    <row r="32" spans="2:11" ht="15">
      <c r="B32" s="56" t="s">
        <v>15</v>
      </c>
      <c r="C32" s="68">
        <v>6978.1260000000002</v>
      </c>
      <c r="D32" s="51">
        <v>7125.1869999999999</v>
      </c>
      <c r="E32" s="99">
        <v>6841.3</v>
      </c>
      <c r="F32" s="99">
        <v>6985.4774509803919</v>
      </c>
      <c r="G32" s="133">
        <v>-2.0639598651937092</v>
      </c>
      <c r="H32" s="57">
        <v>43.57</v>
      </c>
      <c r="I32" s="57">
        <v>100</v>
      </c>
      <c r="J32" s="33">
        <v>8.7415583970381544E-2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8124.8410000000003</v>
      </c>
      <c r="D34" s="70">
        <v>8271.6630000000005</v>
      </c>
      <c r="E34" s="134">
        <v>7965.5303921568629</v>
      </c>
      <c r="F34" s="134">
        <v>8109.4735294117654</v>
      </c>
      <c r="G34" s="135">
        <v>-1.7749997793672219</v>
      </c>
      <c r="H34" s="59">
        <v>58.5</v>
      </c>
      <c r="I34" s="59">
        <v>97.7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8208.3009999999995</v>
      </c>
      <c r="D36" s="51">
        <v>8293.134</v>
      </c>
      <c r="E36" s="99">
        <v>8047.3539215686269</v>
      </c>
      <c r="F36" s="99">
        <v>8130.5235294117647</v>
      </c>
      <c r="G36" s="133">
        <v>-1.0229305350667255</v>
      </c>
      <c r="H36" s="57">
        <v>61.29</v>
      </c>
      <c r="I36" s="57">
        <v>95</v>
      </c>
      <c r="J36" s="33">
        <v>30.684951126069677</v>
      </c>
      <c r="K36" s="25"/>
    </row>
    <row r="37" spans="2:11" ht="15">
      <c r="B37" s="56" t="s">
        <v>12</v>
      </c>
      <c r="C37" s="68">
        <v>8114.1540000000005</v>
      </c>
      <c r="D37" s="51">
        <v>8161.5889999999999</v>
      </c>
      <c r="E37" s="99">
        <v>7955.052941176471</v>
      </c>
      <c r="F37" s="99">
        <v>8001.5578431372551</v>
      </c>
      <c r="G37" s="133">
        <v>-0.58119809757633589</v>
      </c>
      <c r="H37" s="57">
        <v>57.84</v>
      </c>
      <c r="I37" s="57">
        <v>96.6</v>
      </c>
      <c r="J37" s="33">
        <v>55.454903505317056</v>
      </c>
      <c r="K37" s="25"/>
    </row>
    <row r="38" spans="2:11" ht="15">
      <c r="B38" s="56" t="s">
        <v>13</v>
      </c>
      <c r="C38" s="68">
        <v>7738.66</v>
      </c>
      <c r="D38" s="51">
        <v>7773.4690000000001</v>
      </c>
      <c r="E38" s="99">
        <v>7586.9215686274511</v>
      </c>
      <c r="F38" s="99">
        <v>7621.048039215686</v>
      </c>
      <c r="G38" s="133">
        <v>-0.44779235628263514</v>
      </c>
      <c r="H38" s="57">
        <v>53.15</v>
      </c>
      <c r="I38" s="57">
        <v>98.1</v>
      </c>
      <c r="J38" s="33">
        <v>12.044827956604246</v>
      </c>
      <c r="K38" s="25"/>
    </row>
    <row r="39" spans="2:11" ht="15">
      <c r="B39" s="56" t="s">
        <v>14</v>
      </c>
      <c r="C39" s="68">
        <v>7224.4089999999997</v>
      </c>
      <c r="D39" s="51">
        <v>7312.1660000000002</v>
      </c>
      <c r="E39" s="99">
        <v>7082.7539215686265</v>
      </c>
      <c r="F39" s="99">
        <v>7168.7901960784311</v>
      </c>
      <c r="G39" s="133">
        <v>-1.200150543628256</v>
      </c>
      <c r="H39" s="57">
        <v>48.12</v>
      </c>
      <c r="I39" s="57">
        <v>99.4</v>
      </c>
      <c r="J39" s="33">
        <v>1.6434530416413047</v>
      </c>
      <c r="K39" s="25"/>
    </row>
    <row r="40" spans="2:11" ht="15">
      <c r="B40" s="56" t="s">
        <v>15</v>
      </c>
      <c r="C40" s="68">
        <v>6417.4690000000001</v>
      </c>
      <c r="D40" s="51">
        <v>6294.777</v>
      </c>
      <c r="E40" s="99">
        <v>6291.636274509804</v>
      </c>
      <c r="F40" s="99">
        <v>6171.35</v>
      </c>
      <c r="G40" s="133">
        <v>1.949107966811215</v>
      </c>
      <c r="H40" s="57">
        <v>43.04</v>
      </c>
      <c r="I40" s="57">
        <v>101.2</v>
      </c>
      <c r="J40" s="33">
        <v>0.1539618317877475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8078.2659999999996</v>
      </c>
      <c r="D42" s="70">
        <v>8136.7439999999997</v>
      </c>
      <c r="E42" s="134">
        <v>7919.8686274509801</v>
      </c>
      <c r="F42" s="134">
        <v>7977.2</v>
      </c>
      <c r="G42" s="135">
        <v>-0.71869042457277832</v>
      </c>
      <c r="H42" s="59">
        <v>58.15</v>
      </c>
      <c r="I42" s="59">
        <v>96.4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8281.73</v>
      </c>
      <c r="D44" s="51">
        <v>8285.2999999999993</v>
      </c>
      <c r="E44" s="99">
        <v>8119.3431372549012</v>
      </c>
      <c r="F44" s="99">
        <v>8122.8431372549012</v>
      </c>
      <c r="G44" s="133">
        <v>-4.3088361314613945E-2</v>
      </c>
      <c r="H44" s="57">
        <v>61.56</v>
      </c>
      <c r="I44" s="57">
        <v>94.9</v>
      </c>
      <c r="J44" s="33">
        <v>32.323676729389469</v>
      </c>
      <c r="K44" s="25"/>
    </row>
    <row r="45" spans="2:11" ht="15">
      <c r="B45" s="56" t="s">
        <v>12</v>
      </c>
      <c r="C45" s="68">
        <v>8154.518</v>
      </c>
      <c r="D45" s="51">
        <v>8176.5330000000004</v>
      </c>
      <c r="E45" s="99">
        <v>7994.6254901960783</v>
      </c>
      <c r="F45" s="99">
        <v>8016.2088235294123</v>
      </c>
      <c r="G45" s="133">
        <v>-0.26924614625783727</v>
      </c>
      <c r="H45" s="57">
        <v>57.98</v>
      </c>
      <c r="I45" s="57">
        <v>96.5</v>
      </c>
      <c r="J45" s="33">
        <v>55.607824556653583</v>
      </c>
      <c r="K45" s="25"/>
    </row>
    <row r="46" spans="2:11" ht="15">
      <c r="B46" s="56" t="s">
        <v>13</v>
      </c>
      <c r="C46" s="68">
        <v>7783.3729999999996</v>
      </c>
      <c r="D46" s="51">
        <v>7836.6080000000002</v>
      </c>
      <c r="E46" s="99">
        <v>7630.757843137254</v>
      </c>
      <c r="F46" s="99">
        <v>7682.9490196078432</v>
      </c>
      <c r="G46" s="133">
        <v>-0.67931176345684996</v>
      </c>
      <c r="H46" s="57">
        <v>53.34</v>
      </c>
      <c r="I46" s="57">
        <v>97.9</v>
      </c>
      <c r="J46" s="33">
        <v>10.726614322458374</v>
      </c>
      <c r="K46" s="25"/>
    </row>
    <row r="47" spans="2:11" ht="15">
      <c r="B47" s="56" t="s">
        <v>14</v>
      </c>
      <c r="C47" s="68">
        <v>7414.2749999999996</v>
      </c>
      <c r="D47" s="51">
        <v>7477.2849999999999</v>
      </c>
      <c r="E47" s="99">
        <v>7268.8970588235288</v>
      </c>
      <c r="F47" s="99">
        <v>7330.6715686274511</v>
      </c>
      <c r="G47" s="133">
        <v>-0.84268554695989539</v>
      </c>
      <c r="H47" s="57">
        <v>48.23</v>
      </c>
      <c r="I47" s="57">
        <v>99.9</v>
      </c>
      <c r="J47" s="33">
        <v>1.1946663056721267</v>
      </c>
      <c r="K47" s="25"/>
    </row>
    <row r="48" spans="2:11" ht="15">
      <c r="B48" s="56" t="s">
        <v>15</v>
      </c>
      <c r="C48" s="68">
        <v>6397.3580000000002</v>
      </c>
      <c r="D48" s="51">
        <v>6508.6589999999997</v>
      </c>
      <c r="E48" s="99">
        <v>6271.9196078431369</v>
      </c>
      <c r="F48" s="99">
        <v>6381.0382352941169</v>
      </c>
      <c r="G48" s="133">
        <v>-1.710045033854124</v>
      </c>
      <c r="H48" s="57">
        <v>43.22</v>
      </c>
      <c r="I48" s="57">
        <v>102.8</v>
      </c>
      <c r="J48" s="33">
        <v>0.14383376201434955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99" t="s">
        <v>296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8142.5789999999997</v>
      </c>
      <c r="D50" s="52">
        <v>8149.4160000000002</v>
      </c>
      <c r="E50" s="136">
        <v>7982.9205882352935</v>
      </c>
      <c r="F50" s="136">
        <v>7989.623529411765</v>
      </c>
      <c r="G50" s="135">
        <v>-8.3895582211049771E-2</v>
      </c>
      <c r="H50" s="73">
        <v>58.5</v>
      </c>
      <c r="I50" s="73">
        <v>96.2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53" t="s">
        <v>616</v>
      </c>
      <c r="C53" s="1754"/>
      <c r="D53" s="1754"/>
      <c r="E53" s="1754"/>
      <c r="F53" s="1754"/>
      <c r="G53" s="1754"/>
      <c r="H53" s="1754"/>
      <c r="I53" s="1754"/>
      <c r="J53" s="1754"/>
      <c r="K53" s="1754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abSelected="1" topLeftCell="A4" zoomScaleNormal="100" workbookViewId="0">
      <selection activeCell="G25" sqref="G25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63" t="s">
        <v>158</v>
      </c>
      <c r="C1" s="1763"/>
      <c r="D1" s="1763"/>
      <c r="E1" s="731" t="str">
        <f>SKUP_SEUROP_tyg!J1</f>
        <v xml:space="preserve"> 06.04.2020 - 12.04.2020r. </v>
      </c>
      <c r="F1" s="1677"/>
    </row>
    <row r="2" spans="1:13" ht="18.75">
      <c r="A2" s="31"/>
      <c r="B2" s="1339"/>
      <c r="C2" s="953"/>
      <c r="D2" s="953"/>
      <c r="E2" s="953"/>
      <c r="F2" s="1678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79"/>
    </row>
    <row r="4" spans="1:13" ht="18.75" thickBot="1">
      <c r="B4" s="1174"/>
      <c r="C4" s="953"/>
      <c r="D4" s="953"/>
      <c r="E4" s="953"/>
      <c r="F4" s="1678"/>
    </row>
    <row r="5" spans="1:13" ht="24" customHeight="1" thickBot="1">
      <c r="B5" s="1767" t="s">
        <v>148</v>
      </c>
      <c r="C5" s="1768"/>
      <c r="D5" s="1768"/>
      <c r="E5" s="1769"/>
      <c r="F5" s="1680"/>
    </row>
    <row r="6" spans="1:13" ht="37.5" customHeight="1" thickBot="1">
      <c r="B6" s="1547" t="s">
        <v>45</v>
      </c>
      <c r="C6" s="1548" t="s">
        <v>617</v>
      </c>
      <c r="D6" s="1549" t="s">
        <v>618</v>
      </c>
      <c r="E6" s="1550" t="s">
        <v>462</v>
      </c>
      <c r="F6" s="1680"/>
    </row>
    <row r="7" spans="1:13" ht="22.5" customHeight="1" thickBot="1">
      <c r="B7" s="1158" t="s">
        <v>11</v>
      </c>
      <c r="C7" s="1159">
        <v>6.2116301764705888</v>
      </c>
      <c r="D7" s="1160">
        <v>6.2658684705882344</v>
      </c>
      <c r="E7" s="1161">
        <f>((C7-D7)/D7)*100</f>
        <v>-0.86561494822686136</v>
      </c>
      <c r="F7" s="1681"/>
    </row>
    <row r="8" spans="1:13" ht="22.5" customHeight="1">
      <c r="B8" s="1516" t="s">
        <v>46</v>
      </c>
      <c r="C8" s="1519">
        <v>6.2110512941176479</v>
      </c>
      <c r="D8" s="1519">
        <v>6.2628501764705886</v>
      </c>
      <c r="E8" s="1522">
        <f>((C8-D8)/D8)*100</f>
        <v>-0.8270816144947577</v>
      </c>
      <c r="F8" s="1682"/>
    </row>
    <row r="9" spans="1:13" ht="22.5" customHeight="1">
      <c r="B9" s="1517" t="s">
        <v>47</v>
      </c>
      <c r="C9" s="1520">
        <v>6.2131137058823533</v>
      </c>
      <c r="D9" s="1520">
        <v>6.3253893529411771</v>
      </c>
      <c r="E9" s="1523">
        <f>((C9-D9)/D9)*100</f>
        <v>-1.7749997793672239</v>
      </c>
      <c r="F9" s="1681"/>
    </row>
    <row r="10" spans="1:13" ht="22.5" customHeight="1">
      <c r="B10" s="1517" t="s">
        <v>188</v>
      </c>
      <c r="C10" s="1520">
        <v>6.1774975294117649</v>
      </c>
      <c r="D10" s="1520">
        <v>6.2222160000000004</v>
      </c>
      <c r="E10" s="1523">
        <f>((C10-D10)/D10)*100</f>
        <v>-0.71869042457278121</v>
      </c>
      <c r="F10" s="1681"/>
    </row>
    <row r="11" spans="1:13" ht="22.5" customHeight="1" thickBot="1">
      <c r="B11" s="1518" t="s">
        <v>48</v>
      </c>
      <c r="C11" s="1521">
        <v>6.2266780588235289</v>
      </c>
      <c r="D11" s="1521">
        <v>6.2319063529411771</v>
      </c>
      <c r="E11" s="1524">
        <f>((C11-D11)/D11)*100</f>
        <v>-8.3895582211063371E-2</v>
      </c>
      <c r="F11" s="1681"/>
    </row>
    <row r="12" spans="1:13" ht="15.75">
      <c r="B12" s="233" t="s">
        <v>346</v>
      </c>
      <c r="C12" s="233"/>
      <c r="D12" s="233"/>
      <c r="E12" s="233"/>
      <c r="F12" s="1683"/>
    </row>
    <row r="13" spans="1:13" ht="15.75">
      <c r="B13" s="227" t="s">
        <v>309</v>
      </c>
      <c r="C13" s="227"/>
      <c r="D13" s="227"/>
      <c r="E13" s="227"/>
      <c r="F13" s="1585"/>
    </row>
    <row r="14" spans="1:13" ht="16.5" thickBot="1">
      <c r="B14" s="227"/>
      <c r="C14" s="227"/>
      <c r="D14" s="227"/>
      <c r="E14" s="227"/>
      <c r="F14" s="1585"/>
    </row>
    <row r="15" spans="1:13" ht="18.75" customHeight="1" thickBot="1">
      <c r="A15" s="1755" t="s">
        <v>20</v>
      </c>
      <c r="B15" s="1757" t="s">
        <v>301</v>
      </c>
      <c r="C15" s="1758"/>
      <c r="D15" s="1758"/>
      <c r="E15" s="1758"/>
      <c r="F15" s="1759"/>
      <c r="G15" s="1760" t="s">
        <v>526</v>
      </c>
      <c r="H15" s="1761"/>
      <c r="I15" s="1761"/>
      <c r="J15" s="1762"/>
    </row>
    <row r="16" spans="1:13" ht="16.5" thickBot="1">
      <c r="A16" s="1756"/>
      <c r="B16" s="1562" t="s">
        <v>527</v>
      </c>
      <c r="C16" s="1562" t="s">
        <v>528</v>
      </c>
      <c r="D16" s="1562" t="s">
        <v>529</v>
      </c>
      <c r="E16" s="1562" t="s">
        <v>530</v>
      </c>
      <c r="F16" s="1565" t="s">
        <v>531</v>
      </c>
      <c r="G16" s="1559" t="s">
        <v>532</v>
      </c>
      <c r="H16" s="1559" t="s">
        <v>533</v>
      </c>
      <c r="I16" s="1559" t="s">
        <v>534</v>
      </c>
      <c r="J16" s="1560" t="s">
        <v>535</v>
      </c>
    </row>
    <row r="17" spans="1:10" ht="20.25" thickBot="1">
      <c r="A17" s="1545" t="s">
        <v>536</v>
      </c>
      <c r="B17" s="1563">
        <v>6.2116301764705888</v>
      </c>
      <c r="C17" s="1564">
        <v>6.2658684705882344</v>
      </c>
      <c r="D17" s="1564">
        <v>6.4654123529411773</v>
      </c>
      <c r="E17" s="1567">
        <v>5.7963191764705879</v>
      </c>
      <c r="F17" s="1566">
        <v>4.5732799411764713</v>
      </c>
      <c r="G17" s="1546">
        <f>($B$17-C17)/C17</f>
        <v>-8.6561494822686141E-3</v>
      </c>
      <c r="H17" s="1546">
        <f t="shared" ref="H17:J17" si="0">($B$17-D17)/D17</f>
        <v>-3.9252280073851842E-2</v>
      </c>
      <c r="I17" s="1546">
        <f t="shared" si="0"/>
        <v>7.1650816208655738E-2</v>
      </c>
      <c r="J17" s="1561">
        <f t="shared" si="0"/>
        <v>0.35824402974829783</v>
      </c>
    </row>
    <row r="18" spans="1:10" ht="18.75" customHeight="1">
      <c r="B18" s="1339"/>
      <c r="C18" s="953"/>
      <c r="D18" s="953"/>
      <c r="E18" s="953"/>
      <c r="F18" s="1678"/>
      <c r="G18" s="954"/>
      <c r="H18" s="954"/>
      <c r="I18" s="954"/>
      <c r="J18" s="954"/>
    </row>
    <row r="19" spans="1:10" ht="18.75" customHeight="1">
      <c r="B19" s="1766" t="s">
        <v>297</v>
      </c>
      <c r="C19" s="1766"/>
      <c r="D19" s="1766"/>
      <c r="E19" s="1766"/>
      <c r="F19" s="1766"/>
    </row>
    <row r="20" spans="1:10" ht="18.75" customHeight="1">
      <c r="B20" s="227" t="s">
        <v>310</v>
      </c>
      <c r="C20" s="228"/>
      <c r="D20" s="228"/>
      <c r="E20" s="228"/>
      <c r="F20" s="1679"/>
    </row>
    <row r="21" spans="1:10" ht="18.75" customHeight="1">
      <c r="B21" s="1174"/>
      <c r="C21" s="953"/>
      <c r="D21" s="953"/>
      <c r="E21" s="953"/>
      <c r="F21" s="1678"/>
    </row>
    <row r="22" spans="1:10" ht="22.5" customHeight="1" thickBot="1">
      <c r="B22" s="546" t="s">
        <v>215</v>
      </c>
      <c r="C22" s="547"/>
      <c r="D22" s="129"/>
      <c r="E22" s="129"/>
      <c r="F22" s="1684"/>
    </row>
    <row r="23" spans="1:10" ht="24.75" customHeight="1" thickBot="1">
      <c r="B23" s="1764" t="s">
        <v>11</v>
      </c>
      <c r="C23" s="235" t="s">
        <v>301</v>
      </c>
      <c r="D23" s="1544"/>
      <c r="E23" s="1770" t="s">
        <v>302</v>
      </c>
    </row>
    <row r="24" spans="1:10" ht="19.5" customHeight="1" thickBot="1">
      <c r="B24" s="1765"/>
      <c r="C24" s="1534" t="s">
        <v>303</v>
      </c>
      <c r="D24" s="1535"/>
      <c r="E24" s="1771"/>
    </row>
    <row r="25" spans="1:10" ht="24.75" customHeight="1" thickBot="1">
      <c r="B25" s="1765"/>
      <c r="C25" s="1536" t="s">
        <v>617</v>
      </c>
      <c r="D25" s="1537" t="s">
        <v>619</v>
      </c>
      <c r="E25" s="1772"/>
    </row>
    <row r="26" spans="1:10" ht="21" customHeight="1">
      <c r="B26" s="1568" t="s">
        <v>125</v>
      </c>
      <c r="C26" s="1525">
        <v>8090.8039215686285</v>
      </c>
      <c r="D26" s="1526">
        <v>7634.8254901960781</v>
      </c>
      <c r="E26" s="1527">
        <f t="shared" ref="E26:E32" si="1">((C26-D26)/D26)*100</f>
        <v>5.972349098981697</v>
      </c>
    </row>
    <row r="27" spans="1:10" ht="21" customHeight="1">
      <c r="B27" s="1569" t="s">
        <v>12</v>
      </c>
      <c r="C27" s="1528">
        <v>7981.7078431372547</v>
      </c>
      <c r="D27" s="1529">
        <v>7442.9382352941175</v>
      </c>
      <c r="E27" s="1530">
        <f t="shared" si="1"/>
        <v>7.2386682625997514</v>
      </c>
    </row>
    <row r="28" spans="1:10" ht="21" customHeight="1">
      <c r="B28" s="1569" t="s">
        <v>13</v>
      </c>
      <c r="C28" s="1528">
        <v>7629.7941176470595</v>
      </c>
      <c r="D28" s="1529">
        <v>7114.0039215686265</v>
      </c>
      <c r="E28" s="1530">
        <f t="shared" si="1"/>
        <v>7.2503501792377705</v>
      </c>
    </row>
    <row r="29" spans="1:10" ht="21" customHeight="1">
      <c r="B29" s="1569" t="s">
        <v>14</v>
      </c>
      <c r="C29" s="1528">
        <v>7249.7205882352937</v>
      </c>
      <c r="D29" s="1529">
        <v>6790.5745098039215</v>
      </c>
      <c r="E29" s="1530">
        <f t="shared" si="1"/>
        <v>6.7615203657433991</v>
      </c>
    </row>
    <row r="30" spans="1:10" ht="21" customHeight="1">
      <c r="B30" s="1569" t="s">
        <v>15</v>
      </c>
      <c r="C30" s="1528">
        <v>6507.2872549019603</v>
      </c>
      <c r="D30" s="1529">
        <v>5968.6519607843129</v>
      </c>
      <c r="E30" s="1530">
        <f t="shared" si="1"/>
        <v>9.0244044661446097</v>
      </c>
    </row>
    <row r="31" spans="1:10" ht="21" customHeight="1">
      <c r="B31" s="1569" t="s">
        <v>16</v>
      </c>
      <c r="C31" s="1528">
        <v>6039.1941176470591</v>
      </c>
      <c r="D31" s="1529">
        <v>5677.1725490196077</v>
      </c>
      <c r="E31" s="1530">
        <f t="shared" si="1"/>
        <v>6.3767934742439527</v>
      </c>
    </row>
    <row r="32" spans="1:10" ht="21" customHeight="1" thickBot="1">
      <c r="B32" s="1570" t="s">
        <v>124</v>
      </c>
      <c r="C32" s="1531">
        <v>7963.6284313725491</v>
      </c>
      <c r="D32" s="1532">
        <v>7431.1784313725484</v>
      </c>
      <c r="E32" s="1533">
        <f t="shared" si="1"/>
        <v>7.1650816208655685</v>
      </c>
    </row>
    <row r="33" spans="2:6" ht="15.75">
      <c r="B33" s="227"/>
      <c r="C33" s="227"/>
      <c r="D33" s="227"/>
      <c r="E33" s="227"/>
      <c r="F33" s="1585"/>
    </row>
    <row r="34" spans="2:6" ht="15.75">
      <c r="B34" s="227"/>
      <c r="C34" s="227"/>
      <c r="D34" s="227"/>
      <c r="E34" s="227"/>
      <c r="F34" s="1585"/>
    </row>
    <row r="35" spans="2:6" ht="15.75">
      <c r="B35" s="227"/>
      <c r="C35" s="227"/>
      <c r="D35" s="227"/>
      <c r="E35" s="227"/>
      <c r="F35" s="1585"/>
    </row>
    <row r="36" spans="2:6" ht="15.75">
      <c r="B36" s="733" t="s">
        <v>341</v>
      </c>
      <c r="C36" s="734"/>
      <c r="D36" s="230"/>
      <c r="E36" s="230"/>
      <c r="F36" s="1585"/>
    </row>
    <row r="37" spans="2:6" ht="15.75">
      <c r="B37" s="227"/>
      <c r="C37" s="230"/>
      <c r="D37" s="230"/>
      <c r="E37" s="230"/>
      <c r="F37" s="1585"/>
    </row>
    <row r="38" spans="2:6" ht="15.75">
      <c r="B38" s="227" t="s">
        <v>41</v>
      </c>
      <c r="C38" s="230"/>
      <c r="D38" s="230"/>
      <c r="E38" s="230"/>
      <c r="F38" s="1585"/>
    </row>
    <row r="39" spans="2:6" ht="15.75">
      <c r="B39" s="227" t="s">
        <v>42</v>
      </c>
      <c r="C39" s="230"/>
      <c r="D39" s="230"/>
      <c r="E39" s="230"/>
      <c r="F39" s="1585"/>
    </row>
    <row r="40" spans="2:6" ht="15.75">
      <c r="B40" s="227" t="s">
        <v>43</v>
      </c>
      <c r="C40" s="230"/>
      <c r="D40" s="230"/>
      <c r="E40" s="230"/>
      <c r="F40" s="1585"/>
    </row>
    <row r="41" spans="2:6" ht="15.75">
      <c r="B41" s="227" t="s">
        <v>44</v>
      </c>
      <c r="C41" s="227"/>
      <c r="D41" s="227"/>
      <c r="E41" s="227"/>
      <c r="F41" s="158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D19" sqref="D19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540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7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7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7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7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7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7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7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7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818"/>
    </row>
    <row r="14" spans="1:16">
      <c r="C14" s="994">
        <v>9</v>
      </c>
      <c r="D14" s="1607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818"/>
    </row>
    <row r="15" spans="1:16">
      <c r="C15" s="994">
        <v>10</v>
      </c>
      <c r="D15" s="1607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818"/>
    </row>
    <row r="16" spans="1:16">
      <c r="C16" s="994">
        <v>11</v>
      </c>
      <c r="D16" s="1607">
        <v>6.4654123529411773</v>
      </c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818"/>
    </row>
    <row r="17" spans="3:16">
      <c r="C17" s="994">
        <v>12</v>
      </c>
      <c r="D17" s="1607">
        <v>6.2507150588235287</v>
      </c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  <c r="P17" s="818"/>
    </row>
    <row r="18" spans="3:16">
      <c r="C18" s="994">
        <v>13</v>
      </c>
      <c r="D18" s="1607">
        <v>6.1741274705882363</v>
      </c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07">
        <v>6.2116301764705888</v>
      </c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08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08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08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08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08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08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08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08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08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08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08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08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08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08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08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6"/>
      <c r="Q34" s="1496"/>
      <c r="R34" s="1496"/>
      <c r="S34" s="1496"/>
      <c r="T34" s="1496"/>
      <c r="U34" s="1496"/>
      <c r="V34" s="1496"/>
      <c r="W34" s="2"/>
    </row>
    <row r="35" spans="2:23">
      <c r="C35" s="998">
        <v>30</v>
      </c>
      <c r="D35" s="1608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08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08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7"/>
      <c r="Q37" s="1497"/>
      <c r="R37" s="1497"/>
      <c r="S37" s="1497"/>
      <c r="T37" s="2"/>
      <c r="U37" s="2"/>
      <c r="V37" s="2"/>
      <c r="W37" s="2"/>
    </row>
    <row r="38" spans="2:23">
      <c r="B38" s="10"/>
      <c r="C38" s="998">
        <v>33</v>
      </c>
      <c r="D38" s="1608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498"/>
      <c r="Q38" s="1498"/>
      <c r="R38" s="1498"/>
      <c r="S38" s="1498"/>
      <c r="T38" s="2"/>
      <c r="U38" s="2"/>
      <c r="V38" s="2"/>
      <c r="W38" s="2"/>
    </row>
    <row r="39" spans="2:23">
      <c r="B39" s="10"/>
      <c r="C39" s="998">
        <v>34</v>
      </c>
      <c r="D39" s="1608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08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08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08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08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08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08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08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08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08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08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08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08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08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08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08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08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09"/>
      <c r="E56" s="1773">
        <v>6.3009340588235299</v>
      </c>
      <c r="F56" s="1773">
        <v>4.1773075882352941</v>
      </c>
      <c r="G56" s="1773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0"/>
      <c r="E57" s="1774"/>
      <c r="F57" s="1774"/>
      <c r="G57" s="1774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1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Ceny_miesieczneUE_II_2020</vt:lpstr>
      <vt:lpstr>Ceny_tygodniowe_UE</vt:lpstr>
      <vt:lpstr>CENY_MARZEC_2020</vt:lpstr>
      <vt:lpstr>CENY_LUTY_2020</vt:lpstr>
      <vt:lpstr>HANDEL_I_2020</vt:lpstr>
      <vt:lpstr>Handel zagr. wg krajów 1_20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2020-04-17T08:17:55Z</dcterms:modified>
</cp:coreProperties>
</file>