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Oddział 1\PROJEKT RZĄDOWY\projekt 2026 rządowy\zarządzenie 2025 projekt planu finansowego na 2026 rok\"/>
    </mc:Choice>
  </mc:AlternateContent>
  <bookViews>
    <workbookView xWindow="-120" yWindow="-120" windowWidth="29040" windowHeight="15840" firstSheet="2" activeTab="2"/>
  </bookViews>
  <sheets>
    <sheet name="Zał. 1_korekta" sheetId="3" state="hidden" r:id="rId1"/>
    <sheet name="Zał.1" sheetId="4" state="hidden" r:id="rId2"/>
    <sheet name="Zał. 12_wynagrodzenia " sheetId="9" r:id="rId3"/>
  </sheets>
  <definedNames>
    <definedName name="_xlnm._FilterDatabase" localSheetId="2" hidden="1">'Zał. 12_wynagrodzenia '!$A$1:$A$155</definedName>
    <definedName name="_xlnm.Print_Area" localSheetId="2">'Zał. 12_wynagrodzenia '!$A$1:$F$155</definedName>
    <definedName name="_xlnm.Print_Titles" localSheetId="2">'Zał. 12_wynagrodzenia '!$9:$13</definedName>
  </definedNames>
  <calcPr calcId="152511"/>
</workbook>
</file>

<file path=xl/calcChain.xml><?xml version="1.0" encoding="utf-8"?>
<calcChain xmlns="http://schemas.openxmlformats.org/spreadsheetml/2006/main">
  <c r="E24" i="9" l="1"/>
  <c r="F24" i="9"/>
  <c r="D25" i="9"/>
  <c r="D30" i="9"/>
  <c r="D24" i="9"/>
  <c r="D29" i="9"/>
  <c r="E117" i="9" l="1"/>
  <c r="D80" i="9" l="1"/>
  <c r="D125" i="9" l="1"/>
  <c r="F116" i="9"/>
  <c r="F79" i="9"/>
  <c r="F78" i="9" s="1"/>
  <c r="F77" i="9" s="1"/>
  <c r="D83" i="9"/>
  <c r="F17" i="9"/>
  <c r="F147" i="9"/>
  <c r="D155" i="9" l="1"/>
  <c r="F154" i="9"/>
  <c r="F153" i="9" s="1"/>
  <c r="F152" i="9" s="1"/>
  <c r="F21" i="9" s="1"/>
  <c r="E154" i="9"/>
  <c r="E153" i="9" s="1"/>
  <c r="E152" i="9" s="1"/>
  <c r="E21" i="9" s="1"/>
  <c r="D154" i="9"/>
  <c r="D153" i="9" s="1"/>
  <c r="D152" i="9" s="1"/>
  <c r="D21" i="9" s="1"/>
  <c r="D150" i="9"/>
  <c r="D149" i="9"/>
  <c r="E147" i="9"/>
  <c r="D145" i="9"/>
  <c r="D144" i="9"/>
  <c r="F143" i="9"/>
  <c r="F142" i="9" s="1"/>
  <c r="E143" i="9"/>
  <c r="D140" i="9"/>
  <c r="D139" i="9"/>
  <c r="F138" i="9"/>
  <c r="F137" i="9" s="1"/>
  <c r="E138" i="9"/>
  <c r="E137" i="9" s="1"/>
  <c r="D135" i="9"/>
  <c r="D134" i="9"/>
  <c r="F133" i="9"/>
  <c r="F132" i="9" s="1"/>
  <c r="E133" i="9"/>
  <c r="E132" i="9" s="1"/>
  <c r="D130" i="9"/>
  <c r="D129" i="9"/>
  <c r="F128" i="9"/>
  <c r="E128" i="9"/>
  <c r="F126" i="9"/>
  <c r="D126" i="9" s="1"/>
  <c r="D124" i="9"/>
  <c r="D123" i="9"/>
  <c r="D122" i="9"/>
  <c r="D121" i="9"/>
  <c r="E120" i="9"/>
  <c r="D120" i="9" s="1"/>
  <c r="D119" i="9"/>
  <c r="D113" i="9"/>
  <c r="D112" i="9" s="1"/>
  <c r="D111" i="9" s="1"/>
  <c r="F112" i="9"/>
  <c r="F111" i="9" s="1"/>
  <c r="E112" i="9"/>
  <c r="E111" i="9" s="1"/>
  <c r="D106" i="9"/>
  <c r="D105" i="9"/>
  <c r="D104" i="9"/>
  <c r="F103" i="9"/>
  <c r="F102" i="9" s="1"/>
  <c r="F101" i="9" s="1"/>
  <c r="D99" i="9"/>
  <c r="D98" i="9"/>
  <c r="D97" i="9"/>
  <c r="F96" i="9"/>
  <c r="F95" i="9" s="1"/>
  <c r="F94" i="9" s="1"/>
  <c r="E96" i="9"/>
  <c r="E95" i="9" s="1"/>
  <c r="E94" i="9" s="1"/>
  <c r="D92" i="9"/>
  <c r="E19" i="9"/>
  <c r="D90" i="9"/>
  <c r="E88" i="9"/>
  <c r="E87" i="9" s="1"/>
  <c r="E86" i="9" s="1"/>
  <c r="E79" i="9"/>
  <c r="E78" i="9" s="1"/>
  <c r="E77" i="9" s="1"/>
  <c r="D75" i="9"/>
  <c r="D74" i="9"/>
  <c r="F73" i="9"/>
  <c r="F72" i="9" s="1"/>
  <c r="F71" i="9" s="1"/>
  <c r="E73" i="9"/>
  <c r="E72" i="9" s="1"/>
  <c r="E71" i="9" s="1"/>
  <c r="D69" i="9"/>
  <c r="D68" i="9"/>
  <c r="F67" i="9"/>
  <c r="F66" i="9" s="1"/>
  <c r="F65" i="9" s="1"/>
  <c r="E67" i="9"/>
  <c r="E66" i="9" s="1"/>
  <c r="E65" i="9" s="1"/>
  <c r="D63" i="9"/>
  <c r="D62" i="9" s="1"/>
  <c r="F62" i="9"/>
  <c r="F60" i="9" s="1"/>
  <c r="E62" i="9"/>
  <c r="E60" i="9" s="1"/>
  <c r="D58" i="9"/>
  <c r="D57" i="9"/>
  <c r="F56" i="9"/>
  <c r="F55" i="9" s="1"/>
  <c r="F54" i="9" s="1"/>
  <c r="E56" i="9"/>
  <c r="E55" i="9" s="1"/>
  <c r="E54" i="9" s="1"/>
  <c r="D52" i="9"/>
  <c r="D51" i="9"/>
  <c r="F50" i="9"/>
  <c r="E50" i="9"/>
  <c r="E49" i="9" s="1"/>
  <c r="E48" i="9" s="1"/>
  <c r="D46" i="9"/>
  <c r="D45" i="9"/>
  <c r="F44" i="9"/>
  <c r="F43" i="9" s="1"/>
  <c r="F42" i="9" s="1"/>
  <c r="E44" i="9"/>
  <c r="D40" i="9"/>
  <c r="D39" i="9"/>
  <c r="F38" i="9"/>
  <c r="E38" i="9"/>
  <c r="D36" i="9"/>
  <c r="D35" i="9"/>
  <c r="F34" i="9"/>
  <c r="E34" i="9"/>
  <c r="D28" i="9"/>
  <c r="D27" i="9" s="1"/>
  <c r="F29" i="9"/>
  <c r="F28" i="9" s="1"/>
  <c r="F27" i="9" s="1"/>
  <c r="E29" i="9"/>
  <c r="E28" i="9" s="1"/>
  <c r="E27" i="9" s="1"/>
  <c r="F23" i="9"/>
  <c r="F22" i="9" s="1"/>
  <c r="E23" i="9"/>
  <c r="F20" i="9"/>
  <c r="E20" i="9"/>
  <c r="F18" i="9"/>
  <c r="E18" i="9"/>
  <c r="D61" i="9" l="1"/>
  <c r="D60" i="9" s="1"/>
  <c r="D20" i="9"/>
  <c r="D118" i="9"/>
  <c r="D133" i="9"/>
  <c r="D132" i="9" s="1"/>
  <c r="D138" i="9"/>
  <c r="D137" i="9" s="1"/>
  <c r="D143" i="9"/>
  <c r="D79" i="9"/>
  <c r="D78" i="9" s="1"/>
  <c r="D77" i="9" s="1"/>
  <c r="D44" i="9"/>
  <c r="F33" i="9"/>
  <c r="F32" i="9" s="1"/>
  <c r="D18" i="9"/>
  <c r="D96" i="9"/>
  <c r="D95" i="9" s="1"/>
  <c r="D94" i="9" s="1"/>
  <c r="D23" i="9"/>
  <c r="D38" i="9"/>
  <c r="D67" i="9"/>
  <c r="D66" i="9" s="1"/>
  <c r="D65" i="9" s="1"/>
  <c r="D91" i="9"/>
  <c r="D34" i="9"/>
  <c r="D50" i="9"/>
  <c r="D49" i="9" s="1"/>
  <c r="D48" i="9" s="1"/>
  <c r="D56" i="9"/>
  <c r="D55" i="9" s="1"/>
  <c r="D54" i="9" s="1"/>
  <c r="D73" i="9"/>
  <c r="D72" i="9" s="1"/>
  <c r="D71" i="9" s="1"/>
  <c r="D103" i="9"/>
  <c r="D102" i="9" s="1"/>
  <c r="D101" i="9" s="1"/>
  <c r="D128" i="9"/>
  <c r="E142" i="9"/>
  <c r="E22" i="9"/>
  <c r="D22" i="9" s="1"/>
  <c r="E33" i="9"/>
  <c r="E32" i="9" s="1"/>
  <c r="E43" i="9"/>
  <c r="F49" i="9"/>
  <c r="F48" i="9" s="1"/>
  <c r="F88" i="9"/>
  <c r="F87" i="9" s="1"/>
  <c r="F86" i="9" s="1"/>
  <c r="E103" i="9"/>
  <c r="E102" i="9" s="1"/>
  <c r="E101" i="9" s="1"/>
  <c r="E116" i="9"/>
  <c r="E115" i="9" s="1"/>
  <c r="D117" i="9"/>
  <c r="D148" i="9"/>
  <c r="D147" i="9" s="1"/>
  <c r="E17" i="9"/>
  <c r="D89" i="9"/>
  <c r="D142" i="9" l="1"/>
  <c r="D88" i="9"/>
  <c r="D87" i="9" s="1"/>
  <c r="D86" i="9" s="1"/>
  <c r="D33" i="9"/>
  <c r="D32" i="9" s="1"/>
  <c r="D17" i="9"/>
  <c r="D116" i="9"/>
  <c r="E110" i="9"/>
  <c r="E108" i="9" s="1"/>
  <c r="F19" i="9"/>
  <c r="D19" i="9" s="1"/>
  <c r="F115" i="9"/>
  <c r="F110" i="9" s="1"/>
  <c r="F108" i="9" s="1"/>
  <c r="E15" i="9"/>
  <c r="E42" i="9"/>
  <c r="D43" i="9"/>
  <c r="D42" i="9" s="1"/>
  <c r="D115" i="9" l="1"/>
  <c r="D110" i="9" s="1"/>
  <c r="D108" i="9" s="1"/>
  <c r="F15" i="9"/>
  <c r="D15" i="9"/>
  <c r="E230" i="4" l="1"/>
  <c r="E229" i="4" s="1"/>
  <c r="D229" i="4"/>
  <c r="D225" i="4" s="1"/>
  <c r="E227" i="4"/>
  <c r="E226" i="4" s="1"/>
  <c r="F226" i="4"/>
  <c r="F225" i="4" s="1"/>
  <c r="L225" i="4"/>
  <c r="J225" i="4"/>
  <c r="I225" i="4"/>
  <c r="H225" i="4"/>
  <c r="G225" i="4"/>
  <c r="E223" i="4"/>
  <c r="E222" i="4" s="1"/>
  <c r="G222" i="4"/>
  <c r="E220" i="4"/>
  <c r="E219" i="4" s="1"/>
  <c r="G219" i="4"/>
  <c r="E217" i="4"/>
  <c r="E216" i="4" s="1"/>
  <c r="H216" i="4"/>
  <c r="H204" i="4" s="1"/>
  <c r="E214" i="4"/>
  <c r="E213" i="4" s="1"/>
  <c r="L213" i="4"/>
  <c r="F213" i="4"/>
  <c r="F211" i="4"/>
  <c r="E211" i="4" s="1"/>
  <c r="E210" i="4"/>
  <c r="L209" i="4"/>
  <c r="L204" i="4" s="1"/>
  <c r="E207" i="4"/>
  <c r="E206" i="4" s="1"/>
  <c r="F206" i="4"/>
  <c r="K204" i="4"/>
  <c r="J204" i="4"/>
  <c r="I204" i="4"/>
  <c r="D204" i="4"/>
  <c r="D201" i="4"/>
  <c r="D198" i="4"/>
  <c r="E196" i="4"/>
  <c r="L195" i="4"/>
  <c r="K195" i="4"/>
  <c r="K167" i="4" s="1"/>
  <c r="J195" i="4"/>
  <c r="I195" i="4"/>
  <c r="H195" i="4"/>
  <c r="G195" i="4"/>
  <c r="F195" i="4"/>
  <c r="F167" i="4" s="1"/>
  <c r="E195" i="4"/>
  <c r="D195" i="4"/>
  <c r="D192" i="4"/>
  <c r="E189" i="4"/>
  <c r="E188" i="4" s="1"/>
  <c r="L188" i="4"/>
  <c r="H188" i="4"/>
  <c r="D188" i="4"/>
  <c r="E186" i="4"/>
  <c r="H185" i="4"/>
  <c r="E185" i="4" s="1"/>
  <c r="E184" i="4"/>
  <c r="E176" i="4"/>
  <c r="L175" i="4"/>
  <c r="J175" i="4"/>
  <c r="I175" i="4"/>
  <c r="G175" i="4"/>
  <c r="D175" i="4"/>
  <c r="D171" i="4"/>
  <c r="E169" i="4"/>
  <c r="E168" i="4" s="1"/>
  <c r="H168" i="4"/>
  <c r="G168" i="4"/>
  <c r="D168" i="4"/>
  <c r="E165" i="4"/>
  <c r="E164" i="4"/>
  <c r="L163" i="4"/>
  <c r="L162" i="4" s="1"/>
  <c r="I163" i="4"/>
  <c r="I162" i="4" s="1"/>
  <c r="H163" i="4"/>
  <c r="H162" i="4" s="1"/>
  <c r="G163" i="4"/>
  <c r="G162" i="4" s="1"/>
  <c r="F163" i="4"/>
  <c r="F162" i="4" s="1"/>
  <c r="J162" i="4"/>
  <c r="D162" i="4"/>
  <c r="E160" i="4"/>
  <c r="E159" i="4" s="1"/>
  <c r="L159" i="4"/>
  <c r="L158" i="4" s="1"/>
  <c r="I159" i="4"/>
  <c r="I158" i="4" s="1"/>
  <c r="H159" i="4"/>
  <c r="H158" i="4" s="1"/>
  <c r="G159" i="4"/>
  <c r="G158" i="4" s="1"/>
  <c r="D159" i="4"/>
  <c r="J158" i="4"/>
  <c r="F158" i="4"/>
  <c r="D158" i="4"/>
  <c r="E156" i="4"/>
  <c r="E155" i="4" s="1"/>
  <c r="H155" i="4"/>
  <c r="H154" i="4" s="1"/>
  <c r="G155" i="4"/>
  <c r="G154" i="4" s="1"/>
  <c r="D155" i="4"/>
  <c r="D154" i="4" s="1"/>
  <c r="J154" i="4"/>
  <c r="I154" i="4"/>
  <c r="F154" i="4"/>
  <c r="E152" i="4"/>
  <c r="E151" i="4" s="1"/>
  <c r="L151" i="4"/>
  <c r="L150" i="4" s="1"/>
  <c r="H151" i="4"/>
  <c r="H150" i="4" s="1"/>
  <c r="G151" i="4"/>
  <c r="G150" i="4" s="1"/>
  <c r="D151" i="4"/>
  <c r="J150" i="4"/>
  <c r="I150" i="4"/>
  <c r="F150" i="4"/>
  <c r="D150" i="4"/>
  <c r="E148" i="4"/>
  <c r="E147" i="4" s="1"/>
  <c r="E146" i="4" s="1"/>
  <c r="H147" i="4"/>
  <c r="H146" i="4" s="1"/>
  <c r="G147" i="4"/>
  <c r="G146" i="4" s="1"/>
  <c r="F147" i="4"/>
  <c r="F146" i="4" s="1"/>
  <c r="D147" i="4"/>
  <c r="D146" i="4" s="1"/>
  <c r="L146" i="4"/>
  <c r="K146" i="4"/>
  <c r="J146" i="4"/>
  <c r="I146" i="4"/>
  <c r="E143" i="4"/>
  <c r="E142" i="4" s="1"/>
  <c r="H142" i="4"/>
  <c r="H138" i="4" s="1"/>
  <c r="G142" i="4"/>
  <c r="G138" i="4" s="1"/>
  <c r="F142" i="4"/>
  <c r="E140" i="4"/>
  <c r="E139" i="4" s="1"/>
  <c r="F139" i="4"/>
  <c r="L138" i="4"/>
  <c r="K138" i="4"/>
  <c r="J138" i="4"/>
  <c r="I138" i="4"/>
  <c r="D138" i="4"/>
  <c r="E135" i="4"/>
  <c r="E134" i="4"/>
  <c r="E133" i="4"/>
  <c r="E132" i="4"/>
  <c r="E131" i="4"/>
  <c r="L130" i="4"/>
  <c r="K130" i="4"/>
  <c r="K113" i="4" s="1"/>
  <c r="J130" i="4"/>
  <c r="J113" i="4" s="1"/>
  <c r="I130" i="4"/>
  <c r="I113" i="4" s="1"/>
  <c r="H130" i="4"/>
  <c r="G130" i="4"/>
  <c r="G113" i="4" s="1"/>
  <c r="F130" i="4"/>
  <c r="D130" i="4"/>
  <c r="E128" i="4"/>
  <c r="E127" i="4"/>
  <c r="E126" i="4"/>
  <c r="E125" i="4"/>
  <c r="E124" i="4"/>
  <c r="E123" i="4"/>
  <c r="E122" i="4"/>
  <c r="E121" i="4"/>
  <c r="E120" i="4"/>
  <c r="E119" i="4"/>
  <c r="E118" i="4"/>
  <c r="L117" i="4"/>
  <c r="H117" i="4"/>
  <c r="H113" i="4" s="1"/>
  <c r="F117" i="4"/>
  <c r="D117" i="4"/>
  <c r="E115" i="4"/>
  <c r="E114" i="4" s="1"/>
  <c r="F114" i="4"/>
  <c r="E111" i="4"/>
  <c r="E110" i="4" s="1"/>
  <c r="F110" i="4"/>
  <c r="F104" i="4" s="1"/>
  <c r="E108" i="4"/>
  <c r="E107" i="4"/>
  <c r="E106" i="4"/>
  <c r="L105" i="4"/>
  <c r="L104" i="4" s="1"/>
  <c r="K105" i="4"/>
  <c r="K104" i="4" s="1"/>
  <c r="I105" i="4"/>
  <c r="I104" i="4" s="1"/>
  <c r="H105" i="4"/>
  <c r="H104" i="4" s="1"/>
  <c r="G105" i="4"/>
  <c r="G104" i="4" s="1"/>
  <c r="D105" i="4"/>
  <c r="D104" i="4" s="1"/>
  <c r="J104" i="4"/>
  <c r="E101" i="4"/>
  <c r="E100" i="4"/>
  <c r="I99" i="4"/>
  <c r="I98" i="4" s="1"/>
  <c r="H99" i="4"/>
  <c r="H98" i="4" s="1"/>
  <c r="G99" i="4"/>
  <c r="G98" i="4" s="1"/>
  <c r="F99" i="4"/>
  <c r="F98" i="4" s="1"/>
  <c r="D99" i="4"/>
  <c r="D98" i="4" s="1"/>
  <c r="L98" i="4"/>
  <c r="J98" i="4"/>
  <c r="E96" i="4"/>
  <c r="E95" i="4" s="1"/>
  <c r="H95" i="4"/>
  <c r="F95" i="4"/>
  <c r="E93" i="4"/>
  <c r="E92" i="4"/>
  <c r="E91" i="4"/>
  <c r="H90" i="4"/>
  <c r="F90" i="4"/>
  <c r="E88" i="4"/>
  <c r="E87" i="4" s="1"/>
  <c r="H87" i="4"/>
  <c r="G87" i="4"/>
  <c r="G82" i="4" s="1"/>
  <c r="E85" i="4"/>
  <c r="E84" i="4"/>
  <c r="H83" i="4"/>
  <c r="F83" i="4"/>
  <c r="L82" i="4"/>
  <c r="J82" i="4"/>
  <c r="I82" i="4"/>
  <c r="D82" i="4"/>
  <c r="E80" i="4"/>
  <c r="E79" i="4" s="1"/>
  <c r="I79" i="4"/>
  <c r="I78" i="4" s="1"/>
  <c r="H79" i="4"/>
  <c r="H78" i="4" s="1"/>
  <c r="G79" i="4"/>
  <c r="F79" i="4"/>
  <c r="F78" i="4" s="1"/>
  <c r="D79" i="4"/>
  <c r="D78" i="4" s="1"/>
  <c r="J78" i="4"/>
  <c r="G78" i="4"/>
  <c r="E76" i="4"/>
  <c r="E75" i="4" s="1"/>
  <c r="H75" i="4"/>
  <c r="H74" i="4" s="1"/>
  <c r="G75" i="4"/>
  <c r="G74" i="4" s="1"/>
  <c r="D75" i="4"/>
  <c r="D74" i="4" s="1"/>
  <c r="J74" i="4"/>
  <c r="I74" i="4"/>
  <c r="F74" i="4"/>
  <c r="E72" i="4"/>
  <c r="E71" i="4" s="1"/>
  <c r="L71" i="4"/>
  <c r="L70" i="4" s="1"/>
  <c r="I71" i="4"/>
  <c r="I70" i="4" s="1"/>
  <c r="H71" i="4"/>
  <c r="H70" i="4" s="1"/>
  <c r="G71" i="4"/>
  <c r="G70" i="4" s="1"/>
  <c r="D71" i="4"/>
  <c r="D70" i="4" s="1"/>
  <c r="J70" i="4"/>
  <c r="F70" i="4"/>
  <c r="E68" i="4"/>
  <c r="E67" i="4" s="1"/>
  <c r="J67" i="4"/>
  <c r="J66" i="4" s="1"/>
  <c r="I67" i="4"/>
  <c r="I66" i="4" s="1"/>
  <c r="H67" i="4"/>
  <c r="H66" i="4" s="1"/>
  <c r="G67" i="4"/>
  <c r="G66" i="4" s="1"/>
  <c r="F66" i="4"/>
  <c r="D66" i="4"/>
  <c r="E64" i="4"/>
  <c r="E63" i="4" s="1"/>
  <c r="I63" i="4"/>
  <c r="I59" i="4" s="1"/>
  <c r="H63" i="4"/>
  <c r="F63" i="4"/>
  <c r="D63" i="4"/>
  <c r="D59" i="4" s="1"/>
  <c r="E61" i="4"/>
  <c r="E60" i="4" s="1"/>
  <c r="F60" i="4"/>
  <c r="F59" i="4" s="1"/>
  <c r="J59" i="4"/>
  <c r="H59" i="4"/>
  <c r="G59" i="4"/>
  <c r="E57" i="4"/>
  <c r="E56" i="4" s="1"/>
  <c r="H56" i="4"/>
  <c r="H55" i="4" s="1"/>
  <c r="F56" i="4"/>
  <c r="F55" i="4" s="1"/>
  <c r="D56" i="4"/>
  <c r="D55" i="4" s="1"/>
  <c r="J55" i="4"/>
  <c r="I55" i="4"/>
  <c r="G55" i="4"/>
  <c r="E53" i="4"/>
  <c r="E52" i="4" s="1"/>
  <c r="I52" i="4"/>
  <c r="I51" i="4" s="1"/>
  <c r="H52" i="4"/>
  <c r="H51" i="4" s="1"/>
  <c r="G52" i="4"/>
  <c r="G51" i="4" s="1"/>
  <c r="D52" i="4"/>
  <c r="D51" i="4" s="1"/>
  <c r="J51" i="4"/>
  <c r="F51" i="4"/>
  <c r="E49" i="4"/>
  <c r="E48" i="4"/>
  <c r="E47" i="4"/>
  <c r="H46" i="4"/>
  <c r="H45" i="4" s="1"/>
  <c r="G46" i="4"/>
  <c r="G45" i="4" s="1"/>
  <c r="D46" i="4"/>
  <c r="D45" i="4" s="1"/>
  <c r="L45" i="4"/>
  <c r="J45" i="4"/>
  <c r="I45" i="4"/>
  <c r="F45" i="4"/>
  <c r="E43" i="4"/>
  <c r="E42" i="4" s="1"/>
  <c r="I42" i="4"/>
  <c r="I41" i="4" s="1"/>
  <c r="H42" i="4"/>
  <c r="H41" i="4" s="1"/>
  <c r="G42" i="4"/>
  <c r="G41" i="4" s="1"/>
  <c r="D42" i="4"/>
  <c r="D41" i="4" s="1"/>
  <c r="L41" i="4"/>
  <c r="J41" i="4"/>
  <c r="F41" i="4"/>
  <c r="E39" i="4"/>
  <c r="H38" i="4"/>
  <c r="E38" i="4" s="1"/>
  <c r="J37" i="4"/>
  <c r="I37" i="4"/>
  <c r="G37" i="4"/>
  <c r="F37" i="4"/>
  <c r="D37" i="4"/>
  <c r="E35" i="4"/>
  <c r="F34" i="4"/>
  <c r="E34" i="4" s="1"/>
  <c r="E32" i="4"/>
  <c r="E31" i="4"/>
  <c r="E30" i="4"/>
  <c r="H29" i="4"/>
  <c r="F29" i="4"/>
  <c r="D29" i="4"/>
  <c r="E27" i="4"/>
  <c r="E26" i="4"/>
  <c r="F25" i="4"/>
  <c r="E25" i="4" s="1"/>
  <c r="D25" i="4"/>
  <c r="E23" i="4"/>
  <c r="E22" i="4"/>
  <c r="E21" i="4"/>
  <c r="L20" i="4"/>
  <c r="L10" i="4" s="1"/>
  <c r="I20" i="4"/>
  <c r="H20" i="4"/>
  <c r="F20" i="4"/>
  <c r="D20" i="4"/>
  <c r="E18" i="4"/>
  <c r="J17" i="4"/>
  <c r="E17" i="4" s="1"/>
  <c r="E15" i="4"/>
  <c r="E14" i="4"/>
  <c r="E13" i="4"/>
  <c r="E12" i="4"/>
  <c r="J11" i="4"/>
  <c r="I11" i="4"/>
  <c r="H11" i="4"/>
  <c r="G11" i="4"/>
  <c r="G10" i="4" s="1"/>
  <c r="F11" i="4"/>
  <c r="D11" i="4"/>
  <c r="E233" i="3"/>
  <c r="E232" i="3" s="1"/>
  <c r="D232" i="3"/>
  <c r="E230" i="3"/>
  <c r="E229" i="3" s="1"/>
  <c r="F229" i="3"/>
  <c r="F228" i="3" s="1"/>
  <c r="L228" i="3"/>
  <c r="J228" i="3"/>
  <c r="I228" i="3"/>
  <c r="H228" i="3"/>
  <c r="G228" i="3"/>
  <c r="D228" i="3"/>
  <c r="E226" i="3"/>
  <c r="E225" i="3" s="1"/>
  <c r="G225" i="3"/>
  <c r="E223" i="3"/>
  <c r="E222" i="3" s="1"/>
  <c r="G222" i="3"/>
  <c r="E220" i="3"/>
  <c r="E219" i="3" s="1"/>
  <c r="H219" i="3"/>
  <c r="H207" i="3" s="1"/>
  <c r="E217" i="3"/>
  <c r="E216" i="3" s="1"/>
  <c r="L216" i="3"/>
  <c r="F216" i="3"/>
  <c r="F214" i="3"/>
  <c r="E214" i="3" s="1"/>
  <c r="E213" i="3"/>
  <c r="L212" i="3"/>
  <c r="L207" i="3" s="1"/>
  <c r="E210" i="3"/>
  <c r="E209" i="3" s="1"/>
  <c r="F209" i="3"/>
  <c r="K207" i="3"/>
  <c r="J207" i="3"/>
  <c r="I207" i="3"/>
  <c r="D207" i="3"/>
  <c r="D204" i="3"/>
  <c r="D201" i="3"/>
  <c r="E199" i="3"/>
  <c r="L198" i="3"/>
  <c r="K198" i="3"/>
  <c r="K167" i="3" s="1"/>
  <c r="J198" i="3"/>
  <c r="I198" i="3"/>
  <c r="H198" i="3"/>
  <c r="G198" i="3"/>
  <c r="F198" i="3"/>
  <c r="E198" i="3"/>
  <c r="D198" i="3"/>
  <c r="E196" i="3"/>
  <c r="H195" i="3"/>
  <c r="G195" i="3"/>
  <c r="F195" i="3"/>
  <c r="E195" i="3"/>
  <c r="D195" i="3"/>
  <c r="D192" i="3"/>
  <c r="E189" i="3"/>
  <c r="E188" i="3" s="1"/>
  <c r="L188" i="3"/>
  <c r="H188" i="3"/>
  <c r="D188" i="3"/>
  <c r="E186" i="3"/>
  <c r="H185" i="3"/>
  <c r="E185" i="3" s="1"/>
  <c r="E184" i="3"/>
  <c r="E176" i="3"/>
  <c r="L175" i="3"/>
  <c r="J175" i="3"/>
  <c r="I175" i="3"/>
  <c r="G175" i="3"/>
  <c r="D175" i="3"/>
  <c r="D171" i="3"/>
  <c r="E169" i="3"/>
  <c r="E168" i="3" s="1"/>
  <c r="H168" i="3"/>
  <c r="G168" i="3"/>
  <c r="D168" i="3"/>
  <c r="E165" i="3"/>
  <c r="E164" i="3"/>
  <c r="L163" i="3"/>
  <c r="L162" i="3" s="1"/>
  <c r="I163" i="3"/>
  <c r="I162" i="3" s="1"/>
  <c r="H163" i="3"/>
  <c r="H162" i="3" s="1"/>
  <c r="G163" i="3"/>
  <c r="G162" i="3" s="1"/>
  <c r="F163" i="3"/>
  <c r="F162" i="3" s="1"/>
  <c r="J162" i="3"/>
  <c r="D162" i="3"/>
  <c r="E160" i="3"/>
  <c r="E159" i="3" s="1"/>
  <c r="L159" i="3"/>
  <c r="L158" i="3" s="1"/>
  <c r="I159" i="3"/>
  <c r="I158" i="3" s="1"/>
  <c r="H159" i="3"/>
  <c r="H158" i="3" s="1"/>
  <c r="G159" i="3"/>
  <c r="G158" i="3" s="1"/>
  <c r="D159" i="3"/>
  <c r="D158" i="3" s="1"/>
  <c r="J158" i="3"/>
  <c r="F158" i="3"/>
  <c r="E156" i="3"/>
  <c r="E155" i="3" s="1"/>
  <c r="H155" i="3"/>
  <c r="H154" i="3" s="1"/>
  <c r="G155" i="3"/>
  <c r="G154" i="3" s="1"/>
  <c r="D155" i="3"/>
  <c r="D154" i="3" s="1"/>
  <c r="J154" i="3"/>
  <c r="I154" i="3"/>
  <c r="F154" i="3"/>
  <c r="E152" i="3"/>
  <c r="E151" i="3" s="1"/>
  <c r="L151" i="3"/>
  <c r="L150" i="3" s="1"/>
  <c r="H151" i="3"/>
  <c r="H150" i="3" s="1"/>
  <c r="G151" i="3"/>
  <c r="D151" i="3"/>
  <c r="D150" i="3" s="1"/>
  <c r="J150" i="3"/>
  <c r="I150" i="3"/>
  <c r="G150" i="3"/>
  <c r="F150" i="3"/>
  <c r="E148" i="3"/>
  <c r="E147" i="3" s="1"/>
  <c r="E146" i="3" s="1"/>
  <c r="H147" i="3"/>
  <c r="H146" i="3" s="1"/>
  <c r="G147" i="3"/>
  <c r="G146" i="3" s="1"/>
  <c r="F147" i="3"/>
  <c r="F146" i="3" s="1"/>
  <c r="D147" i="3"/>
  <c r="D146" i="3" s="1"/>
  <c r="L146" i="3"/>
  <c r="K146" i="3"/>
  <c r="J146" i="3"/>
  <c r="I146" i="3"/>
  <c r="E143" i="3"/>
  <c r="H142" i="3"/>
  <c r="G142" i="3"/>
  <c r="G138" i="3" s="1"/>
  <c r="F142" i="3"/>
  <c r="E142" i="3"/>
  <c r="E140" i="3"/>
  <c r="E139" i="3" s="1"/>
  <c r="F139" i="3"/>
  <c r="L138" i="3"/>
  <c r="K138" i="3"/>
  <c r="J138" i="3"/>
  <c r="I138" i="3"/>
  <c r="H138" i="3"/>
  <c r="D138" i="3"/>
  <c r="E135" i="3"/>
  <c r="E134" i="3"/>
  <c r="E133" i="3"/>
  <c r="E132" i="3"/>
  <c r="E131" i="3"/>
  <c r="L130" i="3"/>
  <c r="K130" i="3"/>
  <c r="J130" i="3"/>
  <c r="J113" i="3" s="1"/>
  <c r="I130" i="3"/>
  <c r="I113" i="3" s="1"/>
  <c r="H130" i="3"/>
  <c r="G130" i="3"/>
  <c r="G113" i="3" s="1"/>
  <c r="F130" i="3"/>
  <c r="D130" i="3"/>
  <c r="E128" i="3"/>
  <c r="E127" i="3"/>
  <c r="E126" i="3"/>
  <c r="E125" i="3"/>
  <c r="E124" i="3"/>
  <c r="E123" i="3"/>
  <c r="E122" i="3"/>
  <c r="E121" i="3"/>
  <c r="E120" i="3"/>
  <c r="E119" i="3"/>
  <c r="E118" i="3"/>
  <c r="L117" i="3"/>
  <c r="H117" i="3"/>
  <c r="H113" i="3" s="1"/>
  <c r="F117" i="3"/>
  <c r="D117" i="3"/>
  <c r="E115" i="3"/>
  <c r="E114" i="3" s="1"/>
  <c r="F114" i="3"/>
  <c r="K113" i="3"/>
  <c r="E111" i="3"/>
  <c r="E110" i="3" s="1"/>
  <c r="F110" i="3"/>
  <c r="F104" i="3" s="1"/>
  <c r="E108" i="3"/>
  <c r="E107" i="3"/>
  <c r="E106" i="3"/>
  <c r="L105" i="3"/>
  <c r="L104" i="3" s="1"/>
  <c r="K105" i="3"/>
  <c r="K104" i="3" s="1"/>
  <c r="I105" i="3"/>
  <c r="I104" i="3" s="1"/>
  <c r="H105" i="3"/>
  <c r="H104" i="3" s="1"/>
  <c r="G105" i="3"/>
  <c r="G104" i="3" s="1"/>
  <c r="D105" i="3"/>
  <c r="D104" i="3" s="1"/>
  <c r="J104" i="3"/>
  <c r="E101" i="3"/>
  <c r="E100" i="3"/>
  <c r="I99" i="3"/>
  <c r="I98" i="3" s="1"/>
  <c r="H99" i="3"/>
  <c r="H98" i="3" s="1"/>
  <c r="G99" i="3"/>
  <c r="G98" i="3" s="1"/>
  <c r="F99" i="3"/>
  <c r="F98" i="3" s="1"/>
  <c r="D99" i="3"/>
  <c r="D98" i="3" s="1"/>
  <c r="L98" i="3"/>
  <c r="J98" i="3"/>
  <c r="E96" i="3"/>
  <c r="E95" i="3" s="1"/>
  <c r="H95" i="3"/>
  <c r="F95" i="3"/>
  <c r="E93" i="3"/>
  <c r="E92" i="3"/>
  <c r="E91" i="3"/>
  <c r="H90" i="3"/>
  <c r="F90" i="3"/>
  <c r="E88" i="3"/>
  <c r="E87" i="3" s="1"/>
  <c r="H87" i="3"/>
  <c r="G87" i="3"/>
  <c r="G82" i="3" s="1"/>
  <c r="E85" i="3"/>
  <c r="E84" i="3"/>
  <c r="H83" i="3"/>
  <c r="F83" i="3"/>
  <c r="L82" i="3"/>
  <c r="J82" i="3"/>
  <c r="I82" i="3"/>
  <c r="D82" i="3"/>
  <c r="E80" i="3"/>
  <c r="E79" i="3" s="1"/>
  <c r="I79" i="3"/>
  <c r="I78" i="3" s="1"/>
  <c r="H79" i="3"/>
  <c r="H78" i="3" s="1"/>
  <c r="G79" i="3"/>
  <c r="G78" i="3" s="1"/>
  <c r="F79" i="3"/>
  <c r="F78" i="3" s="1"/>
  <c r="D79" i="3"/>
  <c r="D78" i="3" s="1"/>
  <c r="J78" i="3"/>
  <c r="E76" i="3"/>
  <c r="E75" i="3" s="1"/>
  <c r="H75" i="3"/>
  <c r="H74" i="3" s="1"/>
  <c r="G75" i="3"/>
  <c r="D75" i="3"/>
  <c r="D74" i="3" s="1"/>
  <c r="J74" i="3"/>
  <c r="I74" i="3"/>
  <c r="G74" i="3"/>
  <c r="F74" i="3"/>
  <c r="E72" i="3"/>
  <c r="E71" i="3" s="1"/>
  <c r="L71" i="3"/>
  <c r="L70" i="3" s="1"/>
  <c r="I71" i="3"/>
  <c r="I70" i="3" s="1"/>
  <c r="H71" i="3"/>
  <c r="G71" i="3"/>
  <c r="G70" i="3" s="1"/>
  <c r="D71" i="3"/>
  <c r="D70" i="3" s="1"/>
  <c r="J70" i="3"/>
  <c r="H70" i="3"/>
  <c r="F70" i="3"/>
  <c r="E68" i="3"/>
  <c r="J67" i="3"/>
  <c r="J66" i="3" s="1"/>
  <c r="I67" i="3"/>
  <c r="H67" i="3"/>
  <c r="H66" i="3" s="1"/>
  <c r="G67" i="3"/>
  <c r="G66" i="3" s="1"/>
  <c r="E67" i="3"/>
  <c r="I66" i="3"/>
  <c r="F66" i="3"/>
  <c r="D66" i="3"/>
  <c r="E64" i="3"/>
  <c r="E63" i="3" s="1"/>
  <c r="I63" i="3"/>
  <c r="I59" i="3" s="1"/>
  <c r="H63" i="3"/>
  <c r="H59" i="3" s="1"/>
  <c r="F63" i="3"/>
  <c r="D63" i="3"/>
  <c r="D59" i="3" s="1"/>
  <c r="E61" i="3"/>
  <c r="E60" i="3" s="1"/>
  <c r="F60" i="3"/>
  <c r="J59" i="3"/>
  <c r="G59" i="3"/>
  <c r="E57" i="3"/>
  <c r="E56" i="3" s="1"/>
  <c r="H56" i="3"/>
  <c r="H55" i="3" s="1"/>
  <c r="F56" i="3"/>
  <c r="F55" i="3" s="1"/>
  <c r="D56" i="3"/>
  <c r="D55" i="3" s="1"/>
  <c r="J55" i="3"/>
  <c r="I55" i="3"/>
  <c r="G55" i="3"/>
  <c r="E53" i="3"/>
  <c r="E52" i="3" s="1"/>
  <c r="I52" i="3"/>
  <c r="I51" i="3" s="1"/>
  <c r="H52" i="3"/>
  <c r="G52" i="3"/>
  <c r="D52" i="3"/>
  <c r="D51" i="3" s="1"/>
  <c r="J51" i="3"/>
  <c r="H51" i="3"/>
  <c r="G51" i="3"/>
  <c r="F51" i="3"/>
  <c r="E49" i="3"/>
  <c r="E48" i="3"/>
  <c r="E47" i="3"/>
  <c r="H46" i="3"/>
  <c r="H45" i="3" s="1"/>
  <c r="G46" i="3"/>
  <c r="G45" i="3" s="1"/>
  <c r="D46" i="3"/>
  <c r="D45" i="3" s="1"/>
  <c r="L45" i="3"/>
  <c r="J45" i="3"/>
  <c r="I45" i="3"/>
  <c r="F45" i="3"/>
  <c r="E43" i="3"/>
  <c r="E42" i="3" s="1"/>
  <c r="I42" i="3"/>
  <c r="I41" i="3" s="1"/>
  <c r="H42" i="3"/>
  <c r="H41" i="3" s="1"/>
  <c r="G42" i="3"/>
  <c r="G41" i="3" s="1"/>
  <c r="D42" i="3"/>
  <c r="D41" i="3" s="1"/>
  <c r="L41" i="3"/>
  <c r="J41" i="3"/>
  <c r="F41" i="3"/>
  <c r="E39" i="3"/>
  <c r="H38" i="3"/>
  <c r="E38" i="3" s="1"/>
  <c r="J37" i="3"/>
  <c r="I37" i="3"/>
  <c r="G37" i="3"/>
  <c r="F37" i="3"/>
  <c r="D37" i="3"/>
  <c r="E35" i="3"/>
  <c r="F34" i="3"/>
  <c r="E34" i="3" s="1"/>
  <c r="E32" i="3"/>
  <c r="E31" i="3"/>
  <c r="E30" i="3"/>
  <c r="H29" i="3"/>
  <c r="F29" i="3"/>
  <c r="D29" i="3"/>
  <c r="E27" i="3"/>
  <c r="E26" i="3"/>
  <c r="F25" i="3"/>
  <c r="E25" i="3" s="1"/>
  <c r="D25" i="3"/>
  <c r="E23" i="3"/>
  <c r="E22" i="3"/>
  <c r="E21" i="3"/>
  <c r="L20" i="3"/>
  <c r="L10" i="3" s="1"/>
  <c r="I20" i="3"/>
  <c r="H20" i="3"/>
  <c r="F20" i="3"/>
  <c r="D20" i="3"/>
  <c r="E18" i="3"/>
  <c r="J17" i="3"/>
  <c r="E17" i="3" s="1"/>
  <c r="E15" i="3"/>
  <c r="E14" i="3"/>
  <c r="E13" i="3"/>
  <c r="E12" i="3"/>
  <c r="J11" i="3"/>
  <c r="I11" i="3"/>
  <c r="H11" i="3"/>
  <c r="G11" i="3"/>
  <c r="G10" i="3" s="1"/>
  <c r="F11" i="3"/>
  <c r="D11" i="3"/>
  <c r="D10" i="3" s="1"/>
  <c r="E163" i="3" l="1"/>
  <c r="E138" i="3"/>
  <c r="E212" i="3"/>
  <c r="F138" i="4"/>
  <c r="E29" i="3"/>
  <c r="F113" i="4"/>
  <c r="E90" i="3"/>
  <c r="G204" i="4"/>
  <c r="I10" i="3"/>
  <c r="E99" i="3"/>
  <c r="I167" i="3"/>
  <c r="E105" i="3"/>
  <c r="E138" i="4"/>
  <c r="E98" i="3"/>
  <c r="E225" i="4"/>
  <c r="E51" i="3"/>
  <c r="J167" i="3"/>
  <c r="F212" i="3"/>
  <c r="F82" i="4"/>
  <c r="L113" i="4"/>
  <c r="D113" i="4"/>
  <c r="E209" i="4"/>
  <c r="E20" i="3"/>
  <c r="F138" i="3"/>
  <c r="E105" i="4"/>
  <c r="E130" i="4"/>
  <c r="G167" i="4"/>
  <c r="J167" i="4"/>
  <c r="H175" i="3"/>
  <c r="E90" i="4"/>
  <c r="E150" i="4"/>
  <c r="F209" i="4"/>
  <c r="F204" i="4" s="1"/>
  <c r="E45" i="3"/>
  <c r="F82" i="3"/>
  <c r="L167" i="3"/>
  <c r="D113" i="3"/>
  <c r="F113" i="3"/>
  <c r="E175" i="3"/>
  <c r="E167" i="3" s="1"/>
  <c r="G167" i="3"/>
  <c r="H82" i="4"/>
  <c r="E117" i="4"/>
  <c r="H82" i="3"/>
  <c r="E82" i="3" s="1"/>
  <c r="L113" i="3"/>
  <c r="E78" i="3"/>
  <c r="F207" i="3"/>
  <c r="E228" i="3"/>
  <c r="F10" i="4"/>
  <c r="E99" i="4"/>
  <c r="K8" i="4"/>
  <c r="E154" i="4"/>
  <c r="L167" i="4"/>
  <c r="E41" i="3"/>
  <c r="E45" i="4"/>
  <c r="H37" i="3"/>
  <c r="E37" i="3" s="1"/>
  <c r="H10" i="4"/>
  <c r="E158" i="4"/>
  <c r="E130" i="3"/>
  <c r="E150" i="3"/>
  <c r="H175" i="4"/>
  <c r="H167" i="4" s="1"/>
  <c r="H10" i="3"/>
  <c r="E46" i="3"/>
  <c r="F59" i="3"/>
  <c r="E59" i="3" s="1"/>
  <c r="E74" i="3"/>
  <c r="E83" i="3"/>
  <c r="E162" i="3"/>
  <c r="E11" i="4"/>
  <c r="D10" i="4"/>
  <c r="E46" i="4"/>
  <c r="E55" i="4"/>
  <c r="E59" i="4"/>
  <c r="E66" i="4"/>
  <c r="E83" i="4"/>
  <c r="D167" i="4"/>
  <c r="I8" i="3"/>
  <c r="E104" i="3"/>
  <c r="E51" i="4"/>
  <c r="E175" i="4"/>
  <c r="E167" i="4" s="1"/>
  <c r="E66" i="3"/>
  <c r="K8" i="3"/>
  <c r="F167" i="3"/>
  <c r="H167" i="3"/>
  <c r="G207" i="3"/>
  <c r="J10" i="4"/>
  <c r="E29" i="4"/>
  <c r="E163" i="4"/>
  <c r="E70" i="3"/>
  <c r="E55" i="3"/>
  <c r="E11" i="3"/>
  <c r="E78" i="4"/>
  <c r="E104" i="4"/>
  <c r="F10" i="3"/>
  <c r="J10" i="3"/>
  <c r="J8" i="3" s="1"/>
  <c r="E117" i="3"/>
  <c r="H37" i="4"/>
  <c r="E37" i="4" s="1"/>
  <c r="E70" i="4"/>
  <c r="E162" i="4"/>
  <c r="I167" i="4"/>
  <c r="E158" i="3"/>
  <c r="E20" i="4"/>
  <c r="I10" i="4"/>
  <c r="E154" i="3"/>
  <c r="D167" i="3"/>
  <c r="E41" i="4"/>
  <c r="E74" i="4"/>
  <c r="E98" i="4"/>
  <c r="E113" i="4" l="1"/>
  <c r="G8" i="4"/>
  <c r="E82" i="4"/>
  <c r="J8" i="4"/>
  <c r="D8" i="3"/>
  <c r="L8" i="4"/>
  <c r="E113" i="3"/>
  <c r="G8" i="3"/>
  <c r="E204" i="4"/>
  <c r="F8" i="4"/>
  <c r="D8" i="4"/>
  <c r="L8" i="3"/>
  <c r="H8" i="4"/>
  <c r="H8" i="3"/>
  <c r="E207" i="3"/>
  <c r="I8" i="4"/>
  <c r="E10" i="4"/>
  <c r="E10" i="3"/>
  <c r="F8" i="3"/>
  <c r="E8" i="4" l="1"/>
  <c r="E8" i="3"/>
</calcChain>
</file>

<file path=xl/sharedStrings.xml><?xml version="1.0" encoding="utf-8"?>
<sst xmlns="http://schemas.openxmlformats.org/spreadsheetml/2006/main" count="620" uniqueCount="279">
  <si>
    <t>Dział</t>
  </si>
  <si>
    <t>Rozdział</t>
  </si>
  <si>
    <t>Treść</t>
  </si>
  <si>
    <t>Dochody</t>
  </si>
  <si>
    <t>Wydatki</t>
  </si>
  <si>
    <t>z tego:</t>
  </si>
  <si>
    <t>Dotacje i subwencje</t>
  </si>
  <si>
    <t>Świadczenia na rzecz osób fizycznych</t>
  </si>
  <si>
    <t>Wydatki bieżące jednostek budżet.</t>
  </si>
  <si>
    <t>Wydatki majątkowe</t>
  </si>
  <si>
    <t>Współfinansowanie projektów z udziałem środków UE</t>
  </si>
  <si>
    <t>DOCHODY</t>
  </si>
  <si>
    <t>WYDATKI</t>
  </si>
  <si>
    <t>ZMIANA                               (+zwiększenie; - zmniejszenie)</t>
  </si>
  <si>
    <t>z tytułu:</t>
  </si>
  <si>
    <t>w tysiącach złotych</t>
  </si>
  <si>
    <t>Ogółem</t>
  </si>
  <si>
    <t>Wydz. Infarstruktury, Rolnictwa i Rozwoju Regionalnego ZUW</t>
  </si>
  <si>
    <t>010</t>
  </si>
  <si>
    <t>Rolnictwo i łowiectwo</t>
  </si>
  <si>
    <t>01009</t>
  </si>
  <si>
    <t>Spółki wodne</t>
  </si>
  <si>
    <t>01041</t>
  </si>
  <si>
    <t xml:space="preserve">Program Rozwoju Obszarów Wiejskich </t>
  </si>
  <si>
    <t>01095</t>
  </si>
  <si>
    <t>Pozostała działalność</t>
  </si>
  <si>
    <t>050</t>
  </si>
  <si>
    <t>Rybołówstwo i rybactwo</t>
  </si>
  <si>
    <t>05011</t>
  </si>
  <si>
    <t>Program Operacyjny Zrównoważony rozwój sektora rybołówstwa i nabrzeżnych obszarów rybackich 2007-2013 oraz Program Operacyjny Rybactwo i Morze 2014-2020</t>
  </si>
  <si>
    <t>Transport łączność</t>
  </si>
  <si>
    <t>Krajowe pasażerskie przewozy autobusowe</t>
  </si>
  <si>
    <t>Przejścia graniczne</t>
  </si>
  <si>
    <t>Działalność usługowa</t>
  </si>
  <si>
    <t>Prace geologiczne (nieinwestycyjne)</t>
  </si>
  <si>
    <t>Bezpieczeństwo publiczne i ochrona przeciwpożarowa</t>
  </si>
  <si>
    <t>Zarządzanie kryzysowe</t>
  </si>
  <si>
    <t>Gospodarka komunalna i ochrona środowiska</t>
  </si>
  <si>
    <t>Gospodarka odpadami</t>
  </si>
  <si>
    <t>Ogrody botaniczne i zoologiczne oraz naturalne obszary i obiekty chronionej przyrody</t>
  </si>
  <si>
    <t>Parki krajobrazowe</t>
  </si>
  <si>
    <t>Państwowa Straż Łowiecka</t>
  </si>
  <si>
    <t>Woj. Insp. Ochr. Roślin i Nasiennictwa</t>
  </si>
  <si>
    <t>01032</t>
  </si>
  <si>
    <t>Państwowa Inspekcja Ochrony Roślin i Nasiennictwa</t>
  </si>
  <si>
    <t>Woj. Inspektorat Weterynarii</t>
  </si>
  <si>
    <t>01022</t>
  </si>
  <si>
    <t>Zwalczanie chorób zakaźnych zwierząt...</t>
  </si>
  <si>
    <t>01033</t>
  </si>
  <si>
    <t>Wojewódzkie inspektoraty weterynarii</t>
  </si>
  <si>
    <t>01034</t>
  </si>
  <si>
    <t>Powiatowe inspektoraty weterynarii</t>
  </si>
  <si>
    <t>Woj. Inspektorat Jakości Handlowej Artykułów Rolno-Spożywczych</t>
  </si>
  <si>
    <t>01023</t>
  </si>
  <si>
    <t>Inspekcja Jakości Handlowej Artykułów Rolno-Spożywczych</t>
  </si>
  <si>
    <t>Wydz. Gospodarki Nieruchomościami ZUW</t>
  </si>
  <si>
    <t>Gospodarka mieszkaniowa</t>
  </si>
  <si>
    <t>Gospodarka gruntami i nieruchomościami</t>
  </si>
  <si>
    <t>Wojewódzka Inspekcja Geodezyjna i Kartograficzna</t>
  </si>
  <si>
    <t>01005</t>
  </si>
  <si>
    <t>Prace geodezyjno-urządzeniowe na potrzeby rolnictwa</t>
  </si>
  <si>
    <t>Zadania z zakresu geodezji i kartografii</t>
  </si>
  <si>
    <t>Komenda Wojewódzka Państwowej Straży Rybackiej</t>
  </si>
  <si>
    <t xml:space="preserve">050 </t>
  </si>
  <si>
    <t>Rybołóstwo i rybactwo</t>
  </si>
  <si>
    <t>05003</t>
  </si>
  <si>
    <t>Państwowa Straż Rybacka</t>
  </si>
  <si>
    <t>Woj. Inspektorat Inspekcji Handlowej</t>
  </si>
  <si>
    <t>Handel</t>
  </si>
  <si>
    <t>Inspekcja Handlowa</t>
  </si>
  <si>
    <t>Woj. Inspektorat Transportu Drogowego</t>
  </si>
  <si>
    <t>Transport i łączność</t>
  </si>
  <si>
    <t>Inspekcja Transportu Drogowego</t>
  </si>
  <si>
    <t>Woj. Inspektorat Nadzoru Budowlanego</t>
  </si>
  <si>
    <t>Nadzór budowlany</t>
  </si>
  <si>
    <t>Wydz. Bezpieczeństwa i Zarządzania Kryzysowego ZUW</t>
  </si>
  <si>
    <t>Administracja publiczna</t>
  </si>
  <si>
    <t>Kwalifikacja wojskowa</t>
  </si>
  <si>
    <t>System powiadamiania ratunkowego</t>
  </si>
  <si>
    <t>Obrona narodowa</t>
  </si>
  <si>
    <t>Pozostałe wydatki obronne</t>
  </si>
  <si>
    <t>Obrona cywilna</t>
  </si>
  <si>
    <t>Zadania ratownictwa górskiego i wodnego</t>
  </si>
  <si>
    <t>Ochrona zdrowia</t>
  </si>
  <si>
    <t>Ratownictwo medyczne</t>
  </si>
  <si>
    <t>Komenda Wojewódzka PSP</t>
  </si>
  <si>
    <t>Komendy wojewódzkie Państwowej Straży Pożarnej</t>
  </si>
  <si>
    <t>Komendy powiatowe Państwowej Straży Pożarnej</t>
  </si>
  <si>
    <t>Kuratorium Oświaty w Szczecinie</t>
  </si>
  <si>
    <t>Oświata i wychowanie</t>
  </si>
  <si>
    <t>Kuratoria oświaty</t>
  </si>
  <si>
    <t>Dokształcanie i doskonalenie nauczycieli</t>
  </si>
  <si>
    <t>Edukacyjna opieka wychowawcza</t>
  </si>
  <si>
    <t>Kolonie i obozy oraz inne formy wypoczynku dzieci i młodzieży szkolnej, a także szkolenia młodzieży</t>
  </si>
  <si>
    <t>Różne rozliczenia</t>
  </si>
  <si>
    <t>Różne rozliczenia finansowe</t>
  </si>
  <si>
    <t>Składki na ubezpieczenia zdrowotne...</t>
  </si>
  <si>
    <t>Pomoc społeczna</t>
  </si>
  <si>
    <t>Domy pomocy społecznej</t>
  </si>
  <si>
    <t>Ośrodki wsparcia</t>
  </si>
  <si>
    <t>Zadania w zakresie przeciwdziałania przemocy w rodzinie</t>
  </si>
  <si>
    <t>Zasiłki stałe</t>
  </si>
  <si>
    <t>Ośrodki pomocy społecznej</t>
  </si>
  <si>
    <t>Usługi opiekuńcze i specjalistyczne usługi opiekuńcze</t>
  </si>
  <si>
    <t>Pomoc w zakresie dożywiania</t>
  </si>
  <si>
    <t>włączenia wydatków na realizację programu "Pomoc państwa w zakresie dożywiania" (§ 2030)</t>
  </si>
  <si>
    <t>Pomoc dla cudzoziemców</t>
  </si>
  <si>
    <t>Rodzina</t>
  </si>
  <si>
    <t xml:space="preserve">realizacji zadań klasyfikowanych w dziale "Rodzina" </t>
  </si>
  <si>
    <t>Świadczenie wychowawcze</t>
  </si>
  <si>
    <t>Rodziny zatępcze</t>
  </si>
  <si>
    <t>Działalność ośrodków adopcyjnych</t>
  </si>
  <si>
    <t>Działalność placówek opiekuńczo-wychowawczych</t>
  </si>
  <si>
    <t>Wojewódzki Zespół do Spraw Orzekania o Niepełnosprawności</t>
  </si>
  <si>
    <t>Pozostałe zadania w zakresie polityki społecznej</t>
  </si>
  <si>
    <t>Zespoły ds. orzekania o niepełnosprawności</t>
  </si>
  <si>
    <t xml:space="preserve"> </t>
  </si>
  <si>
    <t>Wojewódzka Stacja Sanitarno-Epidemiologiczna</t>
  </si>
  <si>
    <t>Inspekcja Sanitarna</t>
  </si>
  <si>
    <t>Woj. Inspektorat Farmaceutyczny</t>
  </si>
  <si>
    <t>Inspekcja Farmaceutyczna</t>
  </si>
  <si>
    <t>Woj. Inspektorat Ochrony Środowiska</t>
  </si>
  <si>
    <t>Inspekcja Ochrony Środowiska</t>
  </si>
  <si>
    <t>Wojewódzki  Urząd Ochrony Zabytków</t>
  </si>
  <si>
    <t>Kultura i ochrona dziedzictwa narodowego</t>
  </si>
  <si>
    <t>Ochrona zabytków i opieka nad zabytkami</t>
  </si>
  <si>
    <t>Wojewódzkie Urzędy Ochrony Zabytków</t>
  </si>
  <si>
    <t>Biuro Organizacji i Kadr ZUW</t>
  </si>
  <si>
    <t>Urzędy wojewódzkie</t>
  </si>
  <si>
    <t>Komisje egzaminacyjne</t>
  </si>
  <si>
    <t xml:space="preserve">Ministerstwo Skarbu Państwa w likwidacji </t>
  </si>
  <si>
    <t>System Wspomagania Dowodzenia Państwowego Ratownictwa Medycznego</t>
  </si>
  <si>
    <t>Wydz. Finansów i Budżetu ZUW</t>
  </si>
  <si>
    <t>Turystyka</t>
  </si>
  <si>
    <t>Funkcjonowanie wojewódzkich rad dialogu społecznego</t>
  </si>
  <si>
    <t>Wymiar sprawiedliwości</t>
  </si>
  <si>
    <t>Nieodpłatna pomoc prawna</t>
  </si>
  <si>
    <t>Rezerwy ogólne i celowe</t>
  </si>
  <si>
    <t xml:space="preserve">Pozostała działalność </t>
  </si>
  <si>
    <t>Wydz. Spraw Obywatelskich i Cudzoziemców ZUW</t>
  </si>
  <si>
    <t>Cmentarze</t>
  </si>
  <si>
    <t>Urzędy wojewódzkie (dowody osobiste)</t>
  </si>
  <si>
    <t>(w podziale na dysponentów)</t>
  </si>
  <si>
    <t>w tys. zł</t>
  </si>
  <si>
    <t>Załącznik nr 1 - korekta</t>
  </si>
  <si>
    <t>Zmiany między kwotami wynikającymi z projektu budżetu na rok 2018 przedłożonego przez Wojewodę a kwotami wynikającymi z projektu ustawy budżetowej na rok 2018 uchwalonego przez  Radę Ministrów  i przekazanego do Sejmu</t>
  </si>
  <si>
    <t>01008</t>
  </si>
  <si>
    <t>Melioracje wodne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</si>
  <si>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</si>
  <si>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t>Zmniejszenie hałasu i wibracji</t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</si>
  <si>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</si>
  <si>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</si>
  <si>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</si>
  <si>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</si>
  <si>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</si>
  <si>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t>Wydz. Spraw Społecznych ZUW</t>
  </si>
  <si>
    <t xml:space="preserve"> § 2010 - 3.155 tys. zł, § 2110 - 112 tys. zł</t>
  </si>
  <si>
    <t>włączenia wydatków z tytułu realizacji Krajowego Programu Przeciwdziałania Przemocy w Rodzinie (§ 2110 - 955 tys. zł, § 2230 - 50 tys. zł)</t>
  </si>
  <si>
    <t>Składki na ubezpieczenie zdrowotne opłacane za osoby pobierające niektóre świadczenia z pomocy społecznej, niektóre świadczenia rodzinne oraz za osoby uczestniczace w zajęciach w centrum integracji społecznej</t>
  </si>
  <si>
    <t>Zasiłki i pomoc w naturze oraz skł.na ubezpiecz.społeczne</t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</si>
  <si>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</si>
  <si>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t>§ 2060</t>
  </si>
  <si>
    <t>Świadczenia rodzinne, świadczenia z funduszu alimentacyjnego oraz składki na ubezpieczenia emerytalne i rentowe z ubezpieczenia społecznego</t>
  </si>
  <si>
    <t>§ 2010</t>
  </si>
  <si>
    <t>§ 2160</t>
  </si>
  <si>
    <t>Wydz. Zdrowia Publicznego ZUW</t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</si>
  <si>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</si>
  <si>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</si>
  <si>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</si>
  <si>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</si>
  <si>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</si>
  <si>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</si>
  <si>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</si>
  <si>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</si>
  <si>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</si>
  <si>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</si>
  <si>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</si>
  <si>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</si>
  <si>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</si>
  <si>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</si>
  <si>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finansowania nieodpłatnej pomocy prawnej</t>
  </si>
  <si>
    <t xml:space="preserve">Załącznik nr 1 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</si>
  <si>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</si>
  <si>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</si>
  <si>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</si>
  <si>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</si>
  <si>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</si>
  <si>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</si>
  <si>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</si>
  <si>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</si>
  <si>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</si>
  <si>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</si>
  <si>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</si>
  <si>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</si>
  <si>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</si>
  <si>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</si>
  <si>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</si>
  <si>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</si>
  <si>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</si>
  <si>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</si>
  <si>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</si>
  <si>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</si>
  <si>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</si>
  <si>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Wyszczególnienie</t>
  </si>
  <si>
    <t xml:space="preserve">Wynagrodzenie </t>
  </si>
  <si>
    <t>w tym</t>
  </si>
  <si>
    <t>wynagr. łącznie z podwyżkami</t>
  </si>
  <si>
    <t>dodatkowe wynagr. roczne</t>
  </si>
  <si>
    <t xml:space="preserve">O G Ó Ł E M </t>
  </si>
  <si>
    <t xml:space="preserve"> - członkowie korpusu służby cywilnej </t>
  </si>
  <si>
    <t xml:space="preserve"> - osoby zajmujące kierown.stanow.państwowe</t>
  </si>
  <si>
    <t xml:space="preserve"> - osoby nieobjęte mnożnikowymi systemami wynagr.</t>
  </si>
  <si>
    <t xml:space="preserve"> - żołnierze zawodowi i funkcjonariusze</t>
  </si>
  <si>
    <t>Wojewódzki Inspektorat Weterynarii w Szczecinie</t>
  </si>
  <si>
    <t>Wojewódzki Inspektorat Inspekcji Handlowej w Szczecinie</t>
  </si>
  <si>
    <t xml:space="preserve">Handel </t>
  </si>
  <si>
    <t>Wojewódzki Inspektorat Inspekcji Transportu Drogowego w Szczecinie</t>
  </si>
  <si>
    <t>Wojewódzki Inspektorat Inspekcji Sanitarnej</t>
  </si>
  <si>
    <t>Wojewódzki Inspektorat Farmaceutyczny w Szczecinie</t>
  </si>
  <si>
    <t>Wojewódzki Inspektorat Ochrony Środowiska w Szczecinie</t>
  </si>
  <si>
    <t>Wojewódzki Urząd Ochrony Zabytków w Szczecinie</t>
  </si>
  <si>
    <t>Komenda Wojewódzka Państwowej Straży Pożarnej w Szczecinie</t>
  </si>
  <si>
    <t>Wojewódzki Inspektorat Nadzoru Budowlanego w Szczecinie</t>
  </si>
  <si>
    <t xml:space="preserve">Zachodniopomorski Urząd Wojewódzki </t>
  </si>
  <si>
    <t>Biuro Organizacji i Kadr</t>
  </si>
  <si>
    <t>Urzędy wojewódzkie, z tego:</t>
  </si>
  <si>
    <t>Wydział Finansów i Budżetu</t>
  </si>
  <si>
    <t xml:space="preserve"> - inne (odprawy emerytalne)</t>
  </si>
  <si>
    <t xml:space="preserve">Nadzór budowlany, z tego:  </t>
  </si>
  <si>
    <t xml:space="preserve"> - osoby nieobj.mnożnik.syst.wynagr.</t>
  </si>
  <si>
    <t xml:space="preserve">Wojewódzkie Urzędy Ochrony Zabytków, z tego:   </t>
  </si>
  <si>
    <t>Wynagrodzenia w państwowych jednostkach budżetowych na 2026 r.</t>
  </si>
  <si>
    <t>według rządowego projektu ustawy budżetowej na 2026 rok</t>
  </si>
  <si>
    <t xml:space="preserve">                        FERS (BŚE)</t>
  </si>
  <si>
    <t>Wojewódzki  Inspektorat Jakości Handlowej Artykułów Rolno-Spożywczych w Szczecinie</t>
  </si>
  <si>
    <t>Wojewódzki Inspektorat Inspekcji Ochrony Roślin i Nasiennictwa w Koszalinie</t>
  </si>
  <si>
    <t>Załącznik Nr    12   do</t>
  </si>
  <si>
    <t xml:space="preserve">Wojewody Zachodniopomorskiego </t>
  </si>
  <si>
    <t xml:space="preserve">Kuratoria Oświaty, z tego: </t>
  </si>
  <si>
    <t xml:space="preserve">Komendy wojewódzkie PSP, z tego:  </t>
  </si>
  <si>
    <t xml:space="preserve">Pozostała działalność, z tego: </t>
  </si>
  <si>
    <t xml:space="preserve">Inspekcja Jakości Handl. Art. Rolno-Spożywczych, z tego:      </t>
  </si>
  <si>
    <t>- korpus służby cywilnej</t>
  </si>
  <si>
    <t>- osoby nieobj.mnożnik.syst. wynagr.</t>
  </si>
  <si>
    <t>Państwowa Straż Rybacka, z tego:</t>
  </si>
  <si>
    <t>Wojewódzkie inspektoraty weterynarii, z tego:</t>
  </si>
  <si>
    <t xml:space="preserve"> - korpus służby cywilnej</t>
  </si>
  <si>
    <t>Powiatowe inspektoraty weterynarii, z tego:</t>
  </si>
  <si>
    <t>- osoby nieobj.mnożnik.syst.wynagr.</t>
  </si>
  <si>
    <t>Inspekcja Ochrony Roślin i Nasiennictwa, z tego:</t>
  </si>
  <si>
    <t>Inspekcja Handlowa, z tego:</t>
  </si>
  <si>
    <t>Inspekcja Transportu Drogowego, z tego:</t>
  </si>
  <si>
    <t>Inspekcja Sanitarna, z tego:</t>
  </si>
  <si>
    <t>- osoby nieobjęte mnożnikowymi systemami wynagr.</t>
  </si>
  <si>
    <t>Inspekcja Farmaceutyczna, z tego:</t>
  </si>
  <si>
    <t>Inspekcja Ochrony Środowiska, z tego:</t>
  </si>
  <si>
    <t xml:space="preserve">   w tym:       FEnIKS</t>
  </si>
  <si>
    <t>- funkcjonariusze</t>
  </si>
  <si>
    <t>- korpus służby cywilnej:</t>
  </si>
  <si>
    <t xml:space="preserve">   w tym:      FEnIKS</t>
  </si>
  <si>
    <t xml:space="preserve">- korpus służby cywilnej </t>
  </si>
  <si>
    <t xml:space="preserve">   w tym:    PTFE (KB)</t>
  </si>
  <si>
    <t xml:space="preserve">                FERS (BŚE)</t>
  </si>
  <si>
    <t xml:space="preserve">                      PTFE (R)</t>
  </si>
  <si>
    <t xml:space="preserve">                      FEnIKS</t>
  </si>
  <si>
    <t xml:space="preserve">                      FAMI</t>
  </si>
  <si>
    <t xml:space="preserve">                      FERS (BP)</t>
  </si>
  <si>
    <t xml:space="preserve">   w tym:    FAMI</t>
  </si>
  <si>
    <t>System powiadomiania ratunkowego, z tego:</t>
  </si>
  <si>
    <t>Działalność dyspozytorni medycznych, z tego:</t>
  </si>
  <si>
    <t>Zespoły d/s orzekania o stopniu niepełnosprawności, z tego:</t>
  </si>
  <si>
    <t>Koordynacja systemów zabezpieczenia społecznego w obszarze świadczeń rodzinnych oraz świadczenia wychowawczego, z tego:</t>
  </si>
  <si>
    <t>System opieki nad dziećmi w wieku do lat 3, z tego:</t>
  </si>
  <si>
    <t xml:space="preserve">   w tym:      FERS (BP)</t>
  </si>
  <si>
    <t xml:space="preserve">  w tym:   FERS (BŚE)</t>
  </si>
  <si>
    <t>Rezerwy ogólne i celowe, z tego:</t>
  </si>
  <si>
    <t>- inne (odprawy emerytalne)</t>
  </si>
  <si>
    <t>z dnia 30.12.2025 r.</t>
  </si>
  <si>
    <t>zarządzenia Nr   431   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</si>
</sst>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0"/>
      <color rgb="FF000000"/>
      <name val="Arial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mo"/>
    </font>
    <font>
      <b/>
      <sz val="10"/>
      <color rgb="FFFF0000"/>
      <name val="Arimo"/>
    </font>
    <font>
      <b/>
      <sz val="10"/>
      <name val="Arial"/>
      <family val="2"/>
      <charset val="238"/>
    </font>
    <font>
      <sz val="10"/>
      <name val="Arimo"/>
    </font>
    <font>
      <sz val="10"/>
      <color rgb="FFFF0000"/>
      <name val="Arial"/>
      <family val="2"/>
      <charset val="238"/>
    </font>
    <font>
      <sz val="10"/>
      <color rgb="FFFF0000"/>
      <name val="Arimo"/>
    </font>
    <font>
      <b/>
      <sz val="10"/>
      <color rgb="FFFF0000"/>
      <name val="Arial"/>
      <family val="2"/>
      <charset val="238"/>
    </font>
    <font>
      <sz val="12"/>
      <name val="Calibri"/>
      <family val="2"/>
      <charset val="238"/>
    </font>
    <font>
      <sz val="12"/>
      <name val="Noto Sans Symbols"/>
    </font>
    <font>
      <sz val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rgb="FFFF0000"/>
      <name val="Lato"/>
      <family val="2"/>
      <charset val="238"/>
    </font>
    <font>
      <sz val="10"/>
      <color rgb="FFFF0000"/>
      <name val="Lato"/>
      <family val="2"/>
      <charset val="238"/>
    </font>
    <font>
      <sz val="8"/>
      <name val="Lato"/>
      <family val="2"/>
      <charset val="238"/>
    </font>
    <font>
      <b/>
      <sz val="11"/>
      <name val="Lato"/>
      <family val="2"/>
      <charset val="238"/>
    </font>
    <font>
      <sz val="5"/>
      <name val="Lato"/>
      <family val="2"/>
      <charset val="238"/>
    </font>
    <font>
      <b/>
      <sz val="12"/>
      <color theme="1"/>
      <name val="Lato"/>
      <family val="2"/>
      <charset val="238"/>
    </font>
    <font>
      <i/>
      <sz val="10"/>
      <name val="Lato"/>
      <family val="2"/>
      <charset val="238"/>
    </font>
    <font>
      <i/>
      <sz val="10"/>
      <color theme="1"/>
      <name val="Lato"/>
      <family val="2"/>
      <charset val="238"/>
    </font>
    <font>
      <i/>
      <sz val="10"/>
      <color rgb="FFFF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11"/>
    <xf numFmtId="0" fontId="1" fillId="0" borderId="11"/>
    <xf numFmtId="0" fontId="14" fillId="0" borderId="11"/>
  </cellStyleXfs>
  <cellXfs count="2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3" fontId="4" fillId="0" borderId="8" xfId="0" applyNumberFormat="1" applyFont="1" applyBorder="1"/>
    <xf numFmtId="4" fontId="4" fillId="0" borderId="0" xfId="0" applyNumberFormat="1" applyFont="1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3" fontId="4" fillId="0" borderId="9" xfId="0" applyNumberFormat="1" applyFont="1" applyBorder="1"/>
    <xf numFmtId="3" fontId="5" fillId="0" borderId="9" xfId="0" applyNumberFormat="1" applyFont="1" applyBorder="1"/>
    <xf numFmtId="3" fontId="4" fillId="0" borderId="5" xfId="0" applyNumberFormat="1" applyFont="1" applyBorder="1"/>
    <xf numFmtId="3" fontId="1" fillId="0" borderId="10" xfId="0" applyNumberFormat="1" applyFont="1" applyBorder="1"/>
    <xf numFmtId="3" fontId="4" fillId="0" borderId="0" xfId="0" applyNumberFormat="1" applyFont="1"/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3" fontId="4" fillId="2" borderId="10" xfId="0" applyNumberFormat="1" applyFont="1" applyFill="1" applyBorder="1"/>
    <xf numFmtId="3" fontId="6" fillId="2" borderId="10" xfId="0" applyNumberFormat="1" applyFont="1" applyFill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/>
    <xf numFmtId="3" fontId="8" fillId="0" borderId="10" xfId="0" applyNumberFormat="1" applyFont="1" applyBorder="1" applyAlignment="1">
      <alignment wrapText="1"/>
    </xf>
    <xf numFmtId="0" fontId="7" fillId="0" borderId="0" xfId="0" applyFont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3" fontId="1" fillId="3" borderId="10" xfId="0" applyNumberFormat="1" applyFont="1" applyFill="1" applyBorder="1"/>
    <xf numFmtId="3" fontId="7" fillId="3" borderId="10" xfId="0" applyNumberFormat="1" applyFont="1" applyFill="1" applyBorder="1"/>
    <xf numFmtId="3" fontId="1" fillId="3" borderId="10" xfId="0" applyNumberFormat="1" applyFont="1" applyFill="1" applyBorder="1" applyAlignment="1">
      <alignment wrapText="1"/>
    </xf>
    <xf numFmtId="0" fontId="1" fillId="3" borderId="11" xfId="0" applyFont="1" applyFill="1" applyBorder="1"/>
    <xf numFmtId="0" fontId="1" fillId="3" borderId="10" xfId="0" applyFont="1" applyFill="1" applyBorder="1" applyAlignment="1">
      <alignment horizontal="left" vertical="top" wrapText="1"/>
    </xf>
    <xf numFmtId="3" fontId="1" fillId="3" borderId="11" xfId="0" applyNumberFormat="1" applyFont="1" applyFill="1" applyBorder="1"/>
    <xf numFmtId="3" fontId="8" fillId="3" borderId="10" xfId="0" applyNumberFormat="1" applyFont="1" applyFill="1" applyBorder="1"/>
    <xf numFmtId="3" fontId="8" fillId="3" borderId="10" xfId="0" applyNumberFormat="1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top"/>
    </xf>
    <xf numFmtId="3" fontId="9" fillId="3" borderId="10" xfId="0" applyNumberFormat="1" applyFont="1" applyFill="1" applyBorder="1"/>
    <xf numFmtId="0" fontId="7" fillId="3" borderId="10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vertical="top" wrapText="1"/>
    </xf>
    <xf numFmtId="3" fontId="1" fillId="3" borderId="10" xfId="0" applyNumberFormat="1" applyFont="1" applyFill="1" applyBorder="1" applyAlignment="1">
      <alignment vertical="top"/>
    </xf>
    <xf numFmtId="3" fontId="7" fillId="3" borderId="10" xfId="0" applyNumberFormat="1" applyFont="1" applyFill="1" applyBorder="1" applyAlignment="1">
      <alignment vertical="top"/>
    </xf>
    <xf numFmtId="0" fontId="7" fillId="3" borderId="11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wrapText="1"/>
    </xf>
    <xf numFmtId="3" fontId="8" fillId="0" borderId="10" xfId="0" applyNumberFormat="1" applyFont="1" applyBorder="1"/>
    <xf numFmtId="3" fontId="6" fillId="2" borderId="10" xfId="0" applyNumberFormat="1" applyFont="1" applyFill="1" applyBorder="1"/>
    <xf numFmtId="3" fontId="10" fillId="2" borderId="10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 wrapText="1"/>
    </xf>
    <xf numFmtId="0" fontId="6" fillId="0" borderId="0" xfId="0" applyFont="1"/>
    <xf numFmtId="3" fontId="1" fillId="0" borderId="10" xfId="0" applyNumberFormat="1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7" fillId="3" borderId="10" xfId="0" applyFont="1" applyFill="1" applyBorder="1" applyAlignment="1">
      <alignment horizontal="center"/>
    </xf>
    <xf numFmtId="3" fontId="7" fillId="0" borderId="0" xfId="0" applyNumberFormat="1" applyFont="1"/>
    <xf numFmtId="0" fontId="4" fillId="2" borderId="13" xfId="0" applyFont="1" applyFill="1" applyBorder="1"/>
    <xf numFmtId="0" fontId="4" fillId="2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/>
    </xf>
    <xf numFmtId="3" fontId="4" fillId="3" borderId="10" xfId="0" applyNumberFormat="1" applyFont="1" applyFill="1" applyBorder="1"/>
    <xf numFmtId="0" fontId="7" fillId="3" borderId="15" xfId="0" applyFont="1" applyFill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3" fontId="4" fillId="0" borderId="10" xfId="0" applyNumberFormat="1" applyFont="1" applyBorder="1"/>
    <xf numFmtId="3" fontId="6" fillId="0" borderId="10" xfId="0" applyNumberFormat="1" applyFont="1" applyBorder="1" applyAlignment="1">
      <alignment wrapText="1"/>
    </xf>
    <xf numFmtId="0" fontId="1" fillId="3" borderId="13" xfId="0" applyFont="1" applyFill="1" applyBorder="1" applyAlignment="1">
      <alignment horizontal="left" wrapText="1"/>
    </xf>
    <xf numFmtId="3" fontId="6" fillId="3" borderId="10" xfId="0" applyNumberFormat="1" applyFont="1" applyFill="1" applyBorder="1" applyAlignment="1">
      <alignment wrapText="1"/>
    </xf>
    <xf numFmtId="3" fontId="6" fillId="3" borderId="12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wrapText="1"/>
    </xf>
    <xf numFmtId="3" fontId="4" fillId="2" borderId="10" xfId="0" applyNumberFormat="1" applyFont="1" applyFill="1" applyBorder="1" applyAlignment="1">
      <alignment horizontal="left" wrapText="1"/>
    </xf>
    <xf numFmtId="3" fontId="4" fillId="2" borderId="10" xfId="0" applyNumberFormat="1" applyFont="1" applyFill="1" applyBorder="1" applyAlignment="1">
      <alignment horizontal="right"/>
    </xf>
    <xf numFmtId="3" fontId="7" fillId="0" borderId="10" xfId="0" applyNumberFormat="1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/>
    </xf>
    <xf numFmtId="3" fontId="1" fillId="3" borderId="16" xfId="0" applyNumberFormat="1" applyFont="1" applyFill="1" applyBorder="1" applyAlignment="1">
      <alignment horizontal="left" wrapText="1"/>
    </xf>
    <xf numFmtId="3" fontId="7" fillId="3" borderId="10" xfId="0" applyNumberFormat="1" applyFont="1" applyFill="1" applyBorder="1" applyAlignment="1">
      <alignment horizontal="right"/>
    </xf>
    <xf numFmtId="0" fontId="8" fillId="0" borderId="10" xfId="0" applyFont="1" applyBorder="1"/>
    <xf numFmtId="0" fontId="1" fillId="3" borderId="16" xfId="0" applyFont="1" applyFill="1" applyBorder="1" applyAlignment="1">
      <alignment horizontal="left" vertical="top" wrapText="1"/>
    </xf>
    <xf numFmtId="3" fontId="5" fillId="0" borderId="10" xfId="0" applyNumberFormat="1" applyFont="1" applyBorder="1"/>
    <xf numFmtId="3" fontId="9" fillId="0" borderId="10" xfId="0" applyNumberFormat="1" applyFont="1" applyBorder="1"/>
    <xf numFmtId="3" fontId="8" fillId="3" borderId="10" xfId="0" applyNumberFormat="1" applyFont="1" applyFill="1" applyBorder="1" applyAlignment="1">
      <alignment vertical="top" wrapText="1"/>
    </xf>
    <xf numFmtId="0" fontId="7" fillId="3" borderId="11" xfId="0" applyFont="1" applyFill="1" applyBorder="1" applyAlignment="1">
      <alignment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8" fillId="3" borderId="10" xfId="0" applyNumberFormat="1" applyFont="1" applyFill="1" applyBorder="1" applyAlignment="1">
      <alignment horizontal="left" wrapText="1"/>
    </xf>
    <xf numFmtId="3" fontId="10" fillId="0" borderId="10" xfId="0" applyNumberFormat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1" fillId="0" borderId="5" xfId="0" applyNumberFormat="1" applyFont="1" applyBorder="1"/>
    <xf numFmtId="0" fontId="7" fillId="0" borderId="10" xfId="0" applyFont="1" applyBorder="1" applyAlignment="1">
      <alignment horizontal="center" vertical="top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 wrapText="1"/>
    </xf>
    <xf numFmtId="3" fontId="1" fillId="0" borderId="17" xfId="0" applyNumberFormat="1" applyFont="1" applyBorder="1"/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3" fontId="8" fillId="0" borderId="9" xfId="0" applyNumberFormat="1" applyFont="1" applyBorder="1" applyAlignment="1">
      <alignment wrapText="1"/>
    </xf>
    <xf numFmtId="0" fontId="4" fillId="3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left" wrapText="1"/>
    </xf>
    <xf numFmtId="3" fontId="5" fillId="3" borderId="10" xfId="0" applyNumberFormat="1" applyFont="1" applyFill="1" applyBorder="1"/>
    <xf numFmtId="0" fontId="4" fillId="3" borderId="11" xfId="0" applyFont="1" applyFill="1" applyBorder="1"/>
    <xf numFmtId="3" fontId="1" fillId="3" borderId="10" xfId="0" applyNumberFormat="1" applyFont="1" applyFill="1" applyBorder="1" applyAlignment="1">
      <alignment vertical="top" wrapText="1"/>
    </xf>
    <xf numFmtId="3" fontId="1" fillId="3" borderId="10" xfId="0" applyNumberFormat="1" applyFont="1" applyFill="1" applyBorder="1" applyAlignment="1">
      <alignment horizontal="left" wrapText="1"/>
    </xf>
    <xf numFmtId="3" fontId="8" fillId="0" borderId="5" xfId="0" applyNumberFormat="1" applyFont="1" applyBorder="1"/>
    <xf numFmtId="3" fontId="1" fillId="3" borderId="16" xfId="0" applyNumberFormat="1" applyFont="1" applyFill="1" applyBorder="1" applyAlignment="1">
      <alignment horizontal="left" vertical="top" wrapText="1"/>
    </xf>
    <xf numFmtId="3" fontId="1" fillId="3" borderId="13" xfId="0" applyNumberFormat="1" applyFont="1" applyFill="1" applyBorder="1"/>
    <xf numFmtId="3" fontId="1" fillId="0" borderId="17" xfId="0" applyNumberFormat="1" applyFont="1" applyBorder="1" applyAlignment="1">
      <alignment wrapText="1"/>
    </xf>
    <xf numFmtId="0" fontId="15" fillId="0" borderId="11" xfId="3" applyFont="1"/>
    <xf numFmtId="0" fontId="15" fillId="0" borderId="11" xfId="3" applyFont="1" applyAlignment="1">
      <alignment horizontal="center"/>
    </xf>
    <xf numFmtId="3" fontId="15" fillId="0" borderId="11" xfId="3" applyNumberFormat="1" applyFont="1"/>
    <xf numFmtId="3" fontId="15" fillId="0" borderId="11" xfId="3" applyNumberFormat="1" applyFont="1" applyAlignment="1">
      <alignment horizontal="right"/>
    </xf>
    <xf numFmtId="3" fontId="15" fillId="0" borderId="7" xfId="3" applyNumberFormat="1" applyFont="1" applyBorder="1" applyAlignment="1">
      <alignment horizontal="center" vertical="center"/>
    </xf>
    <xf numFmtId="3" fontId="21" fillId="0" borderId="7" xfId="3" applyNumberFormat="1" applyFont="1" applyBorder="1" applyAlignment="1">
      <alignment horizontal="center" vertical="center" wrapText="1"/>
    </xf>
    <xf numFmtId="0" fontId="23" fillId="0" borderId="7" xfId="3" applyFont="1" applyBorder="1" applyAlignment="1">
      <alignment horizontal="center"/>
    </xf>
    <xf numFmtId="0" fontId="16" fillId="0" borderId="7" xfId="3" applyFont="1" applyBorder="1" applyAlignment="1">
      <alignment horizontal="center"/>
    </xf>
    <xf numFmtId="3" fontId="16" fillId="0" borderId="7" xfId="3" applyNumberFormat="1" applyFont="1" applyBorder="1" applyAlignment="1">
      <alignment horizontal="center"/>
    </xf>
    <xf numFmtId="0" fontId="16" fillId="0" borderId="11" xfId="3" applyFont="1"/>
    <xf numFmtId="0" fontId="24" fillId="0" borderId="7" xfId="3" applyFont="1" applyBorder="1" applyAlignment="1">
      <alignment horizontal="center"/>
    </xf>
    <xf numFmtId="3" fontId="24" fillId="0" borderId="7" xfId="3" applyNumberFormat="1" applyFont="1" applyBorder="1"/>
    <xf numFmtId="0" fontId="18" fillId="0" borderId="7" xfId="3" applyFont="1" applyBorder="1" applyAlignment="1">
      <alignment horizontal="center"/>
    </xf>
    <xf numFmtId="3" fontId="18" fillId="0" borderId="7" xfId="3" applyNumberFormat="1" applyFont="1" applyBorder="1"/>
    <xf numFmtId="0" fontId="20" fillId="0" borderId="7" xfId="3" applyFont="1" applyBorder="1" applyAlignment="1">
      <alignment horizontal="center"/>
    </xf>
    <xf numFmtId="0" fontId="15" fillId="0" borderId="7" xfId="3" applyFont="1" applyBorder="1"/>
    <xf numFmtId="3" fontId="15" fillId="0" borderId="7" xfId="3" applyNumberFormat="1" applyFont="1" applyBorder="1" applyAlignment="1">
      <alignment horizontal="right"/>
    </xf>
    <xf numFmtId="0" fontId="20" fillId="0" borderId="11" xfId="3" applyFont="1"/>
    <xf numFmtId="49" fontId="16" fillId="0" borderId="7" xfId="3" applyNumberFormat="1" applyFont="1" applyBorder="1"/>
    <xf numFmtId="3" fontId="16" fillId="0" borderId="7" xfId="3" applyNumberFormat="1" applyFont="1" applyBorder="1" applyAlignment="1">
      <alignment horizontal="right"/>
    </xf>
    <xf numFmtId="0" fontId="15" fillId="2" borderId="7" xfId="3" applyFont="1" applyFill="1" applyBorder="1" applyAlignment="1">
      <alignment horizontal="center"/>
    </xf>
    <xf numFmtId="0" fontId="17" fillId="2" borderId="7" xfId="3" applyFont="1" applyFill="1" applyBorder="1" applyAlignment="1">
      <alignment horizontal="left"/>
    </xf>
    <xf numFmtId="3" fontId="17" fillId="2" borderId="7" xfId="3" applyNumberFormat="1" applyFont="1" applyFill="1" applyBorder="1" applyAlignment="1">
      <alignment horizontal="right"/>
    </xf>
    <xf numFmtId="0" fontId="25" fillId="0" borderId="7" xfId="3" applyFont="1" applyBorder="1" applyAlignment="1">
      <alignment horizontal="center"/>
    </xf>
    <xf numFmtId="0" fontId="15" fillId="0" borderId="7" xfId="3" applyFont="1" applyBorder="1" applyAlignment="1">
      <alignment horizontal="center"/>
    </xf>
    <xf numFmtId="0" fontId="25" fillId="0" borderId="7" xfId="3" applyFont="1" applyBorder="1"/>
    <xf numFmtId="3" fontId="25" fillId="0" borderId="7" xfId="3" applyNumberFormat="1" applyFont="1" applyBorder="1" applyAlignment="1">
      <alignment horizontal="right" vertical="center"/>
    </xf>
    <xf numFmtId="3" fontId="25" fillId="0" borderId="7" xfId="3" applyNumberFormat="1" applyFont="1" applyBorder="1" applyAlignment="1">
      <alignment horizontal="right"/>
    </xf>
    <xf numFmtId="0" fontId="15" fillId="0" borderId="7" xfId="3" applyFont="1" applyBorder="1" applyAlignment="1">
      <alignment horizontal="center" vertical="center"/>
    </xf>
    <xf numFmtId="0" fontId="15" fillId="0" borderId="7" xfId="3" applyFont="1" applyBorder="1" applyAlignment="1">
      <alignment horizontal="left" vertical="center" wrapText="1"/>
    </xf>
    <xf numFmtId="3" fontId="15" fillId="0" borderId="7" xfId="3" applyNumberFormat="1" applyFont="1" applyBorder="1" applyAlignment="1">
      <alignment horizontal="right" vertical="center"/>
    </xf>
    <xf numFmtId="0" fontId="20" fillId="0" borderId="7" xfId="3" applyFont="1" applyBorder="1"/>
    <xf numFmtId="3" fontId="20" fillId="0" borderId="7" xfId="3" applyNumberFormat="1" applyFont="1" applyBorder="1" applyAlignment="1">
      <alignment horizontal="right"/>
    </xf>
    <xf numFmtId="0" fontId="17" fillId="2" borderId="7" xfId="3" applyFont="1" applyFill="1" applyBorder="1" applyAlignment="1">
      <alignment horizontal="left" wrapText="1"/>
    </xf>
    <xf numFmtId="0" fontId="17" fillId="2" borderId="7" xfId="3" applyFont="1" applyFill="1" applyBorder="1"/>
    <xf numFmtId="3" fontId="25" fillId="0" borderId="7" xfId="3" applyNumberFormat="1" applyFont="1" applyBorder="1"/>
    <xf numFmtId="3" fontId="15" fillId="0" borderId="7" xfId="3" applyNumberFormat="1" applyFont="1" applyBorder="1"/>
    <xf numFmtId="3" fontId="15" fillId="4" borderId="7" xfId="3" applyNumberFormat="1" applyFont="1" applyFill="1" applyBorder="1"/>
    <xf numFmtId="0" fontId="15" fillId="3" borderId="7" xfId="3" applyFont="1" applyFill="1" applyBorder="1"/>
    <xf numFmtId="3" fontId="15" fillId="5" borderId="7" xfId="3" applyNumberFormat="1" applyFont="1" applyFill="1" applyBorder="1"/>
    <xf numFmtId="0" fontId="15" fillId="3" borderId="7" xfId="3" applyFont="1" applyFill="1" applyBorder="1" applyAlignment="1">
      <alignment horizontal="left" wrapText="1"/>
    </xf>
    <xf numFmtId="0" fontId="20" fillId="3" borderId="7" xfId="3" applyFont="1" applyFill="1" applyBorder="1"/>
    <xf numFmtId="3" fontId="20" fillId="5" borderId="7" xfId="3" applyNumberFormat="1" applyFont="1" applyFill="1" applyBorder="1"/>
    <xf numFmtId="0" fontId="17" fillId="2" borderId="7" xfId="3" applyFont="1" applyFill="1" applyBorder="1" applyAlignment="1">
      <alignment wrapText="1"/>
    </xf>
    <xf numFmtId="3" fontId="17" fillId="2" borderId="7" xfId="3" applyNumberFormat="1" applyFont="1" applyFill="1" applyBorder="1"/>
    <xf numFmtId="3" fontId="15" fillId="3" borderId="7" xfId="3" applyNumberFormat="1" applyFont="1" applyFill="1" applyBorder="1"/>
    <xf numFmtId="3" fontId="20" fillId="0" borderId="7" xfId="3" applyNumberFormat="1" applyFont="1" applyBorder="1"/>
    <xf numFmtId="0" fontId="17" fillId="2" borderId="7" xfId="3" applyFont="1" applyFill="1" applyBorder="1" applyAlignment="1">
      <alignment vertical="center" wrapText="1"/>
    </xf>
    <xf numFmtId="0" fontId="26" fillId="0" borderId="7" xfId="3" applyFont="1" applyBorder="1" applyAlignment="1">
      <alignment horizontal="center"/>
    </xf>
    <xf numFmtId="0" fontId="26" fillId="0" borderId="7" xfId="3" applyFont="1" applyBorder="1"/>
    <xf numFmtId="3" fontId="26" fillId="0" borderId="7" xfId="3" applyNumberFormat="1" applyFont="1" applyBorder="1"/>
    <xf numFmtId="3" fontId="16" fillId="0" borderId="11" xfId="3" applyNumberFormat="1" applyFont="1"/>
    <xf numFmtId="0" fontId="16" fillId="2" borderId="7" xfId="3" applyFont="1" applyFill="1" applyBorder="1" applyAlignment="1">
      <alignment horizontal="center"/>
    </xf>
    <xf numFmtId="0" fontId="18" fillId="2" borderId="7" xfId="3" applyFont="1" applyFill="1" applyBorder="1" applyAlignment="1">
      <alignment wrapText="1"/>
    </xf>
    <xf numFmtId="3" fontId="18" fillId="2" borderId="7" xfId="3" applyNumberFormat="1" applyFont="1" applyFill="1" applyBorder="1"/>
    <xf numFmtId="0" fontId="16" fillId="0" borderId="7" xfId="3" applyFont="1" applyBorder="1"/>
    <xf numFmtId="3" fontId="16" fillId="0" borderId="7" xfId="3" applyNumberFormat="1" applyFont="1" applyBorder="1"/>
    <xf numFmtId="0" fontId="16" fillId="0" borderId="7" xfId="3" applyFont="1" applyBorder="1" applyAlignment="1">
      <alignment horizontal="left"/>
    </xf>
    <xf numFmtId="3" fontId="16" fillId="4" borderId="7" xfId="3" applyNumberFormat="1" applyFont="1" applyFill="1" applyBorder="1"/>
    <xf numFmtId="0" fontId="25" fillId="2" borderId="7" xfId="3" applyFont="1" applyFill="1" applyBorder="1" applyAlignment="1">
      <alignment horizontal="center"/>
    </xf>
    <xf numFmtId="0" fontId="15" fillId="0" borderId="7" xfId="3" quotePrefix="1" applyFont="1" applyBorder="1"/>
    <xf numFmtId="3" fontId="20" fillId="3" borderId="7" xfId="3" applyNumberFormat="1" applyFont="1" applyFill="1" applyBorder="1"/>
    <xf numFmtId="0" fontId="18" fillId="0" borderId="7" xfId="3" applyFont="1" applyBorder="1"/>
    <xf numFmtId="0" fontId="18" fillId="2" borderId="7" xfId="3" applyFont="1" applyFill="1" applyBorder="1"/>
    <xf numFmtId="0" fontId="19" fillId="0" borderId="7" xfId="3" applyFont="1" applyBorder="1"/>
    <xf numFmtId="3" fontId="19" fillId="0" borderId="7" xfId="3" applyNumberFormat="1" applyFont="1" applyBorder="1"/>
    <xf numFmtId="3" fontId="16" fillId="3" borderId="7" xfId="3" applyNumberFormat="1" applyFont="1" applyFill="1" applyBorder="1"/>
    <xf numFmtId="3" fontId="16" fillId="3" borderId="1" xfId="3" applyNumberFormat="1" applyFont="1" applyFill="1" applyBorder="1"/>
    <xf numFmtId="3" fontId="16" fillId="0" borderId="24" xfId="3" applyNumberFormat="1" applyFont="1" applyBorder="1"/>
    <xf numFmtId="3" fontId="16" fillId="0" borderId="1" xfId="3" applyNumberFormat="1" applyFont="1" applyBorder="1"/>
    <xf numFmtId="3" fontId="18" fillId="0" borderId="24" xfId="3" applyNumberFormat="1" applyFont="1" applyBorder="1"/>
    <xf numFmtId="3" fontId="18" fillId="0" borderId="1" xfId="3" applyNumberFormat="1" applyFont="1" applyBorder="1"/>
    <xf numFmtId="0" fontId="16" fillId="0" borderId="11" xfId="3" quotePrefix="1" applyFont="1"/>
    <xf numFmtId="0" fontId="16" fillId="4" borderId="7" xfId="3" applyFont="1" applyFill="1" applyBorder="1" applyAlignment="1">
      <alignment horizontal="center"/>
    </xf>
    <xf numFmtId="0" fontId="16" fillId="4" borderId="7" xfId="3" applyFont="1" applyFill="1" applyBorder="1"/>
    <xf numFmtId="0" fontId="16" fillId="4" borderId="11" xfId="3" applyFont="1" applyFill="1"/>
    <xf numFmtId="3" fontId="20" fillId="0" borderId="11" xfId="3" applyNumberFormat="1" applyFont="1"/>
    <xf numFmtId="0" fontId="16" fillId="0" borderId="7" xfId="3" applyFont="1" applyBorder="1" applyAlignment="1">
      <alignment horizontal="center" vertical="top"/>
    </xf>
    <xf numFmtId="0" fontId="16" fillId="0" borderId="7" xfId="3" applyFont="1" applyBorder="1" applyAlignment="1">
      <alignment wrapText="1"/>
    </xf>
    <xf numFmtId="0" fontId="27" fillId="0" borderId="7" xfId="3" applyFont="1" applyBorder="1" applyAlignment="1">
      <alignment horizontal="center"/>
    </xf>
    <xf numFmtId="0" fontId="16" fillId="0" borderId="24" xfId="3" applyFont="1" applyBorder="1" applyAlignment="1">
      <alignment horizontal="center"/>
    </xf>
    <xf numFmtId="0" fontId="16" fillId="0" borderId="1" xfId="3" applyFont="1" applyBorder="1" applyAlignment="1">
      <alignment horizontal="center"/>
    </xf>
    <xf numFmtId="0" fontId="20" fillId="0" borderId="1" xfId="3" applyFont="1" applyBorder="1" applyAlignment="1">
      <alignment horizontal="center"/>
    </xf>
    <xf numFmtId="3" fontId="20" fillId="0" borderId="1" xfId="3" applyNumberFormat="1" applyFont="1" applyBorder="1"/>
    <xf numFmtId="0" fontId="15" fillId="0" borderId="11" xfId="3" applyFont="1" applyAlignment="1">
      <alignment horizontal="right"/>
    </xf>
    <xf numFmtId="0" fontId="15" fillId="0" borderId="11" xfId="3" applyFont="1"/>
    <xf numFmtId="0" fontId="15" fillId="0" borderId="7" xfId="3" quotePrefix="1" applyFont="1" applyBorder="1" applyAlignment="1">
      <alignment horizontal="left" vertical="center" wrapText="1"/>
    </xf>
    <xf numFmtId="0" fontId="15" fillId="3" borderId="7" xfId="3" quotePrefix="1" applyFont="1" applyFill="1" applyBorder="1"/>
    <xf numFmtId="0" fontId="16" fillId="0" borderId="7" xfId="3" quotePrefix="1" applyFont="1" applyBorder="1"/>
    <xf numFmtId="0" fontId="16" fillId="0" borderId="7" xfId="3" quotePrefix="1" applyFont="1" applyBorder="1" applyAlignment="1">
      <alignment horizontal="left"/>
    </xf>
    <xf numFmtId="0" fontId="16" fillId="0" borderId="24" xfId="3" quotePrefix="1" applyFont="1" applyBorder="1"/>
    <xf numFmtId="49" fontId="16" fillId="0" borderId="7" xfId="3" quotePrefix="1" applyNumberFormat="1" applyFont="1" applyBorder="1"/>
    <xf numFmtId="3" fontId="1" fillId="3" borderId="14" xfId="0" applyNumberFormat="1" applyFont="1" applyFill="1" applyBorder="1" applyAlignment="1">
      <alignment horizontal="right"/>
    </xf>
    <xf numFmtId="0" fontId="3" fillId="0" borderId="9" xfId="0" applyFont="1" applyBorder="1"/>
    <xf numFmtId="3" fontId="7" fillId="3" borderId="14" xfId="0" applyNumberFormat="1" applyFont="1" applyFill="1" applyBorder="1" applyAlignment="1">
      <alignment horizontal="right"/>
    </xf>
    <xf numFmtId="0" fontId="1" fillId="3" borderId="14" xfId="0" applyFont="1" applyFill="1" applyBorder="1" applyAlignment="1">
      <alignment horizontal="left" vertical="center" wrapText="1"/>
    </xf>
    <xf numFmtId="0" fontId="3" fillId="0" borderId="5" xfId="0" applyFont="1" applyBorder="1"/>
    <xf numFmtId="3" fontId="7" fillId="3" borderId="1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3" fillId="0" borderId="4" xfId="0" applyFont="1" applyBorder="1"/>
    <xf numFmtId="3" fontId="1" fillId="0" borderId="14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2" fillId="0" borderId="11" xfId="3" applyFont="1" applyAlignment="1">
      <alignment horizontal="center"/>
    </xf>
    <xf numFmtId="0" fontId="15" fillId="0" borderId="11" xfId="3" applyFont="1"/>
    <xf numFmtId="0" fontId="15" fillId="0" borderId="1" xfId="3" applyFont="1" applyBorder="1" applyAlignment="1">
      <alignment horizontal="center" vertical="center"/>
    </xf>
    <xf numFmtId="0" fontId="15" fillId="0" borderId="13" xfId="3" applyFont="1" applyBorder="1"/>
    <xf numFmtId="0" fontId="15" fillId="0" borderId="6" xfId="3" applyFont="1" applyBorder="1"/>
    <xf numFmtId="3" fontId="15" fillId="0" borderId="19" xfId="3" applyNumberFormat="1" applyFont="1" applyBorder="1" applyAlignment="1">
      <alignment horizontal="center" vertical="center"/>
    </xf>
    <xf numFmtId="0" fontId="15" fillId="0" borderId="20" xfId="3" applyFont="1" applyBorder="1"/>
    <xf numFmtId="0" fontId="15" fillId="0" borderId="21" xfId="3" applyFont="1" applyBorder="1"/>
    <xf numFmtId="0" fontId="15" fillId="0" borderId="22" xfId="3" applyFont="1" applyBorder="1"/>
    <xf numFmtId="0" fontId="15" fillId="0" borderId="18" xfId="3" applyFont="1" applyBorder="1"/>
    <xf numFmtId="0" fontId="15" fillId="0" borderId="23" xfId="3" applyFont="1" applyBorder="1"/>
    <xf numFmtId="3" fontId="15" fillId="0" borderId="2" xfId="3" applyNumberFormat="1" applyFont="1" applyBorder="1" applyAlignment="1">
      <alignment horizontal="center" vertical="center"/>
    </xf>
    <xf numFmtId="0" fontId="15" fillId="0" borderId="3" xfId="3" applyFont="1" applyBorder="1"/>
    <xf numFmtId="0" fontId="15" fillId="0" borderId="4" xfId="3" applyFont="1" applyBorder="1"/>
  </cellXfs>
  <cellStyles count="4">
    <cellStyle name="Normalny" xfId="0" builtinId="0"/>
    <cellStyle name="Normalny 2" xfId="2"/>
    <cellStyle name="Normalny 3" xfId="3"/>
    <cellStyle name="Normalny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3"/>
  <sheetViews>
    <sheetView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L18" sqref="L18"/>
    </sheetView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144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241" t="s">
        <v>0</v>
      </c>
      <c r="B3" s="241" t="s">
        <v>1</v>
      </c>
      <c r="C3" s="241" t="s">
        <v>2</v>
      </c>
      <c r="D3" s="241" t="s">
        <v>3</v>
      </c>
      <c r="E3" s="241" t="s">
        <v>4</v>
      </c>
      <c r="F3" s="242" t="s">
        <v>5</v>
      </c>
      <c r="G3" s="240"/>
      <c r="H3" s="240"/>
      <c r="I3" s="240"/>
      <c r="J3" s="229"/>
      <c r="K3" s="239" t="s">
        <v>145</v>
      </c>
      <c r="L3" s="240"/>
      <c r="M3" s="229"/>
      <c r="N3" s="3"/>
      <c r="O3" s="3"/>
      <c r="P3" s="3"/>
      <c r="Q3" s="3"/>
    </row>
    <row r="4" spans="1:17" ht="12.75" customHeight="1">
      <c r="A4" s="218"/>
      <c r="B4" s="218"/>
      <c r="C4" s="218"/>
      <c r="D4" s="218"/>
      <c r="E4" s="218"/>
      <c r="F4" s="231" t="s">
        <v>6</v>
      </c>
      <c r="G4" s="231" t="s">
        <v>7</v>
      </c>
      <c r="H4" s="231" t="s">
        <v>8</v>
      </c>
      <c r="I4" s="231" t="s">
        <v>9</v>
      </c>
      <c r="J4" s="232" t="s">
        <v>10</v>
      </c>
      <c r="K4" s="236" t="s">
        <v>11</v>
      </c>
      <c r="L4" s="235" t="s">
        <v>12</v>
      </c>
      <c r="M4" s="229"/>
      <c r="N4" s="3"/>
      <c r="O4" s="3"/>
      <c r="P4" s="3"/>
      <c r="Q4" s="3"/>
    </row>
    <row r="5" spans="1:17" ht="37.5" customHeight="1">
      <c r="A5" s="218"/>
      <c r="B5" s="218"/>
      <c r="C5" s="218"/>
      <c r="D5" s="234"/>
      <c r="E5" s="234"/>
      <c r="F5" s="218"/>
      <c r="G5" s="218"/>
      <c r="H5" s="218"/>
      <c r="I5" s="218"/>
      <c r="J5" s="218"/>
      <c r="K5" s="218"/>
      <c r="L5" s="5" t="s">
        <v>13</v>
      </c>
      <c r="M5" s="233" t="s">
        <v>14</v>
      </c>
      <c r="N5" s="6"/>
      <c r="O5" s="3"/>
      <c r="P5" s="3"/>
      <c r="Q5" s="3"/>
    </row>
    <row r="6" spans="1:17" ht="13.5" customHeight="1">
      <c r="A6" s="234"/>
      <c r="B6" s="234"/>
      <c r="C6" s="234"/>
      <c r="D6" s="242" t="s">
        <v>15</v>
      </c>
      <c r="E6" s="240"/>
      <c r="F6" s="240"/>
      <c r="G6" s="240"/>
      <c r="H6" s="240"/>
      <c r="I6" s="240"/>
      <c r="J6" s="229"/>
      <c r="K6" s="228" t="s">
        <v>15</v>
      </c>
      <c r="L6" s="229"/>
      <c r="M6" s="234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228">
        <v>12</v>
      </c>
      <c r="M7" s="229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SUM(D10+D37+D41+D45+D51+D55+D59+D66+D70+D74+D78+D82+D98+D104+D113+D138+D146+D150+D154+D158+D162+D167+D207+D228)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146</v>
      </c>
      <c r="C12" s="34" t="s">
        <v>147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148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149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25.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150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151</v>
      </c>
      <c r="N100" s="38"/>
      <c r="O100" s="38"/>
      <c r="P100" s="38"/>
      <c r="Q100" s="38"/>
    </row>
    <row r="101" spans="1:17" ht="38.25" customHeight="1" outlineLevel="2">
      <c r="A101" s="223"/>
      <c r="B101" s="223">
        <v>75411</v>
      </c>
      <c r="C101" s="224" t="s">
        <v>87</v>
      </c>
      <c r="D101" s="214">
        <v>102</v>
      </c>
      <c r="E101" s="216">
        <f>F101+G102+H102+I101+J102</f>
        <v>116493</v>
      </c>
      <c r="F101" s="214">
        <v>113993</v>
      </c>
      <c r="G101" s="214"/>
      <c r="H101" s="230"/>
      <c r="I101" s="214">
        <v>2500</v>
      </c>
      <c r="J101" s="214"/>
      <c r="K101" s="214"/>
      <c r="L101" s="214">
        <v>1222</v>
      </c>
      <c r="M101" s="37" t="s">
        <v>152</v>
      </c>
      <c r="N101" s="38"/>
      <c r="O101" s="38"/>
      <c r="P101" s="38"/>
      <c r="Q101" s="38"/>
    </row>
    <row r="102" spans="1:17" ht="66" customHeight="1" outlineLevel="2">
      <c r="A102" s="215"/>
      <c r="B102" s="215"/>
      <c r="C102" s="215"/>
      <c r="D102" s="215"/>
      <c r="E102" s="215"/>
      <c r="F102" s="215"/>
      <c r="G102" s="215"/>
      <c r="H102" s="215"/>
      <c r="I102" s="215"/>
      <c r="J102" s="215"/>
      <c r="K102" s="215"/>
      <c r="L102" s="215"/>
      <c r="M102" s="37" t="s">
        <v>153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154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155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156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157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158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159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12.7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160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161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162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163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110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164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111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112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164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165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113</v>
      </c>
      <c r="D146" s="26">
        <f t="shared" ref="D146:L146" si="65">D147</f>
        <v>119</v>
      </c>
      <c r="E146" s="26">
        <f t="shared" si="65"/>
        <v>4117</v>
      </c>
      <c r="F146" s="26">
        <f t="shared" si="65"/>
        <v>3819</v>
      </c>
      <c r="G146" s="26">
        <f t="shared" si="65"/>
        <v>10</v>
      </c>
      <c r="H146" s="26">
        <f t="shared" si="65"/>
        <v>288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114</v>
      </c>
      <c r="D147" s="36">
        <f>D148</f>
        <v>119</v>
      </c>
      <c r="E147" s="36">
        <f t="shared" ref="E147:H147" si="66">SUM(E148:E149)</f>
        <v>4117</v>
      </c>
      <c r="F147" s="36">
        <f t="shared" si="66"/>
        <v>3819</v>
      </c>
      <c r="G147" s="36">
        <f t="shared" si="66"/>
        <v>10</v>
      </c>
      <c r="H147" s="36">
        <f t="shared" si="66"/>
        <v>288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115</v>
      </c>
      <c r="D148" s="35">
        <v>119</v>
      </c>
      <c r="E148" s="35">
        <f>SUM(F148:H148)</f>
        <v>4117</v>
      </c>
      <c r="F148" s="35">
        <v>3819</v>
      </c>
      <c r="G148" s="35">
        <v>10</v>
      </c>
      <c r="H148" s="21">
        <v>288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116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117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118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119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120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121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122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166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123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124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125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126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167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127</v>
      </c>
      <c r="D167" s="26">
        <f>D168+D171+D175+D188+D192+D198+D201+D204</f>
        <v>12151</v>
      </c>
      <c r="E167" s="26">
        <f t="shared" ref="E167:L167" si="81">E168+E171+E175+E188+E192+E198+E201+E195+E204</f>
        <v>44633</v>
      </c>
      <c r="F167" s="26">
        <f t="shared" si="81"/>
        <v>0</v>
      </c>
      <c r="G167" s="26">
        <f t="shared" si="81"/>
        <v>93</v>
      </c>
      <c r="H167" s="26">
        <f t="shared" si="81"/>
        <v>41639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227"/>
      <c r="B176" s="226">
        <v>75011</v>
      </c>
      <c r="C176" s="217" t="s">
        <v>128</v>
      </c>
      <c r="D176" s="219">
        <v>10800</v>
      </c>
      <c r="E176" s="237">
        <f>F182+G176+H176+I176+J176</f>
        <v>37960</v>
      </c>
      <c r="F176" s="219"/>
      <c r="G176" s="237">
        <v>75</v>
      </c>
      <c r="H176" s="238">
        <v>34984</v>
      </c>
      <c r="I176" s="237">
        <v>1674</v>
      </c>
      <c r="J176" s="237">
        <v>1227</v>
      </c>
      <c r="K176" s="237"/>
      <c r="L176" s="237">
        <v>1374</v>
      </c>
      <c r="M176" s="116" t="s">
        <v>168</v>
      </c>
      <c r="N176" s="90"/>
      <c r="O176" s="91"/>
      <c r="P176" s="49"/>
      <c r="Q176" s="49"/>
    </row>
    <row r="177" spans="1:17" ht="67.5" customHeight="1" outlineLevel="1">
      <c r="A177" s="218"/>
      <c r="B177" s="218"/>
      <c r="C177" s="218"/>
      <c r="D177" s="218"/>
      <c r="E177" s="218"/>
      <c r="F177" s="218"/>
      <c r="G177" s="218"/>
      <c r="H177" s="218"/>
      <c r="I177" s="218"/>
      <c r="J177" s="218"/>
      <c r="K177" s="218"/>
      <c r="L177" s="218"/>
      <c r="M177" s="116" t="s">
        <v>169</v>
      </c>
      <c r="N177" s="49"/>
      <c r="O177" s="91"/>
      <c r="P177" s="49"/>
      <c r="Q177" s="49"/>
    </row>
    <row r="178" spans="1:17" ht="55.5" customHeight="1" outlineLevel="1">
      <c r="A178" s="218"/>
      <c r="B178" s="218"/>
      <c r="C178" s="218"/>
      <c r="D178" s="218"/>
      <c r="E178" s="218"/>
      <c r="F178" s="218"/>
      <c r="G178" s="218"/>
      <c r="H178" s="218"/>
      <c r="I178" s="218"/>
      <c r="J178" s="218"/>
      <c r="K178" s="218"/>
      <c r="L178" s="218"/>
      <c r="M178" s="116" t="s">
        <v>170</v>
      </c>
      <c r="N178" s="49"/>
      <c r="O178" s="91"/>
      <c r="P178" s="49"/>
      <c r="Q178" s="49"/>
    </row>
    <row r="179" spans="1:17" ht="64.5" customHeight="1" outlineLevel="1">
      <c r="A179" s="218"/>
      <c r="B179" s="218"/>
      <c r="C179" s="218"/>
      <c r="D179" s="218"/>
      <c r="E179" s="218"/>
      <c r="F179" s="218"/>
      <c r="G179" s="218"/>
      <c r="H179" s="218"/>
      <c r="I179" s="218"/>
      <c r="J179" s="218"/>
      <c r="K179" s="218"/>
      <c r="L179" s="218"/>
      <c r="M179" s="116" t="s">
        <v>171</v>
      </c>
      <c r="N179" s="49"/>
      <c r="O179" s="91"/>
      <c r="P179" s="49"/>
      <c r="Q179" s="49"/>
    </row>
    <row r="180" spans="1:17" ht="54.75" customHeight="1" outlineLevel="1">
      <c r="A180" s="218"/>
      <c r="B180" s="218"/>
      <c r="C180" s="218"/>
      <c r="D180" s="218"/>
      <c r="E180" s="218"/>
      <c r="F180" s="218"/>
      <c r="G180" s="218"/>
      <c r="H180" s="218"/>
      <c r="I180" s="218"/>
      <c r="J180" s="218"/>
      <c r="K180" s="218"/>
      <c r="L180" s="218"/>
      <c r="M180" s="116" t="s">
        <v>172</v>
      </c>
      <c r="N180" s="49"/>
      <c r="O180" s="91"/>
      <c r="P180" s="49"/>
      <c r="Q180" s="49"/>
    </row>
    <row r="181" spans="1:17" ht="29.25" customHeight="1" outlineLevel="1">
      <c r="A181" s="218"/>
      <c r="B181" s="218"/>
      <c r="C181" s="218"/>
      <c r="D181" s="218"/>
      <c r="E181" s="218"/>
      <c r="F181" s="218"/>
      <c r="G181" s="218"/>
      <c r="H181" s="218"/>
      <c r="I181" s="218"/>
      <c r="J181" s="218"/>
      <c r="K181" s="218"/>
      <c r="L181" s="218"/>
      <c r="M181" s="116" t="s">
        <v>173</v>
      </c>
      <c r="N181" s="49"/>
      <c r="O181" s="91"/>
      <c r="P181" s="49"/>
      <c r="Q181" s="49"/>
    </row>
    <row r="182" spans="1:17" ht="77.25" customHeight="1" outlineLevel="2">
      <c r="A182" s="218"/>
      <c r="B182" s="218"/>
      <c r="C182" s="218"/>
      <c r="D182" s="218"/>
      <c r="E182" s="218"/>
      <c r="F182" s="218"/>
      <c r="G182" s="218"/>
      <c r="H182" s="218"/>
      <c r="I182" s="218"/>
      <c r="J182" s="218"/>
      <c r="K182" s="218"/>
      <c r="L182" s="218"/>
      <c r="M182" s="116" t="s">
        <v>174</v>
      </c>
      <c r="N182" s="38"/>
      <c r="O182" s="92"/>
      <c r="P182" s="38"/>
      <c r="Q182" s="38"/>
    </row>
    <row r="183" spans="1:17" ht="28.5" hidden="1" customHeight="1" outlineLevel="2">
      <c r="A183" s="215"/>
      <c r="B183" s="215"/>
      <c r="C183" s="215"/>
      <c r="D183" s="215"/>
      <c r="E183" s="215"/>
      <c r="F183" s="215"/>
      <c r="G183" s="215"/>
      <c r="H183" s="215"/>
      <c r="I183" s="215"/>
      <c r="J183" s="215"/>
      <c r="K183" s="215"/>
      <c r="L183" s="215"/>
      <c r="M183" s="89" t="s">
        <v>175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129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176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130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131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177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7.25" customHeight="1" outlineLevel="1">
      <c r="A195" s="63">
        <v>853</v>
      </c>
      <c r="B195" s="63"/>
      <c r="C195" s="45" t="s">
        <v>114</v>
      </c>
      <c r="D195" s="36">
        <f>D196</f>
        <v>0</v>
      </c>
      <c r="E195" s="36">
        <f t="shared" ref="E195:H195" si="87">SUM(E196:E197)</f>
        <v>380</v>
      </c>
      <c r="F195" s="36">
        <f t="shared" si="87"/>
        <v>0</v>
      </c>
      <c r="G195" s="36">
        <f t="shared" si="87"/>
        <v>0</v>
      </c>
      <c r="H195" s="36">
        <f t="shared" si="87"/>
        <v>380</v>
      </c>
      <c r="I195" s="36"/>
      <c r="J195" s="36"/>
      <c r="K195" s="35"/>
      <c r="L195" s="35"/>
      <c r="M195" s="42"/>
      <c r="N195" s="49"/>
      <c r="O195" s="49"/>
      <c r="P195" s="49"/>
      <c r="Q195" s="49"/>
    </row>
    <row r="196" spans="1:17" ht="12.75" customHeight="1" outlineLevel="2">
      <c r="A196" s="33"/>
      <c r="B196" s="33">
        <v>85321</v>
      </c>
      <c r="C196" s="34" t="s">
        <v>115</v>
      </c>
      <c r="D196" s="35"/>
      <c r="E196" s="35">
        <f>SUM(F196:H196)</f>
        <v>380</v>
      </c>
      <c r="F196" s="35"/>
      <c r="G196" s="35"/>
      <c r="H196" s="21">
        <v>380</v>
      </c>
      <c r="I196" s="35"/>
      <c r="J196" s="35"/>
      <c r="K196" s="35"/>
      <c r="L196" s="35"/>
      <c r="M196" s="42"/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855</v>
      </c>
      <c r="B198" s="33"/>
      <c r="C198" s="45" t="s">
        <v>107</v>
      </c>
      <c r="D198" s="35">
        <f t="shared" ref="D198:L198" si="88">D199</f>
        <v>0</v>
      </c>
      <c r="E198" s="35">
        <f t="shared" si="88"/>
        <v>1488</v>
      </c>
      <c r="F198" s="35">
        <f t="shared" si="88"/>
        <v>0</v>
      </c>
      <c r="G198" s="35">
        <f t="shared" si="88"/>
        <v>0</v>
      </c>
      <c r="H198" s="35">
        <f t="shared" si="88"/>
        <v>1488</v>
      </c>
      <c r="I198" s="35">
        <f t="shared" si="88"/>
        <v>0</v>
      </c>
      <c r="J198" s="35">
        <f t="shared" si="88"/>
        <v>0</v>
      </c>
      <c r="K198" s="35">
        <f t="shared" si="88"/>
        <v>0</v>
      </c>
      <c r="L198" s="35">
        <f t="shared" si="88"/>
        <v>1488</v>
      </c>
      <c r="M198" s="31"/>
      <c r="N198" s="38"/>
      <c r="O198" s="38"/>
      <c r="P198" s="38"/>
      <c r="Q198" s="38"/>
    </row>
    <row r="199" spans="1:17" ht="102.75" customHeight="1" outlineLevel="2">
      <c r="A199" s="33"/>
      <c r="B199" s="33">
        <v>85595</v>
      </c>
      <c r="C199" s="34" t="s">
        <v>25</v>
      </c>
      <c r="D199" s="35"/>
      <c r="E199" s="35">
        <f>SUM(F199:J199)</f>
        <v>1488</v>
      </c>
      <c r="F199" s="35"/>
      <c r="G199" s="35"/>
      <c r="H199" s="35">
        <v>1488</v>
      </c>
      <c r="I199" s="35"/>
      <c r="J199" s="35"/>
      <c r="K199" s="35"/>
      <c r="L199" s="35">
        <v>1488</v>
      </c>
      <c r="M199" s="119" t="s">
        <v>178</v>
      </c>
      <c r="N199" s="38"/>
      <c r="O199" s="38"/>
      <c r="P199" s="38"/>
      <c r="Q199" s="38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33">
        <v>900</v>
      </c>
      <c r="B201" s="33"/>
      <c r="C201" s="45" t="s">
        <v>37</v>
      </c>
      <c r="D201" s="21">
        <f>D202</f>
        <v>1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90095</v>
      </c>
      <c r="C202" s="86" t="s">
        <v>25</v>
      </c>
      <c r="D202" s="21">
        <v>1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2.75" customHeight="1" outlineLevel="2">
      <c r="A203" s="33"/>
      <c r="B203" s="33"/>
      <c r="C203" s="34"/>
      <c r="D203" s="21"/>
      <c r="E203" s="52"/>
      <c r="F203" s="53"/>
      <c r="G203" s="53"/>
      <c r="H203" s="53"/>
      <c r="I203" s="53"/>
      <c r="J203" s="53"/>
      <c r="K203" s="53"/>
      <c r="L203" s="53"/>
      <c r="M203" s="31"/>
      <c r="N203" s="3"/>
      <c r="O203" s="3"/>
      <c r="P203" s="3"/>
      <c r="Q203" s="3"/>
    </row>
    <row r="204" spans="1:17" ht="12.75" customHeight="1" outlineLevel="2">
      <c r="A204" s="28">
        <v>921</v>
      </c>
      <c r="B204" s="28"/>
      <c r="C204" s="29" t="s">
        <v>124</v>
      </c>
      <c r="D204" s="21">
        <f>D205</f>
        <v>10</v>
      </c>
      <c r="E204" s="52"/>
      <c r="F204" s="53"/>
      <c r="G204" s="53"/>
      <c r="H204" s="53"/>
      <c r="I204" s="53"/>
      <c r="J204" s="53"/>
      <c r="K204" s="53"/>
      <c r="L204" s="53"/>
      <c r="M204" s="31"/>
      <c r="N204" s="3"/>
      <c r="O204" s="3"/>
      <c r="P204" s="3"/>
      <c r="Q204" s="3"/>
    </row>
    <row r="205" spans="1:17" ht="12.75" customHeight="1" outlineLevel="2">
      <c r="A205" s="33"/>
      <c r="B205" s="33">
        <v>92195</v>
      </c>
      <c r="C205" s="86" t="s">
        <v>25</v>
      </c>
      <c r="D205" s="21">
        <v>10</v>
      </c>
      <c r="E205" s="52"/>
      <c r="F205" s="53"/>
      <c r="G205" s="53"/>
      <c r="H205" s="53"/>
      <c r="I205" s="53"/>
      <c r="J205" s="53"/>
      <c r="K205" s="53"/>
      <c r="L205" s="53"/>
      <c r="M205" s="31"/>
      <c r="N205" s="3"/>
      <c r="O205" s="3"/>
      <c r="P205" s="3"/>
      <c r="Q205" s="3"/>
    </row>
    <row r="206" spans="1:17" ht="14.25" customHeight="1" outlineLevel="2">
      <c r="A206" s="61"/>
      <c r="B206" s="61"/>
      <c r="C206" s="62"/>
      <c r="D206" s="21"/>
      <c r="E206" s="53"/>
      <c r="F206" s="53"/>
      <c r="G206" s="53"/>
      <c r="H206" s="53"/>
      <c r="I206" s="53"/>
      <c r="J206" s="53"/>
      <c r="K206" s="53"/>
      <c r="L206" s="53"/>
      <c r="M206" s="31" t="s">
        <v>116</v>
      </c>
      <c r="N206" s="3"/>
      <c r="O206" s="3"/>
      <c r="P206" s="3"/>
      <c r="Q206" s="3"/>
    </row>
    <row r="207" spans="1:17" ht="12.75" customHeight="1" outlineLevel="2">
      <c r="A207" s="24"/>
      <c r="B207" s="24"/>
      <c r="C207" s="25" t="s">
        <v>132</v>
      </c>
      <c r="D207" s="26">
        <f>D212+D219+D222+D225</f>
        <v>0</v>
      </c>
      <c r="E207" s="26">
        <f>F207+G207+H207+I207+J207</f>
        <v>24725</v>
      </c>
      <c r="F207" s="26">
        <f t="shared" ref="F207:L207" si="89">F209+F212+F219+F222+F225+F216</f>
        <v>23680</v>
      </c>
      <c r="G207" s="26">
        <f t="shared" si="89"/>
        <v>295</v>
      </c>
      <c r="H207" s="26">
        <f t="shared" si="89"/>
        <v>750</v>
      </c>
      <c r="I207" s="26">
        <f t="shared" si="89"/>
        <v>0</v>
      </c>
      <c r="J207" s="26">
        <f t="shared" si="89"/>
        <v>0</v>
      </c>
      <c r="K207" s="26">
        <f t="shared" si="89"/>
        <v>0</v>
      </c>
      <c r="L207" s="26">
        <f t="shared" si="89"/>
        <v>4412</v>
      </c>
      <c r="M207" s="55"/>
      <c r="N207" s="14"/>
      <c r="O207" s="14"/>
      <c r="P207" s="14"/>
      <c r="Q207" s="14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94"/>
      <c r="N208" s="14"/>
      <c r="O208" s="14"/>
      <c r="P208" s="14"/>
      <c r="Q208" s="14"/>
    </row>
    <row r="209" spans="1:17" ht="12.75" customHeight="1" outlineLevel="2">
      <c r="A209" s="33">
        <v>630</v>
      </c>
      <c r="B209" s="33"/>
      <c r="C209" s="45" t="s">
        <v>133</v>
      </c>
      <c r="D209" s="35"/>
      <c r="E209" s="35">
        <f t="shared" ref="E209:F209" si="90">E210</f>
        <v>61</v>
      </c>
      <c r="F209" s="35">
        <f t="shared" si="90"/>
        <v>61</v>
      </c>
      <c r="G209" s="35"/>
      <c r="H209" s="35"/>
      <c r="I209" s="35"/>
      <c r="J209" s="35"/>
      <c r="K209" s="35"/>
      <c r="L209" s="35"/>
      <c r="M209" s="37"/>
      <c r="N209" s="38"/>
      <c r="O209" s="38"/>
      <c r="P209" s="38"/>
      <c r="Q209" s="38"/>
    </row>
    <row r="210" spans="1:17" ht="12.75" customHeight="1" outlineLevel="2">
      <c r="A210" s="33"/>
      <c r="B210" s="33">
        <v>63095</v>
      </c>
      <c r="C210" s="34" t="s">
        <v>25</v>
      </c>
      <c r="D210" s="35"/>
      <c r="E210" s="35">
        <f>SUM(F210:J210)</f>
        <v>61</v>
      </c>
      <c r="F210" s="35">
        <v>61</v>
      </c>
      <c r="G210" s="35"/>
      <c r="H210" s="21"/>
      <c r="I210" s="35"/>
      <c r="J210" s="35"/>
      <c r="K210" s="35"/>
      <c r="L210" s="35"/>
      <c r="M210" s="37"/>
      <c r="N210" s="38"/>
      <c r="O210" s="38"/>
      <c r="P210" s="38"/>
      <c r="Q210" s="38"/>
    </row>
    <row r="211" spans="1:17" ht="12.75" customHeight="1" outlineLevel="2">
      <c r="A211" s="70"/>
      <c r="B211" s="70"/>
      <c r="C211" s="71"/>
      <c r="D211" s="72"/>
      <c r="E211" s="72"/>
      <c r="F211" s="72"/>
      <c r="G211" s="72"/>
      <c r="H211" s="72"/>
      <c r="I211" s="72"/>
      <c r="J211" s="72"/>
      <c r="K211" s="72"/>
      <c r="L211" s="72"/>
      <c r="M211" s="73"/>
      <c r="N211" s="14"/>
      <c r="O211" s="14"/>
      <c r="P211" s="14"/>
      <c r="Q211" s="14"/>
    </row>
    <row r="212" spans="1:17" ht="12.75" customHeight="1" outlineLevel="2">
      <c r="A212" s="28">
        <v>750</v>
      </c>
      <c r="B212" s="28"/>
      <c r="C212" s="29" t="s">
        <v>76</v>
      </c>
      <c r="D212" s="21"/>
      <c r="E212" s="21">
        <f t="shared" ref="E212:F212" si="91">E214+E213</f>
        <v>19361</v>
      </c>
      <c r="F212" s="21">
        <f t="shared" si="91"/>
        <v>19361</v>
      </c>
      <c r="G212" s="21"/>
      <c r="H212" s="21"/>
      <c r="I212" s="21"/>
      <c r="J212" s="21"/>
      <c r="K212" s="21"/>
      <c r="L212" s="35">
        <f>L214+L213</f>
        <v>154</v>
      </c>
      <c r="M212" s="60"/>
      <c r="N212" s="3"/>
      <c r="O212" s="3"/>
      <c r="P212" s="3"/>
      <c r="Q212" s="3"/>
    </row>
    <row r="213" spans="1:17" ht="12.75" customHeight="1" outlineLevel="2">
      <c r="A213" s="63"/>
      <c r="B213" s="63">
        <v>75011</v>
      </c>
      <c r="C213" s="45" t="s">
        <v>128</v>
      </c>
      <c r="D213" s="35"/>
      <c r="E213" s="35">
        <f t="shared" ref="E213:E214" si="92">SUM(F213:J213)</f>
        <v>19161</v>
      </c>
      <c r="F213" s="35">
        <v>19161</v>
      </c>
      <c r="G213" s="35"/>
      <c r="H213" s="35"/>
      <c r="I213" s="35"/>
      <c r="J213" s="35"/>
      <c r="K213" s="35"/>
      <c r="L213" s="38"/>
      <c r="M213" s="37"/>
      <c r="N213" s="38"/>
      <c r="O213" s="38"/>
      <c r="P213" s="38"/>
      <c r="Q213" s="38"/>
    </row>
    <row r="214" spans="1:17" ht="43.5" customHeight="1" outlineLevel="2">
      <c r="A214" s="63"/>
      <c r="B214" s="63">
        <v>75084</v>
      </c>
      <c r="C214" s="45" t="s">
        <v>134</v>
      </c>
      <c r="D214" s="35"/>
      <c r="E214" s="35">
        <f t="shared" si="92"/>
        <v>200</v>
      </c>
      <c r="F214" s="35">
        <f>46+154</f>
        <v>200</v>
      </c>
      <c r="G214" s="35"/>
      <c r="H214" s="35"/>
      <c r="I214" s="35"/>
      <c r="J214" s="35"/>
      <c r="K214" s="35"/>
      <c r="L214" s="35">
        <v>154</v>
      </c>
      <c r="M214" s="116" t="s">
        <v>179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4.25" customHeight="1" outlineLevel="2">
      <c r="A216" s="63">
        <v>755</v>
      </c>
      <c r="B216" s="63"/>
      <c r="C216" s="45" t="s">
        <v>135</v>
      </c>
      <c r="D216" s="35"/>
      <c r="E216" s="36">
        <f t="shared" ref="E216:F216" si="93">E217</f>
        <v>4258</v>
      </c>
      <c r="F216" s="35">
        <f t="shared" si="93"/>
        <v>4258</v>
      </c>
      <c r="G216" s="35"/>
      <c r="H216" s="35"/>
      <c r="I216" s="35"/>
      <c r="J216" s="35"/>
      <c r="K216" s="35"/>
      <c r="L216" s="35">
        <f>L217</f>
        <v>4258</v>
      </c>
      <c r="M216" s="42"/>
      <c r="N216" s="38"/>
      <c r="O216" s="38"/>
      <c r="P216" s="38"/>
      <c r="Q216" s="38"/>
    </row>
    <row r="217" spans="1:17" ht="27.75" customHeight="1" outlineLevel="2">
      <c r="A217" s="63"/>
      <c r="B217" s="63">
        <v>75515</v>
      </c>
      <c r="C217" s="45" t="s">
        <v>136</v>
      </c>
      <c r="D217" s="35"/>
      <c r="E217" s="35">
        <f>SUM(F217:J217)</f>
        <v>4258</v>
      </c>
      <c r="F217" s="35">
        <v>4258</v>
      </c>
      <c r="G217" s="35"/>
      <c r="H217" s="35"/>
      <c r="I217" s="35"/>
      <c r="J217" s="35"/>
      <c r="K217" s="35"/>
      <c r="L217" s="35">
        <v>4258</v>
      </c>
      <c r="M217" s="37" t="s">
        <v>180</v>
      </c>
      <c r="N217" s="38"/>
      <c r="O217" s="38"/>
      <c r="P217" s="38"/>
      <c r="Q217" s="38"/>
    </row>
    <row r="218" spans="1:17" ht="7.5" customHeight="1" outlineLevel="2">
      <c r="A218" s="63"/>
      <c r="B218" s="63"/>
      <c r="C218" s="45"/>
      <c r="D218" s="35"/>
      <c r="E218" s="35"/>
      <c r="F218" s="35"/>
      <c r="G218" s="35"/>
      <c r="H218" s="35"/>
      <c r="I218" s="35"/>
      <c r="J218" s="35"/>
      <c r="K218" s="35"/>
      <c r="L218" s="35"/>
      <c r="M218" s="42"/>
      <c r="N218" s="38"/>
      <c r="O218" s="38"/>
      <c r="P218" s="38"/>
      <c r="Q218" s="38"/>
    </row>
    <row r="219" spans="1:17" ht="12.75" customHeight="1" outlineLevel="2">
      <c r="A219" s="33">
        <v>758</v>
      </c>
      <c r="B219" s="33"/>
      <c r="C219" s="45" t="s">
        <v>94</v>
      </c>
      <c r="D219" s="36"/>
      <c r="E219" s="36">
        <f>E220</f>
        <v>750</v>
      </c>
      <c r="F219" s="36"/>
      <c r="G219" s="36"/>
      <c r="H219" s="36">
        <f>H220</f>
        <v>750</v>
      </c>
      <c r="I219" s="36"/>
      <c r="J219" s="36"/>
      <c r="K219" s="35"/>
      <c r="L219" s="35"/>
      <c r="M219" s="42"/>
      <c r="N219" s="38"/>
      <c r="O219" s="38"/>
      <c r="P219" s="38"/>
      <c r="Q219" s="38"/>
    </row>
    <row r="220" spans="1:17" ht="12.75" customHeight="1" outlineLevel="1">
      <c r="A220" s="67"/>
      <c r="B220" s="63">
        <v>75818</v>
      </c>
      <c r="C220" s="45" t="s">
        <v>137</v>
      </c>
      <c r="D220" s="68"/>
      <c r="E220" s="35">
        <f>SUM(F220:J220)</f>
        <v>750</v>
      </c>
      <c r="F220" s="36"/>
      <c r="G220" s="68"/>
      <c r="H220" s="30">
        <v>750</v>
      </c>
      <c r="I220" s="114"/>
      <c r="J220" s="114"/>
      <c r="K220" s="41"/>
      <c r="L220" s="41"/>
      <c r="M220" s="31"/>
      <c r="N220" s="69"/>
      <c r="O220" s="69"/>
      <c r="P220" s="69"/>
      <c r="Q220" s="69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31"/>
      <c r="N221" s="38"/>
      <c r="O221" s="38"/>
      <c r="P221" s="38"/>
      <c r="Q221" s="38"/>
    </row>
    <row r="222" spans="1:17" ht="12.75" customHeight="1" outlineLevel="2">
      <c r="A222" s="63">
        <v>851</v>
      </c>
      <c r="B222" s="63"/>
      <c r="C222" s="45" t="s">
        <v>83</v>
      </c>
      <c r="D222" s="35"/>
      <c r="E222" s="35">
        <f>E223</f>
        <v>285</v>
      </c>
      <c r="F222" s="35"/>
      <c r="G222" s="35">
        <f>G223</f>
        <v>285</v>
      </c>
      <c r="H222" s="35"/>
      <c r="I222" s="35"/>
      <c r="J222" s="35"/>
      <c r="K222" s="35"/>
      <c r="L222" s="35"/>
      <c r="M222" s="37"/>
      <c r="N222" s="38"/>
      <c r="O222" s="38"/>
      <c r="P222" s="38"/>
      <c r="Q222" s="38"/>
    </row>
    <row r="223" spans="1:17" ht="12.75" customHeight="1" outlineLevel="2">
      <c r="A223" s="63"/>
      <c r="B223" s="63">
        <v>85195</v>
      </c>
      <c r="C223" s="45" t="s">
        <v>138</v>
      </c>
      <c r="D223" s="35"/>
      <c r="E223" s="120">
        <f>SUM(F223:J223)</f>
        <v>285</v>
      </c>
      <c r="F223" s="35"/>
      <c r="G223" s="35">
        <v>285</v>
      </c>
      <c r="H223" s="35"/>
      <c r="I223" s="35"/>
      <c r="J223" s="35"/>
      <c r="K223" s="35"/>
      <c r="L223" s="35"/>
      <c r="M223" s="37"/>
      <c r="N223" s="38"/>
      <c r="O223" s="38"/>
      <c r="P223" s="38"/>
      <c r="Q223" s="38"/>
    </row>
    <row r="224" spans="1:17" ht="7.5" customHeight="1" outlineLevel="2">
      <c r="A224" s="63"/>
      <c r="B224" s="63"/>
      <c r="C224" s="45"/>
      <c r="D224" s="35"/>
      <c r="E224" s="41"/>
      <c r="F224" s="41"/>
      <c r="G224" s="41"/>
      <c r="H224" s="41"/>
      <c r="I224" s="41"/>
      <c r="J224" s="41"/>
      <c r="K224" s="41"/>
      <c r="L224" s="41"/>
      <c r="M224" s="42"/>
      <c r="N224" s="38"/>
      <c r="O224" s="38"/>
      <c r="P224" s="38"/>
      <c r="Q224" s="38"/>
    </row>
    <row r="225" spans="1:17" ht="26.25" customHeight="1" outlineLevel="2">
      <c r="A225" s="28">
        <v>925</v>
      </c>
      <c r="B225" s="28"/>
      <c r="C225" s="95" t="s">
        <v>39</v>
      </c>
      <c r="D225" s="21"/>
      <c r="E225" s="21">
        <f>E226</f>
        <v>10</v>
      </c>
      <c r="F225" s="21"/>
      <c r="G225" s="21">
        <f>G226</f>
        <v>10</v>
      </c>
      <c r="H225" s="21"/>
      <c r="I225" s="21"/>
      <c r="J225" s="21"/>
      <c r="K225" s="21"/>
      <c r="L225" s="21"/>
      <c r="M225" s="60"/>
      <c r="N225" s="3"/>
      <c r="O225" s="3"/>
      <c r="P225" s="3"/>
      <c r="Q225" s="3"/>
    </row>
    <row r="226" spans="1:17" ht="12.75" customHeight="1">
      <c r="A226" s="96"/>
      <c r="B226" s="61">
        <v>92595</v>
      </c>
      <c r="C226" s="62" t="s">
        <v>25</v>
      </c>
      <c r="D226" s="97"/>
      <c r="E226" s="98">
        <f>SUM(F226:J226)</f>
        <v>10</v>
      </c>
      <c r="F226" s="97"/>
      <c r="G226" s="97">
        <v>10</v>
      </c>
      <c r="H226" s="97"/>
      <c r="I226" s="97"/>
      <c r="J226" s="21"/>
      <c r="K226" s="21"/>
      <c r="L226" s="21"/>
      <c r="M226" s="60"/>
      <c r="N226" s="3"/>
      <c r="O226" s="3"/>
      <c r="P226" s="3"/>
      <c r="Q226" s="3"/>
    </row>
    <row r="227" spans="1:17" ht="12.75" customHeight="1" outlineLevel="2">
      <c r="A227" s="28"/>
      <c r="B227" s="28"/>
      <c r="C227" s="29"/>
      <c r="D227" s="21"/>
      <c r="E227" s="53"/>
      <c r="F227" s="53"/>
      <c r="G227" s="53"/>
      <c r="H227" s="53"/>
      <c r="I227" s="53"/>
      <c r="J227" s="53"/>
      <c r="K227" s="53"/>
      <c r="L227" s="53"/>
      <c r="M227" s="31"/>
      <c r="N227" s="3"/>
      <c r="O227" s="3"/>
      <c r="P227" s="3"/>
      <c r="Q227" s="3"/>
    </row>
    <row r="228" spans="1:17" ht="29.25" customHeight="1" outlineLevel="2">
      <c r="A228" s="24"/>
      <c r="B228" s="24"/>
      <c r="C228" s="25" t="s">
        <v>139</v>
      </c>
      <c r="D228" s="26">
        <f>D229+D232</f>
        <v>100</v>
      </c>
      <c r="E228" s="26">
        <f>F228+G228+H228+I228+J228</f>
        <v>507</v>
      </c>
      <c r="F228" s="26">
        <f t="shared" ref="F228:J228" si="94">F229+F232</f>
        <v>507</v>
      </c>
      <c r="G228" s="26">
        <f t="shared" si="94"/>
        <v>0</v>
      </c>
      <c r="H228" s="26">
        <f t="shared" si="94"/>
        <v>0</v>
      </c>
      <c r="I228" s="26">
        <f t="shared" si="94"/>
        <v>0</v>
      </c>
      <c r="J228" s="26">
        <f t="shared" si="94"/>
        <v>0</v>
      </c>
      <c r="K228" s="54">
        <v>0</v>
      </c>
      <c r="L228" s="54">
        <f>L232</f>
        <v>0</v>
      </c>
      <c r="M228" s="27"/>
      <c r="N228" s="14"/>
      <c r="O228" s="14"/>
      <c r="P228" s="14"/>
      <c r="Q228" s="14"/>
    </row>
    <row r="229" spans="1:17" ht="12.75" customHeight="1" outlineLevel="2">
      <c r="A229" s="28">
        <v>710</v>
      </c>
      <c r="B229" s="99"/>
      <c r="C229" s="29" t="s">
        <v>33</v>
      </c>
      <c r="D229" s="30"/>
      <c r="E229" s="30">
        <f t="shared" ref="E229:F229" si="95">E230</f>
        <v>507</v>
      </c>
      <c r="F229" s="30">
        <f t="shared" si="95"/>
        <v>507</v>
      </c>
      <c r="G229" s="30"/>
      <c r="H229" s="30"/>
      <c r="I229" s="30"/>
      <c r="J229" s="30"/>
      <c r="K229" s="21"/>
      <c r="L229" s="21"/>
      <c r="M229" s="60"/>
      <c r="N229" s="32"/>
      <c r="O229" s="32"/>
      <c r="P229" s="32"/>
      <c r="Q229" s="32"/>
    </row>
    <row r="230" spans="1:17" ht="12.75" customHeight="1" outlineLevel="2">
      <c r="A230" s="33"/>
      <c r="B230" s="33">
        <v>71035</v>
      </c>
      <c r="C230" s="34" t="s">
        <v>140</v>
      </c>
      <c r="D230" s="35"/>
      <c r="E230" s="35">
        <f>SUM(F230:J230)</f>
        <v>507</v>
      </c>
      <c r="F230" s="35">
        <v>507</v>
      </c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8.25" customHeight="1" outlineLevel="2">
      <c r="A231" s="33"/>
      <c r="B231" s="33"/>
      <c r="C231" s="34"/>
      <c r="D231" s="35"/>
      <c r="E231" s="35"/>
      <c r="F231" s="35"/>
      <c r="G231" s="35"/>
      <c r="H231" s="35"/>
      <c r="I231" s="35"/>
      <c r="J231" s="35"/>
      <c r="K231" s="35"/>
      <c r="L231" s="35"/>
      <c r="M231" s="37"/>
      <c r="N231" s="38"/>
      <c r="O231" s="38"/>
      <c r="P231" s="38"/>
      <c r="Q231" s="38"/>
    </row>
    <row r="232" spans="1:17" ht="12.75" customHeight="1" outlineLevel="2">
      <c r="A232" s="63">
        <v>750</v>
      </c>
      <c r="B232" s="63"/>
      <c r="C232" s="45" t="s">
        <v>76</v>
      </c>
      <c r="D232" s="35">
        <f t="shared" ref="D232:E232" si="96">D233</f>
        <v>100</v>
      </c>
      <c r="E232" s="35">
        <f t="shared" si="96"/>
        <v>0</v>
      </c>
      <c r="F232" s="35"/>
      <c r="G232" s="35"/>
      <c r="H232" s="35"/>
      <c r="I232" s="35"/>
      <c r="J232" s="35"/>
      <c r="K232" s="35"/>
      <c r="L232" s="35"/>
      <c r="M232" s="37"/>
      <c r="N232" s="38"/>
      <c r="O232" s="38"/>
      <c r="P232" s="38"/>
      <c r="Q232" s="38"/>
    </row>
    <row r="233" spans="1:17" ht="12.75" customHeight="1" outlineLevel="2">
      <c r="A233" s="63"/>
      <c r="B233" s="63">
        <v>75011</v>
      </c>
      <c r="C233" s="45" t="s">
        <v>141</v>
      </c>
      <c r="D233" s="35">
        <v>100</v>
      </c>
      <c r="E233" s="35">
        <f>SUM(F233:J233)</f>
        <v>0</v>
      </c>
      <c r="F233" s="35"/>
      <c r="G233" s="35"/>
      <c r="H233" s="35"/>
      <c r="I233" s="35"/>
      <c r="J233" s="35"/>
      <c r="K233" s="35"/>
      <c r="L233" s="35"/>
      <c r="M233" s="37"/>
      <c r="N233" s="38"/>
      <c r="O233" s="38"/>
      <c r="P233" s="38"/>
      <c r="Q233" s="38"/>
    </row>
    <row r="234" spans="1:17" ht="12.75" customHeight="1" outlineLevel="2">
      <c r="A234" s="100"/>
      <c r="B234" s="100"/>
      <c r="C234" s="101"/>
      <c r="D234" s="102"/>
      <c r="E234" s="102"/>
      <c r="F234" s="102"/>
      <c r="G234" s="102"/>
      <c r="H234" s="102"/>
      <c r="I234" s="102"/>
      <c r="J234" s="102"/>
      <c r="K234" s="102"/>
      <c r="L234" s="102"/>
      <c r="M234" s="121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03"/>
      <c r="N245" s="3"/>
      <c r="O245" s="3"/>
      <c r="P245" s="3"/>
      <c r="Q245" s="3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04"/>
      <c r="B248" s="105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06"/>
      <c r="N248" s="14"/>
      <c r="O248" s="14"/>
      <c r="P248" s="14"/>
      <c r="Q248" s="14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104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0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0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0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225"/>
      <c r="B385" s="221"/>
      <c r="C385" s="221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220"/>
      <c r="B386" s="221"/>
      <c r="C386" s="221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04"/>
      <c r="B387" s="105"/>
      <c r="C387" s="10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222"/>
      <c r="B388" s="221"/>
      <c r="C388" s="221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10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04"/>
      <c r="B399" s="105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04"/>
      <c r="B411" s="105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04"/>
      <c r="B421" s="105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04"/>
      <c r="B430" s="105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2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2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2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</sheetData>
  <mergeCells count="45">
    <mergeCell ref="K3:M3"/>
    <mergeCell ref="B3:B6"/>
    <mergeCell ref="A3:A6"/>
    <mergeCell ref="C3:C6"/>
    <mergeCell ref="D3:D5"/>
    <mergeCell ref="F3:J3"/>
    <mergeCell ref="E3:E5"/>
    <mergeCell ref="F4:F5"/>
    <mergeCell ref="D6:J6"/>
    <mergeCell ref="G176:G183"/>
    <mergeCell ref="L176:L183"/>
    <mergeCell ref="K176:K183"/>
    <mergeCell ref="E176:E183"/>
    <mergeCell ref="H176:H183"/>
    <mergeCell ref="I176:I183"/>
    <mergeCell ref="J176:J183"/>
    <mergeCell ref="L7:M7"/>
    <mergeCell ref="I101:I102"/>
    <mergeCell ref="H101:H102"/>
    <mergeCell ref="G4:G5"/>
    <mergeCell ref="H4:H5"/>
    <mergeCell ref="I4:I5"/>
    <mergeCell ref="J4:J5"/>
    <mergeCell ref="L101:L102"/>
    <mergeCell ref="G101:G102"/>
    <mergeCell ref="K101:K102"/>
    <mergeCell ref="J101:J102"/>
    <mergeCell ref="M5:M6"/>
    <mergeCell ref="L4:M4"/>
    <mergeCell ref="K4:K5"/>
    <mergeCell ref="K6:L6"/>
    <mergeCell ref="A386:C386"/>
    <mergeCell ref="A388:C388"/>
    <mergeCell ref="A101:A102"/>
    <mergeCell ref="B101:B102"/>
    <mergeCell ref="C101:C102"/>
    <mergeCell ref="A385:C385"/>
    <mergeCell ref="B176:B183"/>
    <mergeCell ref="A176:A183"/>
    <mergeCell ref="F101:F102"/>
    <mergeCell ref="E101:E102"/>
    <mergeCell ref="C176:C183"/>
    <mergeCell ref="D176:D183"/>
    <mergeCell ref="D101:D102"/>
    <mergeCell ref="F176:F18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0"/>
  <sheetViews>
    <sheetView workbookViewId="0"/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181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241" t="s">
        <v>0</v>
      </c>
      <c r="B3" s="241" t="s">
        <v>1</v>
      </c>
      <c r="C3" s="241" t="s">
        <v>2</v>
      </c>
      <c r="D3" s="241" t="s">
        <v>3</v>
      </c>
      <c r="E3" s="241" t="s">
        <v>4</v>
      </c>
      <c r="F3" s="242" t="s">
        <v>5</v>
      </c>
      <c r="G3" s="240"/>
      <c r="H3" s="240"/>
      <c r="I3" s="240"/>
      <c r="J3" s="229"/>
      <c r="K3" s="239" t="s">
        <v>145</v>
      </c>
      <c r="L3" s="240"/>
      <c r="M3" s="229"/>
      <c r="N3" s="3"/>
      <c r="O3" s="3"/>
      <c r="P3" s="3"/>
      <c r="Q3" s="3"/>
    </row>
    <row r="4" spans="1:17" ht="12.75" customHeight="1">
      <c r="A4" s="218"/>
      <c r="B4" s="218"/>
      <c r="C4" s="218"/>
      <c r="D4" s="218"/>
      <c r="E4" s="218"/>
      <c r="F4" s="231" t="s">
        <v>6</v>
      </c>
      <c r="G4" s="231" t="s">
        <v>7</v>
      </c>
      <c r="H4" s="231" t="s">
        <v>8</v>
      </c>
      <c r="I4" s="231" t="s">
        <v>9</v>
      </c>
      <c r="J4" s="232" t="s">
        <v>10</v>
      </c>
      <c r="K4" s="236" t="s">
        <v>11</v>
      </c>
      <c r="L4" s="235" t="s">
        <v>12</v>
      </c>
      <c r="M4" s="229"/>
      <c r="N4" s="3"/>
      <c r="O4" s="3"/>
      <c r="P4" s="3"/>
      <c r="Q4" s="3"/>
    </row>
    <row r="5" spans="1:17" ht="37.5" customHeight="1">
      <c r="A5" s="218"/>
      <c r="B5" s="218"/>
      <c r="C5" s="218"/>
      <c r="D5" s="234"/>
      <c r="E5" s="234"/>
      <c r="F5" s="218"/>
      <c r="G5" s="218"/>
      <c r="H5" s="218"/>
      <c r="I5" s="218"/>
      <c r="J5" s="218"/>
      <c r="K5" s="218"/>
      <c r="L5" s="5" t="s">
        <v>13</v>
      </c>
      <c r="M5" s="233" t="s">
        <v>14</v>
      </c>
      <c r="N5" s="6"/>
      <c r="O5" s="3"/>
      <c r="P5" s="3"/>
      <c r="Q5" s="3"/>
    </row>
    <row r="6" spans="1:17" ht="13.5" customHeight="1">
      <c r="A6" s="234"/>
      <c r="B6" s="234"/>
      <c r="C6" s="234"/>
      <c r="D6" s="242" t="s">
        <v>15</v>
      </c>
      <c r="E6" s="240"/>
      <c r="F6" s="240"/>
      <c r="G6" s="240"/>
      <c r="H6" s="240"/>
      <c r="I6" s="240"/>
      <c r="J6" s="229"/>
      <c r="K6" s="228" t="s">
        <v>15</v>
      </c>
      <c r="L6" s="229"/>
      <c r="M6" s="234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228">
        <v>12</v>
      </c>
      <c r="M7" s="229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SUM(D10+D37+D41+D45+D51+D55+D59+D66+D70+D74+D78+D82+D98+D104+D113+D138+D146+D150+D154+D158+D162+D167+D204+D225)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146</v>
      </c>
      <c r="C12" s="34" t="s">
        <v>147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182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149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38.2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183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184</v>
      </c>
      <c r="N100" s="38"/>
      <c r="O100" s="38"/>
      <c r="P100" s="38"/>
      <c r="Q100" s="38"/>
    </row>
    <row r="101" spans="1:17" ht="38.25" customHeight="1" outlineLevel="2">
      <c r="A101" s="223"/>
      <c r="B101" s="223">
        <v>75411</v>
      </c>
      <c r="C101" s="224" t="s">
        <v>87</v>
      </c>
      <c r="D101" s="214">
        <v>102</v>
      </c>
      <c r="E101" s="216">
        <f>F101+G102+H102+I101+J102</f>
        <v>116493</v>
      </c>
      <c r="F101" s="214">
        <v>113993</v>
      </c>
      <c r="G101" s="214"/>
      <c r="H101" s="230"/>
      <c r="I101" s="214">
        <v>2500</v>
      </c>
      <c r="J101" s="214"/>
      <c r="K101" s="214"/>
      <c r="L101" s="214">
        <v>1222</v>
      </c>
      <c r="M101" s="37" t="s">
        <v>185</v>
      </c>
      <c r="N101" s="38"/>
      <c r="O101" s="38"/>
      <c r="P101" s="38"/>
      <c r="Q101" s="38"/>
    </row>
    <row r="102" spans="1:17" ht="66" customHeight="1" outlineLevel="2">
      <c r="A102" s="215"/>
      <c r="B102" s="215"/>
      <c r="C102" s="215"/>
      <c r="D102" s="215"/>
      <c r="E102" s="215"/>
      <c r="F102" s="215"/>
      <c r="G102" s="215"/>
      <c r="H102" s="215"/>
      <c r="I102" s="215"/>
      <c r="J102" s="215"/>
      <c r="K102" s="215"/>
      <c r="L102" s="215"/>
      <c r="M102" s="37" t="s">
        <v>186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187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155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156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157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158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159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25.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188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161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162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163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110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164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111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112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164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165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113</v>
      </c>
      <c r="D146" s="26">
        <f t="shared" ref="D146:L146" si="65">D147</f>
        <v>119</v>
      </c>
      <c r="E146" s="26">
        <f t="shared" si="65"/>
        <v>4497</v>
      </c>
      <c r="F146" s="26">
        <f t="shared" si="65"/>
        <v>3819</v>
      </c>
      <c r="G146" s="26">
        <f t="shared" si="65"/>
        <v>10</v>
      </c>
      <c r="H146" s="26">
        <f t="shared" si="65"/>
        <v>668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114</v>
      </c>
      <c r="D147" s="36">
        <f>D148</f>
        <v>119</v>
      </c>
      <c r="E147" s="36">
        <f t="shared" ref="E147:H147" si="66">SUM(E148:E149)</f>
        <v>4497</v>
      </c>
      <c r="F147" s="36">
        <f t="shared" si="66"/>
        <v>3819</v>
      </c>
      <c r="G147" s="36">
        <f t="shared" si="66"/>
        <v>10</v>
      </c>
      <c r="H147" s="36">
        <f t="shared" si="66"/>
        <v>668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115</v>
      </c>
      <c r="D148" s="35">
        <v>119</v>
      </c>
      <c r="E148" s="35">
        <f>SUM(F148:H148)</f>
        <v>4497</v>
      </c>
      <c r="F148" s="35">
        <v>3819</v>
      </c>
      <c r="G148" s="35">
        <v>10</v>
      </c>
      <c r="H148" s="21">
        <v>668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116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117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118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119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120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121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122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189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123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124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125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126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190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127</v>
      </c>
      <c r="D167" s="26">
        <f t="shared" ref="D167:L167" si="81">D168+D171+D175+D188+D192+D195+D198+D201</f>
        <v>12151</v>
      </c>
      <c r="E167" s="26">
        <f t="shared" si="81"/>
        <v>44253</v>
      </c>
      <c r="F167" s="26">
        <f t="shared" si="81"/>
        <v>0</v>
      </c>
      <c r="G167" s="26">
        <f t="shared" si="81"/>
        <v>93</v>
      </c>
      <c r="H167" s="26">
        <f t="shared" si="81"/>
        <v>41259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227"/>
      <c r="B176" s="226">
        <v>75011</v>
      </c>
      <c r="C176" s="217" t="s">
        <v>128</v>
      </c>
      <c r="D176" s="219">
        <v>10800</v>
      </c>
      <c r="E176" s="237">
        <f>F182+G176+H176+I176+J176</f>
        <v>37960</v>
      </c>
      <c r="F176" s="219"/>
      <c r="G176" s="237">
        <v>75</v>
      </c>
      <c r="H176" s="238">
        <v>34984</v>
      </c>
      <c r="I176" s="237">
        <v>1674</v>
      </c>
      <c r="J176" s="237">
        <v>1227</v>
      </c>
      <c r="K176" s="237"/>
      <c r="L176" s="237">
        <v>1374</v>
      </c>
      <c r="M176" s="116" t="s">
        <v>191</v>
      </c>
      <c r="N176" s="90"/>
      <c r="O176" s="91"/>
      <c r="P176" s="49"/>
      <c r="Q176" s="49"/>
    </row>
    <row r="177" spans="1:17" ht="67.5" customHeight="1" outlineLevel="1">
      <c r="A177" s="218"/>
      <c r="B177" s="218"/>
      <c r="C177" s="218"/>
      <c r="D177" s="218"/>
      <c r="E177" s="218"/>
      <c r="F177" s="218"/>
      <c r="G177" s="218"/>
      <c r="H177" s="218"/>
      <c r="I177" s="218"/>
      <c r="J177" s="218"/>
      <c r="K177" s="218"/>
      <c r="L177" s="218"/>
      <c r="M177" s="116" t="s">
        <v>192</v>
      </c>
      <c r="N177" s="49"/>
      <c r="O177" s="91"/>
      <c r="P177" s="49"/>
      <c r="Q177" s="49"/>
    </row>
    <row r="178" spans="1:17" ht="55.5" customHeight="1" outlineLevel="1">
      <c r="A178" s="218"/>
      <c r="B178" s="218"/>
      <c r="C178" s="218"/>
      <c r="D178" s="218"/>
      <c r="E178" s="218"/>
      <c r="F178" s="218"/>
      <c r="G178" s="218"/>
      <c r="H178" s="218"/>
      <c r="I178" s="218"/>
      <c r="J178" s="218"/>
      <c r="K178" s="218"/>
      <c r="L178" s="218"/>
      <c r="M178" s="116" t="s">
        <v>193</v>
      </c>
      <c r="N178" s="49"/>
      <c r="O178" s="91"/>
      <c r="P178" s="49"/>
      <c r="Q178" s="49"/>
    </row>
    <row r="179" spans="1:17" ht="64.5" customHeight="1" outlineLevel="1">
      <c r="A179" s="218"/>
      <c r="B179" s="218"/>
      <c r="C179" s="218"/>
      <c r="D179" s="218"/>
      <c r="E179" s="218"/>
      <c r="F179" s="218"/>
      <c r="G179" s="218"/>
      <c r="H179" s="218"/>
      <c r="I179" s="218"/>
      <c r="J179" s="218"/>
      <c r="K179" s="218"/>
      <c r="L179" s="218"/>
      <c r="M179" s="116" t="s">
        <v>194</v>
      </c>
      <c r="N179" s="49"/>
      <c r="O179" s="91"/>
      <c r="P179" s="49"/>
      <c r="Q179" s="49"/>
    </row>
    <row r="180" spans="1:17" ht="54.75" customHeight="1" outlineLevel="1">
      <c r="A180" s="218"/>
      <c r="B180" s="218"/>
      <c r="C180" s="218"/>
      <c r="D180" s="218"/>
      <c r="E180" s="218"/>
      <c r="F180" s="218"/>
      <c r="G180" s="218"/>
      <c r="H180" s="218"/>
      <c r="I180" s="218"/>
      <c r="J180" s="218"/>
      <c r="K180" s="218"/>
      <c r="L180" s="218"/>
      <c r="M180" s="116" t="s">
        <v>195</v>
      </c>
      <c r="N180" s="49"/>
      <c r="O180" s="91"/>
      <c r="P180" s="49"/>
      <c r="Q180" s="49"/>
    </row>
    <row r="181" spans="1:17" ht="29.25" customHeight="1" outlineLevel="1">
      <c r="A181" s="218"/>
      <c r="B181" s="218"/>
      <c r="C181" s="218"/>
      <c r="D181" s="218"/>
      <c r="E181" s="218"/>
      <c r="F181" s="218"/>
      <c r="G181" s="218"/>
      <c r="H181" s="218"/>
      <c r="I181" s="218"/>
      <c r="J181" s="218"/>
      <c r="K181" s="218"/>
      <c r="L181" s="218"/>
      <c r="M181" s="116" t="s">
        <v>196</v>
      </c>
      <c r="N181" s="49"/>
      <c r="O181" s="91"/>
      <c r="P181" s="49"/>
      <c r="Q181" s="49"/>
    </row>
    <row r="182" spans="1:17" ht="77.25" customHeight="1" outlineLevel="2">
      <c r="A182" s="218"/>
      <c r="B182" s="218"/>
      <c r="C182" s="218"/>
      <c r="D182" s="218"/>
      <c r="E182" s="218"/>
      <c r="F182" s="218"/>
      <c r="G182" s="218"/>
      <c r="H182" s="218"/>
      <c r="I182" s="218"/>
      <c r="J182" s="218"/>
      <c r="K182" s="218"/>
      <c r="L182" s="218"/>
      <c r="M182" s="116" t="s">
        <v>197</v>
      </c>
      <c r="N182" s="38"/>
      <c r="O182" s="92"/>
      <c r="P182" s="38"/>
      <c r="Q182" s="38"/>
    </row>
    <row r="183" spans="1:17" ht="28.5" hidden="1" customHeight="1" outlineLevel="2">
      <c r="A183" s="215"/>
      <c r="B183" s="215"/>
      <c r="C183" s="215"/>
      <c r="D183" s="215"/>
      <c r="E183" s="215"/>
      <c r="F183" s="215"/>
      <c r="G183" s="215"/>
      <c r="H183" s="215"/>
      <c r="I183" s="215"/>
      <c r="J183" s="215"/>
      <c r="K183" s="215"/>
      <c r="L183" s="215"/>
      <c r="M183" s="89" t="s">
        <v>198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129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199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130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131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200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2.75" customHeight="1" outlineLevel="2">
      <c r="A195" s="33">
        <v>855</v>
      </c>
      <c r="B195" s="33"/>
      <c r="C195" s="45" t="s">
        <v>107</v>
      </c>
      <c r="D195" s="35">
        <f t="shared" ref="D195:L195" si="87">D196</f>
        <v>0</v>
      </c>
      <c r="E195" s="35">
        <f t="shared" si="87"/>
        <v>1488</v>
      </c>
      <c r="F195" s="35">
        <f t="shared" si="87"/>
        <v>0</v>
      </c>
      <c r="G195" s="35">
        <f t="shared" si="87"/>
        <v>0</v>
      </c>
      <c r="H195" s="35">
        <f t="shared" si="87"/>
        <v>1488</v>
      </c>
      <c r="I195" s="35">
        <f t="shared" si="87"/>
        <v>0</v>
      </c>
      <c r="J195" s="35">
        <f t="shared" si="87"/>
        <v>0</v>
      </c>
      <c r="K195" s="35">
        <f t="shared" si="87"/>
        <v>0</v>
      </c>
      <c r="L195" s="35">
        <f t="shared" si="87"/>
        <v>1488</v>
      </c>
      <c r="M195" s="31"/>
      <c r="N195" s="38"/>
      <c r="O195" s="38"/>
      <c r="P195" s="38"/>
      <c r="Q195" s="38"/>
    </row>
    <row r="196" spans="1:17" ht="102.75" customHeight="1" outlineLevel="2">
      <c r="A196" s="33"/>
      <c r="B196" s="33">
        <v>85595</v>
      </c>
      <c r="C196" s="34" t="s">
        <v>25</v>
      </c>
      <c r="D196" s="35"/>
      <c r="E196" s="35">
        <f>SUM(F196:J196)</f>
        <v>1488</v>
      </c>
      <c r="F196" s="35"/>
      <c r="G196" s="35"/>
      <c r="H196" s="35">
        <v>1488</v>
      </c>
      <c r="I196" s="35"/>
      <c r="J196" s="35"/>
      <c r="K196" s="35"/>
      <c r="L196" s="35">
        <v>1488</v>
      </c>
      <c r="M196" s="119" t="s">
        <v>201</v>
      </c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900</v>
      </c>
      <c r="B198" s="33"/>
      <c r="C198" s="45" t="s">
        <v>37</v>
      </c>
      <c r="D198" s="21">
        <f>D199</f>
        <v>1</v>
      </c>
      <c r="E198" s="52"/>
      <c r="F198" s="53"/>
      <c r="G198" s="53"/>
      <c r="H198" s="53"/>
      <c r="I198" s="53"/>
      <c r="J198" s="53"/>
      <c r="K198" s="53"/>
      <c r="L198" s="53"/>
      <c r="M198" s="31"/>
      <c r="N198" s="3"/>
      <c r="O198" s="3"/>
      <c r="P198" s="3"/>
      <c r="Q198" s="3"/>
    </row>
    <row r="199" spans="1:17" ht="12.75" customHeight="1" outlineLevel="2">
      <c r="A199" s="33"/>
      <c r="B199" s="33">
        <v>90095</v>
      </c>
      <c r="C199" s="86" t="s">
        <v>25</v>
      </c>
      <c r="D199" s="21">
        <v>1</v>
      </c>
      <c r="E199" s="52"/>
      <c r="F199" s="53"/>
      <c r="G199" s="53"/>
      <c r="H199" s="53"/>
      <c r="I199" s="53"/>
      <c r="J199" s="53"/>
      <c r="K199" s="53"/>
      <c r="L199" s="53"/>
      <c r="M199" s="31"/>
      <c r="N199" s="3"/>
      <c r="O199" s="3"/>
      <c r="P199" s="3"/>
      <c r="Q199" s="3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28">
        <v>921</v>
      </c>
      <c r="B201" s="28"/>
      <c r="C201" s="29" t="s">
        <v>124</v>
      </c>
      <c r="D201" s="21">
        <f>D202</f>
        <v>10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92195</v>
      </c>
      <c r="C202" s="86" t="s">
        <v>25</v>
      </c>
      <c r="D202" s="21">
        <v>10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4.25" customHeight="1" outlineLevel="2">
      <c r="A203" s="61"/>
      <c r="B203" s="61"/>
      <c r="C203" s="62"/>
      <c r="D203" s="21"/>
      <c r="E203" s="53"/>
      <c r="F203" s="53"/>
      <c r="G203" s="53"/>
      <c r="H203" s="53"/>
      <c r="I203" s="53"/>
      <c r="J203" s="53"/>
      <c r="K203" s="53"/>
      <c r="L203" s="53"/>
      <c r="M203" s="31" t="s">
        <v>116</v>
      </c>
      <c r="N203" s="3"/>
      <c r="O203" s="3"/>
      <c r="P203" s="3"/>
      <c r="Q203" s="3"/>
    </row>
    <row r="204" spans="1:17" ht="12.75" customHeight="1" outlineLevel="2">
      <c r="A204" s="24"/>
      <c r="B204" s="24"/>
      <c r="C204" s="25" t="s">
        <v>132</v>
      </c>
      <c r="D204" s="26">
        <f>D209+D216+D219+D222</f>
        <v>0</v>
      </c>
      <c r="E204" s="26">
        <f>F204+G204+H204+I204+J204</f>
        <v>24725</v>
      </c>
      <c r="F204" s="26">
        <f t="shared" ref="F204:L204" si="88">F206+F209+F216+F219+F222+F213</f>
        <v>23680</v>
      </c>
      <c r="G204" s="26">
        <f t="shared" si="88"/>
        <v>295</v>
      </c>
      <c r="H204" s="26">
        <f t="shared" si="88"/>
        <v>750</v>
      </c>
      <c r="I204" s="26">
        <f t="shared" si="88"/>
        <v>0</v>
      </c>
      <c r="J204" s="26">
        <f t="shared" si="88"/>
        <v>0</v>
      </c>
      <c r="K204" s="26">
        <f t="shared" si="88"/>
        <v>0</v>
      </c>
      <c r="L204" s="26">
        <f t="shared" si="88"/>
        <v>4412</v>
      </c>
      <c r="M204" s="55"/>
      <c r="N204" s="14"/>
      <c r="O204" s="14"/>
      <c r="P204" s="14"/>
      <c r="Q204" s="14"/>
    </row>
    <row r="205" spans="1:17" ht="12.75" customHeight="1" outlineLevel="2">
      <c r="A205" s="70"/>
      <c r="B205" s="70"/>
      <c r="C205" s="71"/>
      <c r="D205" s="72"/>
      <c r="E205" s="72"/>
      <c r="F205" s="72"/>
      <c r="G205" s="72"/>
      <c r="H205" s="72"/>
      <c r="I205" s="72"/>
      <c r="J205" s="72"/>
      <c r="K205" s="72"/>
      <c r="L205" s="72"/>
      <c r="M205" s="94"/>
      <c r="N205" s="14"/>
      <c r="O205" s="14"/>
      <c r="P205" s="14"/>
      <c r="Q205" s="14"/>
    </row>
    <row r="206" spans="1:17" ht="12.75" customHeight="1" outlineLevel="2">
      <c r="A206" s="33">
        <v>630</v>
      </c>
      <c r="B206" s="33"/>
      <c r="C206" s="45" t="s">
        <v>133</v>
      </c>
      <c r="D206" s="35"/>
      <c r="E206" s="35">
        <f t="shared" ref="E206:F206" si="89">E207</f>
        <v>61</v>
      </c>
      <c r="F206" s="35">
        <f t="shared" si="89"/>
        <v>61</v>
      </c>
      <c r="G206" s="35"/>
      <c r="H206" s="35"/>
      <c r="I206" s="35"/>
      <c r="J206" s="35"/>
      <c r="K206" s="35"/>
      <c r="L206" s="35"/>
      <c r="M206" s="37"/>
      <c r="N206" s="38"/>
      <c r="O206" s="38"/>
      <c r="P206" s="38"/>
      <c r="Q206" s="38"/>
    </row>
    <row r="207" spans="1:17" ht="12.75" customHeight="1" outlineLevel="2">
      <c r="A207" s="33"/>
      <c r="B207" s="33">
        <v>63095</v>
      </c>
      <c r="C207" s="34" t="s">
        <v>25</v>
      </c>
      <c r="D207" s="35"/>
      <c r="E207" s="35">
        <f>SUM(F207:J207)</f>
        <v>61</v>
      </c>
      <c r="F207" s="35">
        <v>61</v>
      </c>
      <c r="G207" s="35"/>
      <c r="H207" s="21"/>
      <c r="I207" s="35"/>
      <c r="J207" s="35"/>
      <c r="K207" s="35"/>
      <c r="L207" s="35"/>
      <c r="M207" s="37"/>
      <c r="N207" s="38"/>
      <c r="O207" s="38"/>
      <c r="P207" s="38"/>
      <c r="Q207" s="38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73"/>
      <c r="N208" s="14"/>
      <c r="O208" s="14"/>
      <c r="P208" s="14"/>
      <c r="Q208" s="14"/>
    </row>
    <row r="209" spans="1:17" ht="12.75" customHeight="1" outlineLevel="2">
      <c r="A209" s="28">
        <v>750</v>
      </c>
      <c r="B209" s="28"/>
      <c r="C209" s="29" t="s">
        <v>76</v>
      </c>
      <c r="D209" s="21"/>
      <c r="E209" s="21">
        <f t="shared" ref="E209:F209" si="90">E211+E210</f>
        <v>19361</v>
      </c>
      <c r="F209" s="21">
        <f t="shared" si="90"/>
        <v>19361</v>
      </c>
      <c r="G209" s="21"/>
      <c r="H209" s="21"/>
      <c r="I209" s="21"/>
      <c r="J209" s="21"/>
      <c r="K209" s="21"/>
      <c r="L209" s="35">
        <f>L211+L210</f>
        <v>154</v>
      </c>
      <c r="M209" s="60"/>
      <c r="N209" s="3"/>
      <c r="O209" s="3"/>
      <c r="P209" s="3"/>
      <c r="Q209" s="3"/>
    </row>
    <row r="210" spans="1:17" ht="12.75" customHeight="1" outlineLevel="2">
      <c r="A210" s="63"/>
      <c r="B210" s="63">
        <v>75011</v>
      </c>
      <c r="C210" s="45" t="s">
        <v>128</v>
      </c>
      <c r="D210" s="35"/>
      <c r="E210" s="35">
        <f t="shared" ref="E210:E211" si="91">SUM(F210:J210)</f>
        <v>19161</v>
      </c>
      <c r="F210" s="35">
        <v>19161</v>
      </c>
      <c r="G210" s="35"/>
      <c r="H210" s="35"/>
      <c r="I210" s="35"/>
      <c r="J210" s="35"/>
      <c r="K210" s="35"/>
      <c r="L210" s="38"/>
      <c r="M210" s="37"/>
      <c r="N210" s="38"/>
      <c r="O210" s="38"/>
      <c r="P210" s="38"/>
      <c r="Q210" s="38"/>
    </row>
    <row r="211" spans="1:17" ht="43.5" customHeight="1" outlineLevel="2">
      <c r="A211" s="63"/>
      <c r="B211" s="63">
        <v>75084</v>
      </c>
      <c r="C211" s="45" t="s">
        <v>134</v>
      </c>
      <c r="D211" s="35"/>
      <c r="E211" s="35">
        <f t="shared" si="91"/>
        <v>200</v>
      </c>
      <c r="F211" s="35">
        <f>46+154</f>
        <v>200</v>
      </c>
      <c r="G211" s="35"/>
      <c r="H211" s="35"/>
      <c r="I211" s="35"/>
      <c r="J211" s="35"/>
      <c r="K211" s="35"/>
      <c r="L211" s="35">
        <v>154</v>
      </c>
      <c r="M211" s="116" t="s">
        <v>202</v>
      </c>
      <c r="N211" s="38"/>
      <c r="O211" s="38"/>
      <c r="P211" s="38"/>
      <c r="Q211" s="38"/>
    </row>
    <row r="212" spans="1:17" ht="7.5" customHeight="1" outlineLevel="2">
      <c r="A212" s="63"/>
      <c r="B212" s="63"/>
      <c r="C212" s="45"/>
      <c r="D212" s="35"/>
      <c r="E212" s="35"/>
      <c r="F212" s="35"/>
      <c r="G212" s="35"/>
      <c r="H212" s="35"/>
      <c r="I212" s="35"/>
      <c r="J212" s="35"/>
      <c r="K212" s="35"/>
      <c r="L212" s="35"/>
      <c r="M212" s="42"/>
      <c r="N212" s="38"/>
      <c r="O212" s="38"/>
      <c r="P212" s="38"/>
      <c r="Q212" s="38"/>
    </row>
    <row r="213" spans="1:17" ht="14.25" customHeight="1" outlineLevel="2">
      <c r="A213" s="63">
        <v>755</v>
      </c>
      <c r="B213" s="63"/>
      <c r="C213" s="45" t="s">
        <v>135</v>
      </c>
      <c r="D213" s="35"/>
      <c r="E213" s="36">
        <f t="shared" ref="E213:F213" si="92">E214</f>
        <v>4258</v>
      </c>
      <c r="F213" s="35">
        <f t="shared" si="92"/>
        <v>4258</v>
      </c>
      <c r="G213" s="35"/>
      <c r="H213" s="35"/>
      <c r="I213" s="35"/>
      <c r="J213" s="35"/>
      <c r="K213" s="35"/>
      <c r="L213" s="35">
        <f>L214</f>
        <v>4258</v>
      </c>
      <c r="M213" s="42"/>
      <c r="N213" s="38"/>
      <c r="O213" s="38"/>
      <c r="P213" s="38"/>
      <c r="Q213" s="38"/>
    </row>
    <row r="214" spans="1:17" ht="27.75" customHeight="1" outlineLevel="2">
      <c r="A214" s="63"/>
      <c r="B214" s="63">
        <v>75515</v>
      </c>
      <c r="C214" s="45" t="s">
        <v>136</v>
      </c>
      <c r="D214" s="35"/>
      <c r="E214" s="35">
        <f>SUM(F214:J214)</f>
        <v>4258</v>
      </c>
      <c r="F214" s="35">
        <v>4258</v>
      </c>
      <c r="G214" s="35"/>
      <c r="H214" s="35"/>
      <c r="I214" s="35"/>
      <c r="J214" s="35"/>
      <c r="K214" s="35"/>
      <c r="L214" s="35">
        <v>4258</v>
      </c>
      <c r="M214" s="37" t="s">
        <v>180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2.75" customHeight="1" outlineLevel="2">
      <c r="A216" s="33">
        <v>758</v>
      </c>
      <c r="B216" s="33"/>
      <c r="C216" s="45" t="s">
        <v>94</v>
      </c>
      <c r="D216" s="36"/>
      <c r="E216" s="36">
        <f>E217</f>
        <v>750</v>
      </c>
      <c r="F216" s="36"/>
      <c r="G216" s="36"/>
      <c r="H216" s="36">
        <f>H217</f>
        <v>750</v>
      </c>
      <c r="I216" s="36"/>
      <c r="J216" s="36"/>
      <c r="K216" s="35"/>
      <c r="L216" s="35"/>
      <c r="M216" s="42"/>
      <c r="N216" s="38"/>
      <c r="O216" s="38"/>
      <c r="P216" s="38"/>
      <c r="Q216" s="38"/>
    </row>
    <row r="217" spans="1:17" ht="12.75" customHeight="1" outlineLevel="1">
      <c r="A217" s="67"/>
      <c r="B217" s="63">
        <v>75818</v>
      </c>
      <c r="C217" s="45" t="s">
        <v>137</v>
      </c>
      <c r="D217" s="68"/>
      <c r="E217" s="35">
        <f>SUM(F217:J217)</f>
        <v>750</v>
      </c>
      <c r="F217" s="36"/>
      <c r="G217" s="68"/>
      <c r="H217" s="30">
        <v>750</v>
      </c>
      <c r="I217" s="114"/>
      <c r="J217" s="114"/>
      <c r="K217" s="41"/>
      <c r="L217" s="41"/>
      <c r="M217" s="31"/>
      <c r="N217" s="69"/>
      <c r="O217" s="69"/>
      <c r="P217" s="69"/>
      <c r="Q217" s="69"/>
    </row>
    <row r="218" spans="1:17" ht="7.5" customHeight="1" outlineLevel="2">
      <c r="A218" s="63"/>
      <c r="B218" s="63"/>
      <c r="C218" s="45"/>
      <c r="D218" s="35"/>
      <c r="E218" s="41"/>
      <c r="F218" s="41"/>
      <c r="G218" s="41"/>
      <c r="H218" s="41"/>
      <c r="I218" s="41"/>
      <c r="J218" s="41"/>
      <c r="K218" s="41"/>
      <c r="L218" s="41"/>
      <c r="M218" s="31"/>
      <c r="N218" s="38"/>
      <c r="O218" s="38"/>
      <c r="P218" s="38"/>
      <c r="Q218" s="38"/>
    </row>
    <row r="219" spans="1:17" ht="12.75" customHeight="1" outlineLevel="2">
      <c r="A219" s="63">
        <v>851</v>
      </c>
      <c r="B219" s="63"/>
      <c r="C219" s="45" t="s">
        <v>83</v>
      </c>
      <c r="D219" s="35"/>
      <c r="E219" s="35">
        <f>E220</f>
        <v>285</v>
      </c>
      <c r="F219" s="35"/>
      <c r="G219" s="35">
        <f>G220</f>
        <v>285</v>
      </c>
      <c r="H219" s="35"/>
      <c r="I219" s="35"/>
      <c r="J219" s="35"/>
      <c r="K219" s="35"/>
      <c r="L219" s="35"/>
      <c r="M219" s="37"/>
      <c r="N219" s="38"/>
      <c r="O219" s="38"/>
      <c r="P219" s="38"/>
      <c r="Q219" s="38"/>
    </row>
    <row r="220" spans="1:17" ht="12.75" customHeight="1" outlineLevel="2">
      <c r="A220" s="63"/>
      <c r="B220" s="63">
        <v>85195</v>
      </c>
      <c r="C220" s="45" t="s">
        <v>138</v>
      </c>
      <c r="D220" s="35"/>
      <c r="E220" s="120">
        <f>SUM(F220:J220)</f>
        <v>285</v>
      </c>
      <c r="F220" s="35"/>
      <c r="G220" s="35">
        <v>285</v>
      </c>
      <c r="H220" s="35"/>
      <c r="I220" s="35"/>
      <c r="J220" s="35"/>
      <c r="K220" s="35"/>
      <c r="L220" s="35"/>
      <c r="M220" s="37"/>
      <c r="N220" s="38"/>
      <c r="O220" s="38"/>
      <c r="P220" s="38"/>
      <c r="Q220" s="38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42"/>
      <c r="N221" s="38"/>
      <c r="O221" s="38"/>
      <c r="P221" s="38"/>
      <c r="Q221" s="38"/>
    </row>
    <row r="222" spans="1:17" ht="26.25" customHeight="1" outlineLevel="2">
      <c r="A222" s="28">
        <v>925</v>
      </c>
      <c r="B222" s="28"/>
      <c r="C222" s="95" t="s">
        <v>39</v>
      </c>
      <c r="D222" s="21"/>
      <c r="E222" s="21">
        <f>E223</f>
        <v>10</v>
      </c>
      <c r="F222" s="21"/>
      <c r="G222" s="21">
        <f>G223</f>
        <v>10</v>
      </c>
      <c r="H222" s="21"/>
      <c r="I222" s="21"/>
      <c r="J222" s="21"/>
      <c r="K222" s="21"/>
      <c r="L222" s="21"/>
      <c r="M222" s="60"/>
      <c r="N222" s="3"/>
      <c r="O222" s="3"/>
      <c r="P222" s="3"/>
      <c r="Q222" s="3"/>
    </row>
    <row r="223" spans="1:17" ht="12.75" customHeight="1">
      <c r="A223" s="96"/>
      <c r="B223" s="61">
        <v>92595</v>
      </c>
      <c r="C223" s="62" t="s">
        <v>25</v>
      </c>
      <c r="D223" s="97"/>
      <c r="E223" s="98">
        <f>SUM(F223:J223)</f>
        <v>10</v>
      </c>
      <c r="F223" s="97"/>
      <c r="G223" s="97">
        <v>10</v>
      </c>
      <c r="H223" s="97"/>
      <c r="I223" s="97"/>
      <c r="J223" s="21"/>
      <c r="K223" s="21"/>
      <c r="L223" s="21"/>
      <c r="M223" s="60"/>
      <c r="N223" s="3"/>
      <c r="O223" s="3"/>
      <c r="P223" s="3"/>
      <c r="Q223" s="3"/>
    </row>
    <row r="224" spans="1:17" ht="12.75" customHeight="1" outlineLevel="2">
      <c r="A224" s="28"/>
      <c r="B224" s="28"/>
      <c r="C224" s="29"/>
      <c r="D224" s="21"/>
      <c r="E224" s="53"/>
      <c r="F224" s="53"/>
      <c r="G224" s="53"/>
      <c r="H224" s="53"/>
      <c r="I224" s="53"/>
      <c r="J224" s="53"/>
      <c r="K224" s="53"/>
      <c r="L224" s="53"/>
      <c r="M224" s="31"/>
      <c r="N224" s="3"/>
      <c r="O224" s="3"/>
      <c r="P224" s="3"/>
      <c r="Q224" s="3"/>
    </row>
    <row r="225" spans="1:17" ht="29.25" customHeight="1" outlineLevel="2">
      <c r="A225" s="24"/>
      <c r="B225" s="24"/>
      <c r="C225" s="25" t="s">
        <v>139</v>
      </c>
      <c r="D225" s="26">
        <f>D226+D229</f>
        <v>100</v>
      </c>
      <c r="E225" s="26">
        <f>F225+G225+H225+I225+J225</f>
        <v>507</v>
      </c>
      <c r="F225" s="26">
        <f t="shared" ref="F225:J225" si="93">F226+F229</f>
        <v>507</v>
      </c>
      <c r="G225" s="26">
        <f t="shared" si="93"/>
        <v>0</v>
      </c>
      <c r="H225" s="26">
        <f t="shared" si="93"/>
        <v>0</v>
      </c>
      <c r="I225" s="26">
        <f t="shared" si="93"/>
        <v>0</v>
      </c>
      <c r="J225" s="26">
        <f t="shared" si="93"/>
        <v>0</v>
      </c>
      <c r="K225" s="54">
        <v>0</v>
      </c>
      <c r="L225" s="54">
        <f>L229</f>
        <v>0</v>
      </c>
      <c r="M225" s="27"/>
      <c r="N225" s="14"/>
      <c r="O225" s="14"/>
      <c r="P225" s="14"/>
      <c r="Q225" s="14"/>
    </row>
    <row r="226" spans="1:17" ht="12.75" customHeight="1" outlineLevel="2">
      <c r="A226" s="28">
        <v>710</v>
      </c>
      <c r="B226" s="99"/>
      <c r="C226" s="29" t="s">
        <v>33</v>
      </c>
      <c r="D226" s="30"/>
      <c r="E226" s="30">
        <f t="shared" ref="E226:F226" si="94">E227</f>
        <v>507</v>
      </c>
      <c r="F226" s="30">
        <f t="shared" si="94"/>
        <v>507</v>
      </c>
      <c r="G226" s="30"/>
      <c r="H226" s="30"/>
      <c r="I226" s="30"/>
      <c r="J226" s="30"/>
      <c r="K226" s="21"/>
      <c r="L226" s="21"/>
      <c r="M226" s="60"/>
      <c r="N226" s="32"/>
      <c r="O226" s="32"/>
      <c r="P226" s="32"/>
      <c r="Q226" s="32"/>
    </row>
    <row r="227" spans="1:17" ht="12.75" customHeight="1" outlineLevel="2">
      <c r="A227" s="33"/>
      <c r="B227" s="33">
        <v>71035</v>
      </c>
      <c r="C227" s="34" t="s">
        <v>140</v>
      </c>
      <c r="D227" s="35"/>
      <c r="E227" s="35">
        <f>SUM(F227:J227)</f>
        <v>507</v>
      </c>
      <c r="F227" s="35">
        <v>507</v>
      </c>
      <c r="G227" s="35"/>
      <c r="H227" s="35"/>
      <c r="I227" s="35"/>
      <c r="J227" s="35"/>
      <c r="K227" s="35"/>
      <c r="L227" s="35"/>
      <c r="M227" s="37"/>
      <c r="N227" s="38"/>
      <c r="O227" s="38"/>
      <c r="P227" s="38"/>
      <c r="Q227" s="38"/>
    </row>
    <row r="228" spans="1:17" ht="8.25" customHeight="1" outlineLevel="2">
      <c r="A228" s="33"/>
      <c r="B228" s="33"/>
      <c r="C228" s="34"/>
      <c r="D228" s="35"/>
      <c r="E228" s="35"/>
      <c r="F228" s="35"/>
      <c r="G228" s="35"/>
      <c r="H228" s="35"/>
      <c r="I228" s="35"/>
      <c r="J228" s="35"/>
      <c r="K228" s="35"/>
      <c r="L228" s="35"/>
      <c r="M228" s="37"/>
      <c r="N228" s="38"/>
      <c r="O228" s="38"/>
      <c r="P228" s="38"/>
      <c r="Q228" s="38"/>
    </row>
    <row r="229" spans="1:17" ht="12.75" customHeight="1" outlineLevel="2">
      <c r="A229" s="63">
        <v>750</v>
      </c>
      <c r="B229" s="63"/>
      <c r="C229" s="45" t="s">
        <v>76</v>
      </c>
      <c r="D229" s="35">
        <f t="shared" ref="D229:E229" si="95">D230</f>
        <v>100</v>
      </c>
      <c r="E229" s="35">
        <f t="shared" si="95"/>
        <v>0</v>
      </c>
      <c r="F229" s="35"/>
      <c r="G229" s="35"/>
      <c r="H229" s="35"/>
      <c r="I229" s="35"/>
      <c r="J229" s="35"/>
      <c r="K229" s="35"/>
      <c r="L229" s="35"/>
      <c r="M229" s="37"/>
      <c r="N229" s="38"/>
      <c r="O229" s="38"/>
      <c r="P229" s="38"/>
      <c r="Q229" s="38"/>
    </row>
    <row r="230" spans="1:17" ht="12.75" customHeight="1" outlineLevel="2">
      <c r="A230" s="63"/>
      <c r="B230" s="63">
        <v>75011</v>
      </c>
      <c r="C230" s="45" t="s">
        <v>141</v>
      </c>
      <c r="D230" s="35">
        <v>100</v>
      </c>
      <c r="E230" s="35">
        <f>SUM(F230:J230)</f>
        <v>0</v>
      </c>
      <c r="F230" s="35"/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12.75" customHeight="1" outlineLevel="2">
      <c r="A231" s="100"/>
      <c r="B231" s="100"/>
      <c r="C231" s="101"/>
      <c r="D231" s="102"/>
      <c r="E231" s="102"/>
      <c r="F231" s="102"/>
      <c r="G231" s="102"/>
      <c r="H231" s="102"/>
      <c r="I231" s="102"/>
      <c r="J231" s="102"/>
      <c r="K231" s="102"/>
      <c r="L231" s="102"/>
      <c r="M231" s="121"/>
      <c r="N231" s="3"/>
      <c r="O231" s="3"/>
      <c r="P231" s="3"/>
      <c r="Q231" s="3"/>
    </row>
    <row r="232" spans="1:17" ht="12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03"/>
      <c r="N232" s="3"/>
      <c r="O232" s="3"/>
      <c r="P232" s="3"/>
      <c r="Q232" s="3"/>
    </row>
    <row r="233" spans="1:17" ht="12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03"/>
      <c r="N233" s="3"/>
      <c r="O233" s="3"/>
      <c r="P233" s="3"/>
      <c r="Q233" s="3"/>
    </row>
    <row r="234" spans="1:17" ht="12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03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04"/>
      <c r="B245" s="105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06"/>
      <c r="N245" s="14"/>
      <c r="O245" s="14"/>
      <c r="P245" s="14"/>
      <c r="Q245" s="14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104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03"/>
      <c r="N248" s="3"/>
      <c r="O248" s="3"/>
      <c r="P248" s="3"/>
      <c r="Q248" s="3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225"/>
      <c r="B382" s="221"/>
      <c r="C382" s="221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220"/>
      <c r="B383" s="221"/>
      <c r="C383" s="221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04"/>
      <c r="B384" s="105"/>
      <c r="C384" s="10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222"/>
      <c r="B385" s="221"/>
      <c r="C385" s="221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10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04"/>
      <c r="B396" s="105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04"/>
      <c r="B408" s="105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04"/>
      <c r="B412" s="105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04"/>
      <c r="B424" s="105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</sheetData>
  <mergeCells count="45">
    <mergeCell ref="J4:J5"/>
    <mergeCell ref="G101:G102"/>
    <mergeCell ref="E101:E102"/>
    <mergeCell ref="F101:F102"/>
    <mergeCell ref="G176:G183"/>
    <mergeCell ref="E3:E5"/>
    <mergeCell ref="E176:E183"/>
    <mergeCell ref="F176:F183"/>
    <mergeCell ref="I176:I183"/>
    <mergeCell ref="I101:I102"/>
    <mergeCell ref="J101:J102"/>
    <mergeCell ref="G4:G5"/>
    <mergeCell ref="F3:J3"/>
    <mergeCell ref="K101:K102"/>
    <mergeCell ref="H101:H102"/>
    <mergeCell ref="A3:A6"/>
    <mergeCell ref="B3:B6"/>
    <mergeCell ref="C3:C6"/>
    <mergeCell ref="K3:M3"/>
    <mergeCell ref="L7:M7"/>
    <mergeCell ref="M5:M6"/>
    <mergeCell ref="D6:J6"/>
    <mergeCell ref="D3:D5"/>
    <mergeCell ref="K6:L6"/>
    <mergeCell ref="L4:M4"/>
    <mergeCell ref="K4:K5"/>
    <mergeCell ref="H4:H5"/>
    <mergeCell ref="I4:I5"/>
    <mergeCell ref="F4:F5"/>
    <mergeCell ref="A382:C382"/>
    <mergeCell ref="A383:C383"/>
    <mergeCell ref="A385:C385"/>
    <mergeCell ref="A101:A102"/>
    <mergeCell ref="L101:L102"/>
    <mergeCell ref="B101:B102"/>
    <mergeCell ref="C101:C102"/>
    <mergeCell ref="D101:D102"/>
    <mergeCell ref="A176:A183"/>
    <mergeCell ref="B176:B183"/>
    <mergeCell ref="C176:C183"/>
    <mergeCell ref="D176:D183"/>
    <mergeCell ref="H176:H183"/>
    <mergeCell ref="J176:J183"/>
    <mergeCell ref="K176:K183"/>
    <mergeCell ref="L176:L18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5"/>
  <sheetViews>
    <sheetView tabSelected="1" view="pageBreakPreview" zoomScale="110" zoomScaleNormal="100" zoomScaleSheetLayoutView="110" workbookViewId="0">
      <pane ySplit="13" topLeftCell="A56" activePane="bottomLeft" state="frozen"/>
      <selection pane="bottomLeft" activeCell="C9" sqref="C9:C12"/>
    </sheetView>
  </sheetViews>
  <sheetFormatPr defaultColWidth="14.42578125" defaultRowHeight="15" customHeight="1"/>
  <cols>
    <col min="1" max="1" width="8.28515625" style="139" customWidth="1"/>
    <col min="2" max="2" width="10.42578125" style="139" customWidth="1"/>
    <col min="3" max="3" width="70" style="139" customWidth="1"/>
    <col min="4" max="4" width="12.140625" style="139" customWidth="1"/>
    <col min="5" max="6" width="13.140625" style="139" customWidth="1"/>
    <col min="7" max="10" width="9.140625" style="139" customWidth="1"/>
    <col min="11" max="11" width="8" style="139" customWidth="1"/>
    <col min="12" max="16384" width="14.42578125" style="139"/>
  </cols>
  <sheetData>
    <row r="1" spans="1:6" s="122" customFormat="1" ht="12.75" customHeight="1">
      <c r="F1" s="206" t="s">
        <v>236</v>
      </c>
    </row>
    <row r="2" spans="1:6" s="122" customFormat="1" ht="12.75" customHeight="1">
      <c r="F2" s="206" t="s">
        <v>278</v>
      </c>
    </row>
    <row r="3" spans="1:6" s="122" customFormat="1" ht="12.75" customHeight="1">
      <c r="F3" s="206" t="s">
        <v>237</v>
      </c>
    </row>
    <row r="4" spans="1:6" s="122" customFormat="1" ht="12.75" customHeight="1">
      <c r="F4" s="206" t="s">
        <v>277</v>
      </c>
    </row>
    <row r="5" spans="1:6" s="122" customFormat="1" ht="14.25">
      <c r="A5" s="243" t="s">
        <v>231</v>
      </c>
      <c r="B5" s="244"/>
      <c r="C5" s="244"/>
      <c r="D5" s="244"/>
      <c r="E5" s="244"/>
      <c r="F5" s="244"/>
    </row>
    <row r="6" spans="1:6" s="122" customFormat="1" ht="14.25">
      <c r="A6" s="243" t="s">
        <v>142</v>
      </c>
      <c r="B6" s="244"/>
      <c r="C6" s="244"/>
      <c r="D6" s="244"/>
      <c r="E6" s="244"/>
      <c r="F6" s="244"/>
    </row>
    <row r="7" spans="1:6" s="122" customFormat="1" ht="14.25">
      <c r="A7" s="243" t="s">
        <v>232</v>
      </c>
      <c r="B7" s="244"/>
      <c r="C7" s="244"/>
      <c r="D7" s="244"/>
      <c r="E7" s="244"/>
      <c r="F7" s="244"/>
    </row>
    <row r="8" spans="1:6" s="122" customFormat="1" ht="12.75" customHeight="1">
      <c r="A8" s="123"/>
      <c r="B8" s="123"/>
      <c r="D8" s="124"/>
      <c r="E8" s="124"/>
      <c r="F8" s="125" t="s">
        <v>143</v>
      </c>
    </row>
    <row r="9" spans="1:6" s="122" customFormat="1" ht="12.75" customHeight="1">
      <c r="A9" s="245" t="s">
        <v>0</v>
      </c>
      <c r="B9" s="245" t="s">
        <v>1</v>
      </c>
      <c r="C9" s="245" t="s">
        <v>203</v>
      </c>
      <c r="D9" s="248" t="s">
        <v>204</v>
      </c>
      <c r="E9" s="249"/>
      <c r="F9" s="250"/>
    </row>
    <row r="10" spans="1:6" s="122" customFormat="1" ht="12.75" customHeight="1">
      <c r="A10" s="246"/>
      <c r="B10" s="246"/>
      <c r="C10" s="246"/>
      <c r="D10" s="251"/>
      <c r="E10" s="252"/>
      <c r="F10" s="253"/>
    </row>
    <row r="11" spans="1:6" s="122" customFormat="1" ht="12.75" customHeight="1">
      <c r="A11" s="246"/>
      <c r="B11" s="246"/>
      <c r="C11" s="246"/>
      <c r="D11" s="254" t="s">
        <v>205</v>
      </c>
      <c r="E11" s="255"/>
      <c r="F11" s="256"/>
    </row>
    <row r="12" spans="1:6" s="122" customFormat="1" ht="33.75" customHeight="1">
      <c r="A12" s="247"/>
      <c r="B12" s="247"/>
      <c r="C12" s="247"/>
      <c r="D12" s="126" t="s">
        <v>16</v>
      </c>
      <c r="E12" s="127" t="s">
        <v>206</v>
      </c>
      <c r="F12" s="127" t="s">
        <v>207</v>
      </c>
    </row>
    <row r="13" spans="1:6" s="122" customFormat="1" ht="12.75" customHeight="1">
      <c r="A13" s="128">
        <v>1</v>
      </c>
      <c r="B13" s="128">
        <v>2</v>
      </c>
      <c r="C13" s="128">
        <v>3</v>
      </c>
      <c r="D13" s="128">
        <v>4</v>
      </c>
      <c r="E13" s="128">
        <v>5</v>
      </c>
      <c r="F13" s="128">
        <v>6</v>
      </c>
    </row>
    <row r="14" spans="1:6" s="131" customFormat="1" ht="12.75" customHeight="1">
      <c r="A14" s="129"/>
      <c r="B14" s="129"/>
      <c r="C14" s="129"/>
      <c r="D14" s="130"/>
      <c r="E14" s="130"/>
      <c r="F14" s="130"/>
    </row>
    <row r="15" spans="1:6" s="131" customFormat="1" ht="15.75" customHeight="1">
      <c r="A15" s="129"/>
      <c r="B15" s="129"/>
      <c r="C15" s="132" t="s">
        <v>208</v>
      </c>
      <c r="D15" s="133">
        <f>SUM(D17:D21)</f>
        <v>369615</v>
      </c>
      <c r="E15" s="133">
        <f>SUM(E17:E21)</f>
        <v>342073</v>
      </c>
      <c r="F15" s="133">
        <f>SUM(F17:F21)</f>
        <v>27542</v>
      </c>
    </row>
    <row r="16" spans="1:6" s="131" customFormat="1" ht="12.75" customHeight="1">
      <c r="A16" s="129"/>
      <c r="B16" s="129"/>
      <c r="C16" s="134" t="s">
        <v>5</v>
      </c>
      <c r="D16" s="135"/>
      <c r="E16" s="135"/>
      <c r="F16" s="135"/>
    </row>
    <row r="17" spans="1:10" ht="12.75" customHeight="1">
      <c r="A17" s="136"/>
      <c r="B17" s="136"/>
      <c r="C17" s="137" t="s">
        <v>209</v>
      </c>
      <c r="D17" s="138">
        <f t="shared" ref="D17:D20" si="0">E17+F17</f>
        <v>170290</v>
      </c>
      <c r="E17" s="138">
        <f>E30+E35+E39+E45+E51+E57+E68+E74+E80+E89+E97+E104+E117+E129+E139+E148+E144+E134</f>
        <v>157403</v>
      </c>
      <c r="F17" s="138">
        <f>F30+F35+F39+F45+F51+F57+F68+F74+F80+F89+F97+F104+F117+F129+F139+F148+F144+F134</f>
        <v>12887</v>
      </c>
    </row>
    <row r="18" spans="1:10" s="131" customFormat="1" ht="12.75" customHeight="1">
      <c r="A18" s="129"/>
      <c r="B18" s="129"/>
      <c r="C18" s="137" t="s">
        <v>210</v>
      </c>
      <c r="D18" s="138">
        <f t="shared" si="0"/>
        <v>571</v>
      </c>
      <c r="E18" s="138">
        <f t="shared" ref="E18:F18" si="1">E124</f>
        <v>571</v>
      </c>
      <c r="F18" s="138">
        <f t="shared" si="1"/>
        <v>0</v>
      </c>
    </row>
    <row r="19" spans="1:10" ht="12.75" customHeight="1">
      <c r="A19" s="136"/>
      <c r="B19" s="136"/>
      <c r="C19" s="137" t="s">
        <v>211</v>
      </c>
      <c r="D19" s="138">
        <f>E19+F19</f>
        <v>187630</v>
      </c>
      <c r="E19" s="138">
        <f>E24+E36+E40+E46+E52+E58+E63+E69+E75+E83+E91+E98+E106+E125+E130+E135+E113+E140+E145</f>
        <v>173645</v>
      </c>
      <c r="F19" s="138">
        <f>F24+F36+F40+F46+F52+F58+F63+F69+F75+F83+F91+F98+F106+F125+F130+F135+F113+F140+F145</f>
        <v>13985</v>
      </c>
    </row>
    <row r="20" spans="1:10" ht="12.75" customHeight="1">
      <c r="A20" s="136"/>
      <c r="B20" s="136"/>
      <c r="C20" s="137" t="s">
        <v>212</v>
      </c>
      <c r="D20" s="138">
        <f t="shared" si="0"/>
        <v>9628</v>
      </c>
      <c r="E20" s="138">
        <f t="shared" ref="E20:F20" si="2">E99+E107</f>
        <v>8958</v>
      </c>
      <c r="F20" s="138">
        <f t="shared" si="2"/>
        <v>670</v>
      </c>
    </row>
    <row r="21" spans="1:10" s="131" customFormat="1" ht="12.75" customHeight="1">
      <c r="A21" s="129"/>
      <c r="B21" s="129"/>
      <c r="C21" s="140" t="s">
        <v>227</v>
      </c>
      <c r="D21" s="141">
        <f>D152</f>
        <v>1496</v>
      </c>
      <c r="E21" s="141">
        <f t="shared" ref="E21:F21" si="3">E152</f>
        <v>1496</v>
      </c>
      <c r="F21" s="141">
        <f t="shared" si="3"/>
        <v>0</v>
      </c>
    </row>
    <row r="22" spans="1:10" s="122" customFormat="1" ht="17.25" customHeight="1">
      <c r="A22" s="142"/>
      <c r="B22" s="142"/>
      <c r="C22" s="143" t="s">
        <v>62</v>
      </c>
      <c r="D22" s="144">
        <f t="shared" ref="D22:D23" si="4">E22+F22</f>
        <v>1962</v>
      </c>
      <c r="E22" s="144">
        <f t="shared" ref="E22:F24" si="5">E23</f>
        <v>1810</v>
      </c>
      <c r="F22" s="144">
        <f t="shared" si="5"/>
        <v>152</v>
      </c>
    </row>
    <row r="23" spans="1:10" s="122" customFormat="1" ht="12.75" customHeight="1">
      <c r="A23" s="145" t="s">
        <v>26</v>
      </c>
      <c r="B23" s="146"/>
      <c r="C23" s="147" t="s">
        <v>27</v>
      </c>
      <c r="D23" s="148">
        <f t="shared" si="4"/>
        <v>1962</v>
      </c>
      <c r="E23" s="149">
        <f t="shared" si="5"/>
        <v>1810</v>
      </c>
      <c r="F23" s="149">
        <f t="shared" si="5"/>
        <v>152</v>
      </c>
    </row>
    <row r="24" spans="1:10" s="122" customFormat="1" ht="17.25" customHeight="1">
      <c r="A24" s="146"/>
      <c r="B24" s="150" t="s">
        <v>65</v>
      </c>
      <c r="C24" s="151" t="s">
        <v>244</v>
      </c>
      <c r="D24" s="152">
        <f>D25</f>
        <v>1962</v>
      </c>
      <c r="E24" s="152">
        <f t="shared" si="5"/>
        <v>1810</v>
      </c>
      <c r="F24" s="152">
        <f t="shared" si="5"/>
        <v>152</v>
      </c>
    </row>
    <row r="25" spans="1:10" s="207" customFormat="1" ht="17.25" customHeight="1">
      <c r="A25" s="146"/>
      <c r="B25" s="150"/>
      <c r="C25" s="208" t="s">
        <v>243</v>
      </c>
      <c r="D25" s="152">
        <f>E25+F25</f>
        <v>1962</v>
      </c>
      <c r="E25" s="152">
        <v>1810</v>
      </c>
      <c r="F25" s="152">
        <v>152</v>
      </c>
    </row>
    <row r="26" spans="1:10" ht="6.75" customHeight="1">
      <c r="A26" s="136"/>
      <c r="B26" s="136"/>
      <c r="C26" s="153"/>
      <c r="D26" s="154"/>
      <c r="E26" s="154"/>
      <c r="F26" s="154"/>
    </row>
    <row r="27" spans="1:10" s="122" customFormat="1" ht="28.5" customHeight="1">
      <c r="A27" s="142"/>
      <c r="B27" s="142"/>
      <c r="C27" s="155" t="s">
        <v>234</v>
      </c>
      <c r="D27" s="144">
        <f t="shared" ref="D27:F28" si="6">D28</f>
        <v>5126</v>
      </c>
      <c r="E27" s="144">
        <f t="shared" si="6"/>
        <v>4735</v>
      </c>
      <c r="F27" s="144">
        <f t="shared" si="6"/>
        <v>391</v>
      </c>
    </row>
    <row r="28" spans="1:10" s="122" customFormat="1" ht="12.75" customHeight="1">
      <c r="A28" s="145" t="s">
        <v>18</v>
      </c>
      <c r="B28" s="145"/>
      <c r="C28" s="147" t="s">
        <v>19</v>
      </c>
      <c r="D28" s="149">
        <f t="shared" si="6"/>
        <v>5126</v>
      </c>
      <c r="E28" s="149">
        <f t="shared" si="6"/>
        <v>4735</v>
      </c>
      <c r="F28" s="149">
        <f t="shared" si="6"/>
        <v>391</v>
      </c>
    </row>
    <row r="29" spans="1:10" s="122" customFormat="1" ht="12.75" customHeight="1">
      <c r="A29" s="146"/>
      <c r="B29" s="146" t="s">
        <v>53</v>
      </c>
      <c r="C29" s="137" t="s">
        <v>241</v>
      </c>
      <c r="D29" s="138">
        <f>SUM(D30:D30)</f>
        <v>5126</v>
      </c>
      <c r="E29" s="138">
        <f>SUM(E30:E30)</f>
        <v>4735</v>
      </c>
      <c r="F29" s="138">
        <f>SUM(F30:F30)</f>
        <v>391</v>
      </c>
      <c r="G29" s="124"/>
      <c r="H29" s="124"/>
      <c r="J29" s="124"/>
    </row>
    <row r="30" spans="1:10" s="122" customFormat="1" ht="12.75" customHeight="1">
      <c r="A30" s="146"/>
      <c r="B30" s="146"/>
      <c r="C30" s="182" t="s">
        <v>242</v>
      </c>
      <c r="D30" s="152">
        <f>E30+F30</f>
        <v>5126</v>
      </c>
      <c r="E30" s="138">
        <v>4735</v>
      </c>
      <c r="F30" s="138">
        <v>391</v>
      </c>
      <c r="G30" s="124"/>
      <c r="H30" s="124"/>
      <c r="I30" s="124"/>
      <c r="J30" s="124"/>
    </row>
    <row r="31" spans="1:10" ht="12" customHeight="1">
      <c r="A31" s="136"/>
      <c r="B31" s="136"/>
      <c r="C31" s="153"/>
      <c r="D31" s="154"/>
      <c r="E31" s="154"/>
      <c r="F31" s="154"/>
    </row>
    <row r="32" spans="1:10" s="122" customFormat="1" ht="18" customHeight="1">
      <c r="A32" s="142"/>
      <c r="B32" s="142"/>
      <c r="C32" s="156" t="s">
        <v>213</v>
      </c>
      <c r="D32" s="144">
        <f t="shared" ref="D32:F32" si="7">D33</f>
        <v>54079</v>
      </c>
      <c r="E32" s="144">
        <f>E33</f>
        <v>49956</v>
      </c>
      <c r="F32" s="144">
        <f t="shared" si="7"/>
        <v>4123</v>
      </c>
    </row>
    <row r="33" spans="1:6" s="122" customFormat="1" ht="12.75" customHeight="1">
      <c r="A33" s="145" t="s">
        <v>18</v>
      </c>
      <c r="B33" s="145"/>
      <c r="C33" s="147" t="s">
        <v>19</v>
      </c>
      <c r="D33" s="157">
        <f t="shared" ref="D33:F33" si="8">D34+D38</f>
        <v>54079</v>
      </c>
      <c r="E33" s="157">
        <f>E34+E38</f>
        <v>49956</v>
      </c>
      <c r="F33" s="157">
        <f t="shared" si="8"/>
        <v>4123</v>
      </c>
    </row>
    <row r="34" spans="1:6" s="122" customFormat="1" ht="12.75" customHeight="1">
      <c r="A34" s="146"/>
      <c r="B34" s="146" t="s">
        <v>48</v>
      </c>
      <c r="C34" s="137" t="s">
        <v>245</v>
      </c>
      <c r="D34" s="158">
        <f t="shared" ref="D34:D36" si="9">E34+F34</f>
        <v>15666</v>
      </c>
      <c r="E34" s="158">
        <f t="shared" ref="E34:F34" si="10">SUM(E35:E36)</f>
        <v>14472</v>
      </c>
      <c r="F34" s="158">
        <f t="shared" si="10"/>
        <v>1194</v>
      </c>
    </row>
    <row r="35" spans="1:6" s="122" customFormat="1" ht="12.75" customHeight="1">
      <c r="A35" s="146"/>
      <c r="B35" s="146"/>
      <c r="C35" s="182" t="s">
        <v>246</v>
      </c>
      <c r="D35" s="159">
        <f t="shared" si="9"/>
        <v>13528</v>
      </c>
      <c r="E35" s="159">
        <v>12497</v>
      </c>
      <c r="F35" s="159">
        <v>1031</v>
      </c>
    </row>
    <row r="36" spans="1:6" s="122" customFormat="1" ht="12.75" customHeight="1">
      <c r="A36" s="146"/>
      <c r="B36" s="146"/>
      <c r="C36" s="209" t="s">
        <v>229</v>
      </c>
      <c r="D36" s="161">
        <f t="shared" si="9"/>
        <v>2138</v>
      </c>
      <c r="E36" s="161">
        <v>1975</v>
      </c>
      <c r="F36" s="161">
        <v>163</v>
      </c>
    </row>
    <row r="37" spans="1:6" s="122" customFormat="1" ht="13.5" customHeight="1">
      <c r="A37" s="146"/>
      <c r="B37" s="146"/>
      <c r="C37" s="162"/>
      <c r="D37" s="161"/>
      <c r="E37" s="161"/>
      <c r="F37" s="161"/>
    </row>
    <row r="38" spans="1:6" s="122" customFormat="1" ht="12.75" customHeight="1">
      <c r="A38" s="146"/>
      <c r="B38" s="146" t="s">
        <v>50</v>
      </c>
      <c r="C38" s="160" t="s">
        <v>247</v>
      </c>
      <c r="D38" s="161">
        <f t="shared" ref="D38:D40" si="11">E38+F38</f>
        <v>38413</v>
      </c>
      <c r="E38" s="161">
        <f t="shared" ref="E38:F38" si="12">E39+E40</f>
        <v>35484</v>
      </c>
      <c r="F38" s="161">
        <f t="shared" si="12"/>
        <v>2929</v>
      </c>
    </row>
    <row r="39" spans="1:6" s="122" customFormat="1" ht="12.75" customHeight="1">
      <c r="A39" s="146"/>
      <c r="B39" s="146"/>
      <c r="C39" s="209" t="s">
        <v>242</v>
      </c>
      <c r="D39" s="161">
        <f t="shared" si="11"/>
        <v>37355</v>
      </c>
      <c r="E39" s="161">
        <v>34507</v>
      </c>
      <c r="F39" s="161">
        <v>2848</v>
      </c>
    </row>
    <row r="40" spans="1:6" s="122" customFormat="1" ht="12.75" customHeight="1">
      <c r="A40" s="146"/>
      <c r="B40" s="146"/>
      <c r="C40" s="209" t="s">
        <v>248</v>
      </c>
      <c r="D40" s="161">
        <f t="shared" si="11"/>
        <v>1058</v>
      </c>
      <c r="E40" s="161">
        <v>977</v>
      </c>
      <c r="F40" s="161">
        <v>81</v>
      </c>
    </row>
    <row r="41" spans="1:6" ht="8.25" customHeight="1">
      <c r="A41" s="136"/>
      <c r="B41" s="136"/>
      <c r="C41" s="163"/>
      <c r="D41" s="164"/>
      <c r="E41" s="164"/>
      <c r="F41" s="164"/>
    </row>
    <row r="42" spans="1:6" s="122" customFormat="1" ht="30" customHeight="1">
      <c r="A42" s="142"/>
      <c r="B42" s="142"/>
      <c r="C42" s="165" t="s">
        <v>235</v>
      </c>
      <c r="D42" s="166">
        <f t="shared" ref="D42:F43" si="13">D43</f>
        <v>11477</v>
      </c>
      <c r="E42" s="166">
        <f t="shared" si="13"/>
        <v>10602</v>
      </c>
      <c r="F42" s="166">
        <f t="shared" si="13"/>
        <v>875</v>
      </c>
    </row>
    <row r="43" spans="1:6" s="122" customFormat="1" ht="12.75" customHeight="1">
      <c r="A43" s="145" t="s">
        <v>18</v>
      </c>
      <c r="B43" s="145"/>
      <c r="C43" s="147" t="s">
        <v>19</v>
      </c>
      <c r="D43" s="157">
        <f t="shared" ref="D43:D46" si="14">E43+F43</f>
        <v>11477</v>
      </c>
      <c r="E43" s="157">
        <f t="shared" si="13"/>
        <v>10602</v>
      </c>
      <c r="F43" s="157">
        <f t="shared" si="13"/>
        <v>875</v>
      </c>
    </row>
    <row r="44" spans="1:6" s="122" customFormat="1" ht="12.75" customHeight="1">
      <c r="A44" s="146"/>
      <c r="B44" s="146" t="s">
        <v>43</v>
      </c>
      <c r="C44" s="137" t="s">
        <v>249</v>
      </c>
      <c r="D44" s="158">
        <f t="shared" si="14"/>
        <v>11477</v>
      </c>
      <c r="E44" s="158">
        <f t="shared" ref="E44:F44" si="15">SUM(E45:E46)</f>
        <v>10602</v>
      </c>
      <c r="F44" s="158">
        <f t="shared" si="15"/>
        <v>875</v>
      </c>
    </row>
    <row r="45" spans="1:6" s="122" customFormat="1" ht="12.75" customHeight="1">
      <c r="A45" s="146"/>
      <c r="B45" s="146"/>
      <c r="C45" s="209" t="s">
        <v>242</v>
      </c>
      <c r="D45" s="167">
        <f t="shared" si="14"/>
        <v>10587</v>
      </c>
      <c r="E45" s="167">
        <v>9780</v>
      </c>
      <c r="F45" s="167">
        <v>807</v>
      </c>
    </row>
    <row r="46" spans="1:6" s="122" customFormat="1" ht="12.75" customHeight="1">
      <c r="A46" s="146"/>
      <c r="B46" s="146"/>
      <c r="C46" s="209" t="s">
        <v>248</v>
      </c>
      <c r="D46" s="167">
        <f t="shared" si="14"/>
        <v>890</v>
      </c>
      <c r="E46" s="167">
        <v>822</v>
      </c>
      <c r="F46" s="167">
        <v>68</v>
      </c>
    </row>
    <row r="47" spans="1:6" ht="7.5" customHeight="1">
      <c r="A47" s="136"/>
      <c r="B47" s="136"/>
      <c r="C47" s="153"/>
      <c r="D47" s="168"/>
      <c r="E47" s="168"/>
      <c r="F47" s="168"/>
    </row>
    <row r="48" spans="1:6" s="122" customFormat="1" ht="16.5" customHeight="1">
      <c r="A48" s="142"/>
      <c r="B48" s="142"/>
      <c r="C48" s="169" t="s">
        <v>214</v>
      </c>
      <c r="D48" s="166">
        <f t="shared" ref="D48:F49" si="16">D49</f>
        <v>6315</v>
      </c>
      <c r="E48" s="166">
        <f t="shared" si="16"/>
        <v>5835</v>
      </c>
      <c r="F48" s="166">
        <f t="shared" si="16"/>
        <v>480</v>
      </c>
    </row>
    <row r="49" spans="1:10" s="122" customFormat="1" ht="12.75" customHeight="1">
      <c r="A49" s="145">
        <v>500</v>
      </c>
      <c r="B49" s="145"/>
      <c r="C49" s="147" t="s">
        <v>215</v>
      </c>
      <c r="D49" s="157">
        <f t="shared" si="16"/>
        <v>6315</v>
      </c>
      <c r="E49" s="157">
        <f t="shared" si="16"/>
        <v>5835</v>
      </c>
      <c r="F49" s="157">
        <f t="shared" si="16"/>
        <v>480</v>
      </c>
    </row>
    <row r="50" spans="1:10" s="122" customFormat="1" ht="12.75" customHeight="1">
      <c r="A50" s="146"/>
      <c r="B50" s="146">
        <v>50001</v>
      </c>
      <c r="C50" s="137" t="s">
        <v>250</v>
      </c>
      <c r="D50" s="158">
        <f t="shared" ref="D50:D52" si="17">E50+F50</f>
        <v>6315</v>
      </c>
      <c r="E50" s="158">
        <f t="shared" ref="E50:F50" si="18">E51+E52</f>
        <v>5835</v>
      </c>
      <c r="F50" s="158">
        <f t="shared" si="18"/>
        <v>480</v>
      </c>
    </row>
    <row r="51" spans="1:10" s="122" customFormat="1" ht="12.75" customHeight="1">
      <c r="A51" s="146"/>
      <c r="B51" s="146"/>
      <c r="C51" s="182" t="s">
        <v>242</v>
      </c>
      <c r="D51" s="158">
        <f t="shared" si="17"/>
        <v>5670</v>
      </c>
      <c r="E51" s="158">
        <v>5239</v>
      </c>
      <c r="F51" s="158">
        <v>431</v>
      </c>
    </row>
    <row r="52" spans="1:10" s="122" customFormat="1" ht="12.75" customHeight="1">
      <c r="A52" s="146"/>
      <c r="B52" s="146"/>
      <c r="C52" s="182" t="s">
        <v>248</v>
      </c>
      <c r="D52" s="158">
        <f t="shared" si="17"/>
        <v>645</v>
      </c>
      <c r="E52" s="158">
        <v>596</v>
      </c>
      <c r="F52" s="158">
        <v>49</v>
      </c>
    </row>
    <row r="53" spans="1:10" ht="12" customHeight="1">
      <c r="A53" s="136"/>
      <c r="B53" s="136"/>
      <c r="C53" s="153"/>
      <c r="D53" s="168"/>
      <c r="E53" s="168"/>
      <c r="F53" s="168"/>
    </row>
    <row r="54" spans="1:10" s="122" customFormat="1" ht="25.5" customHeight="1">
      <c r="A54" s="142"/>
      <c r="B54" s="142"/>
      <c r="C54" s="165" t="s">
        <v>216</v>
      </c>
      <c r="D54" s="166">
        <f t="shared" ref="D54:F55" si="19">D55</f>
        <v>6121</v>
      </c>
      <c r="E54" s="166">
        <f t="shared" si="19"/>
        <v>5656</v>
      </c>
      <c r="F54" s="166">
        <f t="shared" si="19"/>
        <v>465</v>
      </c>
    </row>
    <row r="55" spans="1:10" s="122" customFormat="1" ht="12.75" customHeight="1">
      <c r="A55" s="145">
        <v>600</v>
      </c>
      <c r="B55" s="145"/>
      <c r="C55" s="147" t="s">
        <v>71</v>
      </c>
      <c r="D55" s="157">
        <f t="shared" si="19"/>
        <v>6121</v>
      </c>
      <c r="E55" s="157">
        <f t="shared" si="19"/>
        <v>5656</v>
      </c>
      <c r="F55" s="157">
        <f t="shared" si="19"/>
        <v>465</v>
      </c>
    </row>
    <row r="56" spans="1:10" s="122" customFormat="1" ht="12.75" customHeight="1">
      <c r="A56" s="146"/>
      <c r="B56" s="146">
        <v>60055</v>
      </c>
      <c r="C56" s="137" t="s">
        <v>251</v>
      </c>
      <c r="D56" s="158">
        <f t="shared" ref="D56:F56" si="20">D57+D58</f>
        <v>6121</v>
      </c>
      <c r="E56" s="158">
        <f t="shared" si="20"/>
        <v>5656</v>
      </c>
      <c r="F56" s="158">
        <f t="shared" si="20"/>
        <v>465</v>
      </c>
    </row>
    <row r="57" spans="1:10" s="122" customFormat="1" ht="12.75" customHeight="1">
      <c r="A57" s="146"/>
      <c r="B57" s="146"/>
      <c r="C57" s="182" t="s">
        <v>242</v>
      </c>
      <c r="D57" s="158">
        <f t="shared" ref="D57:D58" si="21">E57+F57</f>
        <v>5520</v>
      </c>
      <c r="E57" s="159">
        <v>5101</v>
      </c>
      <c r="F57" s="159">
        <v>419</v>
      </c>
    </row>
    <row r="58" spans="1:10" s="122" customFormat="1" ht="12.75" customHeight="1">
      <c r="A58" s="146"/>
      <c r="B58" s="146"/>
      <c r="C58" s="182" t="s">
        <v>248</v>
      </c>
      <c r="D58" s="158">
        <f t="shared" si="21"/>
        <v>601</v>
      </c>
      <c r="E58" s="159">
        <v>555</v>
      </c>
      <c r="F58" s="159">
        <v>46</v>
      </c>
    </row>
    <row r="59" spans="1:10" ht="12.75" customHeight="1">
      <c r="A59" s="136"/>
      <c r="B59" s="136"/>
      <c r="C59" s="153"/>
      <c r="D59" s="168"/>
      <c r="E59" s="168"/>
      <c r="F59" s="168"/>
    </row>
    <row r="60" spans="1:10" s="122" customFormat="1" ht="18.75" customHeight="1">
      <c r="A60" s="142"/>
      <c r="B60" s="142"/>
      <c r="C60" s="143" t="s">
        <v>217</v>
      </c>
      <c r="D60" s="166">
        <f t="shared" ref="D60:F62" si="22">D61</f>
        <v>143687</v>
      </c>
      <c r="E60" s="166">
        <f t="shared" si="22"/>
        <v>132905</v>
      </c>
      <c r="F60" s="166">
        <f t="shared" si="22"/>
        <v>10782</v>
      </c>
    </row>
    <row r="61" spans="1:10" s="131" customFormat="1" ht="16.5" customHeight="1">
      <c r="A61" s="170">
        <v>851</v>
      </c>
      <c r="B61" s="170"/>
      <c r="C61" s="171" t="s">
        <v>83</v>
      </c>
      <c r="D61" s="172">
        <f>D62</f>
        <v>143687</v>
      </c>
      <c r="E61" s="172">
        <v>132905</v>
      </c>
      <c r="F61" s="172">
        <v>10782</v>
      </c>
      <c r="H61" s="173"/>
      <c r="I61" s="173"/>
      <c r="J61" s="173"/>
    </row>
    <row r="62" spans="1:10" s="122" customFormat="1" ht="12.75" customHeight="1">
      <c r="A62" s="146"/>
      <c r="B62" s="146">
        <v>85132</v>
      </c>
      <c r="C62" s="137" t="s">
        <v>252</v>
      </c>
      <c r="D62" s="167">
        <f t="shared" si="22"/>
        <v>143687</v>
      </c>
      <c r="E62" s="167">
        <f t="shared" si="22"/>
        <v>132905</v>
      </c>
      <c r="F62" s="167">
        <f t="shared" si="22"/>
        <v>10782</v>
      </c>
    </row>
    <row r="63" spans="1:10" s="122" customFormat="1" ht="12.75" customHeight="1">
      <c r="A63" s="146"/>
      <c r="B63" s="146"/>
      <c r="C63" s="182" t="s">
        <v>253</v>
      </c>
      <c r="D63" s="167">
        <f>E63+F63</f>
        <v>143687</v>
      </c>
      <c r="E63" s="167">
        <v>132905</v>
      </c>
      <c r="F63" s="167">
        <v>10782</v>
      </c>
    </row>
    <row r="64" spans="1:10" s="122" customFormat="1" ht="13.5" customHeight="1">
      <c r="A64" s="146"/>
      <c r="B64" s="146"/>
      <c r="C64" s="137"/>
      <c r="D64" s="158"/>
      <c r="E64" s="158"/>
      <c r="F64" s="158"/>
    </row>
    <row r="65" spans="1:6" s="122" customFormat="1" ht="18.75" customHeight="1">
      <c r="A65" s="142"/>
      <c r="B65" s="142"/>
      <c r="C65" s="143" t="s">
        <v>218</v>
      </c>
      <c r="D65" s="166">
        <f t="shared" ref="D65:F66" si="23">D66</f>
        <v>1552</v>
      </c>
      <c r="E65" s="166">
        <f t="shared" si="23"/>
        <v>1433</v>
      </c>
      <c r="F65" s="166">
        <f t="shared" si="23"/>
        <v>119</v>
      </c>
    </row>
    <row r="66" spans="1:6" s="131" customFormat="1" ht="12.75" customHeight="1">
      <c r="A66" s="170">
        <v>851</v>
      </c>
      <c r="B66" s="170"/>
      <c r="C66" s="171" t="s">
        <v>83</v>
      </c>
      <c r="D66" s="172">
        <f t="shared" si="23"/>
        <v>1552</v>
      </c>
      <c r="E66" s="172">
        <f t="shared" si="23"/>
        <v>1433</v>
      </c>
      <c r="F66" s="172">
        <f t="shared" si="23"/>
        <v>119</v>
      </c>
    </row>
    <row r="67" spans="1:6" s="122" customFormat="1" ht="12.75" customHeight="1">
      <c r="A67" s="146"/>
      <c r="B67" s="146">
        <v>85133</v>
      </c>
      <c r="C67" s="137" t="s">
        <v>254</v>
      </c>
      <c r="D67" s="158">
        <f t="shared" ref="D67:D69" si="24">E67+F67</f>
        <v>1552</v>
      </c>
      <c r="E67" s="158">
        <f t="shared" ref="E67:F67" si="25">SUM(E68:E69)</f>
        <v>1433</v>
      </c>
      <c r="F67" s="158">
        <f t="shared" si="25"/>
        <v>119</v>
      </c>
    </row>
    <row r="68" spans="1:6" s="122" customFormat="1" ht="12.75" customHeight="1">
      <c r="A68" s="146"/>
      <c r="B68" s="146"/>
      <c r="C68" s="182" t="s">
        <v>242</v>
      </c>
      <c r="D68" s="158">
        <f t="shared" si="24"/>
        <v>1282</v>
      </c>
      <c r="E68" s="158">
        <v>1184</v>
      </c>
      <c r="F68" s="158">
        <v>98</v>
      </c>
    </row>
    <row r="69" spans="1:6" s="122" customFormat="1" ht="12.75" customHeight="1">
      <c r="A69" s="146"/>
      <c r="B69" s="146"/>
      <c r="C69" s="182" t="s">
        <v>248</v>
      </c>
      <c r="D69" s="158">
        <f t="shared" si="24"/>
        <v>270</v>
      </c>
      <c r="E69" s="158">
        <v>249</v>
      </c>
      <c r="F69" s="158">
        <v>21</v>
      </c>
    </row>
    <row r="70" spans="1:6" ht="12" customHeight="1">
      <c r="A70" s="136"/>
      <c r="B70" s="136"/>
      <c r="C70" s="153"/>
      <c r="D70" s="168"/>
      <c r="E70" s="168"/>
      <c r="F70" s="168"/>
    </row>
    <row r="71" spans="1:6" s="122" customFormat="1" ht="17.25" customHeight="1">
      <c r="A71" s="142"/>
      <c r="B71" s="142"/>
      <c r="C71" s="143" t="s">
        <v>219</v>
      </c>
      <c r="D71" s="166">
        <f t="shared" ref="D71:F72" si="26">D72</f>
        <v>10397</v>
      </c>
      <c r="E71" s="166">
        <f t="shared" si="26"/>
        <v>9604</v>
      </c>
      <c r="F71" s="166">
        <f t="shared" si="26"/>
        <v>793</v>
      </c>
    </row>
    <row r="72" spans="1:6" s="122" customFormat="1" ht="12.75" customHeight="1">
      <c r="A72" s="145">
        <v>900</v>
      </c>
      <c r="B72" s="145"/>
      <c r="C72" s="147" t="s">
        <v>37</v>
      </c>
      <c r="D72" s="157">
        <f t="shared" si="26"/>
        <v>10397</v>
      </c>
      <c r="E72" s="157">
        <f t="shared" si="26"/>
        <v>9604</v>
      </c>
      <c r="F72" s="157">
        <f t="shared" si="26"/>
        <v>793</v>
      </c>
    </row>
    <row r="73" spans="1:6" s="122" customFormat="1" ht="12.75" customHeight="1">
      <c r="A73" s="146"/>
      <c r="B73" s="146">
        <v>90014</v>
      </c>
      <c r="C73" s="137" t="s">
        <v>255</v>
      </c>
      <c r="D73" s="158">
        <f t="shared" ref="D73:F73" si="27">D74+D75</f>
        <v>10397</v>
      </c>
      <c r="E73" s="158">
        <f t="shared" si="27"/>
        <v>9604</v>
      </c>
      <c r="F73" s="158">
        <f t="shared" si="27"/>
        <v>793</v>
      </c>
    </row>
    <row r="74" spans="1:6" s="122" customFormat="1" ht="12.75" customHeight="1">
      <c r="A74" s="146"/>
      <c r="B74" s="146"/>
      <c r="C74" s="182" t="s">
        <v>242</v>
      </c>
      <c r="D74" s="158">
        <f t="shared" ref="D74:D75" si="28">E74+F74</f>
        <v>8816</v>
      </c>
      <c r="E74" s="158">
        <v>8150</v>
      </c>
      <c r="F74" s="158">
        <v>666</v>
      </c>
    </row>
    <row r="75" spans="1:6" s="122" customFormat="1" ht="12.75" customHeight="1">
      <c r="A75" s="146"/>
      <c r="B75" s="146"/>
      <c r="C75" s="182" t="s">
        <v>248</v>
      </c>
      <c r="D75" s="158">
        <f t="shared" si="28"/>
        <v>1581</v>
      </c>
      <c r="E75" s="158">
        <v>1454</v>
      </c>
      <c r="F75" s="158">
        <v>127</v>
      </c>
    </row>
    <row r="76" spans="1:6" ht="6.75" customHeight="1">
      <c r="A76" s="136"/>
      <c r="B76" s="136"/>
      <c r="C76" s="153"/>
      <c r="D76" s="168"/>
      <c r="E76" s="168"/>
      <c r="F76" s="168"/>
    </row>
    <row r="77" spans="1:6" s="122" customFormat="1" ht="16.5" customHeight="1">
      <c r="A77" s="142"/>
      <c r="B77" s="142"/>
      <c r="C77" s="156" t="s">
        <v>88</v>
      </c>
      <c r="D77" s="166">
        <f t="shared" ref="D77:E78" si="29">D78</f>
        <v>13026</v>
      </c>
      <c r="E77" s="166">
        <f t="shared" si="29"/>
        <v>12041</v>
      </c>
      <c r="F77" s="166">
        <f>F78</f>
        <v>985</v>
      </c>
    </row>
    <row r="78" spans="1:6" s="122" customFormat="1" ht="12.75" customHeight="1">
      <c r="A78" s="145">
        <v>801</v>
      </c>
      <c r="B78" s="145"/>
      <c r="C78" s="147" t="s">
        <v>89</v>
      </c>
      <c r="D78" s="157">
        <f t="shared" si="29"/>
        <v>13026</v>
      </c>
      <c r="E78" s="157">
        <f t="shared" si="29"/>
        <v>12041</v>
      </c>
      <c r="F78" s="157">
        <f>F79</f>
        <v>985</v>
      </c>
    </row>
    <row r="79" spans="1:6" s="122" customFormat="1" ht="12.75" customHeight="1">
      <c r="A79" s="146"/>
      <c r="B79" s="146">
        <v>80136</v>
      </c>
      <c r="C79" s="137" t="s">
        <v>238</v>
      </c>
      <c r="D79" s="158">
        <f>D80+D83</f>
        <v>13026</v>
      </c>
      <c r="E79" s="158">
        <f>E80+E83</f>
        <v>12041</v>
      </c>
      <c r="F79" s="158">
        <f>F80+F83</f>
        <v>985</v>
      </c>
    </row>
    <row r="80" spans="1:6" s="122" customFormat="1" ht="12.75" customHeight="1">
      <c r="A80" s="146"/>
      <c r="B80" s="146"/>
      <c r="C80" s="182" t="s">
        <v>242</v>
      </c>
      <c r="D80" s="158">
        <f t="shared" ref="D80" si="30">E80+F80</f>
        <v>11730</v>
      </c>
      <c r="E80" s="159">
        <v>10863</v>
      </c>
      <c r="F80" s="159">
        <v>867</v>
      </c>
    </row>
    <row r="81" spans="1:6" s="122" customFormat="1" ht="12.75" customHeight="1">
      <c r="A81" s="146"/>
      <c r="B81" s="146"/>
      <c r="C81" s="137" t="s">
        <v>273</v>
      </c>
      <c r="D81" s="158">
        <v>41</v>
      </c>
      <c r="E81" s="159">
        <v>39</v>
      </c>
      <c r="F81" s="159">
        <v>2</v>
      </c>
    </row>
    <row r="82" spans="1:6" s="122" customFormat="1" ht="12.75" customHeight="1">
      <c r="A82" s="146"/>
      <c r="B82" s="146"/>
      <c r="C82" s="137" t="s">
        <v>233</v>
      </c>
      <c r="D82" s="158">
        <v>188</v>
      </c>
      <c r="E82" s="159">
        <v>181</v>
      </c>
      <c r="F82" s="159">
        <v>7</v>
      </c>
    </row>
    <row r="83" spans="1:6" s="122" customFormat="1" ht="12.75" customHeight="1">
      <c r="A83" s="146"/>
      <c r="B83" s="146"/>
      <c r="C83" s="182" t="s">
        <v>248</v>
      </c>
      <c r="D83" s="158">
        <f>E83+F83</f>
        <v>1296</v>
      </c>
      <c r="E83" s="159">
        <v>1178</v>
      </c>
      <c r="F83" s="159">
        <v>118</v>
      </c>
    </row>
    <row r="84" spans="1:6" s="122" customFormat="1" ht="12.75" customHeight="1">
      <c r="A84" s="146"/>
      <c r="B84" s="146"/>
      <c r="C84" s="137"/>
      <c r="D84" s="158"/>
      <c r="E84" s="159"/>
      <c r="F84" s="159"/>
    </row>
    <row r="85" spans="1:6" ht="12.75" customHeight="1">
      <c r="A85" s="136"/>
      <c r="B85" s="136"/>
      <c r="C85" s="153"/>
      <c r="D85" s="168"/>
      <c r="E85" s="168"/>
      <c r="F85" s="168"/>
    </row>
    <row r="86" spans="1:6" s="131" customFormat="1" ht="18" customHeight="1">
      <c r="A86" s="174"/>
      <c r="B86" s="174"/>
      <c r="C86" s="175" t="s">
        <v>220</v>
      </c>
      <c r="D86" s="176">
        <f t="shared" ref="D86:F87" si="31">D87</f>
        <v>5005</v>
      </c>
      <c r="E86" s="176">
        <f t="shared" si="31"/>
        <v>4631</v>
      </c>
      <c r="F86" s="176">
        <f t="shared" si="31"/>
        <v>374</v>
      </c>
    </row>
    <row r="87" spans="1:6" s="131" customFormat="1" ht="12.75" customHeight="1">
      <c r="A87" s="170">
        <v>921</v>
      </c>
      <c r="B87" s="129"/>
      <c r="C87" s="171" t="s">
        <v>124</v>
      </c>
      <c r="D87" s="172">
        <f t="shared" si="31"/>
        <v>5005</v>
      </c>
      <c r="E87" s="172">
        <f t="shared" si="31"/>
        <v>4631</v>
      </c>
      <c r="F87" s="157">
        <f t="shared" si="31"/>
        <v>374</v>
      </c>
    </row>
    <row r="88" spans="1:6" s="131" customFormat="1" ht="12.75" customHeight="1">
      <c r="A88" s="129"/>
      <c r="B88" s="129">
        <v>92121</v>
      </c>
      <c r="C88" s="177" t="s">
        <v>230</v>
      </c>
      <c r="D88" s="178">
        <f t="shared" ref="D88:F88" si="32">D89+D91</f>
        <v>5005</v>
      </c>
      <c r="E88" s="178">
        <f t="shared" si="32"/>
        <v>4631</v>
      </c>
      <c r="F88" s="158">
        <f t="shared" si="32"/>
        <v>374</v>
      </c>
    </row>
    <row r="89" spans="1:6" s="131" customFormat="1" ht="12.75" customHeight="1">
      <c r="A89" s="129"/>
      <c r="B89" s="129"/>
      <c r="C89" s="210" t="s">
        <v>242</v>
      </c>
      <c r="D89" s="178">
        <f t="shared" ref="D89:D92" si="33">E89+F89</f>
        <v>4126</v>
      </c>
      <c r="E89" s="178">
        <v>3819</v>
      </c>
      <c r="F89" s="158">
        <v>307</v>
      </c>
    </row>
    <row r="90" spans="1:6" s="131" customFormat="1" ht="12.75" customHeight="1">
      <c r="A90" s="129"/>
      <c r="B90" s="129"/>
      <c r="C90" s="177" t="s">
        <v>256</v>
      </c>
      <c r="D90" s="178">
        <f t="shared" si="33"/>
        <v>161</v>
      </c>
      <c r="E90" s="178">
        <v>153</v>
      </c>
      <c r="F90" s="158">
        <v>8</v>
      </c>
    </row>
    <row r="91" spans="1:6" s="131" customFormat="1" ht="12.75" customHeight="1">
      <c r="A91" s="129"/>
      <c r="B91" s="129"/>
      <c r="C91" s="211" t="s">
        <v>248</v>
      </c>
      <c r="D91" s="178">
        <f t="shared" si="33"/>
        <v>879</v>
      </c>
      <c r="E91" s="178">
        <v>812</v>
      </c>
      <c r="F91" s="158">
        <v>67</v>
      </c>
    </row>
    <row r="92" spans="1:6" s="131" customFormat="1" ht="12.75" customHeight="1">
      <c r="A92" s="129"/>
      <c r="B92" s="129"/>
      <c r="C92" s="177" t="s">
        <v>256</v>
      </c>
      <c r="D92" s="178">
        <f t="shared" si="33"/>
        <v>15</v>
      </c>
      <c r="E92" s="178">
        <v>14</v>
      </c>
      <c r="F92" s="158">
        <v>1</v>
      </c>
    </row>
    <row r="93" spans="1:6" ht="12.75" customHeight="1">
      <c r="A93" s="136"/>
      <c r="B93" s="136"/>
      <c r="C93" s="153"/>
      <c r="D93" s="168"/>
      <c r="E93" s="168"/>
      <c r="F93" s="168"/>
    </row>
    <row r="94" spans="1:6" s="122" customFormat="1" ht="20.25" customHeight="1">
      <c r="A94" s="142"/>
      <c r="B94" s="142"/>
      <c r="C94" s="143" t="s">
        <v>221</v>
      </c>
      <c r="D94" s="166">
        <f t="shared" ref="D94:F95" si="34">D95</f>
        <v>11802</v>
      </c>
      <c r="E94" s="166">
        <f t="shared" si="34"/>
        <v>10965</v>
      </c>
      <c r="F94" s="166">
        <f t="shared" si="34"/>
        <v>837</v>
      </c>
    </row>
    <row r="95" spans="1:6" s="122" customFormat="1" ht="12.75" customHeight="1">
      <c r="A95" s="145">
        <v>754</v>
      </c>
      <c r="B95" s="145"/>
      <c r="C95" s="147" t="s">
        <v>35</v>
      </c>
      <c r="D95" s="157">
        <f t="shared" si="34"/>
        <v>11802</v>
      </c>
      <c r="E95" s="157">
        <f t="shared" si="34"/>
        <v>10965</v>
      </c>
      <c r="F95" s="157">
        <f t="shared" si="34"/>
        <v>837</v>
      </c>
    </row>
    <row r="96" spans="1:6" s="122" customFormat="1" ht="12.75" customHeight="1">
      <c r="A96" s="146"/>
      <c r="B96" s="146">
        <v>75410</v>
      </c>
      <c r="C96" s="137" t="s">
        <v>239</v>
      </c>
      <c r="D96" s="158">
        <f t="shared" ref="D96:F96" si="35">SUM(D97:D99)</f>
        <v>11802</v>
      </c>
      <c r="E96" s="158">
        <f t="shared" si="35"/>
        <v>10965</v>
      </c>
      <c r="F96" s="158">
        <f t="shared" si="35"/>
        <v>837</v>
      </c>
    </row>
    <row r="97" spans="1:6" s="122" customFormat="1" ht="12.75" customHeight="1">
      <c r="A97" s="146"/>
      <c r="B97" s="146"/>
      <c r="C97" s="182" t="s">
        <v>242</v>
      </c>
      <c r="D97" s="158">
        <f t="shared" ref="D97:D99" si="36">E97+F97</f>
        <v>1673</v>
      </c>
      <c r="E97" s="159">
        <v>1544</v>
      </c>
      <c r="F97" s="159">
        <v>129</v>
      </c>
    </row>
    <row r="98" spans="1:6" s="122" customFormat="1" ht="12.75" customHeight="1">
      <c r="A98" s="146"/>
      <c r="B98" s="146"/>
      <c r="C98" s="182" t="s">
        <v>248</v>
      </c>
      <c r="D98" s="158">
        <f t="shared" si="36"/>
        <v>501</v>
      </c>
      <c r="E98" s="159">
        <v>463</v>
      </c>
      <c r="F98" s="159">
        <v>38</v>
      </c>
    </row>
    <row r="99" spans="1:6" s="131" customFormat="1" ht="12.75" customHeight="1">
      <c r="A99" s="129"/>
      <c r="B99" s="129"/>
      <c r="C99" s="210" t="s">
        <v>257</v>
      </c>
      <c r="D99" s="178">
        <f t="shared" si="36"/>
        <v>9628</v>
      </c>
      <c r="E99" s="180">
        <v>8958</v>
      </c>
      <c r="F99" s="180">
        <v>670</v>
      </c>
    </row>
    <row r="100" spans="1:6" ht="12.75" customHeight="1">
      <c r="A100" s="136"/>
      <c r="B100" s="136"/>
      <c r="C100" s="153"/>
      <c r="D100" s="168"/>
      <c r="E100" s="168"/>
      <c r="F100" s="168"/>
    </row>
    <row r="101" spans="1:6" s="122" customFormat="1" ht="18.75" customHeight="1">
      <c r="A101" s="181"/>
      <c r="B101" s="181"/>
      <c r="C101" s="143" t="s">
        <v>222</v>
      </c>
      <c r="D101" s="166">
        <f t="shared" ref="D101:F102" si="37">D102</f>
        <v>4309</v>
      </c>
      <c r="E101" s="166">
        <f>E102</f>
        <v>3982</v>
      </c>
      <c r="F101" s="166">
        <f t="shared" si="37"/>
        <v>327</v>
      </c>
    </row>
    <row r="102" spans="1:6" s="122" customFormat="1" ht="12.75" customHeight="1">
      <c r="A102" s="145">
        <v>710</v>
      </c>
      <c r="B102" s="145"/>
      <c r="C102" s="147" t="s">
        <v>33</v>
      </c>
      <c r="D102" s="157">
        <f t="shared" si="37"/>
        <v>4309</v>
      </c>
      <c r="E102" s="157">
        <f t="shared" si="37"/>
        <v>3982</v>
      </c>
      <c r="F102" s="157">
        <f t="shared" si="37"/>
        <v>327</v>
      </c>
    </row>
    <row r="103" spans="1:6" s="122" customFormat="1" ht="12.75" customHeight="1">
      <c r="A103" s="146"/>
      <c r="B103" s="146">
        <v>71015</v>
      </c>
      <c r="C103" s="137" t="s">
        <v>228</v>
      </c>
      <c r="D103" s="158">
        <f>D104+D106</f>
        <v>4309</v>
      </c>
      <c r="E103" s="158">
        <f t="shared" ref="E103:F103" si="38">E104+E106</f>
        <v>3982</v>
      </c>
      <c r="F103" s="158">
        <f t="shared" si="38"/>
        <v>327</v>
      </c>
    </row>
    <row r="104" spans="1:6" s="122" customFormat="1" ht="12.75" customHeight="1">
      <c r="A104" s="146"/>
      <c r="B104" s="146"/>
      <c r="C104" s="182" t="s">
        <v>258</v>
      </c>
      <c r="D104" s="158">
        <f>E104+F104</f>
        <v>4115</v>
      </c>
      <c r="E104" s="158">
        <v>3803</v>
      </c>
      <c r="F104" s="158">
        <v>312</v>
      </c>
    </row>
    <row r="105" spans="1:6" s="122" customFormat="1" ht="12.75" customHeight="1">
      <c r="A105" s="146"/>
      <c r="B105" s="146"/>
      <c r="C105" s="137" t="s">
        <v>259</v>
      </c>
      <c r="D105" s="158">
        <f>E105+F105</f>
        <v>662</v>
      </c>
      <c r="E105" s="158">
        <v>613</v>
      </c>
      <c r="F105" s="158">
        <v>49</v>
      </c>
    </row>
    <row r="106" spans="1:6" s="122" customFormat="1" ht="12.75" customHeight="1">
      <c r="A106" s="146"/>
      <c r="B106" s="146"/>
      <c r="C106" s="182" t="s">
        <v>248</v>
      </c>
      <c r="D106" s="158">
        <f t="shared" ref="D106" si="39">E106+F106</f>
        <v>194</v>
      </c>
      <c r="E106" s="158">
        <v>179</v>
      </c>
      <c r="F106" s="158">
        <v>15</v>
      </c>
    </row>
    <row r="107" spans="1:6" ht="12.75" customHeight="1">
      <c r="A107" s="136"/>
      <c r="B107" s="136"/>
      <c r="C107" s="153"/>
      <c r="D107" s="183"/>
      <c r="E107" s="183"/>
      <c r="F107" s="183"/>
    </row>
    <row r="108" spans="1:6" s="131" customFormat="1" ht="16.5" customHeight="1">
      <c r="A108" s="129"/>
      <c r="B108" s="129"/>
      <c r="C108" s="184" t="s">
        <v>223</v>
      </c>
      <c r="D108" s="135">
        <f>D110+D152</f>
        <v>94757</v>
      </c>
      <c r="E108" s="135">
        <f>E110+E152</f>
        <v>87918</v>
      </c>
      <c r="F108" s="135">
        <f>F110+F152</f>
        <v>6839</v>
      </c>
    </row>
    <row r="109" spans="1:6" s="131" customFormat="1" ht="14.25" customHeight="1">
      <c r="A109" s="129"/>
      <c r="B109" s="129"/>
      <c r="C109" s="184"/>
      <c r="D109" s="135"/>
      <c r="E109" s="135"/>
      <c r="F109" s="135"/>
    </row>
    <row r="110" spans="1:6" s="131" customFormat="1" ht="15.75" customHeight="1">
      <c r="A110" s="174"/>
      <c r="B110" s="174"/>
      <c r="C110" s="185" t="s">
        <v>224</v>
      </c>
      <c r="D110" s="176">
        <f>D111+D115+D132+D137+D142</f>
        <v>93261</v>
      </c>
      <c r="E110" s="176">
        <f>E111+E115+E132+E137+E142</f>
        <v>86422</v>
      </c>
      <c r="F110" s="176">
        <f>F111+F115+F132+F137+F142</f>
        <v>6839</v>
      </c>
    </row>
    <row r="111" spans="1:6" s="131" customFormat="1" ht="12.75" customHeight="1">
      <c r="A111" s="170" t="s">
        <v>18</v>
      </c>
      <c r="B111" s="170"/>
      <c r="C111" s="171" t="s">
        <v>19</v>
      </c>
      <c r="D111" s="172">
        <f t="shared" ref="D111:F112" si="40">D112</f>
        <v>1210</v>
      </c>
      <c r="E111" s="172">
        <f t="shared" si="40"/>
        <v>1120</v>
      </c>
      <c r="F111" s="172">
        <f t="shared" si="40"/>
        <v>90</v>
      </c>
    </row>
    <row r="112" spans="1:6" s="131" customFormat="1" ht="15.75" customHeight="1">
      <c r="A112" s="129"/>
      <c r="B112" s="129" t="s">
        <v>24</v>
      </c>
      <c r="C112" s="177" t="s">
        <v>240</v>
      </c>
      <c r="D112" s="178">
        <f t="shared" si="40"/>
        <v>1210</v>
      </c>
      <c r="E112" s="178">
        <f t="shared" si="40"/>
        <v>1120</v>
      </c>
      <c r="F112" s="178">
        <f t="shared" si="40"/>
        <v>90</v>
      </c>
    </row>
    <row r="113" spans="1:10" s="131" customFormat="1" ht="15.75" customHeight="1">
      <c r="A113" s="129"/>
      <c r="B113" s="129"/>
      <c r="C113" s="210" t="s">
        <v>253</v>
      </c>
      <c r="D113" s="178">
        <f>E113+F113</f>
        <v>1210</v>
      </c>
      <c r="E113" s="178">
        <v>1120</v>
      </c>
      <c r="F113" s="178">
        <v>90</v>
      </c>
    </row>
    <row r="114" spans="1:10" ht="12" customHeight="1">
      <c r="A114" s="136"/>
      <c r="B114" s="136"/>
      <c r="C114" s="186"/>
      <c r="D114" s="187"/>
      <c r="E114" s="187"/>
      <c r="F114" s="187"/>
    </row>
    <row r="115" spans="1:10" s="131" customFormat="1" ht="12.75" customHeight="1">
      <c r="A115" s="170">
        <v>750</v>
      </c>
      <c r="B115" s="170"/>
      <c r="C115" s="171" t="s">
        <v>76</v>
      </c>
      <c r="D115" s="172">
        <f>D116+D128</f>
        <v>76391</v>
      </c>
      <c r="E115" s="172">
        <f>E116+E128</f>
        <v>70822</v>
      </c>
      <c r="F115" s="172">
        <f>F116+F128</f>
        <v>5569</v>
      </c>
    </row>
    <row r="116" spans="1:10" s="131" customFormat="1" ht="12.75" customHeight="1">
      <c r="A116" s="129"/>
      <c r="B116" s="129">
        <v>75011</v>
      </c>
      <c r="C116" s="177" t="s">
        <v>225</v>
      </c>
      <c r="D116" s="178">
        <f>D117+D124+D125</f>
        <v>67873</v>
      </c>
      <c r="E116" s="178">
        <f>E117+E124+E125</f>
        <v>62954</v>
      </c>
      <c r="F116" s="178">
        <f>F117+F124+F125</f>
        <v>4919</v>
      </c>
    </row>
    <row r="117" spans="1:10" s="131" customFormat="1" ht="12.75" customHeight="1">
      <c r="A117" s="129"/>
      <c r="B117" s="129"/>
      <c r="C117" s="210" t="s">
        <v>260</v>
      </c>
      <c r="D117" s="188">
        <f t="shared" ref="D117:D126" si="41">E117+F117</f>
        <v>55395</v>
      </c>
      <c r="E117" s="188">
        <f>50978+243</f>
        <v>51221</v>
      </c>
      <c r="F117" s="188">
        <v>4174</v>
      </c>
    </row>
    <row r="118" spans="1:10" s="131" customFormat="1" ht="12.75" customHeight="1">
      <c r="A118" s="129"/>
      <c r="B118" s="129"/>
      <c r="C118" s="177" t="s">
        <v>261</v>
      </c>
      <c r="D118" s="188">
        <f t="shared" si="41"/>
        <v>1180</v>
      </c>
      <c r="E118" s="188">
        <v>1090</v>
      </c>
      <c r="F118" s="188">
        <v>90</v>
      </c>
      <c r="H118" s="173"/>
    </row>
    <row r="119" spans="1:10" s="131" customFormat="1" ht="12.75" customHeight="1">
      <c r="A119" s="129"/>
      <c r="B119" s="129"/>
      <c r="C119" s="177" t="s">
        <v>263</v>
      </c>
      <c r="D119" s="188">
        <f t="shared" si="41"/>
        <v>131</v>
      </c>
      <c r="E119" s="188">
        <v>131</v>
      </c>
      <c r="F119" s="188">
        <v>0</v>
      </c>
      <c r="H119" s="173"/>
    </row>
    <row r="120" spans="1:10" s="131" customFormat="1" ht="12.75" customHeight="1">
      <c r="A120" s="129"/>
      <c r="B120" s="129"/>
      <c r="C120" s="177" t="s">
        <v>264</v>
      </c>
      <c r="D120" s="188">
        <f t="shared" si="41"/>
        <v>991</v>
      </c>
      <c r="E120" s="188">
        <f>777+136</f>
        <v>913</v>
      </c>
      <c r="F120" s="188">
        <v>78</v>
      </c>
      <c r="H120" s="173"/>
    </row>
    <row r="121" spans="1:10" s="131" customFormat="1" ht="12.75" customHeight="1">
      <c r="A121" s="129"/>
      <c r="B121" s="129"/>
      <c r="C121" s="177" t="s">
        <v>265</v>
      </c>
      <c r="D121" s="188">
        <f t="shared" si="41"/>
        <v>248</v>
      </c>
      <c r="E121" s="189">
        <v>248</v>
      </c>
      <c r="F121" s="189">
        <v>0</v>
      </c>
      <c r="H121" s="173"/>
    </row>
    <row r="122" spans="1:10" s="131" customFormat="1" ht="12.75" customHeight="1">
      <c r="A122" s="129"/>
      <c r="B122" s="129"/>
      <c r="C122" s="177" t="s">
        <v>266</v>
      </c>
      <c r="D122" s="190">
        <f>E122+F122</f>
        <v>50</v>
      </c>
      <c r="E122" s="191">
        <v>50</v>
      </c>
      <c r="F122" s="191">
        <v>0</v>
      </c>
      <c r="H122" s="173"/>
    </row>
    <row r="123" spans="1:10" s="131" customFormat="1" ht="12.75" customHeight="1">
      <c r="A123" s="129"/>
      <c r="B123" s="129"/>
      <c r="C123" s="184" t="s">
        <v>262</v>
      </c>
      <c r="D123" s="192">
        <f>E123+F123</f>
        <v>243</v>
      </c>
      <c r="E123" s="193">
        <v>243</v>
      </c>
      <c r="F123" s="193">
        <v>0</v>
      </c>
      <c r="H123" s="173"/>
      <c r="J123" s="131" t="s">
        <v>116</v>
      </c>
    </row>
    <row r="124" spans="1:10" s="131" customFormat="1" ht="17.25" customHeight="1">
      <c r="A124" s="129"/>
      <c r="B124" s="129"/>
      <c r="C124" s="177" t="s">
        <v>210</v>
      </c>
      <c r="D124" s="178">
        <f t="shared" si="41"/>
        <v>571</v>
      </c>
      <c r="E124" s="178">
        <v>571</v>
      </c>
      <c r="F124" s="178">
        <v>0</v>
      </c>
      <c r="G124" s="194"/>
      <c r="H124" s="173"/>
      <c r="I124" s="173"/>
    </row>
    <row r="125" spans="1:10" s="131" customFormat="1" ht="12.75" customHeight="1">
      <c r="A125" s="129"/>
      <c r="B125" s="129"/>
      <c r="C125" s="177" t="s">
        <v>211</v>
      </c>
      <c r="D125" s="178">
        <f>E125+F125</f>
        <v>11907</v>
      </c>
      <c r="E125" s="178">
        <v>11162</v>
      </c>
      <c r="F125" s="178">
        <v>745</v>
      </c>
    </row>
    <row r="126" spans="1:10" s="197" customFormat="1" ht="12.75" customHeight="1">
      <c r="A126" s="195"/>
      <c r="B126" s="195"/>
      <c r="C126" s="196" t="s">
        <v>267</v>
      </c>
      <c r="D126" s="180">
        <f t="shared" si="41"/>
        <v>2135</v>
      </c>
      <c r="E126" s="180">
        <v>2135</v>
      </c>
      <c r="F126" s="180">
        <f>0</f>
        <v>0</v>
      </c>
    </row>
    <row r="127" spans="1:10" ht="12.75" customHeight="1">
      <c r="A127" s="136"/>
      <c r="B127" s="136"/>
      <c r="C127" s="153"/>
      <c r="D127" s="168"/>
      <c r="E127" s="168"/>
      <c r="F127" s="168"/>
      <c r="H127" s="198"/>
    </row>
    <row r="128" spans="1:10" s="131" customFormat="1" ht="12.75" customHeight="1">
      <c r="A128" s="129"/>
      <c r="B128" s="129">
        <v>75081</v>
      </c>
      <c r="C128" s="177" t="s">
        <v>268</v>
      </c>
      <c r="D128" s="178">
        <f>SUM(E128:F128)</f>
        <v>8518</v>
      </c>
      <c r="E128" s="178">
        <f t="shared" ref="E128:F128" si="42">SUM(E129:E130)</f>
        <v>7868</v>
      </c>
      <c r="F128" s="178">
        <f t="shared" si="42"/>
        <v>650</v>
      </c>
      <c r="H128" s="173"/>
    </row>
    <row r="129" spans="1:6" s="131" customFormat="1" ht="12.75" customHeight="1">
      <c r="A129" s="129"/>
      <c r="B129" s="129"/>
      <c r="C129" s="210" t="s">
        <v>242</v>
      </c>
      <c r="D129" s="178">
        <f t="shared" ref="D129:D130" si="43">E129+F129</f>
        <v>493</v>
      </c>
      <c r="E129" s="178">
        <v>455</v>
      </c>
      <c r="F129" s="178">
        <v>38</v>
      </c>
    </row>
    <row r="130" spans="1:6" s="131" customFormat="1" ht="12.75" customHeight="1">
      <c r="A130" s="129"/>
      <c r="B130" s="129"/>
      <c r="C130" s="210" t="s">
        <v>248</v>
      </c>
      <c r="D130" s="178">
        <f t="shared" si="43"/>
        <v>8025</v>
      </c>
      <c r="E130" s="178">
        <v>7413</v>
      </c>
      <c r="F130" s="178">
        <v>612</v>
      </c>
    </row>
    <row r="131" spans="1:6" s="131" customFormat="1" ht="12.75" customHeight="1">
      <c r="A131" s="129"/>
      <c r="B131" s="129"/>
      <c r="C131" s="177"/>
      <c r="D131" s="178"/>
      <c r="E131" s="178"/>
      <c r="F131" s="178"/>
    </row>
    <row r="132" spans="1:6" s="131" customFormat="1" ht="12.75" customHeight="1">
      <c r="A132" s="170">
        <v>851</v>
      </c>
      <c r="B132" s="129"/>
      <c r="C132" s="171" t="s">
        <v>83</v>
      </c>
      <c r="D132" s="172">
        <f>D133</f>
        <v>9175</v>
      </c>
      <c r="E132" s="172">
        <f t="shared" ref="E132:F132" si="44">E133</f>
        <v>8487</v>
      </c>
      <c r="F132" s="172">
        <f t="shared" si="44"/>
        <v>688</v>
      </c>
    </row>
    <row r="133" spans="1:6" s="131" customFormat="1" ht="12.75" customHeight="1">
      <c r="A133" s="170"/>
      <c r="B133" s="129">
        <v>85146</v>
      </c>
      <c r="C133" s="177" t="s">
        <v>269</v>
      </c>
      <c r="D133" s="178">
        <f>D135+D134</f>
        <v>9175</v>
      </c>
      <c r="E133" s="178">
        <f>E135+E134</f>
        <v>8487</v>
      </c>
      <c r="F133" s="178">
        <f>F135+F134</f>
        <v>688</v>
      </c>
    </row>
    <row r="134" spans="1:6" s="131" customFormat="1" ht="12.75" customHeight="1">
      <c r="A134" s="129"/>
      <c r="B134" s="129"/>
      <c r="C134" s="210" t="s">
        <v>242</v>
      </c>
      <c r="D134" s="188">
        <f t="shared" ref="D134" si="45">E134+F134</f>
        <v>454</v>
      </c>
      <c r="E134" s="188">
        <v>419</v>
      </c>
      <c r="F134" s="188">
        <v>35</v>
      </c>
    </row>
    <row r="135" spans="1:6" s="131" customFormat="1" ht="12.75" customHeight="1">
      <c r="A135" s="129"/>
      <c r="B135" s="129"/>
      <c r="C135" s="210" t="s">
        <v>248</v>
      </c>
      <c r="D135" s="178">
        <f>E135+F135</f>
        <v>8721</v>
      </c>
      <c r="E135" s="178">
        <v>8068</v>
      </c>
      <c r="F135" s="178">
        <v>653</v>
      </c>
    </row>
    <row r="136" spans="1:6" ht="12.75" customHeight="1">
      <c r="A136" s="136"/>
      <c r="B136" s="136"/>
      <c r="C136" s="153"/>
      <c r="D136" s="168"/>
      <c r="E136" s="168"/>
      <c r="F136" s="168"/>
    </row>
    <row r="137" spans="1:6" s="131" customFormat="1" ht="12.75" customHeight="1">
      <c r="A137" s="170">
        <v>853</v>
      </c>
      <c r="B137" s="170"/>
      <c r="C137" s="171" t="s">
        <v>114</v>
      </c>
      <c r="D137" s="172">
        <f t="shared" ref="D137:F137" si="46">D138</f>
        <v>2722</v>
      </c>
      <c r="E137" s="172">
        <f t="shared" si="46"/>
        <v>2516</v>
      </c>
      <c r="F137" s="172">
        <f t="shared" si="46"/>
        <v>206</v>
      </c>
    </row>
    <row r="138" spans="1:6" s="131" customFormat="1" ht="15" customHeight="1">
      <c r="A138" s="129"/>
      <c r="B138" s="199">
        <v>85321</v>
      </c>
      <c r="C138" s="179" t="s">
        <v>270</v>
      </c>
      <c r="D138" s="178">
        <f t="shared" ref="D138:F138" si="47">D139+D140</f>
        <v>2722</v>
      </c>
      <c r="E138" s="178">
        <f t="shared" si="47"/>
        <v>2516</v>
      </c>
      <c r="F138" s="178">
        <f t="shared" si="47"/>
        <v>206</v>
      </c>
    </row>
    <row r="139" spans="1:6" s="131" customFormat="1" ht="12.75" customHeight="1">
      <c r="A139" s="129"/>
      <c r="B139" s="199"/>
      <c r="C139" s="210" t="s">
        <v>242</v>
      </c>
      <c r="D139" s="178">
        <f t="shared" ref="D139:D140" si="48">E139+F139</f>
        <v>1297</v>
      </c>
      <c r="E139" s="178">
        <v>1200</v>
      </c>
      <c r="F139" s="177">
        <v>97</v>
      </c>
    </row>
    <row r="140" spans="1:6" s="131" customFormat="1" ht="12.75" customHeight="1">
      <c r="A140" s="129"/>
      <c r="B140" s="199"/>
      <c r="C140" s="210" t="s">
        <v>248</v>
      </c>
      <c r="D140" s="178">
        <f t="shared" si="48"/>
        <v>1425</v>
      </c>
      <c r="E140" s="178">
        <v>1316</v>
      </c>
      <c r="F140" s="177">
        <v>109</v>
      </c>
    </row>
    <row r="141" spans="1:6" ht="11.25" customHeight="1">
      <c r="A141" s="136"/>
      <c r="B141" s="136"/>
      <c r="C141" s="153"/>
      <c r="D141" s="168"/>
      <c r="E141" s="168"/>
      <c r="F141" s="168"/>
    </row>
    <row r="142" spans="1:6" s="131" customFormat="1" ht="12.75" customHeight="1">
      <c r="A142" s="170">
        <v>855</v>
      </c>
      <c r="B142" s="170"/>
      <c r="C142" s="171" t="s">
        <v>107</v>
      </c>
      <c r="D142" s="172">
        <f t="shared" ref="D142:E142" si="49">D143+D147</f>
        <v>3763</v>
      </c>
      <c r="E142" s="172">
        <f t="shared" si="49"/>
        <v>3477</v>
      </c>
      <c r="F142" s="172">
        <f>F143+F147</f>
        <v>286</v>
      </c>
    </row>
    <row r="143" spans="1:6" s="131" customFormat="1" ht="25.5" customHeight="1">
      <c r="A143" s="170"/>
      <c r="B143" s="129">
        <v>85515</v>
      </c>
      <c r="C143" s="200" t="s">
        <v>271</v>
      </c>
      <c r="D143" s="178">
        <f>D144+D145</f>
        <v>3522</v>
      </c>
      <c r="E143" s="178">
        <f t="shared" ref="E143:F143" si="50">E144+E145</f>
        <v>3253</v>
      </c>
      <c r="F143" s="178">
        <f t="shared" si="50"/>
        <v>269</v>
      </c>
    </row>
    <row r="144" spans="1:6" s="131" customFormat="1" ht="12.75" customHeight="1">
      <c r="A144" s="170"/>
      <c r="B144" s="129"/>
      <c r="C144" s="210" t="s">
        <v>242</v>
      </c>
      <c r="D144" s="178">
        <f>E144+F144</f>
        <v>2882</v>
      </c>
      <c r="E144" s="178">
        <v>2662</v>
      </c>
      <c r="F144" s="178">
        <v>220</v>
      </c>
    </row>
    <row r="145" spans="1:6" s="131" customFormat="1" ht="12.75" customHeight="1">
      <c r="A145" s="170"/>
      <c r="B145" s="129"/>
      <c r="C145" s="210" t="s">
        <v>248</v>
      </c>
      <c r="D145" s="178">
        <f>E145+F145</f>
        <v>640</v>
      </c>
      <c r="E145" s="178">
        <v>591</v>
      </c>
      <c r="F145" s="178">
        <v>49</v>
      </c>
    </row>
    <row r="146" spans="1:6" ht="9.75" customHeight="1">
      <c r="A146" s="201"/>
      <c r="B146" s="136"/>
      <c r="C146" s="153"/>
      <c r="D146" s="168"/>
      <c r="E146" s="168"/>
      <c r="F146" s="168"/>
    </row>
    <row r="147" spans="1:6" s="131" customFormat="1" ht="12.75" customHeight="1">
      <c r="A147" s="129"/>
      <c r="B147" s="199">
        <v>85516</v>
      </c>
      <c r="C147" s="179" t="s">
        <v>272</v>
      </c>
      <c r="D147" s="178">
        <f t="shared" ref="D147:E147" si="51">D148</f>
        <v>241</v>
      </c>
      <c r="E147" s="178">
        <f t="shared" si="51"/>
        <v>224</v>
      </c>
      <c r="F147" s="178">
        <f>F148</f>
        <v>17</v>
      </c>
    </row>
    <row r="148" spans="1:6" s="131" customFormat="1" ht="12.75" customHeight="1">
      <c r="A148" s="202"/>
      <c r="B148" s="202"/>
      <c r="C148" s="212" t="s">
        <v>260</v>
      </c>
      <c r="D148" s="190">
        <f>E148+F148</f>
        <v>241</v>
      </c>
      <c r="E148" s="190">
        <v>224</v>
      </c>
      <c r="F148" s="190">
        <v>17</v>
      </c>
    </row>
    <row r="149" spans="1:6" s="131" customFormat="1" ht="12.75" customHeight="1">
      <c r="A149" s="203"/>
      <c r="B149" s="203"/>
      <c r="C149" s="177" t="s">
        <v>273</v>
      </c>
      <c r="D149" s="190">
        <f>E149+F149</f>
        <v>30</v>
      </c>
      <c r="E149" s="191">
        <v>28</v>
      </c>
      <c r="F149" s="191">
        <v>2</v>
      </c>
    </row>
    <row r="150" spans="1:6" s="131" customFormat="1" ht="12.75" customHeight="1">
      <c r="A150" s="203"/>
      <c r="B150" s="203"/>
      <c r="C150" s="184" t="s">
        <v>274</v>
      </c>
      <c r="D150" s="192">
        <f>E150+F150</f>
        <v>147</v>
      </c>
      <c r="E150" s="193">
        <v>137</v>
      </c>
      <c r="F150" s="193">
        <v>10</v>
      </c>
    </row>
    <row r="151" spans="1:6" ht="12.75" customHeight="1">
      <c r="A151" s="204"/>
      <c r="B151" s="204"/>
      <c r="C151" s="153"/>
      <c r="D151" s="205"/>
      <c r="E151" s="205"/>
      <c r="F151" s="205"/>
    </row>
    <row r="152" spans="1:6" s="131" customFormat="1" ht="15.75" customHeight="1">
      <c r="A152" s="174"/>
      <c r="B152" s="174"/>
      <c r="C152" s="185" t="s">
        <v>226</v>
      </c>
      <c r="D152" s="176">
        <f>D153+D157+D170+D177+D182</f>
        <v>1496</v>
      </c>
      <c r="E152" s="176">
        <f>E153+E157+E170+E177+E182</f>
        <v>1496</v>
      </c>
      <c r="F152" s="176">
        <f>F153+F157+F170+F177+F182</f>
        <v>0</v>
      </c>
    </row>
    <row r="153" spans="1:6" s="131" customFormat="1" ht="12.75" customHeight="1">
      <c r="A153" s="170">
        <v>758</v>
      </c>
      <c r="B153" s="170"/>
      <c r="C153" s="171" t="s">
        <v>94</v>
      </c>
      <c r="D153" s="172">
        <f t="shared" ref="D153:F154" si="52">D154</f>
        <v>1496</v>
      </c>
      <c r="E153" s="172">
        <f t="shared" si="52"/>
        <v>1496</v>
      </c>
      <c r="F153" s="172">
        <f t="shared" si="52"/>
        <v>0</v>
      </c>
    </row>
    <row r="154" spans="1:6" s="131" customFormat="1" ht="15.75" customHeight="1">
      <c r="A154" s="129"/>
      <c r="B154" s="129">
        <v>75818</v>
      </c>
      <c r="C154" s="177" t="s">
        <v>275</v>
      </c>
      <c r="D154" s="178">
        <f t="shared" si="52"/>
        <v>1496</v>
      </c>
      <c r="E154" s="178">
        <f t="shared" si="52"/>
        <v>1496</v>
      </c>
      <c r="F154" s="178">
        <f t="shared" si="52"/>
        <v>0</v>
      </c>
    </row>
    <row r="155" spans="1:6" s="131" customFormat="1" ht="12.75" customHeight="1">
      <c r="A155" s="202"/>
      <c r="B155" s="202"/>
      <c r="C155" s="213" t="s">
        <v>276</v>
      </c>
      <c r="D155" s="190">
        <f>E155+F155</f>
        <v>1496</v>
      </c>
      <c r="E155" s="190">
        <v>1496</v>
      </c>
      <c r="F155" s="190">
        <v>0</v>
      </c>
    </row>
  </sheetData>
  <autoFilter ref="A1:A155"/>
  <mergeCells count="8">
    <mergeCell ref="A5:F5"/>
    <mergeCell ref="A6:F6"/>
    <mergeCell ref="A7:F7"/>
    <mergeCell ref="A9:A12"/>
    <mergeCell ref="B9:B12"/>
    <mergeCell ref="C9:C12"/>
    <mergeCell ref="D9:F10"/>
    <mergeCell ref="D11:F11"/>
  </mergeCells>
  <pageMargins left="0.70866141732283472" right="0.51181102362204722" top="0.35433070866141736" bottom="0.35433070866141736" header="0" footer="0"/>
  <pageSetup scale="73" orientation="portrait" r:id="rId1"/>
  <headerFooter>
    <oddFooter>Strona &amp;P z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Zał. 1_korekta</vt:lpstr>
      <vt:lpstr>Zał.1</vt:lpstr>
      <vt:lpstr>Zał. 12_wynagrodzenia </vt:lpstr>
      <vt:lpstr>'Zał. 12_wynagrodzenia '!Obszar_wydruku</vt:lpstr>
      <vt:lpstr>'Zał. 12_wynagrodzenia 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Wieczorek</dc:creator>
  <cp:lastModifiedBy>Monika Toruń</cp:lastModifiedBy>
  <cp:lastPrinted>2025-12-29T12:45:16Z</cp:lastPrinted>
  <dcterms:created xsi:type="dcterms:W3CDTF">2006-10-11T08:10:34Z</dcterms:created>
  <dcterms:modified xsi:type="dcterms:W3CDTF">2025-12-30T09:05:54Z</dcterms:modified>
</cp:coreProperties>
</file>