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ja\wydzial zamowien publicznych\postępowania 2020\3-20 szkło i drobny sprzęt\SIWZ\"/>
    </mc:Choice>
  </mc:AlternateContent>
  <xr:revisionPtr revIDLastSave="0" documentId="13_ncr:1_{CA1F5528-9A4D-4E22-A050-7DE9EC81AC4D}" xr6:coauthVersionLast="36" xr6:coauthVersionMax="36" xr10:uidLastSave="{00000000-0000-0000-0000-000000000000}"/>
  <bookViews>
    <workbookView xWindow="0" yWindow="0" windowWidth="19425" windowHeight="11025" tabRatio="762" xr2:uid="{00000000-000D-0000-FFFF-FFFF00000000}"/>
  </bookViews>
  <sheets>
    <sheet name="Drobny sprzęt LP 2020" sheetId="18" r:id="rId1"/>
  </sheets>
  <definedNames>
    <definedName name="Merck_tabela" localSheetId="0">#REF!</definedName>
    <definedName name="Merck_tabela">#REF!</definedName>
    <definedName name="_xlnm.Print_Area" localSheetId="0">'Drobny sprzęt LP 2020'!$A$1:$K$280</definedName>
  </definedNames>
  <calcPr calcId="191029" fullPrecision="0"/>
</workbook>
</file>

<file path=xl/calcChain.xml><?xml version="1.0" encoding="utf-8"?>
<calcChain xmlns="http://schemas.openxmlformats.org/spreadsheetml/2006/main">
  <c r="A9" i="18" l="1"/>
  <c r="A17" i="18" l="1"/>
  <c r="A44" i="18" l="1"/>
  <c r="A56" i="18" l="1"/>
  <c r="A66" i="18" s="1"/>
  <c r="A80" i="18" l="1"/>
  <c r="A91" i="18" s="1"/>
  <c r="A104" i="18" l="1"/>
  <c r="A126" i="18" l="1"/>
  <c r="A136" i="18" l="1"/>
  <c r="A145" i="18" l="1"/>
  <c r="A153" i="18" s="1"/>
  <c r="A160" i="18" s="1"/>
  <c r="A167" i="18" s="1"/>
  <c r="A174" i="18" s="1"/>
  <c r="A181" i="18" s="1"/>
  <c r="A189" i="18" s="1"/>
  <c r="A195" i="18" s="1"/>
  <c r="A202" i="18" s="1"/>
  <c r="A209" i="18" s="1"/>
  <c r="A217" i="18" s="1"/>
  <c r="A248" i="18" s="1"/>
  <c r="A255" i="18" s="1"/>
  <c r="A263" i="18" l="1"/>
  <c r="A270" i="18" s="1"/>
</calcChain>
</file>

<file path=xl/sharedStrings.xml><?xml version="1.0" encoding="utf-8"?>
<sst xmlns="http://schemas.openxmlformats.org/spreadsheetml/2006/main" count="828" uniqueCount="293">
  <si>
    <t>Lp.</t>
  </si>
  <si>
    <t>Nr
katologowy
producenta</t>
  </si>
  <si>
    <t>Nr CPV</t>
  </si>
  <si>
    <t xml:space="preserve">Szczegółowy opis przedmiotu zamówienia </t>
  </si>
  <si>
    <t>netto</t>
  </si>
  <si>
    <t>brutto</t>
  </si>
  <si>
    <t>Wartość całkowita brutto (zł)</t>
  </si>
  <si>
    <t>Wartość całkowita netto (zł)</t>
  </si>
  <si>
    <t>Wielkość opakowania</t>
  </si>
  <si>
    <t>Cena netto (zł)</t>
  </si>
  <si>
    <t>Stawka podatku VAT</t>
  </si>
  <si>
    <t>RAZEM:</t>
  </si>
  <si>
    <t>Zamawiana ilość (szt./op.)</t>
  </si>
  <si>
    <t>Producent i nazwa produktu proponowanego przez Wykonawcę</t>
  </si>
  <si>
    <t>FORMULARZ CENOWY SZKŁO I DROBNY SPRZĘT LABORATORYJNY</t>
  </si>
  <si>
    <t>* Wykonawca ma obowiązek wypełnić kolumnę nr 11 tylko w przypadku zaoferowania przedmiotu  równoważnego w stosunku do opisanego w kolumnie nr 4 .</t>
  </si>
  <si>
    <t>Centralne Laboratorium GIJHARS w Poznaniu</t>
  </si>
  <si>
    <t>adres: ul. Reymona 11/13, 60-791 Poznań tel. 61/867 90 34, fax. 61/8679019</t>
  </si>
  <si>
    <t>0192.1</t>
  </si>
  <si>
    <t>Folia aluminiowa, grubość 13um, szer. 300mm</t>
  </si>
  <si>
    <t>1 szt.</t>
  </si>
  <si>
    <t>A802.1</t>
  </si>
  <si>
    <t xml:space="preserve">Czasomierz alarmowy </t>
  </si>
  <si>
    <t xml:space="preserve">1 szt. </t>
  </si>
  <si>
    <t>9.013 911</t>
  </si>
  <si>
    <t>Zlewka niska 600 ml, szkło borokrzemianowe 3.3</t>
  </si>
  <si>
    <t>1szt.</t>
  </si>
  <si>
    <t>LLG-9404140</t>
  </si>
  <si>
    <t>Torebki jednorazowe bez zamknięcia LLG  PE</t>
  </si>
  <si>
    <t>100szt.</t>
  </si>
  <si>
    <t>LLG-9141112</t>
  </si>
  <si>
    <t>LLG-6202868</t>
  </si>
  <si>
    <t>LLG-6081209</t>
  </si>
  <si>
    <t>LLG-6058191</t>
  </si>
  <si>
    <t>Pipety wielomiarowe, pojemność 10 ml, szkło sodowo-wapniowe, klasa AS, brązowa podz.,typ 5</t>
  </si>
  <si>
    <t>LLG-6204519</t>
  </si>
  <si>
    <t>Papier pergaminowy "Quali", 50 arkuszy</t>
  </si>
  <si>
    <t>LLG-4665750</t>
  </si>
  <si>
    <t>Zlewka DURAN, niska 150 ml</t>
  </si>
  <si>
    <t>10szt.</t>
  </si>
  <si>
    <t>LLG-4665749</t>
  </si>
  <si>
    <t>Zlewka DURAN, niska 250 ml</t>
  </si>
  <si>
    <t>LLG-4664420</t>
  </si>
  <si>
    <t>LLG-9251393</t>
  </si>
  <si>
    <t>LLG-6239531</t>
  </si>
  <si>
    <t>LLG-9144750</t>
  </si>
  <si>
    <t>2szt.</t>
  </si>
  <si>
    <t>LLG-9205184</t>
  </si>
  <si>
    <t>1m</t>
  </si>
  <si>
    <t>LLG-9230363</t>
  </si>
  <si>
    <t>Gumowe korki silikonowe , średnica 17/22 mm</t>
  </si>
  <si>
    <t>LLG-9250913</t>
  </si>
  <si>
    <t>Tygle , porcelanowe, średnie . Średnica 50mm, wysokość 40mm</t>
  </si>
  <si>
    <t>MN0486000</t>
  </si>
  <si>
    <t>512-6196</t>
  </si>
  <si>
    <t>BINZ123315</t>
  </si>
  <si>
    <t>BINZ103051</t>
  </si>
  <si>
    <t>Sączki filtracyjne ilosciowe, karbowane 150mm, typ 388  Munktell Filtrak</t>
  </si>
  <si>
    <t>38-6452-0</t>
  </si>
  <si>
    <t>Kuwety do spektrofotometrii macro o pojemności do 4,5 ml z dwiema ściankamioptycznie gładkimi , dla fal 340-800 nm</t>
  </si>
  <si>
    <t>38437000-7</t>
  </si>
  <si>
    <t>38000000-5</t>
  </si>
  <si>
    <t>33793000-5</t>
  </si>
  <si>
    <t>38437100-8</t>
  </si>
  <si>
    <t>5182-0837</t>
  </si>
  <si>
    <t>Fiolki headspace szklane 20 ml do kapslowania</t>
  </si>
  <si>
    <t>5183-4477</t>
  </si>
  <si>
    <t>Kapsle z septami do fiolek headspace 20 mm (PTFE/Si)</t>
  </si>
  <si>
    <t>5080-8853</t>
  </si>
  <si>
    <t>5183-4757</t>
  </si>
  <si>
    <t>Septa do inletu GC Non-stick BTO, 11 mm</t>
  </si>
  <si>
    <t>G4513-80213</t>
  </si>
  <si>
    <t>2140-0590</t>
  </si>
  <si>
    <t>Lampy deuterowe</t>
  </si>
  <si>
    <t>5190-5268</t>
  </si>
  <si>
    <t>Filtry strzykawkowe do HPLC 0,45μL</t>
  </si>
  <si>
    <t>5042-6462</t>
  </si>
  <si>
    <t>Kapilary plastikowe 5m</t>
  </si>
  <si>
    <t>57328-U</t>
  </si>
  <si>
    <t>57330-U</t>
  </si>
  <si>
    <t>57356-U</t>
  </si>
  <si>
    <t>Fiolki zakręcane poj. 7ml</t>
  </si>
  <si>
    <t>Zakrętki do fiolek 7ml z PTFE/siikonem</t>
  </si>
  <si>
    <t>WHA 2200090</t>
  </si>
  <si>
    <t>Sączki papierowe 1PS (Whatman Phase separator)</t>
  </si>
  <si>
    <t>201-0728</t>
  </si>
  <si>
    <t>BIBBFC3/14</t>
  </si>
  <si>
    <t>Kolumna rektyfikacyjna Vigreux Quickfit 360 mm, 29/32</t>
  </si>
  <si>
    <t>S-1537</t>
  </si>
  <si>
    <t>1szt</t>
  </si>
  <si>
    <t>S-1342</t>
  </si>
  <si>
    <t>Lejek laboratoryjny szklany 50/7/50</t>
  </si>
  <si>
    <t>1 szt</t>
  </si>
  <si>
    <t>B-0635</t>
  </si>
  <si>
    <t>Łyżeczka podwójna okrągła ze stali szlachetnej, długość całkowita 300 mm</t>
  </si>
  <si>
    <t>D-1465</t>
  </si>
  <si>
    <t>Butelka laboratoryjna ze szkła typu Duran z zakrętką</t>
  </si>
  <si>
    <t>5000 ml</t>
  </si>
  <si>
    <t>1-5302</t>
  </si>
  <si>
    <t>Ręczniki do delikatnych powierzchni wymiary:11x21 cm</t>
  </si>
  <si>
    <t>280 szt</t>
  </si>
  <si>
    <t>08-167.202.00</t>
  </si>
  <si>
    <t>Wkraplacz cylindryczny, kran teflonowy WS14, 25 ml, szlif14/23 odporne na temperaturę do 150°C oraz na większość substancji chemicznych(również agresywnych)</t>
  </si>
  <si>
    <t>02-010.365.14</t>
  </si>
  <si>
    <t>01-058.202.05</t>
  </si>
  <si>
    <t>Kolba płaskodenna ISO 100 ml szlif 29/32</t>
  </si>
  <si>
    <t>02-010.371.29</t>
  </si>
  <si>
    <t>Klamry do szlifów PP#29 odporne na temperaturę do 150°C oraz na większość substancji chemicznych (również agresywnych)</t>
  </si>
  <si>
    <t>DRM-ra15.ao.S2546</t>
  </si>
  <si>
    <t>DRM-81.00</t>
  </si>
  <si>
    <t>DRM-ra15.ao.v0046</t>
  </si>
  <si>
    <t>1.50836.0001</t>
  </si>
  <si>
    <t>HNWP04700</t>
  </si>
  <si>
    <t>Filtry do fazy nylonowe; 0,45μm</t>
  </si>
  <si>
    <t>WAT</t>
  </si>
  <si>
    <t>Kolumna CA+++ 6,5 X300 / SugerPack</t>
  </si>
  <si>
    <t>60108-411</t>
  </si>
  <si>
    <t>Kolumienki do SPE HyperSep SI 500mg, 6ml</t>
  </si>
  <si>
    <t>B-0163</t>
  </si>
  <si>
    <t>NN-SBD-Al12-001</t>
  </si>
  <si>
    <t>Igły strzykawkowe/18gx1,5";1,2x40mm</t>
  </si>
  <si>
    <t>272-10406870</t>
  </si>
  <si>
    <t>Filtry do fazy celulozowe</t>
  </si>
  <si>
    <t>DRM 96043</t>
  </si>
  <si>
    <t>Prekolumna C18</t>
  </si>
  <si>
    <t>03GX350EKN</t>
  </si>
  <si>
    <t>Prekolumna do Pb</t>
  </si>
  <si>
    <t>Sitko do chmielu 2mm</t>
  </si>
  <si>
    <t>H2</t>
  </si>
  <si>
    <t>Filtry do Hydrolab 20</t>
  </si>
  <si>
    <t>H6</t>
  </si>
  <si>
    <t>C822920206</t>
  </si>
  <si>
    <t>Zlewka niska 150ml, średnica 60mm, wysokość 80 mm</t>
  </si>
  <si>
    <t>C822920207</t>
  </si>
  <si>
    <t>Zlewka niska 250ml, średnica 70mm, wysokość 95 mm</t>
  </si>
  <si>
    <t>C807120209</t>
  </si>
  <si>
    <t>Kolba stożkowa Erlenmeyera 50 ml, szlif 19/26</t>
  </si>
  <si>
    <t>C807120213</t>
  </si>
  <si>
    <t>Kolba stożkowa Erlenmeyera 100 ml, szlif 19/26</t>
  </si>
  <si>
    <t>C807120221</t>
  </si>
  <si>
    <t>Kolba stożkowa Erlenmeyera 250 ml, szlif 29/32</t>
  </si>
  <si>
    <t>C807120223</t>
  </si>
  <si>
    <t>Kolba stożkowa Erlenmeyera 300 ml, szlif 29/32</t>
  </si>
  <si>
    <t>C807120227</t>
  </si>
  <si>
    <t>Kolba stożkowa Erlenmeyera 500 ml, szlif 29/32</t>
  </si>
  <si>
    <t>C823220207</t>
  </si>
  <si>
    <t>Kolba stożkowa Erlenmeyera 500 ml, szeroka szyja</t>
  </si>
  <si>
    <t xml:space="preserve">1 szt </t>
  </si>
  <si>
    <t>S413001035</t>
  </si>
  <si>
    <t>Lejek szklany śr. 35 mm</t>
  </si>
  <si>
    <t>C113020252</t>
  </si>
  <si>
    <t>Kolba miarowa 10 ml, kl.A, szlif 10/19</t>
  </si>
  <si>
    <t>C113020253</t>
  </si>
  <si>
    <t>Kolba miarowa 25 ml, kl.A, szlif 10/19</t>
  </si>
  <si>
    <t>01-130.203B53</t>
  </si>
  <si>
    <t>Kolba miarowa 25 ml, z certyfikatem kl.A, szlif 12/21</t>
  </si>
  <si>
    <t>C113020359</t>
  </si>
  <si>
    <t>Kolba miarowa 1000 ml, kl.A, szlif 24/29</t>
  </si>
  <si>
    <t>C113020260</t>
  </si>
  <si>
    <t>Kolba miarowa 2000 ml, kl.A, szlif 29/32</t>
  </si>
  <si>
    <t>C113920242</t>
  </si>
  <si>
    <t>Cylinder miarowy 25 ml kl. A skala niebieska</t>
  </si>
  <si>
    <t>C113920243</t>
  </si>
  <si>
    <t>Cylinder miarowy 50 ml kl. A skala niebieska</t>
  </si>
  <si>
    <t>C113920247</t>
  </si>
  <si>
    <t>Cylinder miarowy 1000 ml kl. A skala niebieska</t>
  </si>
  <si>
    <t>C006123150</t>
  </si>
  <si>
    <t>Pipety Pasteura-bez zatyczki, długość 150 mm, szklane</t>
  </si>
  <si>
    <t>250 szt</t>
  </si>
  <si>
    <t>GP 00318031</t>
  </si>
  <si>
    <t xml:space="preserve">Pipety Pasteura 1 ml, niesterylne, </t>
  </si>
  <si>
    <t>500 szt</t>
  </si>
  <si>
    <t>LSPRJ19150</t>
  </si>
  <si>
    <t>Probówka okrągłodenna 30 ml ze szlifem 19/26</t>
  </si>
  <si>
    <t>MM00732028</t>
  </si>
  <si>
    <t>1000 szt</t>
  </si>
  <si>
    <t>PA010CM381</t>
  </si>
  <si>
    <t>Parafilm szerokość:50 mm, długość:75 m</t>
  </si>
  <si>
    <t>C812420317-N</t>
  </si>
  <si>
    <t>Pipeta jednomiarowa, klasa AS, pojemność 20 ml, skala niebieska</t>
  </si>
  <si>
    <t>C812420319</t>
  </si>
  <si>
    <t>Pipeta jednomiarowa, klasa AS, pojemność 25 ml, skala niebieska</t>
  </si>
  <si>
    <t>C112420215</t>
  </si>
  <si>
    <t>Pipeta jednomiarowa, klasa AS, pojemność 100 ml, skala niebieska</t>
  </si>
  <si>
    <t>100 szt</t>
  </si>
  <si>
    <t>Stojak na butelki do biurety cyfrowej nakładanej na butelkę</t>
  </si>
  <si>
    <t>LLG-6306164</t>
  </si>
  <si>
    <t>Łapa laboratoryjna, szer. rozwarcia szczęk 80 mm, dł. 180 mm, stal ocynkowana</t>
  </si>
  <si>
    <t>LLG-9224319</t>
  </si>
  <si>
    <t>Łapa laboratoryjna, okrągłe końce, szerokość rozwarcia zacisku 80 mm</t>
  </si>
  <si>
    <t>LLG-9315695</t>
  </si>
  <si>
    <t>Probówka do wirówek z tworzywa sztucznego, 85 ml, śr. 38,2 mm, wys. 105,7 mm</t>
  </si>
  <si>
    <t>1-1360</t>
  </si>
  <si>
    <t>Korki celulozowe jednorazowego użytku, wewnętrzna średnica szyjki 45 mm, dolna średnica 45 mm, górna średnica 61 mm, długość 62 mm, 1 op. = 25 szt</t>
  </si>
  <si>
    <t>1 op. / 25 szt.</t>
  </si>
  <si>
    <t>1-1358</t>
  </si>
  <si>
    <t>Korki celulozowe jednorazowego użytku, wewnętrzna średnica szyjki 32 mm, dolna średnica 30 mm, górna średnica 42 mm, długość 55 mm, 1 op. = 100 szt</t>
  </si>
  <si>
    <t>1 op. / 100 szt.</t>
  </si>
  <si>
    <t>P-1600</t>
  </si>
  <si>
    <t>S-4230</t>
  </si>
  <si>
    <t>S-2072</t>
  </si>
  <si>
    <t>1 op. / 10 szt.</t>
  </si>
  <si>
    <t>K-1109</t>
  </si>
  <si>
    <t>1 op. / 50 szt.</t>
  </si>
  <si>
    <t>52-5205-0S</t>
  </si>
  <si>
    <t>Szpatułki do posiewu mikrobiologicznego, powierzchniowego, sterylne, pakowane po 5 szt.</t>
  </si>
  <si>
    <t>1 op. /50 szt.</t>
  </si>
  <si>
    <t>52-0101-1S</t>
  </si>
  <si>
    <t>52-1001-1S</t>
  </si>
  <si>
    <t>1 op. = 50 szt.</t>
  </si>
  <si>
    <t>OP-203-0087</t>
  </si>
  <si>
    <t xml:space="preserve">Wzorzec masy klasy F1 o masie 10 g, cylindryczny z jamą adiustacyjną w  opakowaniu plastikowym, ze świadectwem wzorcowania (data wykonania wzorcowania nie przypadajaca na 10. 2020 rok) </t>
  </si>
  <si>
    <t>Strzykawka do autosamplera GC , 5μL, prosta FN 23/42/HP</t>
  </si>
  <si>
    <t>Klamry do szlifów PP#14 odporne na temperaturę do 150°C oraz na większość substancji chemicznych(również agresywnych)</t>
  </si>
  <si>
    <t>Końcówki do pipet Brand 2-200 μl</t>
  </si>
  <si>
    <t>Butelka laboratoryjna za szkła SIMAX, przeźroczysta 250 ml, GL45 ze szkła borokrzemowego w zestawie z nakrętką niebieską z PP i pierścieniem wylewowym gwint GL45. Mozliwość autoklawowania do 20 min/140 °C.</t>
  </si>
  <si>
    <t>Ezy z oczkiem o poj. 1 µl i igłą o długości ~ 200 mm, tworzywa AS, pakowane indywidualnie, w op. papier folia, sterylne.</t>
  </si>
  <si>
    <t>Ezy z oczkiem o poj. 10 µl i igłą o długości ~ 200 mm, tworzywa AS, pakowane indywidualnie, w op. papier folia, sterylne.</t>
  </si>
  <si>
    <t>Kolba Erlenmeyera, ze szlifem, DURAN 500 ml,  szlif 29/32</t>
  </si>
  <si>
    <t xml:space="preserve">Lejek filtracyjny, TPX, do szybkiej filtracji, średnica 70 mm </t>
  </si>
  <si>
    <t>Pipety wielomiarowe, pojemność  2 ml, szkło sodowo-wapniowe, klasa AS, brązowa podz.,typ 3</t>
  </si>
  <si>
    <t>Pipety wielomiarowe, pojemność  5 ml, szkło sodowo-wapniowe, klasa AS, brązowa podz.,typ 4</t>
  </si>
  <si>
    <t>Wąż gumowy czerwony, średnica 8mm, grubość 2mm</t>
  </si>
  <si>
    <t>Uszczelki grafitowe (ferrule) 0,5 mm; do uszczelniania kolumn GC 01 - 0,32 mm</t>
  </si>
  <si>
    <t>3szt.</t>
  </si>
  <si>
    <t>B-7545</t>
  </si>
  <si>
    <t>Statyw na probówki typu Falcon o poj. 50 ml, czerwony, wymiary 233 x 193 x 32 mm</t>
  </si>
  <si>
    <t>Kasetka do przechowywania szkiełek podstawowych na 50 miejsc</t>
  </si>
  <si>
    <t>N-1626</t>
  </si>
  <si>
    <t>Zlewki z polipropylenu PP, skala niebieska, pojemnośc 25 ml, wysokość 50 mm, średnica 38 mm</t>
  </si>
  <si>
    <t>E-4000</t>
  </si>
  <si>
    <t>Bagietki szklane wykonane ze szkła sodowo-wpniowego. Obie końcówki stopione, średnica 4mm, długość 150 mm</t>
  </si>
  <si>
    <t>D-1132</t>
  </si>
  <si>
    <t>Szalki Petriego szklane ze szkła duran wapniowo - sodowe o wymiarach wysokość 12 mm, średnica 40 mm</t>
  </si>
  <si>
    <t>1-6258</t>
  </si>
  <si>
    <t>BP900I25SQ</t>
  </si>
  <si>
    <t>MWVIM</t>
  </si>
  <si>
    <t>1 op. = 80 szt</t>
  </si>
  <si>
    <t>GI-BAD-231-3/20</t>
  </si>
  <si>
    <t>Załącznik nr 2c do SIWZ</t>
  </si>
  <si>
    <t>Rozdział III</t>
  </si>
  <si>
    <t xml:space="preserve">Prekolumna do Reprosila 100 Saphir NH2 </t>
  </si>
  <si>
    <t xml:space="preserve">Filtry do Hydrolab 20 </t>
  </si>
  <si>
    <t>LLG-6243010</t>
  </si>
  <si>
    <t>Pierścienie obciążające  ( kształt litert O )</t>
  </si>
  <si>
    <t>Lejek do napełniania, stal nierdzewna 18/10 4301 wys.105 mm, średnica 80mm</t>
  </si>
  <si>
    <t>Folia aluminiowa rolka</t>
  </si>
  <si>
    <t>Kuwety do pomiaru absorbancji, zakres VIS, Mikro z pokrywką z PTFE</t>
  </si>
  <si>
    <t>łódeczki wagowe Kjeldahla 609, papier pergaminowy bez azotu ( 10x55x10 mm)</t>
  </si>
  <si>
    <t>Sączki jakościowe ogólnego użytku, Munktell, (stopień czystośc 3w), średnica 150 mm,</t>
  </si>
  <si>
    <t>Sączki jakościowe ogólnego użytku, Munktell, (stopień czystości 4b), średnica 150 mm,</t>
  </si>
  <si>
    <t xml:space="preserve">2. </t>
  </si>
  <si>
    <t>761-486000</t>
  </si>
  <si>
    <t>Łódeczki do ważenia bezazotowe MN808 58x10x10mm [H00147874]</t>
  </si>
  <si>
    <r>
      <t>Filtry strzykawkowe</t>
    </r>
    <r>
      <rPr>
        <sz val="10"/>
        <rFont val="Times New Roman"/>
        <family val="1"/>
        <charset val="238"/>
      </rPr>
      <t>, sterylne, wielkość porów 0,2µm, średnica filtra 28 mm, kolor niebieski</t>
    </r>
  </si>
  <si>
    <t xml:space="preserve"> 38710000-5</t>
  </si>
  <si>
    <t>37823300-6</t>
  </si>
  <si>
    <t>19520000-7</t>
  </si>
  <si>
    <t>44165100-5</t>
  </si>
  <si>
    <t>44618310-1</t>
  </si>
  <si>
    <t>33192500-7</t>
  </si>
  <si>
    <t>15994200-4</t>
  </si>
  <si>
    <t xml:space="preserve">44164310-3 </t>
  </si>
  <si>
    <t>34312500-2</t>
  </si>
  <si>
    <t>44618300-8</t>
  </si>
  <si>
    <t>33141310-6</t>
  </si>
  <si>
    <t>33770000-8</t>
  </si>
  <si>
    <r>
      <t xml:space="preserve">Zamknięcia </t>
    </r>
    <r>
      <rPr>
        <sz val="10"/>
        <rFont val="Times New Roman"/>
        <family val="1"/>
        <charset val="238"/>
      </rPr>
      <t>do woreczków 400 ml, przeznaczone do zamykania torebek zwykłych i filtrujących</t>
    </r>
  </si>
  <si>
    <t>Worki na odpady, 50 x 80 cm, Worki wykonane z HDPE przeznaczone na odpady laboratoryjne. Posiadają oznaczenie Biohazard. Kolor naturalny. Podwójny zgrzew na spodzie. Do użytku w 121°C.</t>
  </si>
  <si>
    <t>Probówki szklane z prostym brzegiem, średnica zewnętrzna 14 mm, wysokość 100 mm</t>
  </si>
  <si>
    <t>33141320-9</t>
  </si>
  <si>
    <t>38437110-1</t>
  </si>
  <si>
    <t xml:space="preserve">Pojemnik do hodowli w warunkach specjalnych, dla mikrobiologii o pojemności  2,5 l </t>
  </si>
  <si>
    <t xml:space="preserve">Pojemnik do hodowli w warunkach specjalnych, dla mikrobiologii o pojemności  7 l </t>
  </si>
  <si>
    <t>Kolumna chromatograficzna typu "Quickfit" z kranem typu Rotaflo 300 mm, 19/26</t>
  </si>
  <si>
    <t>10 szt</t>
  </si>
  <si>
    <t>50 szt</t>
  </si>
  <si>
    <t xml:space="preserve">Uszczelka typu O-ring do analizatora elementarnego Vario Pyro Cube, zielona o wymiarach 20 x 2mm </t>
  </si>
  <si>
    <t>Uszczelka typu O-ring do analizatora elementarnego Vario Pyro Cube, zielona o wymiarach 17,3 x 2,4mm</t>
  </si>
  <si>
    <t>Uszczelka typu O-ring do analizatora elementarnego Vario Pyro Cube, czarna o wymiarach 7,65 x 1,78mm</t>
  </si>
  <si>
    <t>Uszczelka typu O-ring do analizatora elementarnego Vario Pyro Cube, zielona o wymiarach 29,5 x 3mm</t>
  </si>
  <si>
    <t>Strzykawka 10 μL do autosamplera próbek ciekłych do analizatora elenetarnego Vario Pyro Cube</t>
  </si>
  <si>
    <t>Kolumna GC typu Supelcowax  usieciowana z fazą: glikol polietylenowy o wymiarach: długość 60m x średnica i.d. 0,25mm x grubość warstwy d.f. 0,25μm, z możliwością podłączenia do GC-MS</t>
  </si>
  <si>
    <t>Włókna SPME  zawierające fazę: diwinylobenzen, karboksen, polidimetylosiloksan (DVB/CAR/PDMS);</t>
  </si>
  <si>
    <t>Uchwyt na włókno SPME (SPME holder)</t>
  </si>
  <si>
    <t xml:space="preserve">Przystawka SPME do dozownika GC (SPME inlet guide) </t>
  </si>
  <si>
    <t>Rozdzielacz z podziałką i z zaworem prostym pojemność 500 ml, szlif: NS 29/32</t>
  </si>
  <si>
    <t xml:space="preserve">Obudowa do Reprosila 100 Saphir NH2 </t>
  </si>
  <si>
    <t>Kolumna Reprosil 100 Saphir NH2;250x4,6mm;5μm</t>
  </si>
  <si>
    <t>Kolumna Lichrospher DIOL  250 X 4 mm, 5μm</t>
  </si>
  <si>
    <t xml:space="preserve">Strzykawki 5ml </t>
  </si>
  <si>
    <t xml:space="preserve"> 44174000-0</t>
  </si>
  <si>
    <t>RAZEM ROZDZIAŁ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</si>
</sst>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\ ###\.;[Red]\-#\ ###;;[Red]@"/>
    <numFmt numFmtId="165" formatCode="#,##0.00_ ;[Red]\-#,##0.00\ "/>
    <numFmt numFmtId="166" formatCode="#,##0.00\ &quot;zł&quot;"/>
  </numFmts>
  <fonts count="15"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color indexed="8"/>
      <name val="MS Sans Serif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 CE"/>
      <charset val="238"/>
    </font>
    <font>
      <sz val="11"/>
      <color indexed="8"/>
      <name val="Calibri"/>
      <family val="2"/>
      <charset val="238"/>
    </font>
    <font>
      <b/>
      <sz val="10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" fillId="0" borderId="0"/>
    <xf numFmtId="0" fontId="2" fillId="0" borderId="0"/>
    <xf numFmtId="0" fontId="11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01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2" fontId="5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24" applyFont="1" applyFill="1" applyBorder="1" applyAlignment="1">
      <alignment horizontal="center" vertical="center" wrapText="1"/>
    </xf>
    <xf numFmtId="2" fontId="5" fillId="4" borderId="1" xfId="24" applyNumberFormat="1" applyFont="1" applyFill="1" applyBorder="1" applyAlignment="1">
      <alignment horizontal="right" vertical="center"/>
    </xf>
    <xf numFmtId="2" fontId="5" fillId="4" borderId="1" xfId="0" applyNumberFormat="1" applyFont="1" applyFill="1" applyBorder="1" applyAlignment="1">
      <alignment horizontal="right" vertical="center"/>
    </xf>
    <xf numFmtId="9" fontId="5" fillId="4" borderId="1" xfId="25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4" fillId="5" borderId="1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right" vertical="center" wrapText="1"/>
    </xf>
    <xf numFmtId="0" fontId="4" fillId="5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/>
    </xf>
    <xf numFmtId="165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2" borderId="1" xfId="0" applyFont="1" applyFill="1" applyBorder="1" applyAlignment="1">
      <alignment horizontal="right" vertical="top" wrapText="1"/>
    </xf>
    <xf numFmtId="166" fontId="4" fillId="2" borderId="1" xfId="0" applyNumberFormat="1" applyFont="1" applyFill="1" applyBorder="1" applyAlignment="1">
      <alignment horizontal="right" vertical="center"/>
    </xf>
    <xf numFmtId="164" fontId="5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NumberFormat="1" applyFont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165" fontId="5" fillId="0" borderId="0" xfId="0" applyNumberFormat="1" applyFont="1" applyBorder="1" applyAlignment="1">
      <alignment horizontal="center" vertical="top"/>
    </xf>
    <xf numFmtId="165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4" borderId="0" xfId="0" applyFont="1" applyFill="1" applyBorder="1" applyAlignment="1">
      <alignment vertical="top"/>
    </xf>
    <xf numFmtId="0" fontId="4" fillId="0" borderId="0" xfId="0" applyNumberFormat="1" applyFont="1" applyAlignment="1">
      <alignment horizontal="center" wrapText="1"/>
    </xf>
    <xf numFmtId="0" fontId="4" fillId="0" borderId="0" xfId="0" applyFont="1" applyAlignment="1"/>
    <xf numFmtId="0" fontId="5" fillId="4" borderId="0" xfId="0" applyFont="1" applyFill="1"/>
    <xf numFmtId="166" fontId="4" fillId="5" borderId="1" xfId="27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wrapText="1"/>
    </xf>
    <xf numFmtId="0" fontId="0" fillId="0" borderId="0" xfId="0" applyAlignment="1"/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9" fontId="5" fillId="4" borderId="1" xfId="26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166" fontId="4" fillId="0" borderId="0" xfId="27" applyNumberFormat="1" applyFont="1" applyFill="1" applyBorder="1" applyAlignment="1">
      <alignment horizontal="right" vertical="center" wrapText="1"/>
    </xf>
    <xf numFmtId="2" fontId="5" fillId="0" borderId="1" xfId="24" applyNumberFormat="1" applyFont="1" applyFill="1" applyBorder="1" applyAlignment="1">
      <alignment horizontal="right" vertical="center"/>
    </xf>
    <xf numFmtId="17" fontId="5" fillId="0" borderId="1" xfId="0" applyNumberFormat="1" applyFont="1" applyFill="1" applyBorder="1" applyAlignment="1">
      <alignment horizontal="center" vertical="center" wrapText="1"/>
    </xf>
    <xf numFmtId="17" fontId="5" fillId="0" borderId="1" xfId="0" quotePrefix="1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4" fillId="5" borderId="2" xfId="0" applyNumberFormat="1" applyFont="1" applyFill="1" applyBorder="1" applyAlignment="1">
      <alignment horizontal="right" vertical="center" wrapText="1"/>
    </xf>
    <xf numFmtId="166" fontId="4" fillId="5" borderId="2" xfId="27" applyNumberFormat="1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2" fontId="4" fillId="5" borderId="2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top"/>
    </xf>
    <xf numFmtId="0" fontId="5" fillId="4" borderId="0" xfId="0" applyFont="1" applyFill="1"/>
    <xf numFmtId="0" fontId="5" fillId="0" borderId="1" xfId="24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2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24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24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NumberFormat="1" applyFont="1" applyFill="1" applyAlignment="1">
      <alignment wrapText="1"/>
    </xf>
    <xf numFmtId="0" fontId="12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</cellXfs>
  <cellStyles count="33">
    <cellStyle name="Dziesiętny 2" xfId="1" xr:uid="{00000000-0005-0000-0000-000000000000}"/>
    <cellStyle name="Dziesiętny 2 2" xfId="2" xr:uid="{00000000-0005-0000-0000-000001000000}"/>
    <cellStyle name="Hiperłącze 2" xfId="3" xr:uid="{00000000-0005-0000-0000-000002000000}"/>
    <cellStyle name="Hiperłącze 3" xfId="4" xr:uid="{00000000-0005-0000-0000-000003000000}"/>
    <cellStyle name="Normal_Sheet1" xfId="5" xr:uid="{00000000-0005-0000-0000-000004000000}"/>
    <cellStyle name="Normalny" xfId="0" builtinId="0"/>
    <cellStyle name="Normalny 10" xfId="6" xr:uid="{00000000-0005-0000-0000-000006000000}"/>
    <cellStyle name="Normalny 11" xfId="7" xr:uid="{00000000-0005-0000-0000-000007000000}"/>
    <cellStyle name="Normalny 12" xfId="8" xr:uid="{00000000-0005-0000-0000-000008000000}"/>
    <cellStyle name="Normalny 2" xfId="9" xr:uid="{00000000-0005-0000-0000-000009000000}"/>
    <cellStyle name="Normalny 2 2" xfId="10" xr:uid="{00000000-0005-0000-0000-00000A000000}"/>
    <cellStyle name="Normalny 2 2 2" xfId="11" xr:uid="{00000000-0005-0000-0000-00000B000000}"/>
    <cellStyle name="Normalny 2 2_Formularz cenowy odczynniki chemiczne LG 2017+prac." xfId="12" xr:uid="{00000000-0005-0000-0000-00000C000000}"/>
    <cellStyle name="Normalny 2 3" xfId="13" xr:uid="{00000000-0005-0000-0000-00000D000000}"/>
    <cellStyle name="Normalny 2_Formularz cenowy odczynniki chemiczne LG 2017+prac." xfId="14" xr:uid="{00000000-0005-0000-0000-00000E000000}"/>
    <cellStyle name="Normalny 3" xfId="15" xr:uid="{00000000-0005-0000-0000-00000F000000}"/>
    <cellStyle name="Normalny 4" xfId="16" xr:uid="{00000000-0005-0000-0000-000010000000}"/>
    <cellStyle name="Normalny 4 2" xfId="17" xr:uid="{00000000-0005-0000-0000-000011000000}"/>
    <cellStyle name="Normalny 4_Odczynniki 2017 Adm." xfId="18" xr:uid="{00000000-0005-0000-0000-000012000000}"/>
    <cellStyle name="Normalny 5" xfId="19" xr:uid="{00000000-0005-0000-0000-000013000000}"/>
    <cellStyle name="Normalny 6" xfId="20" xr:uid="{00000000-0005-0000-0000-000014000000}"/>
    <cellStyle name="Normalny 7" xfId="21" xr:uid="{00000000-0005-0000-0000-000015000000}"/>
    <cellStyle name="Normalny 8" xfId="22" xr:uid="{00000000-0005-0000-0000-000016000000}"/>
    <cellStyle name="Normalny 9" xfId="23" xr:uid="{00000000-0005-0000-0000-000017000000}"/>
    <cellStyle name="Normalny_Zamówienia 2007 PM" xfId="24" xr:uid="{00000000-0005-0000-0000-000018000000}"/>
    <cellStyle name="Procentowy" xfId="25" builtinId="5"/>
    <cellStyle name="Procentowy 2" xfId="26" xr:uid="{00000000-0005-0000-0000-00001A000000}"/>
    <cellStyle name="Walutowy 2" xfId="27" xr:uid="{00000000-0005-0000-0000-00001B000000}"/>
    <cellStyle name="Walutowy 2 2" xfId="28" xr:uid="{00000000-0005-0000-0000-00001C000000}"/>
    <cellStyle name="Walutowy 2 2 2" xfId="31" xr:uid="{00000000-0005-0000-0000-00001D000000}"/>
    <cellStyle name="Walutowy 2 3" xfId="30" xr:uid="{00000000-0005-0000-0000-00001E000000}"/>
    <cellStyle name="Walutowy 3" xfId="29" xr:uid="{00000000-0005-0000-0000-00001F000000}"/>
    <cellStyle name="Walutowy 3 2" xfId="32" xr:uid="{00000000-0005-0000-0000-000020000000}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280"/>
  <sheetViews>
    <sheetView tabSelected="1" showWhiteSpace="0" zoomScale="91" zoomScaleNormal="91" zoomScaleSheetLayoutView="110" zoomScalePageLayoutView="75" workbookViewId="0">
      <selection sqref="A1:K280"/>
    </sheetView>
  </sheetViews>
  <sheetFormatPr defaultColWidth="8.625" defaultRowHeight="12.75"/>
  <cols>
    <col min="1" max="1" width="4.375" style="31" customWidth="1"/>
    <col min="2" max="2" width="14.875" style="30" customWidth="1"/>
    <col min="3" max="3" width="11.875" style="30" bestFit="1" customWidth="1"/>
    <col min="4" max="4" width="42.125" style="34" customWidth="1"/>
    <col min="5" max="5" width="10.5" style="30" customWidth="1"/>
    <col min="6" max="7" width="10.625" style="30" customWidth="1"/>
    <col min="8" max="8" width="11.875" style="30" bestFit="1" customWidth="1"/>
    <col min="9" max="9" width="10.625" style="30" customWidth="1"/>
    <col min="10" max="10" width="11.625" style="37" customWidth="1"/>
    <col min="11" max="16384" width="8.625" style="29"/>
  </cols>
  <sheetData>
    <row r="1" spans="1:90" ht="12.75" customHeight="1">
      <c r="A1" s="42" t="s">
        <v>238</v>
      </c>
      <c r="B1" s="41"/>
      <c r="C1" s="32"/>
      <c r="D1" s="32"/>
      <c r="E1" s="32"/>
      <c r="F1" s="32"/>
      <c r="G1" s="32"/>
      <c r="H1" s="32"/>
      <c r="I1" s="32"/>
    </row>
    <row r="2" spans="1:90" ht="12.75" customHeight="1">
      <c r="A2" s="91" t="s">
        <v>239</v>
      </c>
      <c r="B2" s="92"/>
      <c r="C2" s="32"/>
      <c r="D2" s="32"/>
      <c r="E2" s="32"/>
      <c r="F2" s="32"/>
      <c r="G2" s="32"/>
      <c r="H2" s="32"/>
      <c r="I2" s="32"/>
      <c r="J2" s="45"/>
      <c r="K2" s="46"/>
    </row>
    <row r="3" spans="1:90" ht="12.75" customHeight="1">
      <c r="A3" s="47"/>
      <c r="B3" s="35"/>
      <c r="C3" s="32"/>
      <c r="D3" s="93" t="s">
        <v>14</v>
      </c>
      <c r="E3" s="94"/>
      <c r="F3" s="94"/>
      <c r="G3" s="94"/>
      <c r="H3" s="32"/>
      <c r="I3" s="32"/>
      <c r="J3" s="32"/>
    </row>
    <row r="4" spans="1:90">
      <c r="A4" s="95" t="s">
        <v>240</v>
      </c>
      <c r="B4" s="96"/>
      <c r="C4" s="33"/>
      <c r="D4" s="33"/>
      <c r="E4" s="36"/>
      <c r="F4" s="36"/>
      <c r="G4" s="36"/>
      <c r="H4" s="36"/>
      <c r="I4" s="36"/>
    </row>
    <row r="5" spans="1:90">
      <c r="A5" s="97"/>
      <c r="B5" s="95"/>
      <c r="C5" s="95"/>
      <c r="D5" s="95"/>
      <c r="E5" s="36"/>
      <c r="F5" s="36"/>
      <c r="G5" s="36"/>
      <c r="H5" s="36"/>
      <c r="I5" s="36"/>
    </row>
    <row r="6" spans="1:90" ht="12.75" customHeight="1">
      <c r="A6" s="98" t="s">
        <v>16</v>
      </c>
      <c r="B6" s="98"/>
      <c r="C6" s="98"/>
      <c r="D6" s="98"/>
      <c r="E6" s="48"/>
      <c r="F6" s="28"/>
      <c r="H6" s="28"/>
      <c r="I6" s="28"/>
      <c r="J6" s="38"/>
    </row>
    <row r="7" spans="1:90" ht="15.75" customHeight="1">
      <c r="A7" s="87" t="s">
        <v>17</v>
      </c>
      <c r="B7" s="87"/>
      <c r="C7" s="87"/>
      <c r="D7" s="87"/>
      <c r="E7" s="87"/>
      <c r="F7" s="87"/>
      <c r="G7" s="87"/>
      <c r="H7" s="48"/>
      <c r="I7" s="48"/>
      <c r="J7" s="38"/>
    </row>
    <row r="8" spans="1:90" ht="15.75" customHeight="1">
      <c r="A8" s="47"/>
      <c r="B8" s="47"/>
      <c r="C8" s="47"/>
      <c r="D8" s="47"/>
      <c r="E8" s="47"/>
      <c r="F8" s="47"/>
      <c r="G8" s="47"/>
      <c r="H8" s="48"/>
      <c r="I8" s="48"/>
      <c r="J8" s="38"/>
    </row>
    <row r="9" spans="1:90" s="28" customFormat="1" ht="12.75" customHeight="1">
      <c r="A9" s="88" t="str">
        <f>CONCATENATE("Moduł ", SUM(COUNTIF(A$1:A7,"Lp."),1), " nie gorszy niż w katalogu ", "ROTH")</f>
        <v>Moduł 1 nie gorszy niż w katalogu ROTH</v>
      </c>
      <c r="B9" s="89"/>
      <c r="C9" s="89"/>
      <c r="D9" s="89"/>
      <c r="E9" s="89"/>
      <c r="F9" s="89"/>
      <c r="G9" s="89"/>
      <c r="H9" s="89"/>
      <c r="I9" s="89"/>
      <c r="J9" s="89"/>
      <c r="K9" s="90"/>
    </row>
    <row r="10" spans="1:90" s="28" customFormat="1" ht="82.5" customHeight="1">
      <c r="A10" s="1" t="s">
        <v>0</v>
      </c>
      <c r="B10" s="2" t="s">
        <v>1</v>
      </c>
      <c r="C10" s="3" t="s">
        <v>2</v>
      </c>
      <c r="D10" s="3" t="s">
        <v>3</v>
      </c>
      <c r="E10" s="1" t="s">
        <v>8</v>
      </c>
      <c r="F10" s="3" t="s">
        <v>12</v>
      </c>
      <c r="G10" s="3" t="s">
        <v>9</v>
      </c>
      <c r="H10" s="3" t="s">
        <v>7</v>
      </c>
      <c r="I10" s="3" t="s">
        <v>10</v>
      </c>
      <c r="J10" s="3" t="s">
        <v>6</v>
      </c>
      <c r="K10" s="3" t="s">
        <v>13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</row>
    <row r="11" spans="1:90" s="28" customFormat="1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4">
        <v>9</v>
      </c>
      <c r="J11" s="5">
        <v>10</v>
      </c>
      <c r="K11" s="5">
        <v>11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</row>
    <row r="12" spans="1:90" s="40" customFormat="1">
      <c r="A12" s="6">
        <v>1</v>
      </c>
      <c r="B12" s="6" t="s">
        <v>21</v>
      </c>
      <c r="C12" s="77" t="s">
        <v>255</v>
      </c>
      <c r="D12" s="7" t="s">
        <v>22</v>
      </c>
      <c r="E12" s="6" t="s">
        <v>23</v>
      </c>
      <c r="F12" s="6">
        <v>2</v>
      </c>
      <c r="G12" s="11"/>
      <c r="H12" s="8"/>
      <c r="I12" s="13"/>
      <c r="J12" s="12"/>
      <c r="K12" s="9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</row>
    <row r="13" spans="1:90" s="40" customFormat="1">
      <c r="A13" s="6">
        <v>2</v>
      </c>
      <c r="B13" s="6" t="s">
        <v>18</v>
      </c>
      <c r="C13" s="77" t="s">
        <v>61</v>
      </c>
      <c r="D13" s="7" t="s">
        <v>19</v>
      </c>
      <c r="E13" s="6" t="s">
        <v>20</v>
      </c>
      <c r="F13" s="6">
        <v>2</v>
      </c>
      <c r="G13" s="11"/>
      <c r="H13" s="8"/>
      <c r="I13" s="13"/>
      <c r="J13" s="12"/>
      <c r="K13" s="9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</row>
    <row r="14" spans="1:90">
      <c r="A14" s="28"/>
      <c r="B14" s="28"/>
      <c r="D14" s="14"/>
      <c r="F14" s="15" t="s">
        <v>11</v>
      </c>
      <c r="G14" s="16" t="s">
        <v>4</v>
      </c>
      <c r="H14" s="44"/>
      <c r="I14" s="17" t="s">
        <v>5</v>
      </c>
      <c r="J14" s="44"/>
      <c r="K14" s="18"/>
    </row>
    <row r="15" spans="1:90" customFormat="1" ht="15.75"/>
    <row r="16" spans="1:90" ht="15.75" customHeight="1">
      <c r="A16" s="47"/>
      <c r="B16" s="47"/>
      <c r="C16" s="47"/>
      <c r="D16" s="47"/>
      <c r="E16" s="47"/>
      <c r="F16" s="47"/>
      <c r="G16" s="47"/>
      <c r="H16" s="48"/>
      <c r="I16" s="48"/>
      <c r="J16" s="38"/>
    </row>
    <row r="17" spans="1:90" s="28" customFormat="1" ht="12.75" customHeight="1">
      <c r="A17" s="88" t="str">
        <f>CONCATENATE("Moduł ", SUM(COUNTIF(A$1:A15,"Lp."),1), " nie gorszy niż w katalogu ", "WITKO")</f>
        <v>Moduł 2 nie gorszy niż w katalogu WITKO</v>
      </c>
      <c r="B17" s="89"/>
      <c r="C17" s="89"/>
      <c r="D17" s="89"/>
      <c r="E17" s="89"/>
      <c r="F17" s="89"/>
      <c r="G17" s="89"/>
      <c r="H17" s="89"/>
      <c r="I17" s="89"/>
      <c r="J17" s="89"/>
      <c r="K17" s="90"/>
    </row>
    <row r="18" spans="1:90" s="28" customFormat="1" ht="82.5" customHeight="1">
      <c r="A18" s="1" t="s">
        <v>0</v>
      </c>
      <c r="B18" s="2" t="s">
        <v>1</v>
      </c>
      <c r="C18" s="3" t="s">
        <v>2</v>
      </c>
      <c r="D18" s="3" t="s">
        <v>3</v>
      </c>
      <c r="E18" s="1" t="s">
        <v>8</v>
      </c>
      <c r="F18" s="3" t="s">
        <v>12</v>
      </c>
      <c r="G18" s="3" t="s">
        <v>9</v>
      </c>
      <c r="H18" s="3" t="s">
        <v>7</v>
      </c>
      <c r="I18" s="3" t="s">
        <v>10</v>
      </c>
      <c r="J18" s="3" t="s">
        <v>6</v>
      </c>
      <c r="K18" s="3" t="s">
        <v>13</v>
      </c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</row>
    <row r="19" spans="1:90" s="28" customFormat="1">
      <c r="A19" s="4">
        <v>1</v>
      </c>
      <c r="B19" s="4">
        <v>2</v>
      </c>
      <c r="C19" s="5">
        <v>3</v>
      </c>
      <c r="D19" s="4">
        <v>4</v>
      </c>
      <c r="E19" s="4">
        <v>5</v>
      </c>
      <c r="F19" s="4">
        <v>6</v>
      </c>
      <c r="G19" s="4">
        <v>7</v>
      </c>
      <c r="H19" s="4">
        <v>8</v>
      </c>
      <c r="I19" s="4">
        <v>9</v>
      </c>
      <c r="J19" s="5">
        <v>10</v>
      </c>
      <c r="K19" s="5">
        <v>11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</row>
    <row r="20" spans="1:90" s="40" customFormat="1" ht="25.5">
      <c r="A20" s="6">
        <v>1</v>
      </c>
      <c r="B20" s="6">
        <v>6250269</v>
      </c>
      <c r="C20" s="10" t="s">
        <v>61</v>
      </c>
      <c r="D20" s="78" t="s">
        <v>254</v>
      </c>
      <c r="E20" s="6" t="s">
        <v>209</v>
      </c>
      <c r="F20" s="6">
        <v>1</v>
      </c>
      <c r="G20" s="11"/>
      <c r="H20" s="8"/>
      <c r="I20" s="13"/>
      <c r="J20" s="12"/>
      <c r="K20" s="9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</row>
    <row r="21" spans="1:90" s="40" customFormat="1">
      <c r="A21" s="6">
        <v>2</v>
      </c>
      <c r="B21" s="67" t="s">
        <v>243</v>
      </c>
      <c r="C21" s="10" t="s">
        <v>61</v>
      </c>
      <c r="D21" s="7" t="s">
        <v>244</v>
      </c>
      <c r="E21" s="6" t="s">
        <v>20</v>
      </c>
      <c r="F21" s="6">
        <v>6</v>
      </c>
      <c r="G21" s="11"/>
      <c r="H21" s="8"/>
      <c r="I21" s="13"/>
      <c r="J21" s="12"/>
      <c r="K21" s="9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</row>
    <row r="22" spans="1:90" s="40" customFormat="1">
      <c r="A22" s="6">
        <v>3</v>
      </c>
      <c r="B22" s="76" t="s">
        <v>24</v>
      </c>
      <c r="C22" s="10" t="s">
        <v>62</v>
      </c>
      <c r="D22" s="7" t="s">
        <v>25</v>
      </c>
      <c r="E22" s="6" t="s">
        <v>26</v>
      </c>
      <c r="F22" s="6">
        <v>6</v>
      </c>
      <c r="G22" s="11"/>
      <c r="H22" s="8"/>
      <c r="I22" s="13"/>
      <c r="J22" s="12"/>
      <c r="K22" s="9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</row>
    <row r="23" spans="1:90" s="40" customFormat="1" ht="25.5">
      <c r="A23" s="6">
        <v>4</v>
      </c>
      <c r="B23" s="6" t="s">
        <v>42</v>
      </c>
      <c r="C23" s="10" t="s">
        <v>61</v>
      </c>
      <c r="D23" s="68" t="s">
        <v>245</v>
      </c>
      <c r="E23" s="6" t="s">
        <v>26</v>
      </c>
      <c r="F23" s="6">
        <v>1</v>
      </c>
      <c r="G23" s="11"/>
      <c r="H23" s="8"/>
      <c r="I23" s="13"/>
      <c r="J23" s="12"/>
      <c r="K23" s="9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</row>
    <row r="24" spans="1:90" s="40" customFormat="1">
      <c r="A24" s="6">
        <v>5</v>
      </c>
      <c r="B24" s="6" t="s">
        <v>40</v>
      </c>
      <c r="C24" s="10" t="s">
        <v>62</v>
      </c>
      <c r="D24" s="7" t="s">
        <v>41</v>
      </c>
      <c r="E24" s="6" t="s">
        <v>39</v>
      </c>
      <c r="F24" s="6">
        <v>1</v>
      </c>
      <c r="G24" s="11"/>
      <c r="H24" s="8"/>
      <c r="I24" s="13"/>
      <c r="J24" s="12"/>
      <c r="K24" s="9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</row>
    <row r="25" spans="1:90" s="40" customFormat="1">
      <c r="A25" s="6">
        <v>6</v>
      </c>
      <c r="B25" s="6" t="s">
        <v>37</v>
      </c>
      <c r="C25" s="10" t="s">
        <v>62</v>
      </c>
      <c r="D25" s="7" t="s">
        <v>38</v>
      </c>
      <c r="E25" s="6" t="s">
        <v>39</v>
      </c>
      <c r="F25" s="6">
        <v>1</v>
      </c>
      <c r="G25" s="11"/>
      <c r="H25" s="8"/>
      <c r="I25" s="13"/>
      <c r="J25" s="12"/>
      <c r="K25" s="9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</row>
    <row r="26" spans="1:90" s="40" customFormat="1" ht="25.5">
      <c r="A26" s="6">
        <v>7</v>
      </c>
      <c r="B26" s="6" t="s">
        <v>33</v>
      </c>
      <c r="C26" s="10" t="s">
        <v>63</v>
      </c>
      <c r="D26" s="7" t="s">
        <v>34</v>
      </c>
      <c r="E26" s="6" t="s">
        <v>26</v>
      </c>
      <c r="F26" s="6">
        <v>10</v>
      </c>
      <c r="G26" s="11"/>
      <c r="H26" s="8"/>
      <c r="I26" s="13"/>
      <c r="J26" s="12"/>
      <c r="K26" s="9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</row>
    <row r="27" spans="1:90" s="40" customFormat="1" ht="38.450000000000003" customHeight="1">
      <c r="A27" s="6">
        <v>8</v>
      </c>
      <c r="B27" s="6" t="s">
        <v>32</v>
      </c>
      <c r="C27" s="10" t="s">
        <v>63</v>
      </c>
      <c r="D27" s="7" t="s">
        <v>221</v>
      </c>
      <c r="E27" s="6" t="s">
        <v>26</v>
      </c>
      <c r="F27" s="6">
        <v>10</v>
      </c>
      <c r="G27" s="11"/>
      <c r="H27" s="8"/>
      <c r="I27" s="13"/>
      <c r="J27" s="12"/>
      <c r="K27" s="9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</row>
    <row r="28" spans="1:90" s="40" customFormat="1" ht="25.5">
      <c r="A28" s="6">
        <v>9</v>
      </c>
      <c r="B28" s="6" t="s">
        <v>31</v>
      </c>
      <c r="C28" s="10" t="s">
        <v>63</v>
      </c>
      <c r="D28" s="7" t="s">
        <v>220</v>
      </c>
      <c r="E28" s="6" t="s">
        <v>26</v>
      </c>
      <c r="F28" s="6">
        <v>10</v>
      </c>
      <c r="G28" s="11"/>
      <c r="H28" s="8"/>
      <c r="I28" s="13"/>
      <c r="J28" s="12"/>
      <c r="K28" s="9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</row>
    <row r="29" spans="1:90" s="40" customFormat="1">
      <c r="A29" s="6">
        <v>10</v>
      </c>
      <c r="B29" s="6" t="s">
        <v>35</v>
      </c>
      <c r="C29" s="77" t="s">
        <v>256</v>
      </c>
      <c r="D29" s="7" t="s">
        <v>36</v>
      </c>
      <c r="E29" s="6" t="s">
        <v>26</v>
      </c>
      <c r="F29" s="6">
        <v>1</v>
      </c>
      <c r="G29" s="11"/>
      <c r="H29" s="8"/>
      <c r="I29" s="13"/>
      <c r="J29" s="12"/>
      <c r="K29" s="9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</row>
    <row r="30" spans="1:90" s="40" customFormat="1">
      <c r="A30" s="6">
        <v>11</v>
      </c>
      <c r="B30" s="6" t="s">
        <v>44</v>
      </c>
      <c r="C30" s="77" t="s">
        <v>61</v>
      </c>
      <c r="D30" s="7" t="s">
        <v>246</v>
      </c>
      <c r="E30" s="6" t="s">
        <v>26</v>
      </c>
      <c r="F30" s="6">
        <v>6</v>
      </c>
      <c r="G30" s="11"/>
      <c r="H30" s="8"/>
      <c r="I30" s="13"/>
      <c r="J30" s="12"/>
      <c r="K30" s="9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</row>
    <row r="31" spans="1:90" s="40" customFormat="1" ht="25.5">
      <c r="A31" s="6">
        <v>12</v>
      </c>
      <c r="B31" s="6" t="s">
        <v>186</v>
      </c>
      <c r="C31" s="10" t="s">
        <v>61</v>
      </c>
      <c r="D31" s="7" t="s">
        <v>187</v>
      </c>
      <c r="E31" s="6" t="s">
        <v>26</v>
      </c>
      <c r="F31" s="6">
        <v>5</v>
      </c>
      <c r="G31" s="11"/>
      <c r="H31" s="8"/>
      <c r="I31" s="13"/>
      <c r="J31" s="12"/>
      <c r="K31" s="9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</row>
    <row r="32" spans="1:90" s="40" customFormat="1">
      <c r="A32" s="6">
        <v>13</v>
      </c>
      <c r="B32" s="6" t="s">
        <v>30</v>
      </c>
      <c r="C32" s="10" t="s">
        <v>62</v>
      </c>
      <c r="D32" s="7" t="s">
        <v>218</v>
      </c>
      <c r="E32" s="6" t="s">
        <v>20</v>
      </c>
      <c r="F32" s="6">
        <v>10</v>
      </c>
      <c r="G32" s="11"/>
      <c r="H32" s="8"/>
      <c r="I32" s="13"/>
      <c r="J32" s="12"/>
      <c r="K32" s="9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</row>
    <row r="33" spans="1:90" s="40" customFormat="1" ht="25.5">
      <c r="A33" s="6">
        <v>14</v>
      </c>
      <c r="B33" s="6" t="s">
        <v>45</v>
      </c>
      <c r="C33" s="77" t="s">
        <v>257</v>
      </c>
      <c r="D33" s="70" t="s">
        <v>247</v>
      </c>
      <c r="E33" s="6" t="s">
        <v>46</v>
      </c>
      <c r="F33" s="6">
        <v>2</v>
      </c>
      <c r="G33" s="11"/>
      <c r="H33" s="8"/>
      <c r="I33" s="13"/>
      <c r="J33" s="12"/>
      <c r="K33" s="9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</row>
    <row r="34" spans="1:90" s="40" customFormat="1">
      <c r="A34" s="6">
        <v>15</v>
      </c>
      <c r="B34" s="6" t="s">
        <v>47</v>
      </c>
      <c r="C34" s="77" t="s">
        <v>258</v>
      </c>
      <c r="D34" s="7" t="s">
        <v>222</v>
      </c>
      <c r="E34" s="6" t="s">
        <v>48</v>
      </c>
      <c r="F34" s="6">
        <v>10</v>
      </c>
      <c r="G34" s="11"/>
      <c r="H34" s="8"/>
      <c r="I34" s="13"/>
      <c r="J34" s="12"/>
      <c r="K34" s="9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</row>
    <row r="35" spans="1:90" s="40" customFormat="1" ht="25.5">
      <c r="A35" s="6">
        <v>16</v>
      </c>
      <c r="B35" s="6" t="s">
        <v>188</v>
      </c>
      <c r="C35" s="10" t="s">
        <v>61</v>
      </c>
      <c r="D35" s="7" t="s">
        <v>189</v>
      </c>
      <c r="E35" s="6" t="s">
        <v>26</v>
      </c>
      <c r="F35" s="6">
        <v>5</v>
      </c>
      <c r="G35" s="11"/>
      <c r="H35" s="8"/>
      <c r="I35" s="13"/>
      <c r="J35" s="12"/>
      <c r="K35" s="9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</row>
    <row r="36" spans="1:90" s="40" customFormat="1">
      <c r="A36" s="6">
        <v>17</v>
      </c>
      <c r="B36" s="6" t="s">
        <v>49</v>
      </c>
      <c r="C36" s="77" t="s">
        <v>259</v>
      </c>
      <c r="D36" s="7" t="s">
        <v>50</v>
      </c>
      <c r="E36" s="6" t="s">
        <v>26</v>
      </c>
      <c r="F36" s="6">
        <v>10</v>
      </c>
      <c r="G36" s="11"/>
      <c r="H36" s="8"/>
      <c r="I36" s="13"/>
      <c r="J36" s="12"/>
      <c r="K36" s="9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</row>
    <row r="37" spans="1:90" s="40" customFormat="1" ht="25.5">
      <c r="A37" s="6">
        <v>18</v>
      </c>
      <c r="B37" s="6" t="s">
        <v>51</v>
      </c>
      <c r="C37" s="10" t="s">
        <v>61</v>
      </c>
      <c r="D37" s="7" t="s">
        <v>52</v>
      </c>
      <c r="E37" s="6" t="s">
        <v>26</v>
      </c>
      <c r="F37" s="6">
        <v>12</v>
      </c>
      <c r="G37" s="11"/>
      <c r="H37" s="8"/>
      <c r="I37" s="13"/>
      <c r="J37" s="12"/>
      <c r="K37" s="9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</row>
    <row r="38" spans="1:90" s="40" customFormat="1">
      <c r="A38" s="6">
        <v>19</v>
      </c>
      <c r="B38" s="6" t="s">
        <v>43</v>
      </c>
      <c r="C38" s="10" t="s">
        <v>61</v>
      </c>
      <c r="D38" s="7" t="s">
        <v>219</v>
      </c>
      <c r="E38" s="6" t="s">
        <v>26</v>
      </c>
      <c r="F38" s="6">
        <v>4</v>
      </c>
      <c r="G38" s="11"/>
      <c r="H38" s="8"/>
      <c r="I38" s="13"/>
      <c r="J38" s="12"/>
      <c r="K38" s="9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</row>
    <row r="39" spans="1:90" s="40" customFormat="1" ht="25.5">
      <c r="A39" s="6">
        <v>20</v>
      </c>
      <c r="B39" s="6" t="s">
        <v>190</v>
      </c>
      <c r="C39" s="77" t="s">
        <v>260</v>
      </c>
      <c r="D39" s="7" t="s">
        <v>191</v>
      </c>
      <c r="E39" s="6" t="s">
        <v>26</v>
      </c>
      <c r="F39" s="6">
        <v>4</v>
      </c>
      <c r="G39" s="11"/>
      <c r="H39" s="8"/>
      <c r="I39" s="13"/>
      <c r="J39" s="12"/>
      <c r="K39" s="9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</row>
    <row r="40" spans="1:90" s="40" customFormat="1">
      <c r="A40" s="6">
        <v>21</v>
      </c>
      <c r="B40" s="6" t="s">
        <v>27</v>
      </c>
      <c r="C40" s="77" t="s">
        <v>257</v>
      </c>
      <c r="D40" s="7" t="s">
        <v>28</v>
      </c>
      <c r="E40" s="6" t="s">
        <v>29</v>
      </c>
      <c r="F40" s="6">
        <v>5</v>
      </c>
      <c r="G40" s="11"/>
      <c r="H40" s="8"/>
      <c r="I40" s="13"/>
      <c r="J40" s="12"/>
      <c r="K40" s="9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</row>
    <row r="41" spans="1:90">
      <c r="A41" s="28"/>
      <c r="B41" s="28"/>
      <c r="D41" s="14"/>
      <c r="F41" s="15" t="s">
        <v>11</v>
      </c>
      <c r="G41" s="16" t="s">
        <v>4</v>
      </c>
      <c r="H41" s="44"/>
      <c r="I41" s="17" t="s">
        <v>5</v>
      </c>
      <c r="J41" s="44"/>
      <c r="K41" s="18"/>
    </row>
    <row r="42" spans="1:90" customFormat="1" ht="15.75"/>
    <row r="43" spans="1:90" ht="15.75" customHeight="1">
      <c r="A43" s="47"/>
      <c r="B43" s="47"/>
      <c r="C43" s="47"/>
      <c r="D43" s="47"/>
      <c r="E43" s="47"/>
      <c r="F43" s="47"/>
      <c r="G43" s="47"/>
      <c r="H43" s="48"/>
      <c r="I43" s="48"/>
      <c r="J43" s="38"/>
    </row>
    <row r="44" spans="1:90" s="28" customFormat="1" ht="12.75" customHeight="1">
      <c r="A44" s="88" t="str">
        <f>CONCATENATE("Moduł ", SUM(COUNTIF(A$1:A42,"Lp."),1), " nie gorszy niż w katalogu ", "VWR")</f>
        <v>Moduł 3 nie gorszy niż w katalogu VWR</v>
      </c>
      <c r="B44" s="89"/>
      <c r="C44" s="89"/>
      <c r="D44" s="89"/>
      <c r="E44" s="89"/>
      <c r="F44" s="89"/>
      <c r="G44" s="89"/>
      <c r="H44" s="89"/>
      <c r="I44" s="89"/>
      <c r="J44" s="89"/>
      <c r="K44" s="90"/>
    </row>
    <row r="45" spans="1:90" s="28" customFormat="1" ht="82.5" customHeight="1">
      <c r="A45" s="1" t="s">
        <v>0</v>
      </c>
      <c r="B45" s="2" t="s">
        <v>1</v>
      </c>
      <c r="C45" s="3" t="s">
        <v>2</v>
      </c>
      <c r="D45" s="3" t="s">
        <v>3</v>
      </c>
      <c r="E45" s="1" t="s">
        <v>8</v>
      </c>
      <c r="F45" s="3" t="s">
        <v>12</v>
      </c>
      <c r="G45" s="3" t="s">
        <v>9</v>
      </c>
      <c r="H45" s="3" t="s">
        <v>7</v>
      </c>
      <c r="I45" s="3" t="s">
        <v>10</v>
      </c>
      <c r="J45" s="3" t="s">
        <v>6</v>
      </c>
      <c r="K45" s="3" t="s">
        <v>13</v>
      </c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</row>
    <row r="46" spans="1:90" s="28" customFormat="1">
      <c r="A46" s="4">
        <v>1</v>
      </c>
      <c r="B46" s="4">
        <v>2</v>
      </c>
      <c r="C46" s="5">
        <v>3</v>
      </c>
      <c r="D46" s="4">
        <v>4</v>
      </c>
      <c r="E46" s="4">
        <v>5</v>
      </c>
      <c r="F46" s="4">
        <v>6</v>
      </c>
      <c r="G46" s="4">
        <v>7</v>
      </c>
      <c r="H46" s="4">
        <v>8</v>
      </c>
      <c r="I46" s="4">
        <v>9</v>
      </c>
      <c r="J46" s="5">
        <v>10</v>
      </c>
      <c r="K46" s="5">
        <v>11</v>
      </c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</row>
    <row r="47" spans="1:90" s="40" customFormat="1" ht="40.5" customHeight="1">
      <c r="A47" s="6">
        <v>1</v>
      </c>
      <c r="B47" s="6" t="s">
        <v>85</v>
      </c>
      <c r="C47" s="10" t="s">
        <v>61</v>
      </c>
      <c r="D47" s="80" t="s">
        <v>274</v>
      </c>
      <c r="E47" s="6" t="s">
        <v>26</v>
      </c>
      <c r="F47" s="6">
        <v>6</v>
      </c>
      <c r="G47" s="11"/>
      <c r="H47" s="8"/>
      <c r="I47" s="13"/>
      <c r="J47" s="12"/>
      <c r="K47" s="9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</row>
    <row r="48" spans="1:90" s="40" customFormat="1" ht="19.5" customHeight="1">
      <c r="A48" s="6">
        <v>2</v>
      </c>
      <c r="B48" s="6" t="s">
        <v>86</v>
      </c>
      <c r="C48" s="10" t="s">
        <v>62</v>
      </c>
      <c r="D48" s="7" t="s">
        <v>87</v>
      </c>
      <c r="E48" s="6" t="s">
        <v>26</v>
      </c>
      <c r="F48" s="6">
        <v>5</v>
      </c>
      <c r="G48" s="11"/>
      <c r="H48" s="8"/>
      <c r="I48" s="13"/>
      <c r="J48" s="12"/>
      <c r="K48" s="9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</row>
    <row r="49" spans="1:90" s="40" customFormat="1" ht="42.95" customHeight="1">
      <c r="A49" s="6">
        <v>3</v>
      </c>
      <c r="B49" s="6" t="s">
        <v>53</v>
      </c>
      <c r="C49" s="10" t="s">
        <v>61</v>
      </c>
      <c r="D49" s="71" t="s">
        <v>248</v>
      </c>
      <c r="E49" s="6" t="s">
        <v>29</v>
      </c>
      <c r="F49" s="6">
        <v>3</v>
      </c>
      <c r="G49" s="11"/>
      <c r="H49" s="8"/>
      <c r="I49" s="13"/>
      <c r="J49" s="12"/>
      <c r="K49" s="9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</row>
    <row r="50" spans="1:90" s="40" customFormat="1" ht="25.5">
      <c r="A50" s="6">
        <v>4</v>
      </c>
      <c r="B50" s="6" t="s">
        <v>56</v>
      </c>
      <c r="C50" s="77" t="s">
        <v>261</v>
      </c>
      <c r="D50" s="7" t="s">
        <v>57</v>
      </c>
      <c r="E50" s="6" t="s">
        <v>29</v>
      </c>
      <c r="F50" s="6">
        <v>5</v>
      </c>
      <c r="G50" s="11"/>
      <c r="H50" s="8"/>
      <c r="I50" s="13"/>
      <c r="J50" s="12"/>
      <c r="K50" s="9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</row>
    <row r="51" spans="1:90" s="40" customFormat="1" ht="25.5">
      <c r="A51" s="6">
        <v>5</v>
      </c>
      <c r="B51" s="6" t="s">
        <v>54</v>
      </c>
      <c r="C51" s="77" t="s">
        <v>261</v>
      </c>
      <c r="D51" s="7" t="s">
        <v>249</v>
      </c>
      <c r="E51" s="6" t="s">
        <v>29</v>
      </c>
      <c r="F51" s="6">
        <v>4</v>
      </c>
      <c r="G51" s="11"/>
      <c r="H51" s="8"/>
      <c r="I51" s="13"/>
      <c r="J51" s="12"/>
      <c r="K51" s="9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</row>
    <row r="52" spans="1:90" s="40" customFormat="1" ht="25.5">
      <c r="A52" s="6">
        <v>6</v>
      </c>
      <c r="B52" s="6" t="s">
        <v>55</v>
      </c>
      <c r="C52" s="77" t="s">
        <v>261</v>
      </c>
      <c r="D52" s="7" t="s">
        <v>250</v>
      </c>
      <c r="E52" s="6" t="s">
        <v>29</v>
      </c>
      <c r="F52" s="6">
        <v>4</v>
      </c>
      <c r="G52" s="11"/>
      <c r="H52" s="8"/>
      <c r="I52" s="13"/>
      <c r="J52" s="12"/>
      <c r="K52" s="9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</row>
    <row r="53" spans="1:90">
      <c r="A53" s="28"/>
      <c r="B53" s="28"/>
      <c r="D53" s="14"/>
      <c r="F53" s="15" t="s">
        <v>11</v>
      </c>
      <c r="G53" s="16" t="s">
        <v>4</v>
      </c>
      <c r="H53" s="44"/>
      <c r="I53" s="17" t="s">
        <v>5</v>
      </c>
      <c r="J53" s="44"/>
      <c r="K53" s="18"/>
    </row>
    <row r="54" spans="1:90" customFormat="1" ht="15.75"/>
    <row r="55" spans="1:90" ht="15.75" customHeight="1">
      <c r="A55" s="47"/>
      <c r="B55" s="47"/>
      <c r="C55" s="47"/>
      <c r="D55" s="47"/>
      <c r="E55" s="47"/>
      <c r="F55" s="47"/>
      <c r="G55" s="47"/>
      <c r="H55" s="48"/>
      <c r="I55" s="48"/>
      <c r="J55" s="38"/>
    </row>
    <row r="56" spans="1:90" s="28" customFormat="1" ht="12.75" customHeight="1">
      <c r="A56" s="88" t="str">
        <f>CONCATENATE("Moduł ", SUM(COUNTIF(A$1:A54,"Lp."),1), " nie gorszy niż w katalogu ", "MEDLAB PRODUCTS")</f>
        <v>Moduł 4 nie gorszy niż w katalogu MEDLAB PRODUCTS</v>
      </c>
      <c r="B56" s="89"/>
      <c r="C56" s="89"/>
      <c r="D56" s="89"/>
      <c r="E56" s="89"/>
      <c r="F56" s="89"/>
      <c r="G56" s="89"/>
      <c r="H56" s="89"/>
      <c r="I56" s="89"/>
      <c r="J56" s="89"/>
      <c r="K56" s="90"/>
    </row>
    <row r="57" spans="1:90" s="28" customFormat="1" ht="82.5" customHeight="1">
      <c r="A57" s="1" t="s">
        <v>0</v>
      </c>
      <c r="B57" s="2" t="s">
        <v>1</v>
      </c>
      <c r="C57" s="3" t="s">
        <v>2</v>
      </c>
      <c r="D57" s="3" t="s">
        <v>3</v>
      </c>
      <c r="E57" s="1" t="s">
        <v>8</v>
      </c>
      <c r="F57" s="3" t="s">
        <v>12</v>
      </c>
      <c r="G57" s="3" t="s">
        <v>9</v>
      </c>
      <c r="H57" s="3" t="s">
        <v>7</v>
      </c>
      <c r="I57" s="3" t="s">
        <v>10</v>
      </c>
      <c r="J57" s="3" t="s">
        <v>6</v>
      </c>
      <c r="K57" s="3" t="s">
        <v>13</v>
      </c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</row>
    <row r="58" spans="1:90" s="28" customFormat="1">
      <c r="A58" s="4">
        <v>1</v>
      </c>
      <c r="B58" s="4">
        <v>2</v>
      </c>
      <c r="C58" s="5">
        <v>3</v>
      </c>
      <c r="D58" s="4">
        <v>4</v>
      </c>
      <c r="E58" s="4">
        <v>5</v>
      </c>
      <c r="F58" s="4">
        <v>6</v>
      </c>
      <c r="G58" s="4">
        <v>7</v>
      </c>
      <c r="H58" s="4">
        <v>8</v>
      </c>
      <c r="I58" s="4">
        <v>9</v>
      </c>
      <c r="J58" s="5">
        <v>10</v>
      </c>
      <c r="K58" s="5">
        <v>11</v>
      </c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</row>
    <row r="59" spans="1:90" s="40" customFormat="1" ht="38.25">
      <c r="A59" s="6">
        <v>1</v>
      </c>
      <c r="B59" s="6" t="s">
        <v>207</v>
      </c>
      <c r="C59" s="77" t="s">
        <v>61</v>
      </c>
      <c r="D59" s="7" t="s">
        <v>216</v>
      </c>
      <c r="E59" s="6" t="s">
        <v>197</v>
      </c>
      <c r="F59" s="6">
        <v>2</v>
      </c>
      <c r="G59" s="11"/>
      <c r="H59" s="8"/>
      <c r="I59" s="13"/>
      <c r="J59" s="12"/>
      <c r="K59" s="9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</row>
    <row r="60" spans="1:90" s="40" customFormat="1" ht="38.25">
      <c r="A60" s="6">
        <v>2</v>
      </c>
      <c r="B60" s="6" t="s">
        <v>208</v>
      </c>
      <c r="C60" s="77" t="s">
        <v>61</v>
      </c>
      <c r="D60" s="7" t="s">
        <v>217</v>
      </c>
      <c r="E60" s="6" t="s">
        <v>197</v>
      </c>
      <c r="F60" s="6">
        <v>2</v>
      </c>
      <c r="G60" s="11"/>
      <c r="H60" s="8"/>
      <c r="I60" s="13"/>
      <c r="J60" s="12"/>
      <c r="K60" s="9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</row>
    <row r="61" spans="1:90" s="40" customFormat="1" ht="25.5">
      <c r="A61" s="6">
        <v>3</v>
      </c>
      <c r="B61" s="6" t="s">
        <v>58</v>
      </c>
      <c r="C61" s="77" t="s">
        <v>257</v>
      </c>
      <c r="D61" s="7" t="s">
        <v>59</v>
      </c>
      <c r="E61" s="6" t="s">
        <v>29</v>
      </c>
      <c r="F61" s="6">
        <v>10</v>
      </c>
      <c r="G61" s="11"/>
      <c r="H61" s="8"/>
      <c r="I61" s="13"/>
      <c r="J61" s="12"/>
      <c r="K61" s="9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</row>
    <row r="62" spans="1:90" s="40" customFormat="1" ht="25.5">
      <c r="A62" s="6">
        <v>4</v>
      </c>
      <c r="B62" s="6" t="s">
        <v>204</v>
      </c>
      <c r="C62" s="81" t="s">
        <v>61</v>
      </c>
      <c r="D62" s="7" t="s">
        <v>205</v>
      </c>
      <c r="E62" s="6" t="s">
        <v>206</v>
      </c>
      <c r="F62" s="6">
        <v>4</v>
      </c>
      <c r="G62" s="11"/>
      <c r="H62" s="8"/>
      <c r="I62" s="13"/>
      <c r="J62" s="12"/>
      <c r="K62" s="9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</row>
    <row r="63" spans="1:90">
      <c r="A63" s="28"/>
      <c r="B63" s="28"/>
      <c r="D63" s="14"/>
      <c r="F63" s="15" t="s">
        <v>11</v>
      </c>
      <c r="G63" s="16" t="s">
        <v>4</v>
      </c>
      <c r="H63" s="44"/>
      <c r="I63" s="17" t="s">
        <v>5</v>
      </c>
      <c r="J63" s="44"/>
      <c r="K63" s="18"/>
    </row>
    <row r="64" spans="1:90" customFormat="1" ht="15.75"/>
    <row r="65" spans="1:90" ht="15.75" customHeight="1">
      <c r="A65" s="47"/>
      <c r="B65" s="47"/>
      <c r="C65" s="47"/>
      <c r="D65" s="47"/>
      <c r="E65" s="47"/>
      <c r="F65" s="47"/>
      <c r="G65" s="47"/>
      <c r="H65" s="48"/>
      <c r="I65" s="48"/>
      <c r="J65" s="38"/>
    </row>
    <row r="66" spans="1:90" s="28" customFormat="1" ht="12.75" customHeight="1">
      <c r="A66" s="88" t="str">
        <f>CONCATENATE("Moduł ", SUM(COUNTIF(A$1:A64,"Lp."),1), " nie gorszy niż w katalogu ", "Agilent / Perlan Technologies Polska Sp. z o.o.")</f>
        <v>Moduł 5 nie gorszy niż w katalogu Agilent / Perlan Technologies Polska Sp. z o.o.</v>
      </c>
      <c r="B66" s="89"/>
      <c r="C66" s="89"/>
      <c r="D66" s="89"/>
      <c r="E66" s="89"/>
      <c r="F66" s="89"/>
      <c r="G66" s="89"/>
      <c r="H66" s="89"/>
      <c r="I66" s="89"/>
      <c r="J66" s="89"/>
      <c r="K66" s="90"/>
    </row>
    <row r="67" spans="1:90" s="28" customFormat="1" ht="82.5" customHeight="1">
      <c r="A67" s="1" t="s">
        <v>0</v>
      </c>
      <c r="B67" s="2" t="s">
        <v>1</v>
      </c>
      <c r="C67" s="3" t="s">
        <v>2</v>
      </c>
      <c r="D67" s="3" t="s">
        <v>3</v>
      </c>
      <c r="E67" s="1" t="s">
        <v>8</v>
      </c>
      <c r="F67" s="3" t="s">
        <v>12</v>
      </c>
      <c r="G67" s="3" t="s">
        <v>9</v>
      </c>
      <c r="H67" s="3" t="s">
        <v>7</v>
      </c>
      <c r="I67" s="3" t="s">
        <v>10</v>
      </c>
      <c r="J67" s="3" t="s">
        <v>6</v>
      </c>
      <c r="K67" s="3" t="s">
        <v>13</v>
      </c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</row>
    <row r="68" spans="1:90" s="28" customFormat="1">
      <c r="A68" s="4">
        <v>1</v>
      </c>
      <c r="B68" s="4">
        <v>2</v>
      </c>
      <c r="C68" s="5">
        <v>3</v>
      </c>
      <c r="D68" s="4">
        <v>4</v>
      </c>
      <c r="E68" s="4">
        <v>5</v>
      </c>
      <c r="F68" s="4">
        <v>6</v>
      </c>
      <c r="G68" s="4">
        <v>7</v>
      </c>
      <c r="H68" s="4">
        <v>8</v>
      </c>
      <c r="I68" s="4">
        <v>9</v>
      </c>
      <c r="J68" s="5">
        <v>10</v>
      </c>
      <c r="K68" s="5">
        <v>11</v>
      </c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</row>
    <row r="69" spans="1:90" s="40" customFormat="1">
      <c r="A69" s="6">
        <v>1</v>
      </c>
      <c r="B69" s="6" t="s">
        <v>72</v>
      </c>
      <c r="C69" s="77" t="s">
        <v>61</v>
      </c>
      <c r="D69" s="7" t="s">
        <v>73</v>
      </c>
      <c r="E69" s="6" t="s">
        <v>26</v>
      </c>
      <c r="F69" s="6">
        <v>2</v>
      </c>
      <c r="G69" s="11"/>
      <c r="H69" s="8"/>
      <c r="I69" s="13"/>
      <c r="J69" s="12"/>
      <c r="K69" s="9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</row>
    <row r="70" spans="1:90" s="40" customFormat="1">
      <c r="A70" s="6">
        <v>2</v>
      </c>
      <c r="B70" s="6" t="s">
        <v>76</v>
      </c>
      <c r="C70" s="77" t="s">
        <v>262</v>
      </c>
      <c r="D70" s="7" t="s">
        <v>77</v>
      </c>
      <c r="E70" s="6" t="s">
        <v>26</v>
      </c>
      <c r="F70" s="6">
        <v>1</v>
      </c>
      <c r="G70" s="11"/>
      <c r="H70" s="8"/>
      <c r="I70" s="13"/>
      <c r="J70" s="12"/>
      <c r="K70" s="9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</row>
    <row r="71" spans="1:90" s="40" customFormat="1" ht="25.5">
      <c r="A71" s="6">
        <v>3</v>
      </c>
      <c r="B71" s="6" t="s">
        <v>68</v>
      </c>
      <c r="C71" s="77" t="s">
        <v>263</v>
      </c>
      <c r="D71" s="7" t="s">
        <v>223</v>
      </c>
      <c r="E71" s="6" t="s">
        <v>275</v>
      </c>
      <c r="F71" s="6">
        <v>4</v>
      </c>
      <c r="G71" s="11"/>
      <c r="H71" s="8"/>
      <c r="I71" s="13"/>
      <c r="J71" s="12"/>
      <c r="K71" s="9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</row>
    <row r="72" spans="1:90" s="40" customFormat="1">
      <c r="A72" s="6">
        <v>4</v>
      </c>
      <c r="B72" s="6" t="s">
        <v>64</v>
      </c>
      <c r="C72" s="77" t="s">
        <v>62</v>
      </c>
      <c r="D72" s="7" t="s">
        <v>65</v>
      </c>
      <c r="E72" s="6" t="s">
        <v>184</v>
      </c>
      <c r="F72" s="6">
        <v>2</v>
      </c>
      <c r="G72" s="11"/>
      <c r="H72" s="8"/>
      <c r="I72" s="13"/>
      <c r="J72" s="12"/>
      <c r="K72" s="9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</row>
    <row r="73" spans="1:90" s="40" customFormat="1">
      <c r="A73" s="6">
        <v>5</v>
      </c>
      <c r="B73" s="6" t="s">
        <v>66</v>
      </c>
      <c r="C73" s="77" t="s">
        <v>264</v>
      </c>
      <c r="D73" s="7" t="s">
        <v>67</v>
      </c>
      <c r="E73" s="6" t="s">
        <v>184</v>
      </c>
      <c r="F73" s="6">
        <v>3</v>
      </c>
      <c r="G73" s="11"/>
      <c r="H73" s="8"/>
      <c r="I73" s="13"/>
      <c r="J73" s="12"/>
      <c r="K73" s="9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</row>
    <row r="74" spans="1:90" s="40" customFormat="1">
      <c r="A74" s="6">
        <v>6</v>
      </c>
      <c r="B74" s="6" t="s">
        <v>69</v>
      </c>
      <c r="C74" s="77" t="s">
        <v>61</v>
      </c>
      <c r="D74" s="7" t="s">
        <v>70</v>
      </c>
      <c r="E74" s="6" t="s">
        <v>276</v>
      </c>
      <c r="F74" s="6">
        <v>1</v>
      </c>
      <c r="G74" s="11"/>
      <c r="H74" s="8"/>
      <c r="I74" s="13"/>
      <c r="J74" s="12"/>
      <c r="K74" s="9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</row>
    <row r="75" spans="1:90" s="40" customFormat="1">
      <c r="A75" s="6">
        <v>7</v>
      </c>
      <c r="B75" s="6" t="s">
        <v>74</v>
      </c>
      <c r="C75" s="77" t="s">
        <v>61</v>
      </c>
      <c r="D75" s="7" t="s">
        <v>75</v>
      </c>
      <c r="E75" s="6" t="s">
        <v>26</v>
      </c>
      <c r="F75" s="6">
        <v>1</v>
      </c>
      <c r="G75" s="11"/>
      <c r="H75" s="8"/>
      <c r="I75" s="13"/>
      <c r="J75" s="12"/>
      <c r="K75" s="9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</row>
    <row r="76" spans="1:90" s="40" customFormat="1">
      <c r="A76" s="6">
        <v>8</v>
      </c>
      <c r="B76" s="6" t="s">
        <v>71</v>
      </c>
      <c r="C76" s="77" t="s">
        <v>265</v>
      </c>
      <c r="D76" s="7" t="s">
        <v>212</v>
      </c>
      <c r="E76" s="6" t="s">
        <v>26</v>
      </c>
      <c r="F76" s="6">
        <v>3</v>
      </c>
      <c r="G76" s="11"/>
      <c r="H76" s="8"/>
      <c r="I76" s="13"/>
      <c r="J76" s="12"/>
      <c r="K76" s="9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</row>
    <row r="77" spans="1:90">
      <c r="A77" s="28"/>
      <c r="B77" s="28"/>
      <c r="C77" s="63"/>
      <c r="D77" s="14"/>
      <c r="F77" s="15" t="s">
        <v>11</v>
      </c>
      <c r="G77" s="16" t="s">
        <v>4</v>
      </c>
      <c r="H77" s="44"/>
      <c r="I77" s="17" t="s">
        <v>5</v>
      </c>
      <c r="J77" s="44"/>
      <c r="K77" s="18"/>
    </row>
    <row r="78" spans="1:90" customFormat="1" ht="15.75"/>
    <row r="79" spans="1:90" ht="15.75" customHeight="1">
      <c r="A79" s="47"/>
      <c r="B79" s="47"/>
      <c r="C79" s="47"/>
      <c r="D79" s="47"/>
      <c r="E79" s="47"/>
      <c r="F79" s="47"/>
      <c r="G79" s="47"/>
      <c r="H79" s="48"/>
      <c r="I79" s="48"/>
      <c r="J79" s="38"/>
    </row>
    <row r="80" spans="1:90" s="28" customFormat="1" ht="12.75" customHeight="1">
      <c r="A80" s="88" t="str">
        <f>CONCATENATE("Moduł ", SUM(COUNTIF(A$1:A78,"Lp."),1), " nie gorszy niż w katalogu ", "Elementar / Kendrolab Sp. z o.o.")</f>
        <v>Moduł 6 nie gorszy niż w katalogu Elementar / Kendrolab Sp. z o.o.</v>
      </c>
      <c r="B80" s="89"/>
      <c r="C80" s="89"/>
      <c r="D80" s="89"/>
      <c r="E80" s="89"/>
      <c r="F80" s="89"/>
      <c r="G80" s="89"/>
      <c r="H80" s="89"/>
      <c r="I80" s="89"/>
      <c r="J80" s="89"/>
      <c r="K80" s="90"/>
    </row>
    <row r="81" spans="1:90" s="28" customFormat="1" ht="82.5" customHeight="1">
      <c r="A81" s="1" t="s">
        <v>0</v>
      </c>
      <c r="B81" s="2" t="s">
        <v>1</v>
      </c>
      <c r="C81" s="3" t="s">
        <v>2</v>
      </c>
      <c r="D81" s="3" t="s">
        <v>3</v>
      </c>
      <c r="E81" s="1" t="s">
        <v>8</v>
      </c>
      <c r="F81" s="3" t="s">
        <v>12</v>
      </c>
      <c r="G81" s="3" t="s">
        <v>9</v>
      </c>
      <c r="H81" s="3" t="s">
        <v>7</v>
      </c>
      <c r="I81" s="3" t="s">
        <v>10</v>
      </c>
      <c r="J81" s="3" t="s">
        <v>6</v>
      </c>
      <c r="K81" s="3" t="s">
        <v>13</v>
      </c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</row>
    <row r="82" spans="1:90" s="28" customFormat="1">
      <c r="A82" s="4">
        <v>1</v>
      </c>
      <c r="B82" s="4">
        <v>2</v>
      </c>
      <c r="C82" s="5">
        <v>3</v>
      </c>
      <c r="D82" s="4">
        <v>4</v>
      </c>
      <c r="E82" s="4">
        <v>5</v>
      </c>
      <c r="F82" s="4">
        <v>6</v>
      </c>
      <c r="G82" s="4">
        <v>7</v>
      </c>
      <c r="H82" s="4">
        <v>8</v>
      </c>
      <c r="I82" s="4">
        <v>9</v>
      </c>
      <c r="J82" s="5">
        <v>10</v>
      </c>
      <c r="K82" s="5">
        <v>11</v>
      </c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</row>
    <row r="83" spans="1:90" s="40" customFormat="1" ht="25.5">
      <c r="A83" s="6">
        <v>1</v>
      </c>
      <c r="B83" s="6">
        <v>3654627</v>
      </c>
      <c r="C83" s="77" t="s">
        <v>263</v>
      </c>
      <c r="D83" s="80" t="s">
        <v>277</v>
      </c>
      <c r="E83" s="6" t="s">
        <v>26</v>
      </c>
      <c r="F83" s="6">
        <v>2</v>
      </c>
      <c r="G83" s="11"/>
      <c r="H83" s="8"/>
      <c r="I83" s="13"/>
      <c r="J83" s="12"/>
      <c r="K83" s="9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</row>
    <row r="84" spans="1:90" s="40" customFormat="1" ht="25.5">
      <c r="A84" s="6">
        <v>2</v>
      </c>
      <c r="B84" s="6">
        <v>5000353</v>
      </c>
      <c r="C84" s="77" t="s">
        <v>263</v>
      </c>
      <c r="D84" s="80" t="s">
        <v>279</v>
      </c>
      <c r="E84" s="6" t="s">
        <v>26</v>
      </c>
      <c r="F84" s="6">
        <v>2</v>
      </c>
      <c r="G84" s="11"/>
      <c r="H84" s="8"/>
      <c r="I84" s="13"/>
      <c r="J84" s="12"/>
      <c r="K84" s="9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</row>
    <row r="85" spans="1:90" s="40" customFormat="1" ht="25.5">
      <c r="A85" s="6">
        <v>3</v>
      </c>
      <c r="B85" s="6">
        <v>5002305</v>
      </c>
      <c r="C85" s="77" t="s">
        <v>263</v>
      </c>
      <c r="D85" s="80" t="s">
        <v>278</v>
      </c>
      <c r="E85" s="6" t="s">
        <v>26</v>
      </c>
      <c r="F85" s="6">
        <v>2</v>
      </c>
      <c r="G85" s="11"/>
      <c r="H85" s="8"/>
      <c r="I85" s="13"/>
      <c r="J85" s="12"/>
      <c r="K85" s="9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</row>
    <row r="86" spans="1:90" s="40" customFormat="1" ht="25.5">
      <c r="A86" s="6">
        <v>4</v>
      </c>
      <c r="B86" s="6">
        <v>5002306</v>
      </c>
      <c r="C86" s="77" t="s">
        <v>263</v>
      </c>
      <c r="D86" s="80" t="s">
        <v>280</v>
      </c>
      <c r="E86" s="6" t="s">
        <v>26</v>
      </c>
      <c r="F86" s="6">
        <v>2</v>
      </c>
      <c r="G86" s="11"/>
      <c r="H86" s="8"/>
      <c r="I86" s="13"/>
      <c r="J86" s="12"/>
      <c r="K86" s="9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</row>
    <row r="87" spans="1:90" s="40" customFormat="1" ht="25.5">
      <c r="A87" s="6">
        <v>5</v>
      </c>
      <c r="B87" s="6">
        <v>5002510</v>
      </c>
      <c r="C87" s="77" t="s">
        <v>265</v>
      </c>
      <c r="D87" s="80" t="s">
        <v>281</v>
      </c>
      <c r="E87" s="6" t="s">
        <v>26</v>
      </c>
      <c r="F87" s="6">
        <v>2</v>
      </c>
      <c r="G87" s="11"/>
      <c r="H87" s="8"/>
      <c r="I87" s="13"/>
      <c r="J87" s="12"/>
      <c r="K87" s="9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</row>
    <row r="88" spans="1:90">
      <c r="A88" s="28"/>
      <c r="B88" s="28"/>
      <c r="C88" s="63"/>
      <c r="D88" s="14"/>
      <c r="F88" s="15" t="s">
        <v>11</v>
      </c>
      <c r="G88" s="16" t="s">
        <v>4</v>
      </c>
      <c r="H88" s="44"/>
      <c r="I88" s="17" t="s">
        <v>5</v>
      </c>
      <c r="J88" s="44"/>
      <c r="K88" s="18"/>
    </row>
    <row r="89" spans="1:90" customFormat="1" ht="15.75"/>
    <row r="90" spans="1:90" ht="15.75" customHeight="1">
      <c r="A90" s="47"/>
      <c r="B90" s="47"/>
      <c r="C90" s="47"/>
      <c r="D90" s="47"/>
      <c r="E90" s="47"/>
      <c r="F90" s="47"/>
      <c r="G90" s="47"/>
      <c r="H90" s="48"/>
      <c r="I90" s="48"/>
      <c r="J90" s="38"/>
    </row>
    <row r="91" spans="1:90" s="28" customFormat="1" ht="12.75" customHeight="1">
      <c r="A91" s="88" t="str">
        <f>CONCATENATE("Moduł ", SUM(COUNTIF(A$1:A89,"Lp."),1), " nie gorszy niż w katalogu ", "Sigma Aldrich /Supelco")</f>
        <v>Moduł 7 nie gorszy niż w katalogu Sigma Aldrich /Supelco</v>
      </c>
      <c r="B91" s="89"/>
      <c r="C91" s="89"/>
      <c r="D91" s="89"/>
      <c r="E91" s="89"/>
      <c r="F91" s="89"/>
      <c r="G91" s="89"/>
      <c r="H91" s="89"/>
      <c r="I91" s="89"/>
      <c r="J91" s="89"/>
      <c r="K91" s="90"/>
    </row>
    <row r="92" spans="1:90" s="28" customFormat="1" ht="82.5" customHeight="1">
      <c r="A92" s="1" t="s">
        <v>0</v>
      </c>
      <c r="B92" s="2" t="s">
        <v>1</v>
      </c>
      <c r="C92" s="3" t="s">
        <v>2</v>
      </c>
      <c r="D92" s="3" t="s">
        <v>3</v>
      </c>
      <c r="E92" s="1" t="s">
        <v>8</v>
      </c>
      <c r="F92" s="3" t="s">
        <v>12</v>
      </c>
      <c r="G92" s="3" t="s">
        <v>9</v>
      </c>
      <c r="H92" s="3" t="s">
        <v>7</v>
      </c>
      <c r="I92" s="3" t="s">
        <v>10</v>
      </c>
      <c r="J92" s="3" t="s">
        <v>6</v>
      </c>
      <c r="K92" s="3" t="s">
        <v>13</v>
      </c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</row>
    <row r="93" spans="1:90" s="28" customFormat="1">
      <c r="A93" s="4">
        <v>1</v>
      </c>
      <c r="B93" s="4">
        <v>2</v>
      </c>
      <c r="C93" s="5">
        <v>3</v>
      </c>
      <c r="D93" s="4">
        <v>4</v>
      </c>
      <c r="E93" s="4">
        <v>5</v>
      </c>
      <c r="F93" s="4">
        <v>6</v>
      </c>
      <c r="G93" s="4">
        <v>7</v>
      </c>
      <c r="H93" s="4">
        <v>8</v>
      </c>
      <c r="I93" s="4">
        <v>9</v>
      </c>
      <c r="J93" s="5">
        <v>10</v>
      </c>
      <c r="K93" s="5">
        <v>11</v>
      </c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</row>
    <row r="94" spans="1:90" s="40" customFormat="1" ht="71.45" customHeight="1">
      <c r="A94" s="6">
        <v>1</v>
      </c>
      <c r="B94" s="6">
        <v>24081</v>
      </c>
      <c r="C94" s="77" t="s">
        <v>61</v>
      </c>
      <c r="D94" s="82" t="s">
        <v>282</v>
      </c>
      <c r="E94" s="6" t="s">
        <v>26</v>
      </c>
      <c r="F94" s="6">
        <v>1</v>
      </c>
      <c r="G94" s="11"/>
      <c r="H94" s="8"/>
      <c r="I94" s="13"/>
      <c r="J94" s="12"/>
      <c r="K94" s="9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</row>
    <row r="95" spans="1:90" s="40" customFormat="1">
      <c r="A95" s="6">
        <v>2</v>
      </c>
      <c r="B95" s="6">
        <v>27019</v>
      </c>
      <c r="C95" s="77" t="s">
        <v>264</v>
      </c>
      <c r="D95" s="7" t="s">
        <v>82</v>
      </c>
      <c r="E95" s="6" t="s">
        <v>29</v>
      </c>
      <c r="F95" s="6">
        <v>2</v>
      </c>
      <c r="G95" s="11"/>
      <c r="H95" s="8"/>
      <c r="I95" s="13"/>
      <c r="J95" s="12"/>
      <c r="K95" s="9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</row>
    <row r="96" spans="1:90" s="40" customFormat="1">
      <c r="A96" s="6">
        <v>3</v>
      </c>
      <c r="B96" s="6">
        <v>27151</v>
      </c>
      <c r="C96" s="77" t="s">
        <v>62</v>
      </c>
      <c r="D96" s="7" t="s">
        <v>81</v>
      </c>
      <c r="E96" s="6" t="s">
        <v>29</v>
      </c>
      <c r="F96" s="6">
        <v>2</v>
      </c>
      <c r="G96" s="11"/>
      <c r="H96" s="8"/>
      <c r="I96" s="13"/>
      <c r="J96" s="12"/>
      <c r="K96" s="9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</row>
    <row r="97" spans="1:90" s="40" customFormat="1" ht="39.950000000000003" customHeight="1">
      <c r="A97" s="6">
        <v>4</v>
      </c>
      <c r="B97" s="6" t="s">
        <v>78</v>
      </c>
      <c r="C97" s="77" t="s">
        <v>60</v>
      </c>
      <c r="D97" s="83" t="s">
        <v>283</v>
      </c>
      <c r="E97" s="6" t="s">
        <v>224</v>
      </c>
      <c r="F97" s="6">
        <v>1</v>
      </c>
      <c r="G97" s="11"/>
      <c r="H97" s="8"/>
      <c r="I97" s="13"/>
      <c r="J97" s="12"/>
      <c r="K97" s="9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</row>
    <row r="98" spans="1:90" s="40" customFormat="1" ht="20.100000000000001" customHeight="1">
      <c r="A98" s="6">
        <v>5</v>
      </c>
      <c r="B98" s="6" t="s">
        <v>79</v>
      </c>
      <c r="C98" s="77" t="s">
        <v>61</v>
      </c>
      <c r="D98" s="83" t="s">
        <v>284</v>
      </c>
      <c r="E98" s="6" t="s">
        <v>26</v>
      </c>
      <c r="F98" s="6">
        <v>1</v>
      </c>
      <c r="G98" s="11"/>
      <c r="H98" s="8"/>
      <c r="I98" s="13"/>
      <c r="J98" s="12"/>
      <c r="K98" s="9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</row>
    <row r="99" spans="1:90" s="40" customFormat="1" ht="22.5" customHeight="1">
      <c r="A99" s="6">
        <v>6</v>
      </c>
      <c r="B99" s="6" t="s">
        <v>80</v>
      </c>
      <c r="C99" s="77" t="s">
        <v>61</v>
      </c>
      <c r="D99" s="83" t="s">
        <v>285</v>
      </c>
      <c r="E99" s="6" t="s">
        <v>26</v>
      </c>
      <c r="F99" s="6">
        <v>1</v>
      </c>
      <c r="G99" s="11"/>
      <c r="H99" s="8"/>
      <c r="I99" s="13"/>
      <c r="J99" s="12"/>
      <c r="K99" s="9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</row>
    <row r="100" spans="1:90" s="40" customFormat="1">
      <c r="A100" s="6">
        <v>7</v>
      </c>
      <c r="B100" s="6" t="s">
        <v>83</v>
      </c>
      <c r="C100" s="77" t="s">
        <v>261</v>
      </c>
      <c r="D100" s="7" t="s">
        <v>84</v>
      </c>
      <c r="E100" s="6" t="s">
        <v>29</v>
      </c>
      <c r="F100" s="6">
        <v>2</v>
      </c>
      <c r="G100" s="11"/>
      <c r="H100" s="8"/>
      <c r="I100" s="13"/>
      <c r="J100" s="12"/>
      <c r="K100" s="9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</row>
    <row r="101" spans="1:90">
      <c r="A101" s="28"/>
      <c r="B101" s="28"/>
      <c r="C101" s="63"/>
      <c r="D101" s="14"/>
      <c r="F101" s="15" t="s">
        <v>11</v>
      </c>
      <c r="G101" s="16" t="s">
        <v>4</v>
      </c>
      <c r="H101" s="44"/>
      <c r="I101" s="17" t="s">
        <v>5</v>
      </c>
      <c r="J101" s="44"/>
      <c r="K101" s="18"/>
    </row>
    <row r="102" spans="1:90" customFormat="1" ht="15.75"/>
    <row r="103" spans="1:90" ht="15.75" customHeight="1">
      <c r="A103" s="47"/>
      <c r="B103" s="47"/>
      <c r="C103" s="47"/>
      <c r="D103" s="47"/>
      <c r="E103" s="47"/>
      <c r="F103" s="47"/>
      <c r="G103" s="47"/>
      <c r="H103" s="48"/>
      <c r="I103" s="48"/>
      <c r="J103" s="38"/>
    </row>
    <row r="104" spans="1:90" s="28" customFormat="1" ht="12.75" customHeight="1">
      <c r="A104" s="88" t="str">
        <f>CONCATENATE("Moduł ", SUM(COUNTIF(A$1:A102,"Lp."),1), " nie gorszy niż w katalogu ", "Bionovo")</f>
        <v>Moduł 8 nie gorszy niż w katalogu Bionovo</v>
      </c>
      <c r="B104" s="89"/>
      <c r="C104" s="89"/>
      <c r="D104" s="89"/>
      <c r="E104" s="89"/>
      <c r="F104" s="89"/>
      <c r="G104" s="89"/>
      <c r="H104" s="89"/>
      <c r="I104" s="89"/>
      <c r="J104" s="89"/>
      <c r="K104" s="90"/>
    </row>
    <row r="105" spans="1:90" s="28" customFormat="1" ht="82.5" customHeight="1">
      <c r="A105" s="1" t="s">
        <v>0</v>
      </c>
      <c r="B105" s="2" t="s">
        <v>1</v>
      </c>
      <c r="C105" s="3" t="s">
        <v>2</v>
      </c>
      <c r="D105" s="3" t="s">
        <v>3</v>
      </c>
      <c r="E105" s="1" t="s">
        <v>8</v>
      </c>
      <c r="F105" s="3" t="s">
        <v>12</v>
      </c>
      <c r="G105" s="3" t="s">
        <v>9</v>
      </c>
      <c r="H105" s="3" t="s">
        <v>7</v>
      </c>
      <c r="I105" s="3" t="s">
        <v>10</v>
      </c>
      <c r="J105" s="3" t="s">
        <v>6</v>
      </c>
      <c r="K105" s="3" t="s">
        <v>13</v>
      </c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</row>
    <row r="106" spans="1:90" s="28" customFormat="1">
      <c r="A106" s="4">
        <v>1</v>
      </c>
      <c r="B106" s="4">
        <v>2</v>
      </c>
      <c r="C106" s="5">
        <v>3</v>
      </c>
      <c r="D106" s="4">
        <v>4</v>
      </c>
      <c r="E106" s="4">
        <v>5</v>
      </c>
      <c r="F106" s="4">
        <v>6</v>
      </c>
      <c r="G106" s="4">
        <v>7</v>
      </c>
      <c r="H106" s="4">
        <v>8</v>
      </c>
      <c r="I106" s="4">
        <v>9</v>
      </c>
      <c r="J106" s="5">
        <v>10</v>
      </c>
      <c r="K106" s="5">
        <v>11</v>
      </c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</row>
    <row r="107" spans="1:90" s="40" customFormat="1" ht="38.25">
      <c r="A107" s="6">
        <v>1</v>
      </c>
      <c r="B107" s="6" t="s">
        <v>195</v>
      </c>
      <c r="C107" s="77" t="s">
        <v>61</v>
      </c>
      <c r="D107" s="7" t="s">
        <v>196</v>
      </c>
      <c r="E107" s="6" t="s">
        <v>197</v>
      </c>
      <c r="F107" s="6">
        <v>2</v>
      </c>
      <c r="G107" s="11"/>
      <c r="H107" s="8"/>
      <c r="I107" s="13"/>
      <c r="J107" s="12"/>
      <c r="K107" s="9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</row>
    <row r="108" spans="1:90" s="40" customFormat="1" ht="38.25">
      <c r="A108" s="6">
        <v>2</v>
      </c>
      <c r="B108" s="6" t="s">
        <v>192</v>
      </c>
      <c r="C108" s="77" t="s">
        <v>61</v>
      </c>
      <c r="D108" s="7" t="s">
        <v>193</v>
      </c>
      <c r="E108" s="6" t="s">
        <v>194</v>
      </c>
      <c r="F108" s="6">
        <v>3</v>
      </c>
      <c r="G108" s="11"/>
      <c r="H108" s="8"/>
      <c r="I108" s="13"/>
      <c r="J108" s="12"/>
      <c r="K108" s="9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</row>
    <row r="109" spans="1:90" s="40" customFormat="1">
      <c r="A109" s="6">
        <v>3</v>
      </c>
      <c r="B109" s="6" t="s">
        <v>98</v>
      </c>
      <c r="C109" s="77" t="s">
        <v>266</v>
      </c>
      <c r="D109" s="7" t="s">
        <v>99</v>
      </c>
      <c r="E109" s="6" t="s">
        <v>100</v>
      </c>
      <c r="F109" s="6">
        <v>4</v>
      </c>
      <c r="G109" s="11"/>
      <c r="H109" s="8"/>
      <c r="I109" s="13"/>
      <c r="J109" s="12"/>
      <c r="K109" s="9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</row>
    <row r="110" spans="1:90" s="40" customFormat="1" ht="25.5">
      <c r="A110" s="6">
        <v>4</v>
      </c>
      <c r="B110" s="6" t="s">
        <v>93</v>
      </c>
      <c r="C110" s="10" t="s">
        <v>61</v>
      </c>
      <c r="D110" s="7" t="s">
        <v>94</v>
      </c>
      <c r="E110" s="6" t="s">
        <v>92</v>
      </c>
      <c r="F110" s="6">
        <v>2</v>
      </c>
      <c r="G110" s="11"/>
      <c r="H110" s="8"/>
      <c r="I110" s="13"/>
      <c r="J110" s="12"/>
      <c r="K110" s="9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</row>
    <row r="111" spans="1:90" s="40" customFormat="1">
      <c r="A111" s="6">
        <v>5</v>
      </c>
      <c r="B111" s="6" t="s">
        <v>95</v>
      </c>
      <c r="C111" s="10" t="s">
        <v>62</v>
      </c>
      <c r="D111" s="7" t="s">
        <v>96</v>
      </c>
      <c r="E111" s="6" t="s">
        <v>97</v>
      </c>
      <c r="F111" s="6">
        <v>1</v>
      </c>
      <c r="G111" s="11"/>
      <c r="H111" s="8"/>
      <c r="I111" s="13"/>
      <c r="J111" s="12"/>
      <c r="K111" s="9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</row>
    <row r="112" spans="1:90" s="40" customFormat="1" ht="25.5">
      <c r="A112" s="6">
        <v>6</v>
      </c>
      <c r="B112" s="6" t="s">
        <v>202</v>
      </c>
      <c r="C112" s="75" t="s">
        <v>61</v>
      </c>
      <c r="D112" s="78" t="s">
        <v>267</v>
      </c>
      <c r="E112" s="6" t="s">
        <v>203</v>
      </c>
      <c r="F112" s="6">
        <v>1</v>
      </c>
      <c r="G112" s="11"/>
      <c r="H112" s="8"/>
      <c r="I112" s="13"/>
      <c r="J112" s="12"/>
      <c r="K112" s="9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</row>
    <row r="113" spans="1:90" s="40" customFormat="1" ht="51">
      <c r="A113" s="6">
        <v>7</v>
      </c>
      <c r="B113" s="6" t="s">
        <v>198</v>
      </c>
      <c r="C113" s="75" t="s">
        <v>61</v>
      </c>
      <c r="D113" s="78" t="s">
        <v>268</v>
      </c>
      <c r="E113" s="6" t="s">
        <v>197</v>
      </c>
      <c r="F113" s="6">
        <v>1</v>
      </c>
      <c r="G113" s="11"/>
      <c r="H113" s="8"/>
      <c r="I113" s="13"/>
      <c r="J113" s="12"/>
      <c r="K113" s="9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</row>
    <row r="114" spans="1:90" s="40" customFormat="1">
      <c r="A114" s="6">
        <v>8</v>
      </c>
      <c r="B114" s="6" t="s">
        <v>90</v>
      </c>
      <c r="C114" s="10" t="s">
        <v>62</v>
      </c>
      <c r="D114" s="7" t="s">
        <v>91</v>
      </c>
      <c r="E114" s="6" t="s">
        <v>92</v>
      </c>
      <c r="F114" s="6">
        <v>10</v>
      </c>
      <c r="G114" s="11"/>
      <c r="H114" s="8"/>
      <c r="I114" s="13"/>
      <c r="J114" s="12"/>
      <c r="K114" s="9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</row>
    <row r="115" spans="1:90" s="40" customFormat="1" ht="36.6" customHeight="1">
      <c r="A115" s="6">
        <v>9</v>
      </c>
      <c r="B115" s="6" t="s">
        <v>88</v>
      </c>
      <c r="C115" s="10" t="s">
        <v>62</v>
      </c>
      <c r="D115" s="84" t="s">
        <v>286</v>
      </c>
      <c r="E115" s="6" t="s">
        <v>89</v>
      </c>
      <c r="F115" s="6">
        <v>6</v>
      </c>
      <c r="G115" s="11"/>
      <c r="H115" s="8"/>
      <c r="I115" s="13"/>
      <c r="J115" s="12"/>
      <c r="K115" s="9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</row>
    <row r="116" spans="1:90" s="40" customFormat="1" ht="51">
      <c r="A116" s="6">
        <v>10</v>
      </c>
      <c r="B116" s="6" t="s">
        <v>200</v>
      </c>
      <c r="C116" s="10" t="s">
        <v>60</v>
      </c>
      <c r="D116" s="7" t="s">
        <v>215</v>
      </c>
      <c r="E116" s="6" t="s">
        <v>201</v>
      </c>
      <c r="F116" s="6">
        <v>2</v>
      </c>
      <c r="G116" s="11"/>
      <c r="H116" s="8"/>
      <c r="I116" s="13"/>
      <c r="J116" s="12"/>
      <c r="K116" s="9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</row>
    <row r="117" spans="1:90" s="40" customFormat="1" ht="25.5">
      <c r="A117" s="6">
        <v>11</v>
      </c>
      <c r="B117" s="6" t="s">
        <v>199</v>
      </c>
      <c r="C117" s="75" t="s">
        <v>62</v>
      </c>
      <c r="D117" s="78" t="s">
        <v>269</v>
      </c>
      <c r="E117" s="6" t="s">
        <v>197</v>
      </c>
      <c r="F117" s="6">
        <v>1</v>
      </c>
      <c r="G117" s="11"/>
      <c r="H117" s="8"/>
      <c r="I117" s="13"/>
      <c r="J117" s="12"/>
      <c r="K117" s="9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</row>
    <row r="118" spans="1:90" s="40" customFormat="1" ht="25.5">
      <c r="A118" s="6">
        <v>12</v>
      </c>
      <c r="B118" s="56" t="s">
        <v>225</v>
      </c>
      <c r="C118" s="75" t="s">
        <v>61</v>
      </c>
      <c r="D118" s="78" t="s">
        <v>226</v>
      </c>
      <c r="E118" s="56" t="s">
        <v>89</v>
      </c>
      <c r="F118" s="56">
        <v>2</v>
      </c>
      <c r="G118" s="58"/>
      <c r="H118" s="8"/>
      <c r="I118" s="13"/>
      <c r="J118" s="12"/>
      <c r="K118" s="9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</row>
    <row r="119" spans="1:90" s="40" customFormat="1" ht="25.5">
      <c r="A119" s="6">
        <v>13</v>
      </c>
      <c r="B119" s="60" t="s">
        <v>234</v>
      </c>
      <c r="C119" s="75" t="s">
        <v>61</v>
      </c>
      <c r="D119" s="78" t="s">
        <v>227</v>
      </c>
      <c r="E119" s="56" t="s">
        <v>197</v>
      </c>
      <c r="F119" s="56">
        <v>1</v>
      </c>
      <c r="G119" s="58"/>
      <c r="H119" s="8"/>
      <c r="I119" s="13"/>
      <c r="J119" s="12"/>
      <c r="K119" s="9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</row>
    <row r="120" spans="1:90" s="40" customFormat="1" ht="25.5">
      <c r="A120" s="6">
        <v>14</v>
      </c>
      <c r="B120" s="59" t="s">
        <v>228</v>
      </c>
      <c r="C120" s="75" t="s">
        <v>61</v>
      </c>
      <c r="D120" s="79" t="s">
        <v>229</v>
      </c>
      <c r="E120" s="56" t="s">
        <v>92</v>
      </c>
      <c r="F120" s="56">
        <v>10</v>
      </c>
      <c r="G120" s="58"/>
      <c r="H120" s="8"/>
      <c r="I120" s="13"/>
      <c r="J120" s="12"/>
      <c r="K120" s="9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</row>
    <row r="121" spans="1:90" s="40" customFormat="1" ht="25.5">
      <c r="A121" s="6">
        <v>15</v>
      </c>
      <c r="B121" s="59" t="s">
        <v>230</v>
      </c>
      <c r="C121" s="75" t="s">
        <v>62</v>
      </c>
      <c r="D121" s="79" t="s">
        <v>231</v>
      </c>
      <c r="E121" s="56" t="s">
        <v>201</v>
      </c>
      <c r="F121" s="56">
        <v>2</v>
      </c>
      <c r="G121" s="58"/>
      <c r="H121" s="8"/>
      <c r="I121" s="13"/>
      <c r="J121" s="12"/>
      <c r="K121" s="9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</row>
    <row r="122" spans="1:90" s="40" customFormat="1" ht="25.5">
      <c r="A122" s="6">
        <v>16</v>
      </c>
      <c r="B122" s="56" t="s">
        <v>232</v>
      </c>
      <c r="C122" s="75" t="s">
        <v>62</v>
      </c>
      <c r="D122" s="78" t="s">
        <v>233</v>
      </c>
      <c r="E122" s="56" t="s">
        <v>201</v>
      </c>
      <c r="F122" s="56">
        <v>3</v>
      </c>
      <c r="G122" s="58"/>
      <c r="H122" s="8"/>
      <c r="I122" s="13"/>
      <c r="J122" s="12"/>
      <c r="K122" s="9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</row>
    <row r="123" spans="1:90">
      <c r="A123" s="28"/>
      <c r="B123" s="28"/>
      <c r="D123" s="14"/>
      <c r="F123" s="15" t="s">
        <v>11</v>
      </c>
      <c r="G123" s="16" t="s">
        <v>4</v>
      </c>
      <c r="H123" s="44"/>
      <c r="I123" s="17" t="s">
        <v>5</v>
      </c>
      <c r="J123" s="44"/>
      <c r="K123" s="18"/>
    </row>
    <row r="124" spans="1:90" customFormat="1" ht="15.75"/>
    <row r="125" spans="1:90" ht="15.75" customHeight="1">
      <c r="A125" s="47"/>
      <c r="B125" s="47"/>
      <c r="C125" s="47"/>
      <c r="D125" s="47"/>
      <c r="E125" s="47"/>
      <c r="F125" s="47"/>
      <c r="G125" s="47"/>
      <c r="H125" s="48"/>
      <c r="I125" s="48"/>
      <c r="J125" s="38"/>
    </row>
    <row r="126" spans="1:90" s="28" customFormat="1" ht="12.75" customHeight="1">
      <c r="A126" s="88" t="str">
        <f>CONCATENATE("Moduł ", SUM(COUNTIF(A$1:A124,"Lp."),1), " nie gorszy niż w katalogu ", "CHEMLAND")</f>
        <v>Moduł 9 nie gorszy niż w katalogu CHEMLAND</v>
      </c>
      <c r="B126" s="89"/>
      <c r="C126" s="89"/>
      <c r="D126" s="89"/>
      <c r="E126" s="89"/>
      <c r="F126" s="89"/>
      <c r="G126" s="89"/>
      <c r="H126" s="89"/>
      <c r="I126" s="89"/>
      <c r="J126" s="89"/>
      <c r="K126" s="90"/>
    </row>
    <row r="127" spans="1:90" s="28" customFormat="1" ht="82.5" customHeight="1">
      <c r="A127" s="1" t="s">
        <v>0</v>
      </c>
      <c r="B127" s="2" t="s">
        <v>1</v>
      </c>
      <c r="C127" s="3" t="s">
        <v>2</v>
      </c>
      <c r="D127" s="3" t="s">
        <v>3</v>
      </c>
      <c r="E127" s="1" t="s">
        <v>8</v>
      </c>
      <c r="F127" s="3" t="s">
        <v>12</v>
      </c>
      <c r="G127" s="3" t="s">
        <v>9</v>
      </c>
      <c r="H127" s="3" t="s">
        <v>7</v>
      </c>
      <c r="I127" s="3" t="s">
        <v>10</v>
      </c>
      <c r="J127" s="3" t="s">
        <v>6</v>
      </c>
      <c r="K127" s="3" t="s">
        <v>13</v>
      </c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  <c r="CE127" s="39"/>
      <c r="CF127" s="39"/>
      <c r="CG127" s="39"/>
      <c r="CH127" s="39"/>
      <c r="CI127" s="39"/>
      <c r="CJ127" s="39"/>
      <c r="CK127" s="39"/>
      <c r="CL127" s="39"/>
    </row>
    <row r="128" spans="1:90" s="28" customFormat="1">
      <c r="A128" s="4">
        <v>1</v>
      </c>
      <c r="B128" s="4">
        <v>2</v>
      </c>
      <c r="C128" s="5">
        <v>3</v>
      </c>
      <c r="D128" s="4">
        <v>4</v>
      </c>
      <c r="E128" s="4">
        <v>5</v>
      </c>
      <c r="F128" s="4">
        <v>6</v>
      </c>
      <c r="G128" s="4">
        <v>7</v>
      </c>
      <c r="H128" s="4">
        <v>8</v>
      </c>
      <c r="I128" s="4">
        <v>9</v>
      </c>
      <c r="J128" s="5">
        <v>10</v>
      </c>
      <c r="K128" s="5">
        <v>11</v>
      </c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</row>
    <row r="129" spans="1:90" s="40" customFormat="1">
      <c r="A129" s="6">
        <v>1</v>
      </c>
      <c r="B129" s="6" t="s">
        <v>104</v>
      </c>
      <c r="C129" s="10" t="s">
        <v>62</v>
      </c>
      <c r="D129" s="7" t="s">
        <v>105</v>
      </c>
      <c r="E129" s="6" t="s">
        <v>89</v>
      </c>
      <c r="F129" s="6">
        <v>10</v>
      </c>
      <c r="G129" s="11"/>
      <c r="H129" s="8"/>
      <c r="I129" s="13"/>
      <c r="J129" s="12"/>
      <c r="K129" s="9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</row>
    <row r="130" spans="1:90" s="40" customFormat="1" ht="38.25">
      <c r="A130" s="6">
        <v>2</v>
      </c>
      <c r="B130" s="6" t="s">
        <v>103</v>
      </c>
      <c r="C130" s="77" t="s">
        <v>257</v>
      </c>
      <c r="D130" s="7" t="s">
        <v>213</v>
      </c>
      <c r="E130" s="6" t="s">
        <v>89</v>
      </c>
      <c r="F130" s="6">
        <v>10</v>
      </c>
      <c r="G130" s="11"/>
      <c r="H130" s="8"/>
      <c r="I130" s="13"/>
      <c r="J130" s="12"/>
      <c r="K130" s="9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</row>
    <row r="131" spans="1:90" s="40" customFormat="1" ht="38.25">
      <c r="A131" s="6">
        <v>3</v>
      </c>
      <c r="B131" s="6" t="s">
        <v>106</v>
      </c>
      <c r="C131" s="77" t="s">
        <v>257</v>
      </c>
      <c r="D131" s="7" t="s">
        <v>107</v>
      </c>
      <c r="E131" s="6" t="s">
        <v>89</v>
      </c>
      <c r="F131" s="6">
        <v>5</v>
      </c>
      <c r="G131" s="11"/>
      <c r="H131" s="8"/>
      <c r="I131" s="13"/>
      <c r="J131" s="12"/>
      <c r="K131" s="9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</row>
    <row r="132" spans="1:90" s="40" customFormat="1" ht="38.25">
      <c r="A132" s="6">
        <v>4</v>
      </c>
      <c r="B132" s="6" t="s">
        <v>101</v>
      </c>
      <c r="C132" s="10" t="s">
        <v>61</v>
      </c>
      <c r="D132" s="7" t="s">
        <v>102</v>
      </c>
      <c r="E132" s="6" t="s">
        <v>89</v>
      </c>
      <c r="F132" s="6">
        <v>1</v>
      </c>
      <c r="G132" s="11"/>
      <c r="H132" s="8"/>
      <c r="I132" s="13"/>
      <c r="J132" s="12"/>
      <c r="K132" s="9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</row>
    <row r="133" spans="1:90">
      <c r="A133" s="28"/>
      <c r="B133" s="28"/>
      <c r="D133" s="14"/>
      <c r="F133" s="15" t="s">
        <v>11</v>
      </c>
      <c r="G133" s="16" t="s">
        <v>4</v>
      </c>
      <c r="H133" s="44"/>
      <c r="I133" s="17" t="s">
        <v>5</v>
      </c>
      <c r="J133" s="44"/>
      <c r="K133" s="18"/>
    </row>
    <row r="134" spans="1:90" customFormat="1" ht="15.75"/>
    <row r="135" spans="1:90" ht="15.75" customHeight="1">
      <c r="A135" s="47"/>
      <c r="B135" s="47"/>
      <c r="C135" s="47"/>
      <c r="D135" s="47"/>
      <c r="E135" s="47"/>
      <c r="F135" s="47"/>
      <c r="G135" s="47"/>
      <c r="H135" s="48"/>
      <c r="I135" s="48"/>
      <c r="J135" s="38"/>
    </row>
    <row r="136" spans="1:90" s="28" customFormat="1" ht="12.75" customHeight="1">
      <c r="A136" s="88" t="str">
        <f>CONCATENATE("Moduł ", SUM(COUNTIF(A$1:A134,"Lp."),1), " nie gorszy niż w katalogu ", "SHIM-POL")</f>
        <v>Moduł 10 nie gorszy niż w katalogu SHIM-POL</v>
      </c>
      <c r="B136" s="89"/>
      <c r="C136" s="89"/>
      <c r="D136" s="89"/>
      <c r="E136" s="89"/>
      <c r="F136" s="89"/>
      <c r="G136" s="89"/>
      <c r="H136" s="89"/>
      <c r="I136" s="89"/>
      <c r="J136" s="89"/>
      <c r="K136" s="90"/>
    </row>
    <row r="137" spans="1:90" s="28" customFormat="1" ht="82.5" customHeight="1">
      <c r="A137" s="1" t="s">
        <v>0</v>
      </c>
      <c r="B137" s="2" t="s">
        <v>1</v>
      </c>
      <c r="C137" s="3" t="s">
        <v>2</v>
      </c>
      <c r="D137" s="3" t="s">
        <v>3</v>
      </c>
      <c r="E137" s="1" t="s">
        <v>8</v>
      </c>
      <c r="F137" s="3" t="s">
        <v>12</v>
      </c>
      <c r="G137" s="3" t="s">
        <v>9</v>
      </c>
      <c r="H137" s="3" t="s">
        <v>7</v>
      </c>
      <c r="I137" s="3" t="s">
        <v>10</v>
      </c>
      <c r="J137" s="3" t="s">
        <v>6</v>
      </c>
      <c r="K137" s="3" t="s">
        <v>13</v>
      </c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</row>
    <row r="138" spans="1:90" s="28" customFormat="1">
      <c r="A138" s="4">
        <v>1</v>
      </c>
      <c r="B138" s="4">
        <v>2</v>
      </c>
      <c r="C138" s="5">
        <v>3</v>
      </c>
      <c r="D138" s="4">
        <v>4</v>
      </c>
      <c r="E138" s="4">
        <v>5</v>
      </c>
      <c r="F138" s="4">
        <v>6</v>
      </c>
      <c r="G138" s="4">
        <v>7</v>
      </c>
      <c r="H138" s="4">
        <v>8</v>
      </c>
      <c r="I138" s="4">
        <v>9</v>
      </c>
      <c r="J138" s="5">
        <v>10</v>
      </c>
      <c r="K138" s="5">
        <v>11</v>
      </c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  <c r="CA138" s="39"/>
      <c r="CB138" s="39"/>
      <c r="CC138" s="39"/>
      <c r="CD138" s="39"/>
      <c r="CE138" s="39"/>
      <c r="CF138" s="39"/>
      <c r="CG138" s="39"/>
      <c r="CH138" s="39"/>
      <c r="CI138" s="39"/>
      <c r="CJ138" s="39"/>
      <c r="CK138" s="39"/>
      <c r="CL138" s="39"/>
    </row>
    <row r="139" spans="1:90" s="40" customFormat="1" ht="30" customHeight="1">
      <c r="A139" s="6">
        <v>1</v>
      </c>
      <c r="B139" s="6" t="s">
        <v>109</v>
      </c>
      <c r="C139" s="10" t="s">
        <v>61</v>
      </c>
      <c r="D139" s="85" t="s">
        <v>287</v>
      </c>
      <c r="E139" s="6" t="s">
        <v>89</v>
      </c>
      <c r="F139" s="6">
        <v>1</v>
      </c>
      <c r="G139" s="11"/>
      <c r="H139" s="8"/>
      <c r="I139" s="13"/>
      <c r="J139" s="12"/>
      <c r="K139" s="9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</row>
    <row r="140" spans="1:90" s="40" customFormat="1" ht="28.5" customHeight="1">
      <c r="A140" s="6">
        <v>2</v>
      </c>
      <c r="B140" s="6" t="s">
        <v>108</v>
      </c>
      <c r="C140" s="10" t="s">
        <v>61</v>
      </c>
      <c r="D140" s="85" t="s">
        <v>288</v>
      </c>
      <c r="E140" s="6" t="s">
        <v>89</v>
      </c>
      <c r="F140" s="6">
        <v>1</v>
      </c>
      <c r="G140" s="11"/>
      <c r="H140" s="8"/>
      <c r="I140" s="13"/>
      <c r="J140" s="12"/>
      <c r="K140" s="9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</row>
    <row r="141" spans="1:90" s="40" customFormat="1">
      <c r="A141" s="6">
        <v>3</v>
      </c>
      <c r="B141" s="6" t="s">
        <v>110</v>
      </c>
      <c r="C141" s="10" t="s">
        <v>61</v>
      </c>
      <c r="D141" s="85" t="s">
        <v>241</v>
      </c>
      <c r="E141" s="6" t="s">
        <v>89</v>
      </c>
      <c r="F141" s="6">
        <v>1</v>
      </c>
      <c r="G141" s="11"/>
      <c r="H141" s="8"/>
      <c r="I141" s="13"/>
      <c r="J141" s="12"/>
      <c r="K141" s="9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</row>
    <row r="142" spans="1:90">
      <c r="A142" s="28"/>
      <c r="B142" s="28"/>
      <c r="D142" s="14"/>
      <c r="F142" s="15" t="s">
        <v>11</v>
      </c>
      <c r="G142" s="16" t="s">
        <v>4</v>
      </c>
      <c r="H142" s="44"/>
      <c r="I142" s="17" t="s">
        <v>5</v>
      </c>
      <c r="J142" s="44"/>
      <c r="K142" s="18"/>
    </row>
    <row r="143" spans="1:90" customFormat="1" ht="15.75"/>
    <row r="144" spans="1:90" ht="15.75" customHeight="1">
      <c r="A144" s="47"/>
      <c r="B144" s="47"/>
      <c r="C144" s="47"/>
      <c r="D144" s="47"/>
      <c r="E144" s="47"/>
      <c r="F144" s="47"/>
      <c r="G144" s="47"/>
      <c r="H144" s="48"/>
      <c r="I144" s="48"/>
      <c r="J144" s="38"/>
    </row>
    <row r="145" spans="1:90" s="28" customFormat="1" ht="12.75" customHeight="1">
      <c r="A145" s="88" t="str">
        <f>CONCATENATE("Moduł ", SUM(COUNTIF(A$1:A143,"Lp."),1), " nie gorszy niż w katalogu ", "Merck")</f>
        <v>Moduł 11 nie gorszy niż w katalogu Merck</v>
      </c>
      <c r="B145" s="89"/>
      <c r="C145" s="89"/>
      <c r="D145" s="89"/>
      <c r="E145" s="89"/>
      <c r="F145" s="89"/>
      <c r="G145" s="89"/>
      <c r="H145" s="89"/>
      <c r="I145" s="89"/>
      <c r="J145" s="89"/>
      <c r="K145" s="90"/>
    </row>
    <row r="146" spans="1:90" s="28" customFormat="1" ht="82.5" customHeight="1">
      <c r="A146" s="1" t="s">
        <v>0</v>
      </c>
      <c r="B146" s="2" t="s">
        <v>1</v>
      </c>
      <c r="C146" s="3" t="s">
        <v>2</v>
      </c>
      <c r="D146" s="3" t="s">
        <v>3</v>
      </c>
      <c r="E146" s="1" t="s">
        <v>8</v>
      </c>
      <c r="F146" s="3" t="s">
        <v>12</v>
      </c>
      <c r="G146" s="3" t="s">
        <v>9</v>
      </c>
      <c r="H146" s="3" t="s">
        <v>7</v>
      </c>
      <c r="I146" s="3" t="s">
        <v>10</v>
      </c>
      <c r="J146" s="3" t="s">
        <v>6</v>
      </c>
      <c r="K146" s="3" t="s">
        <v>13</v>
      </c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  <c r="CJ146" s="39"/>
      <c r="CK146" s="39"/>
      <c r="CL146" s="39"/>
    </row>
    <row r="147" spans="1:90" s="28" customFormat="1">
      <c r="A147" s="4">
        <v>1</v>
      </c>
      <c r="B147" s="4">
        <v>2</v>
      </c>
      <c r="C147" s="5">
        <v>3</v>
      </c>
      <c r="D147" s="4">
        <v>4</v>
      </c>
      <c r="E147" s="4">
        <v>5</v>
      </c>
      <c r="F147" s="4">
        <v>6</v>
      </c>
      <c r="G147" s="4">
        <v>7</v>
      </c>
      <c r="H147" s="4">
        <v>8</v>
      </c>
      <c r="I147" s="4">
        <v>9</v>
      </c>
      <c r="J147" s="5">
        <v>10</v>
      </c>
      <c r="K147" s="5">
        <v>11</v>
      </c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</row>
    <row r="148" spans="1:90" s="40" customFormat="1">
      <c r="A148" s="6">
        <v>1</v>
      </c>
      <c r="B148" s="6" t="s">
        <v>112</v>
      </c>
      <c r="C148" s="77" t="s">
        <v>261</v>
      </c>
      <c r="D148" s="7" t="s">
        <v>113</v>
      </c>
      <c r="E148" s="6" t="s">
        <v>89</v>
      </c>
      <c r="F148" s="6">
        <v>3</v>
      </c>
      <c r="G148" s="11"/>
      <c r="H148" s="8"/>
      <c r="I148" s="13"/>
      <c r="J148" s="12"/>
      <c r="K148" s="9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</row>
    <row r="149" spans="1:90" s="40" customFormat="1">
      <c r="A149" s="6">
        <v>2</v>
      </c>
      <c r="B149" s="6" t="s">
        <v>111</v>
      </c>
      <c r="C149" s="10" t="s">
        <v>61</v>
      </c>
      <c r="D149" s="85" t="s">
        <v>289</v>
      </c>
      <c r="E149" s="6" t="s">
        <v>89</v>
      </c>
      <c r="F149" s="6">
        <v>1</v>
      </c>
      <c r="G149" s="11"/>
      <c r="H149" s="8"/>
      <c r="I149" s="13"/>
      <c r="J149" s="12"/>
      <c r="K149" s="9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</row>
    <row r="150" spans="1:90">
      <c r="A150" s="28"/>
      <c r="B150" s="28"/>
      <c r="D150" s="14"/>
      <c r="F150" s="15" t="s">
        <v>11</v>
      </c>
      <c r="G150" s="16" t="s">
        <v>4</v>
      </c>
      <c r="H150" s="44"/>
      <c r="I150" s="17" t="s">
        <v>5</v>
      </c>
      <c r="J150" s="44"/>
      <c r="K150" s="18"/>
    </row>
    <row r="151" spans="1:90" customFormat="1" ht="15.75"/>
    <row r="152" spans="1:90" ht="15.75" customHeight="1">
      <c r="A152" s="47"/>
      <c r="B152" s="47"/>
      <c r="C152" s="47"/>
      <c r="D152" s="47"/>
      <c r="E152" s="47"/>
      <c r="F152" s="47"/>
      <c r="G152" s="47"/>
      <c r="H152" s="48"/>
      <c r="I152" s="48"/>
      <c r="J152" s="38"/>
    </row>
    <row r="153" spans="1:90" s="28" customFormat="1" ht="12.75" customHeight="1">
      <c r="A153" s="88" t="str">
        <f>CONCATENATE("Moduł ", SUM(COUNTIF(A$1:A151,"Lp."),1), " nie gorszy niż w katalogu ", "WATERS")</f>
        <v>Moduł 12 nie gorszy niż w katalogu WATERS</v>
      </c>
      <c r="B153" s="89"/>
      <c r="C153" s="89"/>
      <c r="D153" s="89"/>
      <c r="E153" s="89"/>
      <c r="F153" s="89"/>
      <c r="G153" s="89"/>
      <c r="H153" s="89"/>
      <c r="I153" s="89"/>
      <c r="J153" s="89"/>
      <c r="K153" s="90"/>
    </row>
    <row r="154" spans="1:90" s="28" customFormat="1" ht="82.5" customHeight="1">
      <c r="A154" s="1" t="s">
        <v>0</v>
      </c>
      <c r="B154" s="2" t="s">
        <v>1</v>
      </c>
      <c r="C154" s="3" t="s">
        <v>2</v>
      </c>
      <c r="D154" s="3" t="s">
        <v>3</v>
      </c>
      <c r="E154" s="1" t="s">
        <v>8</v>
      </c>
      <c r="F154" s="3" t="s">
        <v>12</v>
      </c>
      <c r="G154" s="3" t="s">
        <v>9</v>
      </c>
      <c r="H154" s="3" t="s">
        <v>7</v>
      </c>
      <c r="I154" s="3" t="s">
        <v>10</v>
      </c>
      <c r="J154" s="3" t="s">
        <v>6</v>
      </c>
      <c r="K154" s="3" t="s">
        <v>13</v>
      </c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</row>
    <row r="155" spans="1:90" s="28" customFormat="1">
      <c r="A155" s="4">
        <v>1</v>
      </c>
      <c r="B155" s="4">
        <v>2</v>
      </c>
      <c r="C155" s="5">
        <v>3</v>
      </c>
      <c r="D155" s="4">
        <v>4</v>
      </c>
      <c r="E155" s="4">
        <v>5</v>
      </c>
      <c r="F155" s="4">
        <v>6</v>
      </c>
      <c r="G155" s="4">
        <v>7</v>
      </c>
      <c r="H155" s="4">
        <v>8</v>
      </c>
      <c r="I155" s="4">
        <v>9</v>
      </c>
      <c r="J155" s="5">
        <v>10</v>
      </c>
      <c r="K155" s="5">
        <v>11</v>
      </c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  <c r="CB155" s="39"/>
      <c r="CC155" s="39"/>
      <c r="CD155" s="39"/>
      <c r="CE155" s="39"/>
      <c r="CF155" s="39"/>
      <c r="CG155" s="39"/>
      <c r="CH155" s="39"/>
      <c r="CI155" s="39"/>
      <c r="CJ155" s="39"/>
      <c r="CK155" s="39"/>
      <c r="CL155" s="39"/>
    </row>
    <row r="156" spans="1:90" s="40" customFormat="1">
      <c r="A156" s="6">
        <v>1</v>
      </c>
      <c r="B156" s="6" t="s">
        <v>114</v>
      </c>
      <c r="C156" s="10" t="s">
        <v>61</v>
      </c>
      <c r="D156" s="7" t="s">
        <v>115</v>
      </c>
      <c r="E156" s="6" t="s">
        <v>89</v>
      </c>
      <c r="F156" s="6">
        <v>1</v>
      </c>
      <c r="G156" s="11"/>
      <c r="H156" s="8"/>
      <c r="I156" s="13"/>
      <c r="J156" s="12"/>
      <c r="K156" s="9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</row>
    <row r="157" spans="1:90">
      <c r="A157" s="28"/>
      <c r="B157" s="28"/>
      <c r="D157" s="14"/>
      <c r="F157" s="15" t="s">
        <v>11</v>
      </c>
      <c r="G157" s="16" t="s">
        <v>4</v>
      </c>
      <c r="H157" s="44"/>
      <c r="I157" s="17" t="s">
        <v>5</v>
      </c>
      <c r="J157" s="44"/>
      <c r="K157" s="18"/>
    </row>
    <row r="158" spans="1:90" customFormat="1" ht="15.75"/>
    <row r="159" spans="1:90" ht="15.75" customHeight="1">
      <c r="A159" s="47"/>
      <c r="B159" s="47"/>
      <c r="C159" s="47"/>
      <c r="D159" s="47"/>
      <c r="E159" s="47"/>
      <c r="F159" s="47"/>
      <c r="G159" s="47"/>
      <c r="H159" s="48"/>
      <c r="I159" s="48"/>
      <c r="J159" s="38"/>
    </row>
    <row r="160" spans="1:90" s="28" customFormat="1" ht="12.75" customHeight="1">
      <c r="A160" s="88" t="str">
        <f>CONCATENATE("Moduł ", SUM(COUNTIF(A$1:A158,"Lp."),1), " nie gorszy niż w katalogu ", "Thermo Fisher")</f>
        <v>Moduł 13 nie gorszy niż w katalogu Thermo Fisher</v>
      </c>
      <c r="B160" s="89"/>
      <c r="C160" s="89"/>
      <c r="D160" s="89"/>
      <c r="E160" s="89"/>
      <c r="F160" s="89"/>
      <c r="G160" s="89"/>
      <c r="H160" s="89"/>
      <c r="I160" s="89"/>
      <c r="J160" s="89"/>
      <c r="K160" s="90"/>
    </row>
    <row r="161" spans="1:90" s="28" customFormat="1" ht="82.5" customHeight="1">
      <c r="A161" s="1" t="s">
        <v>0</v>
      </c>
      <c r="B161" s="2" t="s">
        <v>1</v>
      </c>
      <c r="C161" s="3" t="s">
        <v>2</v>
      </c>
      <c r="D161" s="3" t="s">
        <v>3</v>
      </c>
      <c r="E161" s="1" t="s">
        <v>8</v>
      </c>
      <c r="F161" s="3" t="s">
        <v>12</v>
      </c>
      <c r="G161" s="3" t="s">
        <v>9</v>
      </c>
      <c r="H161" s="3" t="s">
        <v>7</v>
      </c>
      <c r="I161" s="3" t="s">
        <v>10</v>
      </c>
      <c r="J161" s="3" t="s">
        <v>6</v>
      </c>
      <c r="K161" s="3" t="s">
        <v>13</v>
      </c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</row>
    <row r="162" spans="1:90" s="28" customFormat="1">
      <c r="A162" s="4">
        <v>1</v>
      </c>
      <c r="B162" s="4">
        <v>2</v>
      </c>
      <c r="C162" s="5">
        <v>3</v>
      </c>
      <c r="D162" s="4">
        <v>4</v>
      </c>
      <c r="E162" s="4">
        <v>5</v>
      </c>
      <c r="F162" s="4">
        <v>6</v>
      </c>
      <c r="G162" s="4">
        <v>7</v>
      </c>
      <c r="H162" s="4">
        <v>8</v>
      </c>
      <c r="I162" s="4">
        <v>9</v>
      </c>
      <c r="J162" s="5">
        <v>10</v>
      </c>
      <c r="K162" s="5">
        <v>11</v>
      </c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</row>
    <row r="163" spans="1:90" s="40" customFormat="1">
      <c r="A163" s="6">
        <v>1</v>
      </c>
      <c r="B163" s="6" t="s">
        <v>116</v>
      </c>
      <c r="C163" s="10" t="s">
        <v>61</v>
      </c>
      <c r="D163" s="7" t="s">
        <v>117</v>
      </c>
      <c r="E163" s="6" t="s">
        <v>89</v>
      </c>
      <c r="F163" s="6">
        <v>6</v>
      </c>
      <c r="G163" s="11"/>
      <c r="H163" s="8"/>
      <c r="I163" s="13"/>
      <c r="J163" s="12"/>
      <c r="K163" s="9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</row>
    <row r="164" spans="1:90">
      <c r="A164" s="28"/>
      <c r="B164" s="28"/>
      <c r="D164" s="14"/>
      <c r="F164" s="15" t="s">
        <v>11</v>
      </c>
      <c r="G164" s="16" t="s">
        <v>4</v>
      </c>
      <c r="H164" s="44"/>
      <c r="I164" s="17" t="s">
        <v>5</v>
      </c>
      <c r="J164" s="44"/>
      <c r="K164" s="18"/>
    </row>
    <row r="165" spans="1:90" customFormat="1" ht="15.75"/>
    <row r="166" spans="1:90" ht="15.75" customHeight="1">
      <c r="A166" s="47"/>
      <c r="B166" s="47"/>
      <c r="C166" s="47"/>
      <c r="D166" s="47"/>
      <c r="E166" s="47"/>
      <c r="F166" s="47"/>
      <c r="G166" s="47"/>
      <c r="H166" s="48"/>
      <c r="I166" s="48"/>
      <c r="J166" s="38"/>
    </row>
    <row r="167" spans="1:90" s="28" customFormat="1" ht="12.75" customHeight="1">
      <c r="A167" s="88" t="str">
        <f>CONCATENATE("Moduł ", SUM(COUNTIF(A$1:A165,"Lp."),1), " nie gorszy niż w katalogu ", "Braun")</f>
        <v>Moduł 14 nie gorszy niż w katalogu Braun</v>
      </c>
      <c r="B167" s="89"/>
      <c r="C167" s="89"/>
      <c r="D167" s="89"/>
      <c r="E167" s="89"/>
      <c r="F167" s="89"/>
      <c r="G167" s="89"/>
      <c r="H167" s="89"/>
      <c r="I167" s="89"/>
      <c r="J167" s="89"/>
      <c r="K167" s="90"/>
    </row>
    <row r="168" spans="1:90" s="28" customFormat="1" ht="82.5" customHeight="1">
      <c r="A168" s="1" t="s">
        <v>0</v>
      </c>
      <c r="B168" s="2" t="s">
        <v>1</v>
      </c>
      <c r="C168" s="3" t="s">
        <v>2</v>
      </c>
      <c r="D168" s="3" t="s">
        <v>3</v>
      </c>
      <c r="E168" s="1" t="s">
        <v>8</v>
      </c>
      <c r="F168" s="3" t="s">
        <v>12</v>
      </c>
      <c r="G168" s="3" t="s">
        <v>9</v>
      </c>
      <c r="H168" s="3" t="s">
        <v>7</v>
      </c>
      <c r="I168" s="3" t="s">
        <v>10</v>
      </c>
      <c r="J168" s="3" t="s">
        <v>6</v>
      </c>
      <c r="K168" s="3" t="s">
        <v>13</v>
      </c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</row>
    <row r="169" spans="1:90" s="28" customFormat="1">
      <c r="A169" s="4">
        <v>1</v>
      </c>
      <c r="B169" s="4">
        <v>2</v>
      </c>
      <c r="C169" s="5">
        <v>3</v>
      </c>
      <c r="D169" s="4">
        <v>4</v>
      </c>
      <c r="E169" s="4">
        <v>5</v>
      </c>
      <c r="F169" s="4">
        <v>6</v>
      </c>
      <c r="G169" s="4">
        <v>7</v>
      </c>
      <c r="H169" s="4">
        <v>8</v>
      </c>
      <c r="I169" s="4">
        <v>9</v>
      </c>
      <c r="J169" s="5">
        <v>10</v>
      </c>
      <c r="K169" s="5">
        <v>11</v>
      </c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</row>
    <row r="170" spans="1:90" s="40" customFormat="1">
      <c r="A170" s="6">
        <v>1</v>
      </c>
      <c r="B170" s="6" t="s">
        <v>118</v>
      </c>
      <c r="C170" s="77" t="s">
        <v>265</v>
      </c>
      <c r="D170" s="85" t="s">
        <v>290</v>
      </c>
      <c r="E170" s="6" t="s">
        <v>89</v>
      </c>
      <c r="F170" s="6">
        <v>10</v>
      </c>
      <c r="G170" s="11"/>
      <c r="H170" s="8"/>
      <c r="I170" s="13"/>
      <c r="J170" s="12"/>
      <c r="K170" s="9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</row>
    <row r="171" spans="1:90">
      <c r="A171" s="28"/>
      <c r="B171" s="28"/>
      <c r="D171" s="14"/>
      <c r="F171" s="15" t="s">
        <v>11</v>
      </c>
      <c r="G171" s="16" t="s">
        <v>4</v>
      </c>
      <c r="H171" s="44"/>
      <c r="I171" s="17" t="s">
        <v>5</v>
      </c>
      <c r="J171" s="44"/>
      <c r="K171" s="18"/>
    </row>
    <row r="172" spans="1:90" customFormat="1" ht="15.75"/>
    <row r="173" spans="1:90" ht="15.75" customHeight="1">
      <c r="A173" s="47"/>
      <c r="B173" s="47"/>
      <c r="C173" s="47"/>
      <c r="D173" s="47"/>
      <c r="E173" s="47"/>
      <c r="F173" s="47"/>
      <c r="G173" s="47"/>
      <c r="H173" s="48"/>
      <c r="I173" s="48"/>
      <c r="J173" s="38"/>
    </row>
    <row r="174" spans="1:90" s="28" customFormat="1" ht="12.75" customHeight="1">
      <c r="A174" s="88" t="str">
        <f>CONCATENATE("Moduł ", SUM(COUNTIF(A$1:A172,"Lp."),1), " nie gorszy niż w katalogu ", "BD Microlance")</f>
        <v>Moduł 15 nie gorszy niż w katalogu BD Microlance</v>
      </c>
      <c r="B174" s="89"/>
      <c r="C174" s="89"/>
      <c r="D174" s="89"/>
      <c r="E174" s="89"/>
      <c r="F174" s="89"/>
      <c r="G174" s="89"/>
      <c r="H174" s="89"/>
      <c r="I174" s="89"/>
      <c r="J174" s="89"/>
      <c r="K174" s="90"/>
    </row>
    <row r="175" spans="1:90" s="28" customFormat="1" ht="82.5" customHeight="1">
      <c r="A175" s="1" t="s">
        <v>0</v>
      </c>
      <c r="B175" s="2" t="s">
        <v>1</v>
      </c>
      <c r="C175" s="3" t="s">
        <v>2</v>
      </c>
      <c r="D175" s="3" t="s">
        <v>3</v>
      </c>
      <c r="E175" s="1" t="s">
        <v>8</v>
      </c>
      <c r="F175" s="3" t="s">
        <v>12</v>
      </c>
      <c r="G175" s="3" t="s">
        <v>9</v>
      </c>
      <c r="H175" s="3" t="s">
        <v>7</v>
      </c>
      <c r="I175" s="3" t="s">
        <v>10</v>
      </c>
      <c r="J175" s="3" t="s">
        <v>6</v>
      </c>
      <c r="K175" s="3" t="s">
        <v>13</v>
      </c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</row>
    <row r="176" spans="1:90" s="28" customFormat="1">
      <c r="A176" s="4">
        <v>1</v>
      </c>
      <c r="B176" s="4">
        <v>2</v>
      </c>
      <c r="C176" s="5">
        <v>3</v>
      </c>
      <c r="D176" s="4">
        <v>4</v>
      </c>
      <c r="E176" s="4">
        <v>5</v>
      </c>
      <c r="F176" s="4">
        <v>6</v>
      </c>
      <c r="G176" s="4">
        <v>7</v>
      </c>
      <c r="H176" s="4">
        <v>8</v>
      </c>
      <c r="I176" s="4">
        <v>9</v>
      </c>
      <c r="J176" s="5">
        <v>10</v>
      </c>
      <c r="K176" s="5">
        <v>11</v>
      </c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</row>
    <row r="177" spans="1:90" s="40" customFormat="1">
      <c r="A177" s="6">
        <v>1</v>
      </c>
      <c r="B177" s="6" t="s">
        <v>119</v>
      </c>
      <c r="C177" s="77" t="s">
        <v>270</v>
      </c>
      <c r="D177" s="7" t="s">
        <v>120</v>
      </c>
      <c r="E177" s="6" t="s">
        <v>89</v>
      </c>
      <c r="F177" s="6">
        <v>10</v>
      </c>
      <c r="G177" s="11"/>
      <c r="H177" s="8"/>
      <c r="I177" s="13"/>
      <c r="J177" s="12"/>
      <c r="K177" s="9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</row>
    <row r="178" spans="1:90">
      <c r="A178" s="28"/>
      <c r="B178" s="28"/>
      <c r="D178" s="14"/>
      <c r="F178" s="15" t="s">
        <v>11</v>
      </c>
      <c r="G178" s="16" t="s">
        <v>4</v>
      </c>
      <c r="H178" s="44"/>
      <c r="I178" s="17" t="s">
        <v>5</v>
      </c>
      <c r="J178" s="44"/>
      <c r="K178" s="18"/>
    </row>
    <row r="179" spans="1:90" customFormat="1" ht="15.75"/>
    <row r="180" spans="1:90" ht="15.75" customHeight="1">
      <c r="A180" s="47"/>
      <c r="B180" s="47"/>
      <c r="C180" s="47"/>
      <c r="D180" s="47"/>
      <c r="E180" s="47"/>
      <c r="F180" s="47"/>
      <c r="G180" s="47"/>
      <c r="H180" s="48"/>
      <c r="I180" s="48"/>
      <c r="J180" s="38"/>
    </row>
    <row r="181" spans="1:90" s="28" customFormat="1" ht="12.75" customHeight="1">
      <c r="A181" s="88" t="str">
        <f>CONCATENATE("Moduł ", SUM(COUNTIF(A$1:A179,"Lp."),1), " nie gorszy niż w katalogu ", "Alchem/Whatman")</f>
        <v>Moduł 16 nie gorszy niż w katalogu Alchem/Whatman</v>
      </c>
      <c r="B181" s="89"/>
      <c r="C181" s="89"/>
      <c r="D181" s="89"/>
      <c r="E181" s="89"/>
      <c r="F181" s="89"/>
      <c r="G181" s="89"/>
      <c r="H181" s="89"/>
      <c r="I181" s="89"/>
      <c r="J181" s="89"/>
      <c r="K181" s="90"/>
    </row>
    <row r="182" spans="1:90" s="28" customFormat="1" ht="82.5" customHeight="1">
      <c r="A182" s="1" t="s">
        <v>0</v>
      </c>
      <c r="B182" s="2" t="s">
        <v>1</v>
      </c>
      <c r="C182" s="3" t="s">
        <v>2</v>
      </c>
      <c r="D182" s="3" t="s">
        <v>3</v>
      </c>
      <c r="E182" s="1" t="s">
        <v>8</v>
      </c>
      <c r="F182" s="3" t="s">
        <v>12</v>
      </c>
      <c r="G182" s="3" t="s">
        <v>9</v>
      </c>
      <c r="H182" s="3" t="s">
        <v>7</v>
      </c>
      <c r="I182" s="3" t="s">
        <v>10</v>
      </c>
      <c r="J182" s="3" t="s">
        <v>6</v>
      </c>
      <c r="K182" s="3" t="s">
        <v>13</v>
      </c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</row>
    <row r="183" spans="1:90" s="28" customFormat="1">
      <c r="A183" s="4">
        <v>1</v>
      </c>
      <c r="B183" s="4">
        <v>2</v>
      </c>
      <c r="C183" s="5">
        <v>3</v>
      </c>
      <c r="D183" s="4">
        <v>4</v>
      </c>
      <c r="E183" s="4">
        <v>5</v>
      </c>
      <c r="F183" s="4">
        <v>6</v>
      </c>
      <c r="G183" s="4">
        <v>7</v>
      </c>
      <c r="H183" s="4">
        <v>8</v>
      </c>
      <c r="I183" s="4">
        <v>9</v>
      </c>
      <c r="J183" s="5">
        <v>10</v>
      </c>
      <c r="K183" s="5">
        <v>11</v>
      </c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</row>
    <row r="184" spans="1:90" s="40" customFormat="1">
      <c r="A184" s="6">
        <v>1</v>
      </c>
      <c r="B184" s="6" t="s">
        <v>121</v>
      </c>
      <c r="C184" s="86" t="s">
        <v>261</v>
      </c>
      <c r="D184" s="7" t="s">
        <v>122</v>
      </c>
      <c r="E184" s="6" t="s">
        <v>89</v>
      </c>
      <c r="F184" s="6">
        <v>2</v>
      </c>
      <c r="G184" s="11"/>
      <c r="H184" s="8"/>
      <c r="I184" s="13"/>
      <c r="J184" s="12"/>
      <c r="K184" s="9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  <c r="BO184" s="43"/>
      <c r="BP184" s="43"/>
      <c r="BQ184" s="43"/>
      <c r="BR184" s="43"/>
      <c r="BS184" s="43"/>
      <c r="BT184" s="43"/>
      <c r="BU184" s="43"/>
      <c r="BV184" s="43"/>
      <c r="BW184" s="43"/>
      <c r="BX184" s="43"/>
      <c r="BY184" s="43"/>
      <c r="BZ184" s="43"/>
      <c r="CA184" s="43"/>
      <c r="CB184" s="43"/>
      <c r="CC184" s="43"/>
      <c r="CD184" s="43"/>
      <c r="CE184" s="43"/>
      <c r="CF184" s="43"/>
      <c r="CG184" s="43"/>
      <c r="CH184" s="43"/>
      <c r="CI184" s="43"/>
      <c r="CJ184" s="43"/>
      <c r="CK184" s="43"/>
      <c r="CL184" s="43"/>
    </row>
    <row r="185" spans="1:90" s="73" customFormat="1" ht="25.5">
      <c r="A185" s="76" t="s">
        <v>251</v>
      </c>
      <c r="B185" s="76" t="s">
        <v>252</v>
      </c>
      <c r="C185" s="86" t="s">
        <v>61</v>
      </c>
      <c r="D185" s="85" t="s">
        <v>253</v>
      </c>
      <c r="E185" s="76" t="s">
        <v>184</v>
      </c>
      <c r="F185" s="76">
        <v>1</v>
      </c>
      <c r="G185" s="11"/>
      <c r="H185" s="8"/>
      <c r="I185" s="13"/>
      <c r="J185" s="12"/>
      <c r="K185" s="72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  <c r="BH185" s="74"/>
      <c r="BI185" s="74"/>
      <c r="BJ185" s="74"/>
      <c r="BK185" s="74"/>
      <c r="BL185" s="74"/>
      <c r="BM185" s="74"/>
      <c r="BN185" s="74"/>
      <c r="BO185" s="74"/>
      <c r="BP185" s="74"/>
      <c r="BQ185" s="74"/>
      <c r="BR185" s="74"/>
      <c r="BS185" s="74"/>
      <c r="BT185" s="74"/>
      <c r="BU185" s="74"/>
      <c r="BV185" s="74"/>
      <c r="BW185" s="74"/>
      <c r="BX185" s="74"/>
      <c r="BY185" s="74"/>
      <c r="BZ185" s="74"/>
      <c r="CA185" s="74"/>
      <c r="CB185" s="74"/>
      <c r="CC185" s="74"/>
      <c r="CD185" s="74"/>
      <c r="CE185" s="74"/>
      <c r="CF185" s="74"/>
      <c r="CG185" s="74"/>
      <c r="CH185" s="74"/>
      <c r="CI185" s="74"/>
      <c r="CJ185" s="74"/>
      <c r="CK185" s="74"/>
      <c r="CL185" s="74"/>
    </row>
    <row r="186" spans="1:90">
      <c r="A186" s="28"/>
      <c r="B186" s="28"/>
      <c r="D186" s="14"/>
      <c r="F186" s="66" t="s">
        <v>11</v>
      </c>
      <c r="G186" s="69" t="s">
        <v>4</v>
      </c>
      <c r="H186" s="65"/>
      <c r="I186" s="64" t="s">
        <v>5</v>
      </c>
      <c r="J186" s="65"/>
      <c r="K186" s="18"/>
    </row>
    <row r="187" spans="1:90" customFormat="1" ht="15.75"/>
    <row r="188" spans="1:90" ht="15.75" customHeight="1">
      <c r="A188" s="47"/>
      <c r="B188" s="47"/>
      <c r="C188" s="47"/>
      <c r="D188" s="47"/>
      <c r="E188" s="47"/>
      <c r="F188" s="47"/>
      <c r="G188" s="47"/>
      <c r="H188" s="48"/>
      <c r="I188" s="48"/>
      <c r="J188" s="38"/>
    </row>
    <row r="189" spans="1:90" s="28" customFormat="1" ht="12.75" customHeight="1">
      <c r="A189" s="88" t="str">
        <f>CONCATENATE("Moduł ", SUM(COUNTIF(A$1:A187,"Lp."),1), " nie gorszy niż w katalogu ", "Allchrom-Anaserwis")</f>
        <v>Moduł 17 nie gorszy niż w katalogu Allchrom-Anaserwis</v>
      </c>
      <c r="B189" s="89"/>
      <c r="C189" s="89"/>
      <c r="D189" s="89"/>
      <c r="E189" s="89"/>
      <c r="F189" s="89"/>
      <c r="G189" s="89"/>
      <c r="H189" s="89"/>
      <c r="I189" s="89"/>
      <c r="J189" s="89"/>
      <c r="K189" s="90"/>
    </row>
    <row r="190" spans="1:90" s="28" customFormat="1" ht="82.5" customHeight="1">
      <c r="A190" s="1" t="s">
        <v>0</v>
      </c>
      <c r="B190" s="2" t="s">
        <v>1</v>
      </c>
      <c r="C190" s="3" t="s">
        <v>2</v>
      </c>
      <c r="D190" s="3" t="s">
        <v>3</v>
      </c>
      <c r="E190" s="1" t="s">
        <v>8</v>
      </c>
      <c r="F190" s="3" t="s">
        <v>12</v>
      </c>
      <c r="G190" s="3" t="s">
        <v>9</v>
      </c>
      <c r="H190" s="3" t="s">
        <v>7</v>
      </c>
      <c r="I190" s="3" t="s">
        <v>10</v>
      </c>
      <c r="J190" s="3" t="s">
        <v>6</v>
      </c>
      <c r="K190" s="3" t="s">
        <v>13</v>
      </c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  <c r="BO190" s="39"/>
      <c r="BP190" s="39"/>
      <c r="BQ190" s="39"/>
      <c r="BR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39"/>
      <c r="CE190" s="39"/>
      <c r="CF190" s="39"/>
      <c r="CG190" s="39"/>
      <c r="CH190" s="39"/>
      <c r="CI190" s="39"/>
      <c r="CJ190" s="39"/>
      <c r="CK190" s="39"/>
      <c r="CL190" s="39"/>
    </row>
    <row r="191" spans="1:90" s="28" customFormat="1">
      <c r="A191" s="4">
        <v>1</v>
      </c>
      <c r="B191" s="4">
        <v>2</v>
      </c>
      <c r="C191" s="5">
        <v>3</v>
      </c>
      <c r="D191" s="4">
        <v>4</v>
      </c>
      <c r="E191" s="4">
        <v>5</v>
      </c>
      <c r="F191" s="4">
        <v>6</v>
      </c>
      <c r="G191" s="4">
        <v>7</v>
      </c>
      <c r="H191" s="4">
        <v>8</v>
      </c>
      <c r="I191" s="4">
        <v>9</v>
      </c>
      <c r="J191" s="5">
        <v>10</v>
      </c>
      <c r="K191" s="5">
        <v>11</v>
      </c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  <c r="BO191" s="39"/>
      <c r="BP191" s="39"/>
      <c r="BQ191" s="39"/>
      <c r="BR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39"/>
      <c r="CE191" s="39"/>
      <c r="CF191" s="39"/>
      <c r="CG191" s="39"/>
      <c r="CH191" s="39"/>
      <c r="CI191" s="39"/>
      <c r="CJ191" s="39"/>
      <c r="CK191" s="39"/>
      <c r="CL191" s="39"/>
    </row>
    <row r="192" spans="1:90" s="40" customFormat="1">
      <c r="A192" s="6">
        <v>1</v>
      </c>
      <c r="B192" s="6" t="s">
        <v>123</v>
      </c>
      <c r="C192" s="10" t="s">
        <v>61</v>
      </c>
      <c r="D192" s="7" t="s">
        <v>124</v>
      </c>
      <c r="E192" s="6" t="s">
        <v>89</v>
      </c>
      <c r="F192" s="6">
        <v>1</v>
      </c>
      <c r="G192" s="11"/>
      <c r="H192" s="8"/>
      <c r="I192" s="13"/>
      <c r="J192" s="12"/>
      <c r="K192" s="9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  <c r="BO192" s="43"/>
      <c r="BP192" s="43"/>
      <c r="BQ192" s="43"/>
      <c r="BR192" s="43"/>
      <c r="BS192" s="43"/>
      <c r="BT192" s="43"/>
      <c r="BU192" s="43"/>
      <c r="BV192" s="43"/>
      <c r="BW192" s="43"/>
      <c r="BX192" s="43"/>
      <c r="BY192" s="43"/>
      <c r="BZ192" s="43"/>
      <c r="CA192" s="43"/>
      <c r="CB192" s="43"/>
      <c r="CC192" s="43"/>
      <c r="CD192" s="43"/>
      <c r="CE192" s="43"/>
      <c r="CF192" s="43"/>
      <c r="CG192" s="43"/>
      <c r="CH192" s="43"/>
      <c r="CI192" s="43"/>
      <c r="CJ192" s="43"/>
      <c r="CK192" s="43"/>
      <c r="CL192" s="43"/>
    </row>
    <row r="193" spans="1:90">
      <c r="A193" s="28"/>
      <c r="B193" s="28"/>
      <c r="D193" s="14"/>
      <c r="F193" s="15" t="s">
        <v>11</v>
      </c>
      <c r="G193" s="16" t="s">
        <v>4</v>
      </c>
      <c r="H193" s="44"/>
      <c r="I193" s="17" t="s">
        <v>5</v>
      </c>
      <c r="J193" s="44"/>
      <c r="K193" s="18"/>
    </row>
    <row r="194" spans="1:90" ht="15.75" customHeight="1">
      <c r="A194" s="47"/>
      <c r="B194" s="47"/>
      <c r="C194" s="47"/>
      <c r="D194" s="47"/>
      <c r="E194" s="47"/>
      <c r="F194" s="47"/>
      <c r="G194" s="47"/>
      <c r="H194" s="48"/>
      <c r="I194" s="48"/>
      <c r="J194" s="38"/>
    </row>
    <row r="195" spans="1:90" s="28" customFormat="1" ht="12.75" customHeight="1">
      <c r="A195" s="88" t="str">
        <f>CONCATENATE("Moduł ", SUM(COUNTIF(A$1:A193,"Lp."),1), " nie gorszy niż w katalogu ", "Knauer")</f>
        <v>Moduł 18 nie gorszy niż w katalogu Knauer</v>
      </c>
      <c r="B195" s="89"/>
      <c r="C195" s="89"/>
      <c r="D195" s="89"/>
      <c r="E195" s="89"/>
      <c r="F195" s="89"/>
      <c r="G195" s="89"/>
      <c r="H195" s="89"/>
      <c r="I195" s="89"/>
      <c r="J195" s="89"/>
      <c r="K195" s="90"/>
    </row>
    <row r="196" spans="1:90" s="28" customFormat="1" ht="82.5" customHeight="1">
      <c r="A196" s="1" t="s">
        <v>0</v>
      </c>
      <c r="B196" s="2" t="s">
        <v>1</v>
      </c>
      <c r="C196" s="3" t="s">
        <v>2</v>
      </c>
      <c r="D196" s="3" t="s">
        <v>3</v>
      </c>
      <c r="E196" s="1" t="s">
        <v>8</v>
      </c>
      <c r="F196" s="3" t="s">
        <v>12</v>
      </c>
      <c r="G196" s="3" t="s">
        <v>9</v>
      </c>
      <c r="H196" s="3" t="s">
        <v>7</v>
      </c>
      <c r="I196" s="3" t="s">
        <v>10</v>
      </c>
      <c r="J196" s="3" t="s">
        <v>6</v>
      </c>
      <c r="K196" s="3" t="s">
        <v>13</v>
      </c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  <c r="BM196" s="39"/>
      <c r="BN196" s="39"/>
      <c r="BO196" s="39"/>
      <c r="BP196" s="39"/>
      <c r="BQ196" s="39"/>
      <c r="BR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39"/>
      <c r="CE196" s="39"/>
      <c r="CF196" s="39"/>
      <c r="CG196" s="39"/>
      <c r="CH196" s="39"/>
      <c r="CI196" s="39"/>
      <c r="CJ196" s="39"/>
      <c r="CK196" s="39"/>
      <c r="CL196" s="39"/>
    </row>
    <row r="197" spans="1:90" s="28" customFormat="1">
      <c r="A197" s="4">
        <v>1</v>
      </c>
      <c r="B197" s="4">
        <v>2</v>
      </c>
      <c r="C197" s="5">
        <v>3</v>
      </c>
      <c r="D197" s="4">
        <v>4</v>
      </c>
      <c r="E197" s="4">
        <v>5</v>
      </c>
      <c r="F197" s="4">
        <v>6</v>
      </c>
      <c r="G197" s="4">
        <v>7</v>
      </c>
      <c r="H197" s="4">
        <v>8</v>
      </c>
      <c r="I197" s="4">
        <v>9</v>
      </c>
      <c r="J197" s="5">
        <v>10</v>
      </c>
      <c r="K197" s="5">
        <v>11</v>
      </c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  <c r="BK197" s="39"/>
      <c r="BL197" s="39"/>
      <c r="BM197" s="39"/>
      <c r="BN197" s="39"/>
      <c r="BO197" s="39"/>
      <c r="BP197" s="39"/>
      <c r="BQ197" s="39"/>
      <c r="BR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39"/>
      <c r="CE197" s="39"/>
      <c r="CF197" s="39"/>
      <c r="CG197" s="39"/>
      <c r="CH197" s="39"/>
      <c r="CI197" s="39"/>
      <c r="CJ197" s="39"/>
      <c r="CK197" s="39"/>
      <c r="CL197" s="39"/>
    </row>
    <row r="198" spans="1:90" s="40" customFormat="1">
      <c r="A198" s="6">
        <v>1</v>
      </c>
      <c r="B198" s="6" t="s">
        <v>125</v>
      </c>
      <c r="C198" s="10" t="s">
        <v>61</v>
      </c>
      <c r="D198" s="7" t="s">
        <v>126</v>
      </c>
      <c r="E198" s="6" t="s">
        <v>89</v>
      </c>
      <c r="F198" s="6">
        <v>1</v>
      </c>
      <c r="G198" s="11"/>
      <c r="H198" s="8"/>
      <c r="I198" s="13"/>
      <c r="J198" s="12"/>
      <c r="K198" s="9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  <c r="BO198" s="43"/>
      <c r="BP198" s="43"/>
      <c r="BQ198" s="43"/>
      <c r="BR198" s="43"/>
      <c r="BS198" s="43"/>
      <c r="BT198" s="43"/>
      <c r="BU198" s="43"/>
      <c r="BV198" s="43"/>
      <c r="BW198" s="43"/>
      <c r="BX198" s="43"/>
      <c r="BY198" s="43"/>
      <c r="BZ198" s="43"/>
      <c r="CA198" s="43"/>
      <c r="CB198" s="43"/>
      <c r="CC198" s="43"/>
      <c r="CD198" s="43"/>
      <c r="CE198" s="43"/>
      <c r="CF198" s="43"/>
      <c r="CG198" s="43"/>
      <c r="CH198" s="43"/>
      <c r="CI198" s="43"/>
      <c r="CJ198" s="43"/>
      <c r="CK198" s="43"/>
      <c r="CL198" s="43"/>
    </row>
    <row r="199" spans="1:90">
      <c r="A199" s="28"/>
      <c r="B199" s="28"/>
      <c r="D199" s="14"/>
      <c r="F199" s="15" t="s">
        <v>11</v>
      </c>
      <c r="G199" s="16" t="s">
        <v>4</v>
      </c>
      <c r="H199" s="44"/>
      <c r="I199" s="17" t="s">
        <v>5</v>
      </c>
      <c r="J199" s="44"/>
      <c r="K199" s="18"/>
    </row>
    <row r="200" spans="1:90" customFormat="1" ht="15.75"/>
    <row r="201" spans="1:90" ht="15.75" customHeight="1">
      <c r="A201" s="47"/>
      <c r="B201" s="47"/>
      <c r="C201" s="47"/>
      <c r="D201" s="47"/>
      <c r="E201" s="47"/>
      <c r="F201" s="47"/>
      <c r="G201" s="47"/>
      <c r="H201" s="48"/>
      <c r="I201" s="48"/>
      <c r="J201" s="38"/>
    </row>
    <row r="202" spans="1:90" s="28" customFormat="1" ht="12.75" customHeight="1">
      <c r="A202" s="88" t="str">
        <f>CONCATENATE("Moduł ", SUM(COUNTIF(A$1:A200,"Lp."),1), " nie gorszy niż w katalogu ", "POLMARKUS")</f>
        <v>Moduł 19 nie gorszy niż w katalogu POLMARKUS</v>
      </c>
      <c r="B202" s="89"/>
      <c r="C202" s="89"/>
      <c r="D202" s="89"/>
      <c r="E202" s="89"/>
      <c r="F202" s="89"/>
      <c r="G202" s="89"/>
      <c r="H202" s="89"/>
      <c r="I202" s="89"/>
      <c r="J202" s="89"/>
      <c r="K202" s="90"/>
    </row>
    <row r="203" spans="1:90" s="28" customFormat="1" ht="82.5" customHeight="1">
      <c r="A203" s="1" t="s">
        <v>0</v>
      </c>
      <c r="B203" s="2" t="s">
        <v>1</v>
      </c>
      <c r="C203" s="3" t="s">
        <v>2</v>
      </c>
      <c r="D203" s="3" t="s">
        <v>3</v>
      </c>
      <c r="E203" s="1" t="s">
        <v>8</v>
      </c>
      <c r="F203" s="3" t="s">
        <v>12</v>
      </c>
      <c r="G203" s="3" t="s">
        <v>9</v>
      </c>
      <c r="H203" s="3" t="s">
        <v>7</v>
      </c>
      <c r="I203" s="3" t="s">
        <v>10</v>
      </c>
      <c r="J203" s="3" t="s">
        <v>6</v>
      </c>
      <c r="K203" s="3" t="s">
        <v>13</v>
      </c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  <c r="BE203" s="39"/>
      <c r="BF203" s="39"/>
      <c r="BG203" s="39"/>
      <c r="BH203" s="39"/>
      <c r="BI203" s="39"/>
      <c r="BJ203" s="39"/>
      <c r="BK203" s="39"/>
      <c r="BL203" s="39"/>
      <c r="BM203" s="39"/>
      <c r="BN203" s="39"/>
      <c r="BO203" s="39"/>
      <c r="BP203" s="39"/>
      <c r="BQ203" s="39"/>
      <c r="BR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39"/>
      <c r="CE203" s="39"/>
      <c r="CF203" s="39"/>
      <c r="CG203" s="39"/>
      <c r="CH203" s="39"/>
      <c r="CI203" s="39"/>
      <c r="CJ203" s="39"/>
      <c r="CK203" s="39"/>
      <c r="CL203" s="39"/>
    </row>
    <row r="204" spans="1:90" s="28" customFormat="1">
      <c r="A204" s="4">
        <v>1</v>
      </c>
      <c r="B204" s="4">
        <v>2</v>
      </c>
      <c r="C204" s="5">
        <v>3</v>
      </c>
      <c r="D204" s="4">
        <v>4</v>
      </c>
      <c r="E204" s="4">
        <v>5</v>
      </c>
      <c r="F204" s="4">
        <v>6</v>
      </c>
      <c r="G204" s="4">
        <v>7</v>
      </c>
      <c r="H204" s="4">
        <v>8</v>
      </c>
      <c r="I204" s="4">
        <v>9</v>
      </c>
      <c r="J204" s="5">
        <v>10</v>
      </c>
      <c r="K204" s="5">
        <v>11</v>
      </c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/>
      <c r="BJ204" s="39"/>
      <c r="BK204" s="39"/>
      <c r="BL204" s="39"/>
      <c r="BM204" s="39"/>
      <c r="BN204" s="39"/>
      <c r="BO204" s="39"/>
      <c r="BP204" s="39"/>
      <c r="BQ204" s="39"/>
      <c r="BR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39"/>
      <c r="CE204" s="39"/>
      <c r="CF204" s="39"/>
      <c r="CG204" s="39"/>
      <c r="CH204" s="39"/>
      <c r="CI204" s="39"/>
      <c r="CJ204" s="39"/>
      <c r="CK204" s="39"/>
      <c r="CL204" s="39"/>
    </row>
    <row r="205" spans="1:90" s="40" customFormat="1">
      <c r="A205" s="6">
        <v>1</v>
      </c>
      <c r="B205" s="6">
        <v>21485</v>
      </c>
      <c r="C205" s="10" t="s">
        <v>61</v>
      </c>
      <c r="D205" s="7" t="s">
        <v>127</v>
      </c>
      <c r="E205" s="6" t="s">
        <v>89</v>
      </c>
      <c r="F205" s="6">
        <v>1</v>
      </c>
      <c r="G205" s="11"/>
      <c r="H205" s="8"/>
      <c r="I205" s="13"/>
      <c r="J205" s="12"/>
      <c r="K205" s="9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  <c r="BO205" s="43"/>
      <c r="BP205" s="43"/>
      <c r="BQ205" s="43"/>
      <c r="BR205" s="43"/>
      <c r="BS205" s="43"/>
      <c r="BT205" s="43"/>
      <c r="BU205" s="43"/>
      <c r="BV205" s="43"/>
      <c r="BW205" s="43"/>
      <c r="BX205" s="43"/>
      <c r="BY205" s="43"/>
      <c r="BZ205" s="43"/>
      <c r="CA205" s="43"/>
      <c r="CB205" s="43"/>
      <c r="CC205" s="43"/>
      <c r="CD205" s="43"/>
      <c r="CE205" s="43"/>
      <c r="CF205" s="43"/>
      <c r="CG205" s="43"/>
      <c r="CH205" s="43"/>
      <c r="CI205" s="43"/>
      <c r="CJ205" s="43"/>
      <c r="CK205" s="43"/>
      <c r="CL205" s="43"/>
    </row>
    <row r="206" spans="1:90">
      <c r="A206" s="28"/>
      <c r="B206" s="28"/>
      <c r="D206" s="14"/>
      <c r="F206" s="15" t="s">
        <v>11</v>
      </c>
      <c r="G206" s="16" t="s">
        <v>4</v>
      </c>
      <c r="H206" s="44"/>
      <c r="I206" s="17" t="s">
        <v>5</v>
      </c>
      <c r="J206" s="44"/>
      <c r="K206" s="18"/>
    </row>
    <row r="207" spans="1:90" customFormat="1" ht="15.75"/>
    <row r="208" spans="1:90" ht="15.75" customHeight="1">
      <c r="A208" s="47"/>
      <c r="B208" s="47"/>
      <c r="C208" s="47"/>
      <c r="D208" s="47"/>
      <c r="E208" s="47"/>
      <c r="F208" s="47"/>
      <c r="G208" s="47"/>
      <c r="H208" s="48"/>
      <c r="I208" s="48"/>
      <c r="J208" s="38"/>
    </row>
    <row r="209" spans="1:90" s="28" customFormat="1" ht="12.75" customHeight="1">
      <c r="A209" s="88" t="str">
        <f>CONCATENATE("Moduł ", SUM(COUNTIF(A$1:A207,"Lp."),1), " nie gorszy niż w katalogu ", "Hydrolab")</f>
        <v>Moduł 20 nie gorszy niż w katalogu Hydrolab</v>
      </c>
      <c r="B209" s="89"/>
      <c r="C209" s="89"/>
      <c r="D209" s="89"/>
      <c r="E209" s="89"/>
      <c r="F209" s="89"/>
      <c r="G209" s="89"/>
      <c r="H209" s="89"/>
      <c r="I209" s="89"/>
      <c r="J209" s="89"/>
      <c r="K209" s="90"/>
    </row>
    <row r="210" spans="1:90" s="28" customFormat="1" ht="82.5" customHeight="1">
      <c r="A210" s="1" t="s">
        <v>0</v>
      </c>
      <c r="B210" s="2" t="s">
        <v>1</v>
      </c>
      <c r="C210" s="3" t="s">
        <v>2</v>
      </c>
      <c r="D210" s="3" t="s">
        <v>3</v>
      </c>
      <c r="E210" s="1" t="s">
        <v>8</v>
      </c>
      <c r="F210" s="3" t="s">
        <v>12</v>
      </c>
      <c r="G210" s="3" t="s">
        <v>9</v>
      </c>
      <c r="H210" s="3" t="s">
        <v>7</v>
      </c>
      <c r="I210" s="3" t="s">
        <v>10</v>
      </c>
      <c r="J210" s="3" t="s">
        <v>6</v>
      </c>
      <c r="K210" s="3" t="s">
        <v>13</v>
      </c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  <c r="BE210" s="39"/>
      <c r="BF210" s="39"/>
      <c r="BG210" s="39"/>
      <c r="BH210" s="39"/>
      <c r="BI210" s="39"/>
      <c r="BJ210" s="39"/>
      <c r="BK210" s="39"/>
      <c r="BL210" s="39"/>
      <c r="BM210" s="39"/>
      <c r="BN210" s="39"/>
      <c r="BO210" s="39"/>
      <c r="BP210" s="39"/>
      <c r="BQ210" s="39"/>
      <c r="BR210" s="39"/>
      <c r="BS210" s="39"/>
      <c r="BT210" s="39"/>
      <c r="BU210" s="39"/>
      <c r="BV210" s="39"/>
      <c r="BW210" s="39"/>
      <c r="BX210" s="39"/>
      <c r="BY210" s="39"/>
      <c r="BZ210" s="39"/>
      <c r="CA210" s="39"/>
      <c r="CB210" s="39"/>
      <c r="CC210" s="39"/>
      <c r="CD210" s="39"/>
      <c r="CE210" s="39"/>
      <c r="CF210" s="39"/>
      <c r="CG210" s="39"/>
      <c r="CH210" s="39"/>
      <c r="CI210" s="39"/>
      <c r="CJ210" s="39"/>
      <c r="CK210" s="39"/>
      <c r="CL210" s="39"/>
    </row>
    <row r="211" spans="1:90" s="28" customFormat="1">
      <c r="A211" s="4">
        <v>1</v>
      </c>
      <c r="B211" s="4">
        <v>2</v>
      </c>
      <c r="C211" s="5">
        <v>3</v>
      </c>
      <c r="D211" s="4">
        <v>4</v>
      </c>
      <c r="E211" s="4">
        <v>5</v>
      </c>
      <c r="F211" s="4">
        <v>6</v>
      </c>
      <c r="G211" s="4">
        <v>7</v>
      </c>
      <c r="H211" s="4">
        <v>8</v>
      </c>
      <c r="I211" s="4">
        <v>9</v>
      </c>
      <c r="J211" s="5">
        <v>10</v>
      </c>
      <c r="K211" s="5">
        <v>11</v>
      </c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  <c r="BO211" s="39"/>
      <c r="BP211" s="39"/>
      <c r="BQ211" s="39"/>
      <c r="BR211" s="39"/>
      <c r="BS211" s="39"/>
      <c r="BT211" s="39"/>
      <c r="BU211" s="39"/>
      <c r="BV211" s="39"/>
      <c r="BW211" s="39"/>
      <c r="BX211" s="39"/>
      <c r="BY211" s="39"/>
      <c r="BZ211" s="39"/>
      <c r="CA211" s="39"/>
      <c r="CB211" s="39"/>
      <c r="CC211" s="39"/>
      <c r="CD211" s="39"/>
      <c r="CE211" s="39"/>
      <c r="CF211" s="39"/>
      <c r="CG211" s="39"/>
      <c r="CH211" s="39"/>
      <c r="CI211" s="39"/>
      <c r="CJ211" s="39"/>
      <c r="CK211" s="39"/>
      <c r="CL211" s="39"/>
    </row>
    <row r="212" spans="1:90" s="40" customFormat="1">
      <c r="A212" s="6">
        <v>1</v>
      </c>
      <c r="B212" s="6" t="s">
        <v>128</v>
      </c>
      <c r="C212" s="10" t="s">
        <v>61</v>
      </c>
      <c r="D212" s="7" t="s">
        <v>242</v>
      </c>
      <c r="E212" s="6" t="s">
        <v>89</v>
      </c>
      <c r="F212" s="6">
        <v>4</v>
      </c>
      <c r="G212" s="11"/>
      <c r="H212" s="8"/>
      <c r="I212" s="13"/>
      <c r="J212" s="12"/>
      <c r="K212" s="9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  <c r="BO212" s="43"/>
      <c r="BP212" s="43"/>
      <c r="BQ212" s="43"/>
      <c r="BR212" s="43"/>
      <c r="BS212" s="43"/>
      <c r="BT212" s="43"/>
      <c r="BU212" s="43"/>
      <c r="BV212" s="43"/>
      <c r="BW212" s="43"/>
      <c r="BX212" s="43"/>
      <c r="BY212" s="43"/>
      <c r="BZ212" s="43"/>
      <c r="CA212" s="43"/>
      <c r="CB212" s="43"/>
      <c r="CC212" s="43"/>
      <c r="CD212" s="43"/>
      <c r="CE212" s="43"/>
      <c r="CF212" s="43"/>
      <c r="CG212" s="43"/>
      <c r="CH212" s="43"/>
      <c r="CI212" s="43"/>
      <c r="CJ212" s="43"/>
      <c r="CK212" s="43"/>
      <c r="CL212" s="43"/>
    </row>
    <row r="213" spans="1:90" s="40" customFormat="1">
      <c r="A213" s="6">
        <v>2</v>
      </c>
      <c r="B213" s="6" t="s">
        <v>130</v>
      </c>
      <c r="C213" s="10" t="s">
        <v>61</v>
      </c>
      <c r="D213" s="7" t="s">
        <v>129</v>
      </c>
      <c r="E213" s="6" t="s">
        <v>89</v>
      </c>
      <c r="F213" s="6">
        <v>4</v>
      </c>
      <c r="G213" s="11"/>
      <c r="H213" s="8"/>
      <c r="I213" s="13"/>
      <c r="J213" s="12"/>
      <c r="K213" s="9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  <c r="BO213" s="43"/>
      <c r="BP213" s="43"/>
      <c r="BQ213" s="43"/>
      <c r="BR213" s="43"/>
      <c r="BS213" s="43"/>
      <c r="BT213" s="43"/>
      <c r="BU213" s="43"/>
      <c r="BV213" s="43"/>
      <c r="BW213" s="43"/>
      <c r="BX213" s="43"/>
      <c r="BY213" s="43"/>
      <c r="BZ213" s="43"/>
      <c r="CA213" s="43"/>
      <c r="CB213" s="43"/>
      <c r="CC213" s="43"/>
      <c r="CD213" s="43"/>
      <c r="CE213" s="43"/>
      <c r="CF213" s="43"/>
      <c r="CG213" s="43"/>
      <c r="CH213" s="43"/>
      <c r="CI213" s="43"/>
      <c r="CJ213" s="43"/>
      <c r="CK213" s="43"/>
      <c r="CL213" s="43"/>
    </row>
    <row r="214" spans="1:90">
      <c r="A214" s="28"/>
      <c r="B214" s="28"/>
      <c r="C214" s="63"/>
      <c r="D214" s="14"/>
      <c r="F214" s="15" t="s">
        <v>11</v>
      </c>
      <c r="G214" s="16" t="s">
        <v>4</v>
      </c>
      <c r="H214" s="44"/>
      <c r="I214" s="17" t="s">
        <v>5</v>
      </c>
      <c r="J214" s="44"/>
      <c r="K214" s="18"/>
    </row>
    <row r="215" spans="1:90" customFormat="1" ht="15.75"/>
    <row r="216" spans="1:90" ht="15.75" customHeight="1">
      <c r="A216" s="47"/>
      <c r="B216" s="47"/>
      <c r="C216" s="47"/>
      <c r="D216" s="47"/>
      <c r="E216" s="47"/>
      <c r="F216" s="47"/>
      <c r="G216" s="47"/>
      <c r="H216" s="48"/>
      <c r="I216" s="48"/>
      <c r="J216" s="38"/>
    </row>
    <row r="217" spans="1:90" s="28" customFormat="1" ht="12.75" customHeight="1">
      <c r="A217" s="88" t="str">
        <f>CONCATENATE("Moduł ", SUM(COUNTIF(A$1:A215,"Lp."),1), " nie gorszy niż w katalogu ", "ALFACHEM")</f>
        <v>Moduł 21 nie gorszy niż w katalogu ALFACHEM</v>
      </c>
      <c r="B217" s="89"/>
      <c r="C217" s="89"/>
      <c r="D217" s="89"/>
      <c r="E217" s="89"/>
      <c r="F217" s="89"/>
      <c r="G217" s="89"/>
      <c r="H217" s="89"/>
      <c r="I217" s="89"/>
      <c r="J217" s="89"/>
      <c r="K217" s="90"/>
    </row>
    <row r="218" spans="1:90" s="28" customFormat="1" ht="82.5" customHeight="1">
      <c r="A218" s="1" t="s">
        <v>0</v>
      </c>
      <c r="B218" s="2" t="s">
        <v>1</v>
      </c>
      <c r="C218" s="3" t="s">
        <v>2</v>
      </c>
      <c r="D218" s="3" t="s">
        <v>3</v>
      </c>
      <c r="E218" s="1" t="s">
        <v>8</v>
      </c>
      <c r="F218" s="3" t="s">
        <v>12</v>
      </c>
      <c r="G218" s="3" t="s">
        <v>9</v>
      </c>
      <c r="H218" s="3" t="s">
        <v>7</v>
      </c>
      <c r="I218" s="3" t="s">
        <v>10</v>
      </c>
      <c r="J218" s="3" t="s">
        <v>6</v>
      </c>
      <c r="K218" s="3" t="s">
        <v>13</v>
      </c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  <c r="BE218" s="39"/>
      <c r="BF218" s="39"/>
      <c r="BG218" s="39"/>
      <c r="BH218" s="39"/>
      <c r="BI218" s="39"/>
      <c r="BJ218" s="39"/>
      <c r="BK218" s="39"/>
      <c r="BL218" s="39"/>
      <c r="BM218" s="39"/>
      <c r="BN218" s="39"/>
      <c r="BO218" s="39"/>
      <c r="BP218" s="39"/>
      <c r="BQ218" s="39"/>
      <c r="BR218" s="39"/>
      <c r="BS218" s="39"/>
      <c r="BT218" s="39"/>
      <c r="BU218" s="39"/>
      <c r="BV218" s="39"/>
      <c r="BW218" s="39"/>
      <c r="BX218" s="39"/>
      <c r="BY218" s="39"/>
      <c r="BZ218" s="39"/>
      <c r="CA218" s="39"/>
      <c r="CB218" s="39"/>
      <c r="CC218" s="39"/>
      <c r="CD218" s="39"/>
      <c r="CE218" s="39"/>
      <c r="CF218" s="39"/>
      <c r="CG218" s="39"/>
      <c r="CH218" s="39"/>
      <c r="CI218" s="39"/>
      <c r="CJ218" s="39"/>
      <c r="CK218" s="39"/>
      <c r="CL218" s="39"/>
    </row>
    <row r="219" spans="1:90" s="28" customFormat="1">
      <c r="A219" s="4">
        <v>1</v>
      </c>
      <c r="B219" s="4">
        <v>2</v>
      </c>
      <c r="C219" s="5">
        <v>3</v>
      </c>
      <c r="D219" s="4">
        <v>4</v>
      </c>
      <c r="E219" s="4">
        <v>5</v>
      </c>
      <c r="F219" s="4">
        <v>6</v>
      </c>
      <c r="G219" s="4">
        <v>7</v>
      </c>
      <c r="H219" s="4">
        <v>8</v>
      </c>
      <c r="I219" s="4">
        <v>9</v>
      </c>
      <c r="J219" s="5">
        <v>10</v>
      </c>
      <c r="K219" s="5">
        <v>11</v>
      </c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39"/>
      <c r="BF219" s="39"/>
      <c r="BG219" s="39"/>
      <c r="BH219" s="39"/>
      <c r="BI219" s="39"/>
      <c r="BJ219" s="39"/>
      <c r="BK219" s="39"/>
      <c r="BL219" s="39"/>
      <c r="BM219" s="39"/>
      <c r="BN219" s="39"/>
      <c r="BO219" s="39"/>
      <c r="BP219" s="39"/>
      <c r="BQ219" s="39"/>
      <c r="BR219" s="39"/>
      <c r="BS219" s="39"/>
      <c r="BT219" s="39"/>
      <c r="BU219" s="39"/>
      <c r="BV219" s="39"/>
      <c r="BW219" s="39"/>
      <c r="BX219" s="39"/>
      <c r="BY219" s="39"/>
      <c r="BZ219" s="39"/>
      <c r="CA219" s="39"/>
      <c r="CB219" s="39"/>
      <c r="CC219" s="39"/>
      <c r="CD219" s="39"/>
      <c r="CE219" s="39"/>
      <c r="CF219" s="39"/>
      <c r="CG219" s="39"/>
      <c r="CH219" s="39"/>
      <c r="CI219" s="39"/>
      <c r="CJ219" s="39"/>
      <c r="CK219" s="39"/>
      <c r="CL219" s="39"/>
    </row>
    <row r="220" spans="1:90" s="40" customFormat="1">
      <c r="A220" s="6">
        <v>1</v>
      </c>
      <c r="B220" s="6" t="s">
        <v>154</v>
      </c>
      <c r="C220" s="10" t="s">
        <v>62</v>
      </c>
      <c r="D220" s="7" t="s">
        <v>155</v>
      </c>
      <c r="E220" s="6" t="s">
        <v>92</v>
      </c>
      <c r="F220" s="6">
        <v>6</v>
      </c>
      <c r="G220" s="11"/>
      <c r="H220" s="8"/>
      <c r="I220" s="13"/>
      <c r="J220" s="12"/>
      <c r="K220" s="9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43"/>
      <c r="BR220" s="43"/>
      <c r="BS220" s="43"/>
      <c r="BT220" s="43"/>
      <c r="BU220" s="43"/>
      <c r="BV220" s="43"/>
      <c r="BW220" s="43"/>
      <c r="BX220" s="43"/>
      <c r="BY220" s="43"/>
      <c r="BZ220" s="43"/>
      <c r="CA220" s="43"/>
      <c r="CB220" s="43"/>
      <c r="CC220" s="43"/>
      <c r="CD220" s="43"/>
      <c r="CE220" s="43"/>
      <c r="CF220" s="43"/>
      <c r="CG220" s="43"/>
      <c r="CH220" s="43"/>
      <c r="CI220" s="43"/>
      <c r="CJ220" s="43"/>
      <c r="CK220" s="43"/>
      <c r="CL220" s="43"/>
    </row>
    <row r="221" spans="1:90" s="40" customFormat="1">
      <c r="A221" s="6">
        <v>2</v>
      </c>
      <c r="B221" s="6" t="s">
        <v>166</v>
      </c>
      <c r="C221" s="77" t="s">
        <v>63</v>
      </c>
      <c r="D221" s="7" t="s">
        <v>167</v>
      </c>
      <c r="E221" s="6" t="s">
        <v>168</v>
      </c>
      <c r="F221" s="6">
        <v>1</v>
      </c>
      <c r="G221" s="11"/>
      <c r="H221" s="8"/>
      <c r="I221" s="13"/>
      <c r="J221" s="12"/>
      <c r="K221" s="9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  <c r="BO221" s="43"/>
      <c r="BP221" s="43"/>
      <c r="BQ221" s="43"/>
      <c r="BR221" s="43"/>
      <c r="BS221" s="43"/>
      <c r="BT221" s="43"/>
      <c r="BU221" s="43"/>
      <c r="BV221" s="43"/>
      <c r="BW221" s="43"/>
      <c r="BX221" s="43"/>
      <c r="BY221" s="43"/>
      <c r="BZ221" s="43"/>
      <c r="CA221" s="43"/>
      <c r="CB221" s="43"/>
      <c r="CC221" s="43"/>
      <c r="CD221" s="43"/>
      <c r="CE221" s="43"/>
      <c r="CF221" s="43"/>
      <c r="CG221" s="43"/>
      <c r="CH221" s="43"/>
      <c r="CI221" s="43"/>
      <c r="CJ221" s="43"/>
      <c r="CK221" s="43"/>
      <c r="CL221" s="43"/>
    </row>
    <row r="222" spans="1:90" s="40" customFormat="1" ht="25.5">
      <c r="A222" s="6">
        <v>3</v>
      </c>
      <c r="B222" s="6" t="s">
        <v>182</v>
      </c>
      <c r="C222" s="10" t="s">
        <v>63</v>
      </c>
      <c r="D222" s="7" t="s">
        <v>183</v>
      </c>
      <c r="E222" s="6" t="s">
        <v>92</v>
      </c>
      <c r="F222" s="6">
        <v>10</v>
      </c>
      <c r="G222" s="11"/>
      <c r="H222" s="8"/>
      <c r="I222" s="13"/>
      <c r="J222" s="12"/>
      <c r="K222" s="9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  <c r="BO222" s="43"/>
      <c r="BP222" s="43"/>
      <c r="BQ222" s="43"/>
      <c r="BR222" s="43"/>
      <c r="BS222" s="43"/>
      <c r="BT222" s="43"/>
      <c r="BU222" s="43"/>
      <c r="BV222" s="43"/>
      <c r="BW222" s="43"/>
      <c r="BX222" s="43"/>
      <c r="BY222" s="43"/>
      <c r="BZ222" s="43"/>
      <c r="CA222" s="43"/>
      <c r="CB222" s="43"/>
      <c r="CC222" s="43"/>
      <c r="CD222" s="43"/>
      <c r="CE222" s="43"/>
      <c r="CF222" s="43"/>
      <c r="CG222" s="43"/>
      <c r="CH222" s="43"/>
      <c r="CI222" s="43"/>
      <c r="CJ222" s="43"/>
      <c r="CK222" s="43"/>
      <c r="CL222" s="43"/>
    </row>
    <row r="223" spans="1:90" s="40" customFormat="1">
      <c r="A223" s="6">
        <v>4</v>
      </c>
      <c r="B223" s="6" t="s">
        <v>150</v>
      </c>
      <c r="C223" s="10" t="s">
        <v>62</v>
      </c>
      <c r="D223" s="7" t="s">
        <v>151</v>
      </c>
      <c r="E223" s="6" t="s">
        <v>92</v>
      </c>
      <c r="F223" s="6">
        <v>30</v>
      </c>
      <c r="G223" s="11"/>
      <c r="H223" s="8"/>
      <c r="I223" s="13"/>
      <c r="J223" s="12"/>
      <c r="K223" s="9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  <c r="BO223" s="43"/>
      <c r="BP223" s="43"/>
      <c r="BQ223" s="43"/>
      <c r="BR223" s="43"/>
      <c r="BS223" s="43"/>
      <c r="BT223" s="43"/>
      <c r="BU223" s="43"/>
      <c r="BV223" s="43"/>
      <c r="BW223" s="43"/>
      <c r="BX223" s="43"/>
      <c r="BY223" s="43"/>
      <c r="BZ223" s="43"/>
      <c r="CA223" s="43"/>
      <c r="CB223" s="43"/>
      <c r="CC223" s="43"/>
      <c r="CD223" s="43"/>
      <c r="CE223" s="43"/>
      <c r="CF223" s="43"/>
      <c r="CG223" s="43"/>
      <c r="CH223" s="43"/>
      <c r="CI223" s="43"/>
      <c r="CJ223" s="43"/>
      <c r="CK223" s="43"/>
      <c r="CL223" s="43"/>
    </row>
    <row r="224" spans="1:90" s="40" customFormat="1">
      <c r="A224" s="6">
        <v>5</v>
      </c>
      <c r="B224" s="6" t="s">
        <v>152</v>
      </c>
      <c r="C224" s="10" t="s">
        <v>62</v>
      </c>
      <c r="D224" s="7" t="s">
        <v>153</v>
      </c>
      <c r="E224" s="6" t="s">
        <v>92</v>
      </c>
      <c r="F224" s="6">
        <v>20</v>
      </c>
      <c r="G224" s="11"/>
      <c r="H224" s="8"/>
      <c r="I224" s="13"/>
      <c r="J224" s="12"/>
      <c r="K224" s="9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  <c r="BO224" s="43"/>
      <c r="BP224" s="43"/>
      <c r="BQ224" s="43"/>
      <c r="BR224" s="43"/>
      <c r="BS224" s="43"/>
      <c r="BT224" s="43"/>
      <c r="BU224" s="43"/>
      <c r="BV224" s="43"/>
      <c r="BW224" s="43"/>
      <c r="BX224" s="43"/>
      <c r="BY224" s="43"/>
      <c r="BZ224" s="43"/>
      <c r="CA224" s="43"/>
      <c r="CB224" s="43"/>
      <c r="CC224" s="43"/>
      <c r="CD224" s="43"/>
      <c r="CE224" s="43"/>
      <c r="CF224" s="43"/>
      <c r="CG224" s="43"/>
      <c r="CH224" s="43"/>
      <c r="CI224" s="43"/>
      <c r="CJ224" s="43"/>
      <c r="CK224" s="43"/>
      <c r="CL224" s="43"/>
    </row>
    <row r="225" spans="1:90" s="40" customFormat="1">
      <c r="A225" s="6">
        <v>6</v>
      </c>
      <c r="B225" s="6" t="s">
        <v>158</v>
      </c>
      <c r="C225" s="10" t="s">
        <v>62</v>
      </c>
      <c r="D225" s="7" t="s">
        <v>159</v>
      </c>
      <c r="E225" s="6" t="s">
        <v>92</v>
      </c>
      <c r="F225" s="6">
        <v>4</v>
      </c>
      <c r="G225" s="11"/>
      <c r="H225" s="8"/>
      <c r="I225" s="13"/>
      <c r="J225" s="12"/>
      <c r="K225" s="9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  <c r="BO225" s="43"/>
      <c r="BP225" s="43"/>
      <c r="BQ225" s="43"/>
      <c r="BR225" s="43"/>
      <c r="BS225" s="43"/>
      <c r="BT225" s="43"/>
      <c r="BU225" s="43"/>
      <c r="BV225" s="43"/>
      <c r="BW225" s="43"/>
      <c r="BX225" s="43"/>
      <c r="BY225" s="43"/>
      <c r="BZ225" s="43"/>
      <c r="CA225" s="43"/>
      <c r="CB225" s="43"/>
      <c r="CC225" s="43"/>
      <c r="CD225" s="43"/>
      <c r="CE225" s="43"/>
      <c r="CF225" s="43"/>
      <c r="CG225" s="43"/>
      <c r="CH225" s="43"/>
      <c r="CI225" s="43"/>
      <c r="CJ225" s="43"/>
      <c r="CK225" s="43"/>
      <c r="CL225" s="43"/>
    </row>
    <row r="226" spans="1:90" s="40" customFormat="1">
      <c r="A226" s="6">
        <v>7</v>
      </c>
      <c r="B226" s="6" t="s">
        <v>156</v>
      </c>
      <c r="C226" s="10" t="s">
        <v>62</v>
      </c>
      <c r="D226" s="7" t="s">
        <v>157</v>
      </c>
      <c r="E226" s="6" t="s">
        <v>147</v>
      </c>
      <c r="F226" s="6">
        <v>2</v>
      </c>
      <c r="G226" s="11"/>
      <c r="H226" s="8"/>
      <c r="I226" s="13"/>
      <c r="J226" s="12"/>
      <c r="K226" s="9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  <c r="BO226" s="43"/>
      <c r="BP226" s="43"/>
      <c r="BQ226" s="43"/>
      <c r="BR226" s="43"/>
      <c r="BS226" s="43"/>
      <c r="BT226" s="43"/>
      <c r="BU226" s="43"/>
      <c r="BV226" s="43"/>
      <c r="BW226" s="43"/>
      <c r="BX226" s="43"/>
      <c r="BY226" s="43"/>
      <c r="BZ226" s="43"/>
      <c r="CA226" s="43"/>
      <c r="CB226" s="43"/>
      <c r="CC226" s="43"/>
      <c r="CD226" s="43"/>
      <c r="CE226" s="43"/>
      <c r="CF226" s="43"/>
      <c r="CG226" s="43"/>
      <c r="CH226" s="43"/>
      <c r="CI226" s="43"/>
      <c r="CJ226" s="43"/>
      <c r="CK226" s="43"/>
      <c r="CL226" s="43"/>
    </row>
    <row r="227" spans="1:90" s="40" customFormat="1">
      <c r="A227" s="6">
        <v>8</v>
      </c>
      <c r="B227" s="6" t="s">
        <v>160</v>
      </c>
      <c r="C227" s="10" t="s">
        <v>62</v>
      </c>
      <c r="D227" s="7" t="s">
        <v>161</v>
      </c>
      <c r="E227" s="6" t="s">
        <v>92</v>
      </c>
      <c r="F227" s="6">
        <v>5</v>
      </c>
      <c r="G227" s="11"/>
      <c r="H227" s="8"/>
      <c r="I227" s="13"/>
      <c r="J227" s="12"/>
      <c r="K227" s="9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  <c r="BO227" s="43"/>
      <c r="BP227" s="43"/>
      <c r="BQ227" s="43"/>
      <c r="BR227" s="43"/>
      <c r="BS227" s="43"/>
      <c r="BT227" s="43"/>
      <c r="BU227" s="43"/>
      <c r="BV227" s="43"/>
      <c r="BW227" s="43"/>
      <c r="BX227" s="43"/>
      <c r="BY227" s="43"/>
      <c r="BZ227" s="43"/>
      <c r="CA227" s="43"/>
      <c r="CB227" s="43"/>
      <c r="CC227" s="43"/>
      <c r="CD227" s="43"/>
      <c r="CE227" s="43"/>
      <c r="CF227" s="43"/>
      <c r="CG227" s="43"/>
      <c r="CH227" s="43"/>
      <c r="CI227" s="43"/>
      <c r="CJ227" s="43"/>
      <c r="CK227" s="43"/>
      <c r="CL227" s="43"/>
    </row>
    <row r="228" spans="1:90" s="40" customFormat="1">
      <c r="A228" s="6">
        <v>9</v>
      </c>
      <c r="B228" s="6" t="s">
        <v>162</v>
      </c>
      <c r="C228" s="10" t="s">
        <v>62</v>
      </c>
      <c r="D228" s="7" t="s">
        <v>163</v>
      </c>
      <c r="E228" s="6" t="s">
        <v>92</v>
      </c>
      <c r="F228" s="6">
        <v>4</v>
      </c>
      <c r="G228" s="11"/>
      <c r="H228" s="8"/>
      <c r="I228" s="13"/>
      <c r="J228" s="12"/>
      <c r="K228" s="9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  <c r="BO228" s="43"/>
      <c r="BP228" s="43"/>
      <c r="BQ228" s="43"/>
      <c r="BR228" s="43"/>
      <c r="BS228" s="43"/>
      <c r="BT228" s="43"/>
      <c r="BU228" s="43"/>
      <c r="BV228" s="43"/>
      <c r="BW228" s="43"/>
      <c r="BX228" s="43"/>
      <c r="BY228" s="43"/>
      <c r="BZ228" s="43"/>
      <c r="CA228" s="43"/>
      <c r="CB228" s="43"/>
      <c r="CC228" s="43"/>
      <c r="CD228" s="43"/>
      <c r="CE228" s="43"/>
      <c r="CF228" s="43"/>
      <c r="CG228" s="43"/>
      <c r="CH228" s="43"/>
      <c r="CI228" s="43"/>
      <c r="CJ228" s="43"/>
      <c r="CK228" s="43"/>
      <c r="CL228" s="43"/>
    </row>
    <row r="229" spans="1:90" s="40" customFormat="1">
      <c r="A229" s="6">
        <v>10</v>
      </c>
      <c r="B229" s="6" t="s">
        <v>164</v>
      </c>
      <c r="C229" s="10" t="s">
        <v>62</v>
      </c>
      <c r="D229" s="7" t="s">
        <v>165</v>
      </c>
      <c r="E229" s="6" t="s">
        <v>92</v>
      </c>
      <c r="F229" s="6">
        <v>4</v>
      </c>
      <c r="G229" s="11"/>
      <c r="H229" s="8"/>
      <c r="I229" s="13"/>
      <c r="J229" s="12"/>
      <c r="K229" s="9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43"/>
      <c r="BK229" s="43"/>
      <c r="BL229" s="43"/>
      <c r="BM229" s="43"/>
      <c r="BN229" s="43"/>
      <c r="BO229" s="43"/>
      <c r="BP229" s="43"/>
      <c r="BQ229" s="43"/>
      <c r="BR229" s="43"/>
      <c r="BS229" s="43"/>
      <c r="BT229" s="43"/>
      <c r="BU229" s="43"/>
      <c r="BV229" s="43"/>
      <c r="BW229" s="43"/>
      <c r="BX229" s="43"/>
      <c r="BY229" s="43"/>
      <c r="BZ229" s="43"/>
      <c r="CA229" s="43"/>
      <c r="CB229" s="43"/>
      <c r="CC229" s="43"/>
      <c r="CD229" s="43"/>
      <c r="CE229" s="43"/>
      <c r="CF229" s="43"/>
      <c r="CG229" s="43"/>
      <c r="CH229" s="43"/>
      <c r="CI229" s="43"/>
      <c r="CJ229" s="43"/>
      <c r="CK229" s="43"/>
      <c r="CL229" s="43"/>
    </row>
    <row r="230" spans="1:90" s="40" customFormat="1">
      <c r="A230" s="6">
        <v>11</v>
      </c>
      <c r="B230" s="6" t="s">
        <v>135</v>
      </c>
      <c r="C230" s="10" t="s">
        <v>62</v>
      </c>
      <c r="D230" s="7" t="s">
        <v>136</v>
      </c>
      <c r="E230" s="6" t="s">
        <v>92</v>
      </c>
      <c r="F230" s="6">
        <v>30</v>
      </c>
      <c r="G230" s="11"/>
      <c r="H230" s="8"/>
      <c r="I230" s="13"/>
      <c r="J230" s="12"/>
      <c r="K230" s="9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  <c r="BL230" s="43"/>
      <c r="BM230" s="43"/>
      <c r="BN230" s="43"/>
      <c r="BO230" s="43"/>
      <c r="BP230" s="43"/>
      <c r="BQ230" s="43"/>
      <c r="BR230" s="43"/>
      <c r="BS230" s="43"/>
      <c r="BT230" s="43"/>
      <c r="BU230" s="43"/>
      <c r="BV230" s="43"/>
      <c r="BW230" s="43"/>
      <c r="BX230" s="43"/>
      <c r="BY230" s="43"/>
      <c r="BZ230" s="43"/>
      <c r="CA230" s="43"/>
      <c r="CB230" s="43"/>
      <c r="CC230" s="43"/>
      <c r="CD230" s="43"/>
      <c r="CE230" s="43"/>
      <c r="CF230" s="43"/>
      <c r="CG230" s="43"/>
      <c r="CH230" s="43"/>
      <c r="CI230" s="43"/>
      <c r="CJ230" s="43"/>
      <c r="CK230" s="43"/>
      <c r="CL230" s="43"/>
    </row>
    <row r="231" spans="1:90" s="40" customFormat="1">
      <c r="A231" s="6">
        <v>12</v>
      </c>
      <c r="B231" s="6" t="s">
        <v>137</v>
      </c>
      <c r="C231" s="10" t="s">
        <v>62</v>
      </c>
      <c r="D231" s="7" t="s">
        <v>138</v>
      </c>
      <c r="E231" s="6" t="s">
        <v>92</v>
      </c>
      <c r="F231" s="6">
        <v>10</v>
      </c>
      <c r="G231" s="11"/>
      <c r="H231" s="8"/>
      <c r="I231" s="13"/>
      <c r="J231" s="12"/>
      <c r="K231" s="9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  <c r="BO231" s="43"/>
      <c r="BP231" s="43"/>
      <c r="BQ231" s="43"/>
      <c r="BR231" s="43"/>
      <c r="BS231" s="43"/>
      <c r="BT231" s="43"/>
      <c r="BU231" s="43"/>
      <c r="BV231" s="43"/>
      <c r="BW231" s="43"/>
      <c r="BX231" s="43"/>
      <c r="BY231" s="43"/>
      <c r="BZ231" s="43"/>
      <c r="CA231" s="43"/>
      <c r="CB231" s="43"/>
      <c r="CC231" s="43"/>
      <c r="CD231" s="43"/>
      <c r="CE231" s="43"/>
      <c r="CF231" s="43"/>
      <c r="CG231" s="43"/>
      <c r="CH231" s="43"/>
      <c r="CI231" s="43"/>
      <c r="CJ231" s="43"/>
      <c r="CK231" s="43"/>
      <c r="CL231" s="43"/>
    </row>
    <row r="232" spans="1:90" s="40" customFormat="1">
      <c r="A232" s="6">
        <v>13</v>
      </c>
      <c r="B232" s="6" t="s">
        <v>139</v>
      </c>
      <c r="C232" s="10" t="s">
        <v>62</v>
      </c>
      <c r="D232" s="7" t="s">
        <v>140</v>
      </c>
      <c r="E232" s="6" t="s">
        <v>92</v>
      </c>
      <c r="F232" s="6">
        <v>20</v>
      </c>
      <c r="G232" s="11"/>
      <c r="H232" s="8"/>
      <c r="I232" s="13"/>
      <c r="J232" s="12"/>
      <c r="K232" s="9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  <c r="BO232" s="43"/>
      <c r="BP232" s="43"/>
      <c r="BQ232" s="43"/>
      <c r="BR232" s="43"/>
      <c r="BS232" s="43"/>
      <c r="BT232" s="43"/>
      <c r="BU232" s="43"/>
      <c r="BV232" s="43"/>
      <c r="BW232" s="43"/>
      <c r="BX232" s="43"/>
      <c r="BY232" s="43"/>
      <c r="BZ232" s="43"/>
      <c r="CA232" s="43"/>
      <c r="CB232" s="43"/>
      <c r="CC232" s="43"/>
      <c r="CD232" s="43"/>
      <c r="CE232" s="43"/>
      <c r="CF232" s="43"/>
      <c r="CG232" s="43"/>
      <c r="CH232" s="43"/>
      <c r="CI232" s="43"/>
      <c r="CJ232" s="43"/>
      <c r="CK232" s="43"/>
      <c r="CL232" s="43"/>
    </row>
    <row r="233" spans="1:90" s="40" customFormat="1">
      <c r="A233" s="6">
        <v>14</v>
      </c>
      <c r="B233" s="6" t="s">
        <v>141</v>
      </c>
      <c r="C233" s="10" t="s">
        <v>62</v>
      </c>
      <c r="D233" s="7" t="s">
        <v>142</v>
      </c>
      <c r="E233" s="6" t="s">
        <v>92</v>
      </c>
      <c r="F233" s="6">
        <v>10</v>
      </c>
      <c r="G233" s="11"/>
      <c r="H233" s="8"/>
      <c r="I233" s="13"/>
      <c r="J233" s="12"/>
      <c r="K233" s="9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  <c r="BO233" s="43"/>
      <c r="BP233" s="43"/>
      <c r="BQ233" s="43"/>
      <c r="BR233" s="43"/>
      <c r="BS233" s="43"/>
      <c r="BT233" s="43"/>
      <c r="BU233" s="43"/>
      <c r="BV233" s="43"/>
      <c r="BW233" s="43"/>
      <c r="BX233" s="43"/>
      <c r="BY233" s="43"/>
      <c r="BZ233" s="43"/>
      <c r="CA233" s="43"/>
      <c r="CB233" s="43"/>
      <c r="CC233" s="43"/>
      <c r="CD233" s="43"/>
      <c r="CE233" s="43"/>
      <c r="CF233" s="43"/>
      <c r="CG233" s="43"/>
      <c r="CH233" s="43"/>
      <c r="CI233" s="43"/>
      <c r="CJ233" s="43"/>
      <c r="CK233" s="43"/>
      <c r="CL233" s="43"/>
    </row>
    <row r="234" spans="1:90" s="40" customFormat="1">
      <c r="A234" s="6">
        <v>15</v>
      </c>
      <c r="B234" s="6" t="s">
        <v>143</v>
      </c>
      <c r="C234" s="10" t="s">
        <v>62</v>
      </c>
      <c r="D234" s="7" t="s">
        <v>144</v>
      </c>
      <c r="E234" s="6" t="s">
        <v>92</v>
      </c>
      <c r="F234" s="6">
        <v>10</v>
      </c>
      <c r="G234" s="11"/>
      <c r="H234" s="8"/>
      <c r="I234" s="13"/>
      <c r="J234" s="12"/>
      <c r="K234" s="9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  <c r="BO234" s="43"/>
      <c r="BP234" s="43"/>
      <c r="BQ234" s="43"/>
      <c r="BR234" s="43"/>
      <c r="BS234" s="43"/>
      <c r="BT234" s="43"/>
      <c r="BU234" s="43"/>
      <c r="BV234" s="43"/>
      <c r="BW234" s="43"/>
      <c r="BX234" s="43"/>
      <c r="BY234" s="43"/>
      <c r="BZ234" s="43"/>
      <c r="CA234" s="43"/>
      <c r="CB234" s="43"/>
      <c r="CC234" s="43"/>
      <c r="CD234" s="43"/>
      <c r="CE234" s="43"/>
      <c r="CF234" s="43"/>
      <c r="CG234" s="43"/>
      <c r="CH234" s="43"/>
      <c r="CI234" s="43"/>
      <c r="CJ234" s="43"/>
      <c r="CK234" s="43"/>
      <c r="CL234" s="43"/>
    </row>
    <row r="235" spans="1:90" s="40" customFormat="1" ht="25.5">
      <c r="A235" s="6">
        <v>16</v>
      </c>
      <c r="B235" s="6" t="s">
        <v>178</v>
      </c>
      <c r="C235" s="10" t="s">
        <v>63</v>
      </c>
      <c r="D235" s="7" t="s">
        <v>179</v>
      </c>
      <c r="E235" s="6" t="s">
        <v>92</v>
      </c>
      <c r="F235" s="6">
        <v>10</v>
      </c>
      <c r="G235" s="11"/>
      <c r="H235" s="8"/>
      <c r="I235" s="13"/>
      <c r="J235" s="12"/>
      <c r="K235" s="9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  <c r="BO235" s="43"/>
      <c r="BP235" s="43"/>
      <c r="BQ235" s="43"/>
      <c r="BR235" s="43"/>
      <c r="BS235" s="43"/>
      <c r="BT235" s="43"/>
      <c r="BU235" s="43"/>
      <c r="BV235" s="43"/>
      <c r="BW235" s="43"/>
      <c r="BX235" s="43"/>
      <c r="BY235" s="43"/>
      <c r="BZ235" s="43"/>
      <c r="CA235" s="43"/>
      <c r="CB235" s="43"/>
      <c r="CC235" s="43"/>
      <c r="CD235" s="43"/>
      <c r="CE235" s="43"/>
      <c r="CF235" s="43"/>
      <c r="CG235" s="43"/>
      <c r="CH235" s="43"/>
      <c r="CI235" s="43"/>
      <c r="CJ235" s="43"/>
      <c r="CK235" s="43"/>
      <c r="CL235" s="43"/>
    </row>
    <row r="236" spans="1:90" s="40" customFormat="1" ht="25.5">
      <c r="A236" s="6">
        <v>17</v>
      </c>
      <c r="B236" s="6" t="s">
        <v>180</v>
      </c>
      <c r="C236" s="10" t="s">
        <v>63</v>
      </c>
      <c r="D236" s="7" t="s">
        <v>181</v>
      </c>
      <c r="E236" s="6" t="s">
        <v>92</v>
      </c>
      <c r="F236" s="6">
        <v>10</v>
      </c>
      <c r="G236" s="11"/>
      <c r="H236" s="8"/>
      <c r="I236" s="13"/>
      <c r="J236" s="12"/>
      <c r="K236" s="9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43"/>
      <c r="BK236" s="43"/>
      <c r="BL236" s="43"/>
      <c r="BM236" s="43"/>
      <c r="BN236" s="43"/>
      <c r="BO236" s="43"/>
      <c r="BP236" s="43"/>
      <c r="BQ236" s="43"/>
      <c r="BR236" s="43"/>
      <c r="BS236" s="43"/>
      <c r="BT236" s="43"/>
      <c r="BU236" s="43"/>
      <c r="BV236" s="43"/>
      <c r="BW236" s="43"/>
      <c r="BX236" s="43"/>
      <c r="BY236" s="43"/>
      <c r="BZ236" s="43"/>
      <c r="CA236" s="43"/>
      <c r="CB236" s="43"/>
      <c r="CC236" s="43"/>
      <c r="CD236" s="43"/>
      <c r="CE236" s="43"/>
      <c r="CF236" s="43"/>
      <c r="CG236" s="43"/>
      <c r="CH236" s="43"/>
      <c r="CI236" s="43"/>
      <c r="CJ236" s="43"/>
      <c r="CK236" s="43"/>
      <c r="CL236" s="43"/>
    </row>
    <row r="237" spans="1:90" s="40" customFormat="1">
      <c r="A237" s="6">
        <v>18</v>
      </c>
      <c r="B237" s="6" t="s">
        <v>131</v>
      </c>
      <c r="C237" s="10" t="s">
        <v>62</v>
      </c>
      <c r="D237" s="7" t="s">
        <v>132</v>
      </c>
      <c r="E237" s="6" t="s">
        <v>92</v>
      </c>
      <c r="F237" s="6">
        <v>20</v>
      </c>
      <c r="G237" s="11"/>
      <c r="H237" s="8"/>
      <c r="I237" s="13"/>
      <c r="J237" s="12"/>
      <c r="K237" s="9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43"/>
      <c r="BK237" s="43"/>
      <c r="BL237" s="43"/>
      <c r="BM237" s="43"/>
      <c r="BN237" s="43"/>
      <c r="BO237" s="43"/>
      <c r="BP237" s="43"/>
      <c r="BQ237" s="43"/>
      <c r="BR237" s="43"/>
      <c r="BS237" s="43"/>
      <c r="BT237" s="43"/>
      <c r="BU237" s="43"/>
      <c r="BV237" s="43"/>
      <c r="BW237" s="43"/>
      <c r="BX237" s="43"/>
      <c r="BY237" s="43"/>
      <c r="BZ237" s="43"/>
      <c r="CA237" s="43"/>
      <c r="CB237" s="43"/>
      <c r="CC237" s="43"/>
      <c r="CD237" s="43"/>
      <c r="CE237" s="43"/>
      <c r="CF237" s="43"/>
      <c r="CG237" s="43"/>
      <c r="CH237" s="43"/>
      <c r="CI237" s="43"/>
      <c r="CJ237" s="43"/>
      <c r="CK237" s="43"/>
      <c r="CL237" s="43"/>
    </row>
    <row r="238" spans="1:90" s="40" customFormat="1">
      <c r="A238" s="6">
        <v>19</v>
      </c>
      <c r="B238" s="6" t="s">
        <v>133</v>
      </c>
      <c r="C238" s="10" t="s">
        <v>62</v>
      </c>
      <c r="D238" s="7" t="s">
        <v>134</v>
      </c>
      <c r="E238" s="6" t="s">
        <v>92</v>
      </c>
      <c r="F238" s="6">
        <v>20</v>
      </c>
      <c r="G238" s="11"/>
      <c r="H238" s="8"/>
      <c r="I238" s="13"/>
      <c r="J238" s="12"/>
      <c r="K238" s="9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  <c r="BF238" s="43"/>
      <c r="BG238" s="43"/>
      <c r="BH238" s="43"/>
      <c r="BI238" s="43"/>
      <c r="BJ238" s="43"/>
      <c r="BK238" s="43"/>
      <c r="BL238" s="43"/>
      <c r="BM238" s="43"/>
      <c r="BN238" s="43"/>
      <c r="BO238" s="43"/>
      <c r="BP238" s="43"/>
      <c r="BQ238" s="43"/>
      <c r="BR238" s="43"/>
      <c r="BS238" s="43"/>
      <c r="BT238" s="43"/>
      <c r="BU238" s="43"/>
      <c r="BV238" s="43"/>
      <c r="BW238" s="43"/>
      <c r="BX238" s="43"/>
      <c r="BY238" s="43"/>
      <c r="BZ238" s="43"/>
      <c r="CA238" s="43"/>
      <c r="CB238" s="43"/>
      <c r="CC238" s="43"/>
      <c r="CD238" s="43"/>
      <c r="CE238" s="43"/>
      <c r="CF238" s="43"/>
      <c r="CG238" s="43"/>
      <c r="CH238" s="43"/>
      <c r="CI238" s="43"/>
      <c r="CJ238" s="43"/>
      <c r="CK238" s="43"/>
      <c r="CL238" s="43"/>
    </row>
    <row r="239" spans="1:90" s="40" customFormat="1">
      <c r="A239" s="6">
        <v>20</v>
      </c>
      <c r="B239" s="6" t="s">
        <v>145</v>
      </c>
      <c r="C239" s="10" t="s">
        <v>62</v>
      </c>
      <c r="D239" s="7" t="s">
        <v>146</v>
      </c>
      <c r="E239" s="6" t="s">
        <v>147</v>
      </c>
      <c r="F239" s="6">
        <v>10</v>
      </c>
      <c r="G239" s="11"/>
      <c r="H239" s="8"/>
      <c r="I239" s="13"/>
      <c r="J239" s="12"/>
      <c r="K239" s="9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  <c r="BF239" s="43"/>
      <c r="BG239" s="43"/>
      <c r="BH239" s="43"/>
      <c r="BI239" s="43"/>
      <c r="BJ239" s="43"/>
      <c r="BK239" s="43"/>
      <c r="BL239" s="43"/>
      <c r="BM239" s="43"/>
      <c r="BN239" s="43"/>
      <c r="BO239" s="43"/>
      <c r="BP239" s="43"/>
      <c r="BQ239" s="43"/>
      <c r="BR239" s="43"/>
      <c r="BS239" s="43"/>
      <c r="BT239" s="43"/>
      <c r="BU239" s="43"/>
      <c r="BV239" s="43"/>
      <c r="BW239" s="43"/>
      <c r="BX239" s="43"/>
      <c r="BY239" s="43"/>
      <c r="BZ239" s="43"/>
      <c r="CA239" s="43"/>
      <c r="CB239" s="43"/>
      <c r="CC239" s="43"/>
      <c r="CD239" s="43"/>
      <c r="CE239" s="43"/>
      <c r="CF239" s="43"/>
      <c r="CG239" s="43"/>
      <c r="CH239" s="43"/>
      <c r="CI239" s="43"/>
      <c r="CJ239" s="43"/>
      <c r="CK239" s="43"/>
      <c r="CL239" s="43"/>
    </row>
    <row r="240" spans="1:90" s="40" customFormat="1">
      <c r="A240" s="6">
        <v>21</v>
      </c>
      <c r="B240" s="6" t="s">
        <v>169</v>
      </c>
      <c r="C240" s="77" t="s">
        <v>63</v>
      </c>
      <c r="D240" s="7" t="s">
        <v>170</v>
      </c>
      <c r="E240" s="6" t="s">
        <v>171</v>
      </c>
      <c r="F240" s="6">
        <v>1</v>
      </c>
      <c r="G240" s="11"/>
      <c r="H240" s="8"/>
      <c r="I240" s="13"/>
      <c r="J240" s="12"/>
      <c r="K240" s="9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  <c r="BE240" s="43"/>
      <c r="BF240" s="43"/>
      <c r="BG240" s="43"/>
      <c r="BH240" s="43"/>
      <c r="BI240" s="43"/>
      <c r="BJ240" s="43"/>
      <c r="BK240" s="43"/>
      <c r="BL240" s="43"/>
      <c r="BM240" s="43"/>
      <c r="BN240" s="43"/>
      <c r="BO240" s="43"/>
      <c r="BP240" s="43"/>
      <c r="BQ240" s="43"/>
      <c r="BR240" s="43"/>
      <c r="BS240" s="43"/>
      <c r="BT240" s="43"/>
      <c r="BU240" s="43"/>
      <c r="BV240" s="43"/>
      <c r="BW240" s="43"/>
      <c r="BX240" s="43"/>
      <c r="BY240" s="43"/>
      <c r="BZ240" s="43"/>
      <c r="CA240" s="43"/>
      <c r="CB240" s="43"/>
      <c r="CC240" s="43"/>
      <c r="CD240" s="43"/>
      <c r="CE240" s="43"/>
      <c r="CF240" s="43"/>
      <c r="CG240" s="43"/>
      <c r="CH240" s="43"/>
      <c r="CI240" s="43"/>
      <c r="CJ240" s="43"/>
      <c r="CK240" s="43"/>
      <c r="CL240" s="43"/>
    </row>
    <row r="241" spans="1:90" s="40" customFormat="1">
      <c r="A241" s="6">
        <v>22</v>
      </c>
      <c r="B241" s="6" t="s">
        <v>172</v>
      </c>
      <c r="C241" s="77" t="s">
        <v>260</v>
      </c>
      <c r="D241" s="7" t="s">
        <v>173</v>
      </c>
      <c r="E241" s="6" t="s">
        <v>92</v>
      </c>
      <c r="F241" s="6">
        <v>3</v>
      </c>
      <c r="G241" s="11"/>
      <c r="H241" s="8"/>
      <c r="I241" s="13"/>
      <c r="J241" s="12"/>
      <c r="K241" s="9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  <c r="BN241" s="43"/>
      <c r="BO241" s="43"/>
      <c r="BP241" s="43"/>
      <c r="BQ241" s="43"/>
      <c r="BR241" s="43"/>
      <c r="BS241" s="43"/>
      <c r="BT241" s="43"/>
      <c r="BU241" s="43"/>
      <c r="BV241" s="43"/>
      <c r="BW241" s="43"/>
      <c r="BX241" s="43"/>
      <c r="BY241" s="43"/>
      <c r="BZ241" s="43"/>
      <c r="CA241" s="43"/>
      <c r="CB241" s="43"/>
      <c r="CC241" s="43"/>
      <c r="CD241" s="43"/>
      <c r="CE241" s="43"/>
      <c r="CF241" s="43"/>
      <c r="CG241" s="43"/>
      <c r="CH241" s="43"/>
      <c r="CI241" s="43"/>
      <c r="CJ241" s="43"/>
      <c r="CK241" s="43"/>
      <c r="CL241" s="43"/>
    </row>
    <row r="242" spans="1:90" s="40" customFormat="1">
      <c r="A242" s="6">
        <v>23</v>
      </c>
      <c r="B242" s="6" t="s">
        <v>174</v>
      </c>
      <c r="C242" s="77" t="s">
        <v>271</v>
      </c>
      <c r="D242" s="7" t="s">
        <v>214</v>
      </c>
      <c r="E242" s="6" t="s">
        <v>175</v>
      </c>
      <c r="F242" s="6">
        <v>1</v>
      </c>
      <c r="G242" s="11"/>
      <c r="H242" s="8"/>
      <c r="I242" s="13"/>
      <c r="J242" s="12"/>
      <c r="K242" s="9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  <c r="BF242" s="43"/>
      <c r="BG242" s="43"/>
      <c r="BH242" s="43"/>
      <c r="BI242" s="43"/>
      <c r="BJ242" s="43"/>
      <c r="BK242" s="43"/>
      <c r="BL242" s="43"/>
      <c r="BM242" s="43"/>
      <c r="BN242" s="43"/>
      <c r="BO242" s="43"/>
      <c r="BP242" s="43"/>
      <c r="BQ242" s="43"/>
      <c r="BR242" s="43"/>
      <c r="BS242" s="43"/>
      <c r="BT242" s="43"/>
      <c r="BU242" s="43"/>
      <c r="BV242" s="43"/>
      <c r="BW242" s="43"/>
      <c r="BX242" s="43"/>
      <c r="BY242" s="43"/>
      <c r="BZ242" s="43"/>
      <c r="CA242" s="43"/>
      <c r="CB242" s="43"/>
      <c r="CC242" s="43"/>
      <c r="CD242" s="43"/>
      <c r="CE242" s="43"/>
      <c r="CF242" s="43"/>
      <c r="CG242" s="43"/>
      <c r="CH242" s="43"/>
      <c r="CI242" s="43"/>
      <c r="CJ242" s="43"/>
      <c r="CK242" s="43"/>
      <c r="CL242" s="43"/>
    </row>
    <row r="243" spans="1:90" s="40" customFormat="1">
      <c r="A243" s="6">
        <v>24</v>
      </c>
      <c r="B243" s="6" t="s">
        <v>176</v>
      </c>
      <c r="C243" s="77" t="s">
        <v>291</v>
      </c>
      <c r="D243" s="7" t="s">
        <v>177</v>
      </c>
      <c r="E243" s="6" t="s">
        <v>92</v>
      </c>
      <c r="F243" s="6">
        <v>1</v>
      </c>
      <c r="G243" s="11"/>
      <c r="H243" s="8"/>
      <c r="I243" s="13"/>
      <c r="J243" s="12"/>
      <c r="K243" s="9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  <c r="BF243" s="43"/>
      <c r="BG243" s="43"/>
      <c r="BH243" s="43"/>
      <c r="BI243" s="43"/>
      <c r="BJ243" s="43"/>
      <c r="BK243" s="43"/>
      <c r="BL243" s="43"/>
      <c r="BM243" s="43"/>
      <c r="BN243" s="43"/>
      <c r="BO243" s="43"/>
      <c r="BP243" s="43"/>
      <c r="BQ243" s="43"/>
      <c r="BR243" s="43"/>
      <c r="BS243" s="43"/>
      <c r="BT243" s="43"/>
      <c r="BU243" s="43"/>
      <c r="BV243" s="43"/>
      <c r="BW243" s="43"/>
      <c r="BX243" s="43"/>
      <c r="BY243" s="43"/>
      <c r="BZ243" s="43"/>
      <c r="CA243" s="43"/>
      <c r="CB243" s="43"/>
      <c r="CC243" s="43"/>
      <c r="CD243" s="43"/>
      <c r="CE243" s="43"/>
      <c r="CF243" s="43"/>
      <c r="CG243" s="43"/>
      <c r="CH243" s="43"/>
      <c r="CI243" s="43"/>
      <c r="CJ243" s="43"/>
      <c r="CK243" s="43"/>
      <c r="CL243" s="43"/>
    </row>
    <row r="244" spans="1:90" s="40" customFormat="1">
      <c r="A244" s="6">
        <v>25</v>
      </c>
      <c r="B244" s="6" t="s">
        <v>148</v>
      </c>
      <c r="C244" s="10" t="s">
        <v>62</v>
      </c>
      <c r="D244" s="7" t="s">
        <v>149</v>
      </c>
      <c r="E244" s="6" t="s">
        <v>92</v>
      </c>
      <c r="F244" s="6">
        <v>2</v>
      </c>
      <c r="G244" s="11"/>
      <c r="H244" s="8"/>
      <c r="I244" s="13"/>
      <c r="J244" s="12"/>
      <c r="K244" s="9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43"/>
      <c r="BK244" s="43"/>
      <c r="BL244" s="43"/>
      <c r="BM244" s="43"/>
      <c r="BN244" s="43"/>
      <c r="BO244" s="43"/>
      <c r="BP244" s="43"/>
      <c r="BQ244" s="43"/>
      <c r="BR244" s="43"/>
      <c r="BS244" s="43"/>
      <c r="BT244" s="43"/>
      <c r="BU244" s="43"/>
      <c r="BV244" s="43"/>
      <c r="BW244" s="43"/>
      <c r="BX244" s="43"/>
      <c r="BY244" s="43"/>
      <c r="BZ244" s="43"/>
      <c r="CA244" s="43"/>
      <c r="CB244" s="43"/>
      <c r="CC244" s="43"/>
      <c r="CD244" s="43"/>
      <c r="CE244" s="43"/>
      <c r="CF244" s="43"/>
      <c r="CG244" s="43"/>
      <c r="CH244" s="43"/>
      <c r="CI244" s="43"/>
      <c r="CJ244" s="43"/>
      <c r="CK244" s="43"/>
      <c r="CL244" s="43"/>
    </row>
    <row r="245" spans="1:90">
      <c r="A245" s="28"/>
      <c r="B245" s="28"/>
      <c r="D245" s="14"/>
      <c r="F245" s="15" t="s">
        <v>11</v>
      </c>
      <c r="G245" s="16" t="s">
        <v>4</v>
      </c>
      <c r="H245" s="44"/>
      <c r="I245" s="17" t="s">
        <v>5</v>
      </c>
      <c r="J245" s="44"/>
      <c r="K245" s="18"/>
    </row>
    <row r="246" spans="1:90" customFormat="1" ht="15.75"/>
    <row r="247" spans="1:90" ht="15.75" customHeight="1">
      <c r="A247" s="47"/>
      <c r="B247" s="47"/>
      <c r="C247" s="47"/>
      <c r="D247" s="47"/>
      <c r="E247" s="47"/>
      <c r="F247" s="47"/>
      <c r="G247" s="47"/>
      <c r="H247" s="48"/>
      <c r="I247" s="48"/>
      <c r="J247" s="38"/>
    </row>
    <row r="248" spans="1:90" s="28" customFormat="1" ht="12.75" customHeight="1">
      <c r="A248" s="88" t="str">
        <f>CONCATENATE("Moduł ", SUM(COUNTIF(A$1:A246,"Lp."),1), " nie gorszy niż w katalogu ", "Brand")</f>
        <v>Moduł 22 nie gorszy niż w katalogu Brand</v>
      </c>
      <c r="B248" s="89"/>
      <c r="C248" s="89"/>
      <c r="D248" s="89"/>
      <c r="E248" s="89"/>
      <c r="F248" s="89"/>
      <c r="G248" s="89"/>
      <c r="H248" s="89"/>
      <c r="I248" s="89"/>
      <c r="J248" s="89"/>
      <c r="K248" s="90"/>
    </row>
    <row r="249" spans="1:90" s="28" customFormat="1" ht="82.5" customHeight="1">
      <c r="A249" s="1" t="s">
        <v>0</v>
      </c>
      <c r="B249" s="2" t="s">
        <v>1</v>
      </c>
      <c r="C249" s="3" t="s">
        <v>2</v>
      </c>
      <c r="D249" s="3" t="s">
        <v>3</v>
      </c>
      <c r="E249" s="1" t="s">
        <v>8</v>
      </c>
      <c r="F249" s="3" t="s">
        <v>12</v>
      </c>
      <c r="G249" s="3" t="s">
        <v>9</v>
      </c>
      <c r="H249" s="3" t="s">
        <v>7</v>
      </c>
      <c r="I249" s="3" t="s">
        <v>10</v>
      </c>
      <c r="J249" s="3" t="s">
        <v>6</v>
      </c>
      <c r="K249" s="3" t="s">
        <v>13</v>
      </c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39"/>
      <c r="BJ249" s="39"/>
      <c r="BK249" s="39"/>
      <c r="BL249" s="39"/>
      <c r="BM249" s="39"/>
      <c r="BN249" s="39"/>
      <c r="BO249" s="39"/>
      <c r="BP249" s="39"/>
      <c r="BQ249" s="39"/>
      <c r="BR249" s="39"/>
      <c r="BS249" s="39"/>
      <c r="BT249" s="39"/>
      <c r="BU249" s="39"/>
      <c r="BV249" s="39"/>
      <c r="BW249" s="39"/>
      <c r="BX249" s="39"/>
      <c r="BY249" s="39"/>
      <c r="BZ249" s="39"/>
      <c r="CA249" s="39"/>
      <c r="CB249" s="39"/>
      <c r="CC249" s="39"/>
      <c r="CD249" s="39"/>
      <c r="CE249" s="39"/>
      <c r="CF249" s="39"/>
      <c r="CG249" s="39"/>
      <c r="CH249" s="39"/>
      <c r="CI249" s="39"/>
      <c r="CJ249" s="39"/>
      <c r="CK249" s="39"/>
      <c r="CL249" s="39"/>
    </row>
    <row r="250" spans="1:90" s="28" customFormat="1">
      <c r="A250" s="4">
        <v>1</v>
      </c>
      <c r="B250" s="4">
        <v>2</v>
      </c>
      <c r="C250" s="5">
        <v>3</v>
      </c>
      <c r="D250" s="4">
        <v>4</v>
      </c>
      <c r="E250" s="4">
        <v>5</v>
      </c>
      <c r="F250" s="4">
        <v>6</v>
      </c>
      <c r="G250" s="4">
        <v>7</v>
      </c>
      <c r="H250" s="4">
        <v>8</v>
      </c>
      <c r="I250" s="4">
        <v>9</v>
      </c>
      <c r="J250" s="5">
        <v>10</v>
      </c>
      <c r="K250" s="5">
        <v>11</v>
      </c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  <c r="BE250" s="39"/>
      <c r="BF250" s="39"/>
      <c r="BG250" s="39"/>
      <c r="BH250" s="39"/>
      <c r="BI250" s="39"/>
      <c r="BJ250" s="39"/>
      <c r="BK250" s="39"/>
      <c r="BL250" s="39"/>
      <c r="BM250" s="39"/>
      <c r="BN250" s="39"/>
      <c r="BO250" s="39"/>
      <c r="BP250" s="39"/>
      <c r="BQ250" s="39"/>
      <c r="BR250" s="39"/>
      <c r="BS250" s="39"/>
      <c r="BT250" s="39"/>
      <c r="BU250" s="39"/>
      <c r="BV250" s="39"/>
      <c r="BW250" s="39"/>
      <c r="BX250" s="39"/>
      <c r="BY250" s="39"/>
      <c r="BZ250" s="39"/>
      <c r="CA250" s="39"/>
      <c r="CB250" s="39"/>
      <c r="CC250" s="39"/>
      <c r="CD250" s="39"/>
      <c r="CE250" s="39"/>
      <c r="CF250" s="39"/>
      <c r="CG250" s="39"/>
      <c r="CH250" s="39"/>
      <c r="CI250" s="39"/>
      <c r="CJ250" s="39"/>
      <c r="CK250" s="39"/>
      <c r="CL250" s="39"/>
    </row>
    <row r="251" spans="1:90" s="40" customFormat="1">
      <c r="A251" s="6">
        <v>1</v>
      </c>
      <c r="B251" s="6">
        <v>704275</v>
      </c>
      <c r="C251" s="10" t="s">
        <v>61</v>
      </c>
      <c r="D251" s="7" t="s">
        <v>185</v>
      </c>
      <c r="E251" s="6" t="s">
        <v>89</v>
      </c>
      <c r="F251" s="6">
        <v>1</v>
      </c>
      <c r="G251" s="11"/>
      <c r="H251" s="8"/>
      <c r="I251" s="13"/>
      <c r="J251" s="12"/>
      <c r="K251" s="9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  <c r="BO251" s="43"/>
      <c r="BP251" s="43"/>
      <c r="BQ251" s="43"/>
      <c r="BR251" s="43"/>
      <c r="BS251" s="43"/>
      <c r="BT251" s="43"/>
      <c r="BU251" s="43"/>
      <c r="BV251" s="43"/>
      <c r="BW251" s="43"/>
      <c r="BX251" s="43"/>
      <c r="BY251" s="43"/>
      <c r="BZ251" s="43"/>
      <c r="CA251" s="43"/>
      <c r="CB251" s="43"/>
      <c r="CC251" s="43"/>
      <c r="CD251" s="43"/>
      <c r="CE251" s="43"/>
      <c r="CF251" s="43"/>
      <c r="CG251" s="43"/>
      <c r="CH251" s="43"/>
      <c r="CI251" s="43"/>
      <c r="CJ251" s="43"/>
      <c r="CK251" s="43"/>
      <c r="CL251" s="43"/>
    </row>
    <row r="252" spans="1:90">
      <c r="A252" s="28"/>
      <c r="B252" s="28"/>
      <c r="D252" s="14"/>
      <c r="F252" s="15" t="s">
        <v>11</v>
      </c>
      <c r="G252" s="16" t="s">
        <v>4</v>
      </c>
      <c r="H252" s="44"/>
      <c r="I252" s="17" t="s">
        <v>5</v>
      </c>
      <c r="J252" s="44"/>
      <c r="K252" s="18"/>
    </row>
    <row r="253" spans="1:90" customFormat="1" ht="15.75"/>
    <row r="254" spans="1:90" ht="15.75" customHeight="1">
      <c r="A254" s="47"/>
      <c r="B254" s="47"/>
      <c r="C254" s="47"/>
      <c r="D254" s="47"/>
      <c r="E254" s="47"/>
      <c r="F254" s="47"/>
      <c r="G254" s="47"/>
      <c r="H254" s="48"/>
      <c r="I254" s="48"/>
      <c r="J254" s="38"/>
    </row>
    <row r="255" spans="1:90" s="28" customFormat="1" ht="12.75" customHeight="1">
      <c r="A255" s="88" t="str">
        <f>CONCATENATE("Moduł ", SUM(COUNTIF(A$1:A253,"Lp."),1), " nie gorszy niż w katalogu ", "BioMerieux")</f>
        <v>Moduł 23 nie gorszy niż w katalogu BioMerieux</v>
      </c>
      <c r="B255" s="89"/>
      <c r="C255" s="89"/>
      <c r="D255" s="89"/>
      <c r="E255" s="89"/>
      <c r="F255" s="89"/>
      <c r="G255" s="89"/>
      <c r="H255" s="89"/>
      <c r="I255" s="89"/>
      <c r="J255" s="89"/>
      <c r="K255" s="90"/>
    </row>
    <row r="256" spans="1:90" s="28" customFormat="1" ht="82.5" customHeight="1">
      <c r="A256" s="1" t="s">
        <v>0</v>
      </c>
      <c r="B256" s="2" t="s">
        <v>1</v>
      </c>
      <c r="C256" s="3" t="s">
        <v>2</v>
      </c>
      <c r="D256" s="3" t="s">
        <v>3</v>
      </c>
      <c r="E256" s="1" t="s">
        <v>8</v>
      </c>
      <c r="F256" s="3" t="s">
        <v>12</v>
      </c>
      <c r="G256" s="3" t="s">
        <v>9</v>
      </c>
      <c r="H256" s="3" t="s">
        <v>7</v>
      </c>
      <c r="I256" s="3" t="s">
        <v>10</v>
      </c>
      <c r="J256" s="3" t="s">
        <v>6</v>
      </c>
      <c r="K256" s="3" t="s">
        <v>13</v>
      </c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 s="39"/>
      <c r="BH256" s="39"/>
      <c r="BI256" s="39"/>
      <c r="BJ256" s="39"/>
      <c r="BK256" s="39"/>
      <c r="BL256" s="39"/>
      <c r="BM256" s="39"/>
      <c r="BN256" s="39"/>
      <c r="BO256" s="39"/>
      <c r="BP256" s="39"/>
      <c r="BQ256" s="39"/>
      <c r="BR256" s="39"/>
      <c r="BS256" s="39"/>
      <c r="BT256" s="39"/>
      <c r="BU256" s="39"/>
      <c r="BV256" s="39"/>
      <c r="BW256" s="39"/>
      <c r="BX256" s="39"/>
      <c r="BY256" s="39"/>
      <c r="BZ256" s="39"/>
      <c r="CA256" s="39"/>
      <c r="CB256" s="39"/>
      <c r="CC256" s="39"/>
      <c r="CD256" s="39"/>
      <c r="CE256" s="39"/>
      <c r="CF256" s="39"/>
      <c r="CG256" s="39"/>
      <c r="CH256" s="39"/>
      <c r="CI256" s="39"/>
      <c r="CJ256" s="39"/>
      <c r="CK256" s="39"/>
      <c r="CL256" s="39"/>
    </row>
    <row r="257" spans="1:90" s="28" customFormat="1">
      <c r="A257" s="4">
        <v>1</v>
      </c>
      <c r="B257" s="4">
        <v>2</v>
      </c>
      <c r="C257" s="5">
        <v>3</v>
      </c>
      <c r="D257" s="4">
        <v>4</v>
      </c>
      <c r="E257" s="4">
        <v>5</v>
      </c>
      <c r="F257" s="4">
        <v>6</v>
      </c>
      <c r="G257" s="4">
        <v>7</v>
      </c>
      <c r="H257" s="4">
        <v>8</v>
      </c>
      <c r="I257" s="4">
        <v>9</v>
      </c>
      <c r="J257" s="5">
        <v>10</v>
      </c>
      <c r="K257" s="5">
        <v>11</v>
      </c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  <c r="BE257" s="39"/>
      <c r="BF257" s="39"/>
      <c r="BG257" s="39"/>
      <c r="BH257" s="39"/>
      <c r="BI257" s="39"/>
      <c r="BJ257" s="39"/>
      <c r="BK257" s="39"/>
      <c r="BL257" s="39"/>
      <c r="BM257" s="39"/>
      <c r="BN257" s="39"/>
      <c r="BO257" s="39"/>
      <c r="BP257" s="39"/>
      <c r="BQ257" s="39"/>
      <c r="BR257" s="39"/>
      <c r="BS257" s="39"/>
      <c r="BT257" s="39"/>
      <c r="BU257" s="39"/>
      <c r="BV257" s="39"/>
      <c r="BW257" s="39"/>
      <c r="BX257" s="39"/>
      <c r="BY257" s="39"/>
      <c r="BZ257" s="39"/>
      <c r="CA257" s="39"/>
      <c r="CB257" s="39"/>
      <c r="CC257" s="39"/>
      <c r="CD257" s="39"/>
      <c r="CE257" s="39"/>
      <c r="CF257" s="39"/>
      <c r="CG257" s="39"/>
      <c r="CH257" s="39"/>
      <c r="CI257" s="39"/>
      <c r="CJ257" s="39"/>
      <c r="CK257" s="39"/>
      <c r="CL257" s="39"/>
    </row>
    <row r="258" spans="1:90" s="40" customFormat="1" ht="25.5">
      <c r="A258" s="6">
        <v>1</v>
      </c>
      <c r="B258" s="6">
        <v>96127</v>
      </c>
      <c r="C258" s="75" t="s">
        <v>61</v>
      </c>
      <c r="D258" s="78" t="s">
        <v>272</v>
      </c>
      <c r="E258" s="6" t="s">
        <v>20</v>
      </c>
      <c r="F258" s="6">
        <v>1</v>
      </c>
      <c r="G258" s="11"/>
      <c r="H258" s="8"/>
      <c r="I258" s="13"/>
      <c r="J258" s="12"/>
      <c r="K258" s="9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43"/>
      <c r="BK258" s="43"/>
      <c r="BL258" s="43"/>
      <c r="BM258" s="43"/>
      <c r="BN258" s="43"/>
      <c r="BO258" s="43"/>
      <c r="BP258" s="43"/>
      <c r="BQ258" s="43"/>
      <c r="BR258" s="43"/>
      <c r="BS258" s="43"/>
      <c r="BT258" s="43"/>
      <c r="BU258" s="43"/>
      <c r="BV258" s="43"/>
      <c r="BW258" s="43"/>
      <c r="BX258" s="43"/>
      <c r="BY258" s="43"/>
      <c r="BZ258" s="43"/>
      <c r="CA258" s="43"/>
      <c r="CB258" s="43"/>
      <c r="CC258" s="43"/>
      <c r="CD258" s="43"/>
      <c r="CE258" s="43"/>
      <c r="CF258" s="43"/>
      <c r="CG258" s="43"/>
      <c r="CH258" s="43"/>
      <c r="CI258" s="43"/>
      <c r="CJ258" s="43"/>
      <c r="CK258" s="43"/>
      <c r="CL258" s="43"/>
    </row>
    <row r="259" spans="1:90" s="40" customFormat="1" ht="25.5">
      <c r="A259" s="6">
        <v>2</v>
      </c>
      <c r="B259" s="6">
        <v>96128</v>
      </c>
      <c r="C259" s="75" t="s">
        <v>61</v>
      </c>
      <c r="D259" s="78" t="s">
        <v>273</v>
      </c>
      <c r="E259" s="6" t="s">
        <v>20</v>
      </c>
      <c r="F259" s="6">
        <v>1</v>
      </c>
      <c r="G259" s="11"/>
      <c r="H259" s="8"/>
      <c r="I259" s="13"/>
      <c r="J259" s="12"/>
      <c r="K259" s="9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  <c r="BM259" s="43"/>
      <c r="BN259" s="43"/>
      <c r="BO259" s="43"/>
      <c r="BP259" s="43"/>
      <c r="BQ259" s="43"/>
      <c r="BR259" s="43"/>
      <c r="BS259" s="43"/>
      <c r="BT259" s="43"/>
      <c r="BU259" s="43"/>
      <c r="BV259" s="43"/>
      <c r="BW259" s="43"/>
      <c r="BX259" s="43"/>
      <c r="BY259" s="43"/>
      <c r="BZ259" s="43"/>
      <c r="CA259" s="43"/>
      <c r="CB259" s="43"/>
      <c r="CC259" s="43"/>
      <c r="CD259" s="43"/>
      <c r="CE259" s="43"/>
      <c r="CF259" s="43"/>
      <c r="CG259" s="43"/>
      <c r="CH259" s="43"/>
      <c r="CI259" s="43"/>
      <c r="CJ259" s="43"/>
      <c r="CK259" s="43"/>
      <c r="CL259" s="43"/>
    </row>
    <row r="260" spans="1:90">
      <c r="A260" s="28"/>
      <c r="B260" s="28"/>
      <c r="D260" s="14"/>
      <c r="F260" s="15" t="s">
        <v>11</v>
      </c>
      <c r="G260" s="16" t="s">
        <v>4</v>
      </c>
      <c r="H260" s="44"/>
      <c r="I260" s="17" t="s">
        <v>5</v>
      </c>
      <c r="J260" s="44"/>
      <c r="K260" s="18"/>
    </row>
    <row r="261" spans="1:90" s="55" customFormat="1">
      <c r="A261" s="18"/>
      <c r="B261" s="18"/>
      <c r="C261" s="50"/>
      <c r="D261" s="51"/>
      <c r="E261" s="50"/>
      <c r="F261" s="52"/>
      <c r="G261" s="53"/>
      <c r="H261" s="57"/>
      <c r="I261" s="54"/>
      <c r="J261" s="57"/>
      <c r="K261" s="18"/>
    </row>
    <row r="262" spans="1:90" s="55" customFormat="1">
      <c r="A262" s="18"/>
      <c r="B262" s="18"/>
      <c r="C262" s="50"/>
      <c r="D262" s="51"/>
      <c r="E262" s="50"/>
      <c r="F262" s="52"/>
      <c r="G262" s="53"/>
      <c r="H262" s="57"/>
      <c r="I262" s="54"/>
      <c r="J262" s="57"/>
      <c r="K262" s="18"/>
    </row>
    <row r="263" spans="1:90" s="28" customFormat="1" ht="12.75" customHeight="1">
      <c r="A263" s="88" t="str">
        <f>CONCATENATE("Moduł ", SUM(COUNTIF(A$1:A261,"Lp."),1), " nie gorszy niż w katalogu ", "Radwag")</f>
        <v>Moduł 24 nie gorszy niż w katalogu Radwag</v>
      </c>
      <c r="B263" s="89"/>
      <c r="C263" s="89"/>
      <c r="D263" s="89"/>
      <c r="E263" s="89"/>
      <c r="F263" s="89"/>
      <c r="G263" s="89"/>
      <c r="H263" s="89"/>
      <c r="I263" s="89"/>
      <c r="J263" s="89"/>
      <c r="K263" s="90"/>
    </row>
    <row r="264" spans="1:90" s="28" customFormat="1" ht="82.5" customHeight="1">
      <c r="A264" s="1" t="s">
        <v>0</v>
      </c>
      <c r="B264" s="2" t="s">
        <v>1</v>
      </c>
      <c r="C264" s="3" t="s">
        <v>2</v>
      </c>
      <c r="D264" s="3" t="s">
        <v>3</v>
      </c>
      <c r="E264" s="1" t="s">
        <v>8</v>
      </c>
      <c r="F264" s="3" t="s">
        <v>12</v>
      </c>
      <c r="G264" s="3" t="s">
        <v>9</v>
      </c>
      <c r="H264" s="3" t="s">
        <v>7</v>
      </c>
      <c r="I264" s="3" t="s">
        <v>10</v>
      </c>
      <c r="J264" s="3" t="s">
        <v>6</v>
      </c>
      <c r="K264" s="3" t="s">
        <v>13</v>
      </c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  <c r="BE264" s="39"/>
      <c r="BF264" s="39"/>
      <c r="BG264" s="39"/>
      <c r="BH264" s="39"/>
      <c r="BI264" s="39"/>
      <c r="BJ264" s="39"/>
      <c r="BK264" s="39"/>
      <c r="BL264" s="39"/>
      <c r="BM264" s="39"/>
      <c r="BN264" s="39"/>
      <c r="BO264" s="39"/>
      <c r="BP264" s="39"/>
      <c r="BQ264" s="39"/>
      <c r="BR264" s="39"/>
      <c r="BS264" s="39"/>
      <c r="BT264" s="39"/>
      <c r="BU264" s="39"/>
      <c r="BV264" s="39"/>
      <c r="BW264" s="39"/>
      <c r="BX264" s="39"/>
      <c r="BY264" s="39"/>
      <c r="BZ264" s="39"/>
      <c r="CA264" s="39"/>
      <c r="CB264" s="39"/>
      <c r="CC264" s="39"/>
      <c r="CD264" s="39"/>
      <c r="CE264" s="39"/>
      <c r="CF264" s="39"/>
      <c r="CG264" s="39"/>
      <c r="CH264" s="39"/>
      <c r="CI264" s="39"/>
      <c r="CJ264" s="39"/>
      <c r="CK264" s="39"/>
      <c r="CL264" s="39"/>
    </row>
    <row r="265" spans="1:90" s="28" customFormat="1">
      <c r="A265" s="4">
        <v>1</v>
      </c>
      <c r="B265" s="4">
        <v>2</v>
      </c>
      <c r="C265" s="5">
        <v>3</v>
      </c>
      <c r="D265" s="4">
        <v>4</v>
      </c>
      <c r="E265" s="4">
        <v>5</v>
      </c>
      <c r="F265" s="4">
        <v>6</v>
      </c>
      <c r="G265" s="4">
        <v>7</v>
      </c>
      <c r="H265" s="4">
        <v>8</v>
      </c>
      <c r="I265" s="4">
        <v>9</v>
      </c>
      <c r="J265" s="5">
        <v>10</v>
      </c>
      <c r="K265" s="5">
        <v>11</v>
      </c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39"/>
      <c r="BC265" s="39"/>
      <c r="BD265" s="39"/>
      <c r="BE265" s="39"/>
      <c r="BF265" s="39"/>
      <c r="BG265" s="39"/>
      <c r="BH265" s="39"/>
      <c r="BI265" s="39"/>
      <c r="BJ265" s="39"/>
      <c r="BK265" s="39"/>
      <c r="BL265" s="39"/>
      <c r="BM265" s="39"/>
      <c r="BN265" s="39"/>
      <c r="BO265" s="39"/>
      <c r="BP265" s="39"/>
      <c r="BQ265" s="39"/>
      <c r="BR265" s="39"/>
      <c r="BS265" s="39"/>
      <c r="BT265" s="39"/>
      <c r="BU265" s="39"/>
      <c r="BV265" s="39"/>
      <c r="BW265" s="39"/>
      <c r="BX265" s="39"/>
      <c r="BY265" s="39"/>
      <c r="BZ265" s="39"/>
      <c r="CA265" s="39"/>
      <c r="CB265" s="39"/>
      <c r="CC265" s="39"/>
      <c r="CD265" s="39"/>
      <c r="CE265" s="39"/>
      <c r="CF265" s="39"/>
      <c r="CG265" s="39"/>
      <c r="CH265" s="39"/>
      <c r="CI265" s="39"/>
      <c r="CJ265" s="39"/>
      <c r="CK265" s="39"/>
      <c r="CL265" s="39"/>
    </row>
    <row r="266" spans="1:90" s="40" customFormat="1" ht="51">
      <c r="A266" s="6">
        <v>1</v>
      </c>
      <c r="B266" s="6" t="s">
        <v>210</v>
      </c>
      <c r="C266" s="10" t="s">
        <v>61</v>
      </c>
      <c r="D266" s="7" t="s">
        <v>211</v>
      </c>
      <c r="E266" s="6" t="s">
        <v>20</v>
      </c>
      <c r="F266" s="6">
        <v>1</v>
      </c>
      <c r="G266" s="11"/>
      <c r="H266" s="8"/>
      <c r="I266" s="13"/>
      <c r="J266" s="12"/>
      <c r="K266" s="9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  <c r="BH266" s="43"/>
      <c r="BI266" s="43"/>
      <c r="BJ266" s="43"/>
      <c r="BK266" s="43"/>
      <c r="BL266" s="43"/>
      <c r="BM266" s="43"/>
      <c r="BN266" s="43"/>
      <c r="BO266" s="43"/>
      <c r="BP266" s="43"/>
      <c r="BQ266" s="43"/>
      <c r="BR266" s="43"/>
      <c r="BS266" s="43"/>
      <c r="BT266" s="43"/>
      <c r="BU266" s="43"/>
      <c r="BV266" s="43"/>
      <c r="BW266" s="43"/>
      <c r="BX266" s="43"/>
      <c r="BY266" s="43"/>
      <c r="BZ266" s="43"/>
      <c r="CA266" s="43"/>
      <c r="CB266" s="43"/>
      <c r="CC266" s="43"/>
      <c r="CD266" s="43"/>
      <c r="CE266" s="43"/>
      <c r="CF266" s="43"/>
      <c r="CG266" s="43"/>
      <c r="CH266" s="43"/>
      <c r="CI266" s="43"/>
      <c r="CJ266" s="43"/>
      <c r="CK266" s="43"/>
      <c r="CL266" s="43"/>
    </row>
    <row r="267" spans="1:90">
      <c r="A267" s="28"/>
      <c r="B267" s="28"/>
      <c r="D267" s="14"/>
      <c r="F267" s="15" t="s">
        <v>11</v>
      </c>
      <c r="G267" s="16" t="s">
        <v>4</v>
      </c>
      <c r="H267" s="44"/>
      <c r="I267" s="17" t="s">
        <v>5</v>
      </c>
      <c r="J267" s="44"/>
      <c r="K267" s="18"/>
    </row>
    <row r="268" spans="1:90" s="55" customFormat="1">
      <c r="A268" s="18"/>
      <c r="B268" s="18"/>
      <c r="C268" s="50"/>
      <c r="D268" s="51"/>
      <c r="E268" s="50"/>
      <c r="F268" s="52"/>
      <c r="G268" s="53"/>
      <c r="H268" s="57"/>
      <c r="I268" s="54"/>
      <c r="J268" s="57"/>
      <c r="K268" s="18"/>
    </row>
    <row r="269" spans="1:90" ht="15.75" customHeight="1">
      <c r="A269" s="47"/>
      <c r="B269" s="47"/>
      <c r="C269" s="47"/>
      <c r="D269" s="47"/>
      <c r="E269" s="47"/>
      <c r="F269" s="47"/>
      <c r="G269" s="47"/>
      <c r="H269" s="48"/>
      <c r="I269" s="48"/>
      <c r="J269" s="38"/>
    </row>
    <row r="270" spans="1:90" s="28" customFormat="1" ht="12.75" customHeight="1">
      <c r="A270" s="88" t="str">
        <f>CONCATENATE("Moduł ", SUM(COUNTIF(A$1:A268,"Lp."),1), " nie gorszy niż w katalogu ", "ARGENTA")</f>
        <v>Moduł 25 nie gorszy niż w katalogu ARGENTA</v>
      </c>
      <c r="B270" s="89"/>
      <c r="C270" s="89"/>
      <c r="D270" s="89"/>
      <c r="E270" s="89"/>
      <c r="F270" s="89"/>
      <c r="G270" s="89"/>
      <c r="H270" s="89"/>
      <c r="I270" s="89"/>
      <c r="J270" s="89"/>
      <c r="K270" s="90"/>
    </row>
    <row r="271" spans="1:90" s="28" customFormat="1" ht="82.5" customHeight="1">
      <c r="A271" s="1" t="s">
        <v>0</v>
      </c>
      <c r="B271" s="2" t="s">
        <v>1</v>
      </c>
      <c r="C271" s="3" t="s">
        <v>2</v>
      </c>
      <c r="D271" s="3" t="s">
        <v>3</v>
      </c>
      <c r="E271" s="1" t="s">
        <v>8</v>
      </c>
      <c r="F271" s="3" t="s">
        <v>12</v>
      </c>
      <c r="G271" s="3" t="s">
        <v>9</v>
      </c>
      <c r="H271" s="3" t="s">
        <v>7</v>
      </c>
      <c r="I271" s="3" t="s">
        <v>10</v>
      </c>
      <c r="J271" s="3" t="s">
        <v>6</v>
      </c>
      <c r="K271" s="3" t="s">
        <v>13</v>
      </c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  <c r="BE271" s="39"/>
      <c r="BF271" s="39"/>
      <c r="BG271" s="39"/>
      <c r="BH271" s="39"/>
      <c r="BI271" s="39"/>
      <c r="BJ271" s="39"/>
      <c r="BK271" s="39"/>
      <c r="BL271" s="39"/>
      <c r="BM271" s="39"/>
      <c r="BN271" s="39"/>
      <c r="BO271" s="39"/>
      <c r="BP271" s="39"/>
      <c r="BQ271" s="39"/>
      <c r="BR271" s="39"/>
      <c r="BS271" s="39"/>
      <c r="BT271" s="39"/>
      <c r="BU271" s="39"/>
      <c r="BV271" s="39"/>
      <c r="BW271" s="39"/>
      <c r="BX271" s="39"/>
      <c r="BY271" s="39"/>
      <c r="BZ271" s="39"/>
      <c r="CA271" s="39"/>
      <c r="CB271" s="39"/>
      <c r="CC271" s="39"/>
      <c r="CD271" s="39"/>
      <c r="CE271" s="39"/>
      <c r="CF271" s="39"/>
      <c r="CG271" s="39"/>
      <c r="CH271" s="39"/>
      <c r="CI271" s="39"/>
      <c r="CJ271" s="39"/>
      <c r="CK271" s="39"/>
      <c r="CL271" s="39"/>
    </row>
    <row r="272" spans="1:90" s="28" customFormat="1">
      <c r="A272" s="4">
        <v>1</v>
      </c>
      <c r="B272" s="4">
        <v>2</v>
      </c>
      <c r="C272" s="5">
        <v>3</v>
      </c>
      <c r="D272" s="4">
        <v>4</v>
      </c>
      <c r="E272" s="4">
        <v>5</v>
      </c>
      <c r="F272" s="4">
        <v>6</v>
      </c>
      <c r="G272" s="4">
        <v>7</v>
      </c>
      <c r="H272" s="4">
        <v>8</v>
      </c>
      <c r="I272" s="4">
        <v>9</v>
      </c>
      <c r="J272" s="5">
        <v>10</v>
      </c>
      <c r="K272" s="5">
        <v>11</v>
      </c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  <c r="BE272" s="39"/>
      <c r="BF272" s="39"/>
      <c r="BG272" s="39"/>
      <c r="BH272" s="39"/>
      <c r="BI272" s="39"/>
      <c r="BJ272" s="39"/>
      <c r="BK272" s="39"/>
      <c r="BL272" s="39"/>
      <c r="BM272" s="39"/>
      <c r="BN272" s="39"/>
      <c r="BO272" s="39"/>
      <c r="BP272" s="39"/>
      <c r="BQ272" s="39"/>
      <c r="BR272" s="39"/>
      <c r="BS272" s="39"/>
      <c r="BT272" s="39"/>
      <c r="BU272" s="39"/>
      <c r="BV272" s="39"/>
      <c r="BW272" s="39"/>
      <c r="BX272" s="39"/>
      <c r="BY272" s="39"/>
      <c r="BZ272" s="39"/>
      <c r="CA272" s="39"/>
      <c r="CB272" s="39"/>
      <c r="CC272" s="39"/>
      <c r="CD272" s="39"/>
      <c r="CE272" s="39"/>
      <c r="CF272" s="39"/>
      <c r="CG272" s="39"/>
      <c r="CH272" s="39"/>
      <c r="CI272" s="39"/>
      <c r="CJ272" s="39"/>
      <c r="CK272" s="39"/>
      <c r="CL272" s="39"/>
    </row>
    <row r="273" spans="1:90" s="40" customFormat="1" ht="25.5">
      <c r="A273" s="6">
        <v>1</v>
      </c>
      <c r="B273" s="6" t="s">
        <v>235</v>
      </c>
      <c r="C273" s="75" t="s">
        <v>61</v>
      </c>
      <c r="D273" s="78" t="s">
        <v>272</v>
      </c>
      <c r="E273" s="6" t="s">
        <v>20</v>
      </c>
      <c r="F273" s="6">
        <v>5</v>
      </c>
      <c r="G273" s="11"/>
      <c r="H273" s="8"/>
      <c r="I273" s="49"/>
      <c r="J273" s="12"/>
      <c r="K273" s="9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  <c r="BO273" s="43"/>
      <c r="BP273" s="43"/>
      <c r="BQ273" s="43"/>
      <c r="BR273" s="43"/>
      <c r="BS273" s="43"/>
      <c r="BT273" s="43"/>
      <c r="BU273" s="43"/>
      <c r="BV273" s="43"/>
      <c r="BW273" s="43"/>
      <c r="BX273" s="43"/>
      <c r="BY273" s="43"/>
      <c r="BZ273" s="43"/>
      <c r="CA273" s="43"/>
      <c r="CB273" s="43"/>
      <c r="CC273" s="43"/>
      <c r="CD273" s="43"/>
      <c r="CE273" s="43"/>
      <c r="CF273" s="43"/>
      <c r="CG273" s="43"/>
      <c r="CH273" s="43"/>
      <c r="CI273" s="43"/>
      <c r="CJ273" s="43"/>
      <c r="CK273" s="43"/>
      <c r="CL273" s="43"/>
    </row>
    <row r="274" spans="1:90" s="40" customFormat="1" ht="25.5">
      <c r="A274" s="6">
        <v>2</v>
      </c>
      <c r="B274" s="61" t="s">
        <v>236</v>
      </c>
      <c r="C274" s="75" t="s">
        <v>61</v>
      </c>
      <c r="D274" s="78" t="s">
        <v>273</v>
      </c>
      <c r="E274" s="62" t="s">
        <v>237</v>
      </c>
      <c r="F274" s="6">
        <v>1</v>
      </c>
      <c r="G274" s="11"/>
      <c r="H274" s="8"/>
      <c r="I274" s="49"/>
      <c r="J274" s="12"/>
      <c r="K274" s="9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  <c r="BH274" s="43"/>
      <c r="BI274" s="43"/>
      <c r="BJ274" s="43"/>
      <c r="BK274" s="43"/>
      <c r="BL274" s="43"/>
      <c r="BM274" s="43"/>
      <c r="BN274" s="43"/>
      <c r="BO274" s="43"/>
      <c r="BP274" s="43"/>
      <c r="BQ274" s="43"/>
      <c r="BR274" s="43"/>
      <c r="BS274" s="43"/>
      <c r="BT274" s="43"/>
      <c r="BU274" s="43"/>
      <c r="BV274" s="43"/>
      <c r="BW274" s="43"/>
      <c r="BX274" s="43"/>
      <c r="BY274" s="43"/>
      <c r="BZ274" s="43"/>
      <c r="CA274" s="43"/>
      <c r="CB274" s="43"/>
      <c r="CC274" s="43"/>
      <c r="CD274" s="43"/>
      <c r="CE274" s="43"/>
      <c r="CF274" s="43"/>
      <c r="CG274" s="43"/>
      <c r="CH274" s="43"/>
      <c r="CI274" s="43"/>
      <c r="CJ274" s="43"/>
      <c r="CK274" s="43"/>
      <c r="CL274" s="43"/>
    </row>
    <row r="275" spans="1:90">
      <c r="A275" s="28"/>
      <c r="B275" s="28"/>
      <c r="D275" s="14"/>
      <c r="F275" s="15" t="s">
        <v>11</v>
      </c>
      <c r="G275" s="16" t="s">
        <v>4</v>
      </c>
      <c r="H275" s="44"/>
      <c r="I275" s="17" t="s">
        <v>5</v>
      </c>
      <c r="J275" s="44"/>
      <c r="K275" s="18"/>
    </row>
    <row r="276" spans="1:90" customFormat="1" ht="15.75"/>
    <row r="277" spans="1:90" customFormat="1" ht="15.75"/>
    <row r="278" spans="1:90">
      <c r="B278" s="28"/>
      <c r="D278" s="19"/>
      <c r="E278" s="99" t="s">
        <v>292</v>
      </c>
      <c r="F278" s="100"/>
      <c r="G278" s="25" t="s">
        <v>4</v>
      </c>
      <c r="H278" s="26"/>
      <c r="I278" s="25" t="s">
        <v>5</v>
      </c>
      <c r="J278" s="26"/>
    </row>
    <row r="279" spans="1:90">
      <c r="A279" s="27" t="s">
        <v>15</v>
      </c>
      <c r="B279" s="20"/>
      <c r="D279" s="29"/>
      <c r="E279" s="29"/>
      <c r="F279" s="29"/>
      <c r="G279" s="29"/>
      <c r="H279" s="29"/>
      <c r="I279" s="29"/>
      <c r="J279" s="29"/>
    </row>
    <row r="280" spans="1:90">
      <c r="B280" s="28"/>
      <c r="D280" s="19"/>
      <c r="G280" s="21"/>
      <c r="H280" s="22"/>
      <c r="I280" s="23"/>
      <c r="J280" s="24"/>
    </row>
  </sheetData>
  <sortState ref="B214:P239">
    <sortCondition ref="B214"/>
  </sortState>
  <mergeCells count="32">
    <mergeCell ref="E278:F278"/>
    <mergeCell ref="A248:K248"/>
    <mergeCell ref="A255:K255"/>
    <mergeCell ref="A270:K270"/>
    <mergeCell ref="A189:K189"/>
    <mergeCell ref="A195:K195"/>
    <mergeCell ref="A202:K202"/>
    <mergeCell ref="A209:K209"/>
    <mergeCell ref="A217:K217"/>
    <mergeCell ref="A263:K263"/>
    <mergeCell ref="A17:K17"/>
    <mergeCell ref="A44:K44"/>
    <mergeCell ref="A181:K181"/>
    <mergeCell ref="A66:K66"/>
    <mergeCell ref="A80:K80"/>
    <mergeCell ref="A91:K91"/>
    <mergeCell ref="A104:K104"/>
    <mergeCell ref="A126:K126"/>
    <mergeCell ref="A136:K136"/>
    <mergeCell ref="A145:K145"/>
    <mergeCell ref="A153:K153"/>
    <mergeCell ref="A160:K160"/>
    <mergeCell ref="A167:K167"/>
    <mergeCell ref="A174:K174"/>
    <mergeCell ref="A56:K56"/>
    <mergeCell ref="A7:G7"/>
    <mergeCell ref="A9:K9"/>
    <mergeCell ref="A2:B2"/>
    <mergeCell ref="D3:G3"/>
    <mergeCell ref="A4:B4"/>
    <mergeCell ref="A5:D5"/>
    <mergeCell ref="A6:D6"/>
  </mergeCells>
  <pageMargins left="0.6" right="0.19685039370078741" top="0.49" bottom="0.63" header="0.32" footer="0.51181102362204722"/>
  <pageSetup paperSize="9" scale="86" fitToHeight="0" pageOrder="overThenDown" orientation="landscape" r:id="rId1"/>
  <headerFooter alignWithMargins="0">
    <oddHeader>&amp;C– &amp;P 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Drobny sprzęt LP 2020</vt:lpstr>
      <vt:lpstr>'Drobny sprzęt LP 2020'!Obszar_wydruku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 Napierała</dc:creator>
  <cp:lastModifiedBy>Katarzyna Niedźwiedzka-Rozkosz</cp:lastModifiedBy>
  <cp:lastPrinted>2020-06-02T10:57:46Z</cp:lastPrinted>
  <dcterms:created xsi:type="dcterms:W3CDTF">2004-07-05T12:40:57Z</dcterms:created>
  <dcterms:modified xsi:type="dcterms:W3CDTF">2020-06-02T11:21:10Z</dcterms:modified>
  <cp:category>załącznik nr 2c do SIWZ formularz cenowy Rozdział 3 LP</cp:category>
</cp:coreProperties>
</file>