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Oddział 1\UKŁAD WYKONAWCZY\układ wykonawczy 2026\zarządzenie plan finansowy na 2026 rok\"/>
    </mc:Choice>
  </mc:AlternateContent>
  <xr:revisionPtr revIDLastSave="0" documentId="13_ncr:1_{BD03BFF1-27C4-4C47-8D47-24D22FBFFA1D}" xr6:coauthVersionLast="47" xr6:coauthVersionMax="47" xr10:uidLastSave="{00000000-0000-0000-0000-000000000000}"/>
  <bookViews>
    <workbookView xWindow="-289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. 12_wynagrodzenia " sheetId="9" r:id="rId3"/>
  </sheets>
  <definedNames>
    <definedName name="_xlnm._FilterDatabase" localSheetId="2" hidden="1">'Zał. 12_wynagrodzenia '!$A$1:$A$155</definedName>
    <definedName name="_xlnm.Print_Area" localSheetId="2">'Zał. 12_wynagrodzenia '!$A$1:$F$155</definedName>
    <definedName name="_xlnm.Print_Titles" localSheetId="2">'Zał. 12_wynagrodzenia '!$9:$13</definedName>
  </definedNames>
  <calcPr calcId="181029"/>
</workbook>
</file>

<file path=xl/calcChain.xml><?xml version="1.0" encoding="utf-8"?>
<calcChain xmlns="http://schemas.openxmlformats.org/spreadsheetml/2006/main">
  <c r="E24" i="9" l="1"/>
  <c r="F24" i="9"/>
  <c r="D25" i="9"/>
  <c r="D24" i="9" s="1"/>
  <c r="D30" i="9"/>
  <c r="D29" i="9" s="1"/>
  <c r="E117" i="9" l="1"/>
  <c r="D80" i="9" l="1"/>
  <c r="D125" i="9" l="1"/>
  <c r="F116" i="9"/>
  <c r="F79" i="9"/>
  <c r="F78" i="9" s="1"/>
  <c r="F77" i="9" s="1"/>
  <c r="D83" i="9"/>
  <c r="F17" i="9"/>
  <c r="F147" i="9"/>
  <c r="D155" i="9" l="1"/>
  <c r="F154" i="9"/>
  <c r="F153" i="9" s="1"/>
  <c r="F152" i="9" s="1"/>
  <c r="F21" i="9" s="1"/>
  <c r="E154" i="9"/>
  <c r="E153" i="9" s="1"/>
  <c r="E152" i="9" s="1"/>
  <c r="E21" i="9" s="1"/>
  <c r="D154" i="9"/>
  <c r="D153" i="9" s="1"/>
  <c r="D152" i="9" s="1"/>
  <c r="D21" i="9" s="1"/>
  <c r="D150" i="9"/>
  <c r="D149" i="9"/>
  <c r="E147" i="9"/>
  <c r="D145" i="9"/>
  <c r="D144" i="9"/>
  <c r="F143" i="9"/>
  <c r="F142" i="9" s="1"/>
  <c r="E143" i="9"/>
  <c r="D140" i="9"/>
  <c r="D139" i="9"/>
  <c r="F138" i="9"/>
  <c r="F137" i="9" s="1"/>
  <c r="E138" i="9"/>
  <c r="E137" i="9" s="1"/>
  <c r="D135" i="9"/>
  <c r="D134" i="9"/>
  <c r="F133" i="9"/>
  <c r="F132" i="9" s="1"/>
  <c r="E133" i="9"/>
  <c r="E132" i="9" s="1"/>
  <c r="D130" i="9"/>
  <c r="D129" i="9"/>
  <c r="F128" i="9"/>
  <c r="E128" i="9"/>
  <c r="F126" i="9"/>
  <c r="D126" i="9" s="1"/>
  <c r="D124" i="9"/>
  <c r="D123" i="9"/>
  <c r="D122" i="9"/>
  <c r="D121" i="9"/>
  <c r="E120" i="9"/>
  <c r="D120" i="9" s="1"/>
  <c r="D119" i="9"/>
  <c r="D113" i="9"/>
  <c r="D112" i="9" s="1"/>
  <c r="D111" i="9" s="1"/>
  <c r="F112" i="9"/>
  <c r="F111" i="9" s="1"/>
  <c r="E112" i="9"/>
  <c r="E111" i="9" s="1"/>
  <c r="D106" i="9"/>
  <c r="D105" i="9"/>
  <c r="D104" i="9"/>
  <c r="F103" i="9"/>
  <c r="F102" i="9" s="1"/>
  <c r="F101" i="9" s="1"/>
  <c r="D99" i="9"/>
  <c r="D98" i="9"/>
  <c r="D97" i="9"/>
  <c r="F96" i="9"/>
  <c r="F95" i="9" s="1"/>
  <c r="F94" i="9" s="1"/>
  <c r="E96" i="9"/>
  <c r="E95" i="9" s="1"/>
  <c r="E94" i="9" s="1"/>
  <c r="D92" i="9"/>
  <c r="E19" i="9"/>
  <c r="D90" i="9"/>
  <c r="E88" i="9"/>
  <c r="E87" i="9" s="1"/>
  <c r="E86" i="9" s="1"/>
  <c r="E79" i="9"/>
  <c r="E78" i="9" s="1"/>
  <c r="E77" i="9" s="1"/>
  <c r="D75" i="9"/>
  <c r="D74" i="9"/>
  <c r="F73" i="9"/>
  <c r="F72" i="9" s="1"/>
  <c r="F71" i="9" s="1"/>
  <c r="E73" i="9"/>
  <c r="E72" i="9" s="1"/>
  <c r="E71" i="9" s="1"/>
  <c r="D69" i="9"/>
  <c r="D68" i="9"/>
  <c r="F67" i="9"/>
  <c r="F66" i="9" s="1"/>
  <c r="F65" i="9" s="1"/>
  <c r="E67" i="9"/>
  <c r="E66" i="9" s="1"/>
  <c r="E65" i="9" s="1"/>
  <c r="D63" i="9"/>
  <c r="D62" i="9" s="1"/>
  <c r="F62" i="9"/>
  <c r="F60" i="9" s="1"/>
  <c r="E62" i="9"/>
  <c r="E60" i="9" s="1"/>
  <c r="D58" i="9"/>
  <c r="D57" i="9"/>
  <c r="F56" i="9"/>
  <c r="F55" i="9" s="1"/>
  <c r="F54" i="9" s="1"/>
  <c r="E56" i="9"/>
  <c r="E55" i="9" s="1"/>
  <c r="E54" i="9" s="1"/>
  <c r="D52" i="9"/>
  <c r="D51" i="9"/>
  <c r="F50" i="9"/>
  <c r="E50" i="9"/>
  <c r="E49" i="9" s="1"/>
  <c r="E48" i="9" s="1"/>
  <c r="D46" i="9"/>
  <c r="D45" i="9"/>
  <c r="F44" i="9"/>
  <c r="F43" i="9" s="1"/>
  <c r="F42" i="9" s="1"/>
  <c r="E44" i="9"/>
  <c r="D40" i="9"/>
  <c r="D39" i="9"/>
  <c r="F38" i="9"/>
  <c r="E38" i="9"/>
  <c r="D36" i="9"/>
  <c r="D35" i="9"/>
  <c r="F34" i="9"/>
  <c r="E34" i="9"/>
  <c r="D28" i="9"/>
  <c r="D27" i="9" s="1"/>
  <c r="F29" i="9"/>
  <c r="F28" i="9" s="1"/>
  <c r="F27" i="9" s="1"/>
  <c r="E29" i="9"/>
  <c r="E28" i="9" s="1"/>
  <c r="E27" i="9" s="1"/>
  <c r="F23" i="9"/>
  <c r="F22" i="9" s="1"/>
  <c r="E23" i="9"/>
  <c r="F20" i="9"/>
  <c r="E20" i="9"/>
  <c r="F18" i="9"/>
  <c r="E18" i="9"/>
  <c r="D61" i="9" l="1"/>
  <c r="D60" i="9" s="1"/>
  <c r="D20" i="9"/>
  <c r="D118" i="9"/>
  <c r="D133" i="9"/>
  <c r="D132" i="9" s="1"/>
  <c r="D138" i="9"/>
  <c r="D137" i="9" s="1"/>
  <c r="D143" i="9"/>
  <c r="D79" i="9"/>
  <c r="D78" i="9" s="1"/>
  <c r="D77" i="9" s="1"/>
  <c r="D44" i="9"/>
  <c r="F33" i="9"/>
  <c r="F32" i="9" s="1"/>
  <c r="D18" i="9"/>
  <c r="D96" i="9"/>
  <c r="D95" i="9" s="1"/>
  <c r="D94" i="9" s="1"/>
  <c r="D23" i="9"/>
  <c r="D38" i="9"/>
  <c r="D67" i="9"/>
  <c r="D66" i="9" s="1"/>
  <c r="D65" i="9" s="1"/>
  <c r="D91" i="9"/>
  <c r="D34" i="9"/>
  <c r="D50" i="9"/>
  <c r="D49" i="9" s="1"/>
  <c r="D48" i="9" s="1"/>
  <c r="D56" i="9"/>
  <c r="D55" i="9" s="1"/>
  <c r="D54" i="9" s="1"/>
  <c r="D73" i="9"/>
  <c r="D72" i="9" s="1"/>
  <c r="D71" i="9" s="1"/>
  <c r="D103" i="9"/>
  <c r="D102" i="9" s="1"/>
  <c r="D101" i="9" s="1"/>
  <c r="D128" i="9"/>
  <c r="E142" i="9"/>
  <c r="E22" i="9"/>
  <c r="D22" i="9" s="1"/>
  <c r="E33" i="9"/>
  <c r="E32" i="9" s="1"/>
  <c r="E43" i="9"/>
  <c r="F49" i="9"/>
  <c r="F48" i="9" s="1"/>
  <c r="F88" i="9"/>
  <c r="F87" i="9" s="1"/>
  <c r="F86" i="9" s="1"/>
  <c r="E103" i="9"/>
  <c r="E102" i="9" s="1"/>
  <c r="E101" i="9" s="1"/>
  <c r="E116" i="9"/>
  <c r="E115" i="9" s="1"/>
  <c r="D117" i="9"/>
  <c r="D148" i="9"/>
  <c r="D147" i="9" s="1"/>
  <c r="E17" i="9"/>
  <c r="D89" i="9"/>
  <c r="D142" i="9" l="1"/>
  <c r="D88" i="9"/>
  <c r="D87" i="9" s="1"/>
  <c r="D86" i="9" s="1"/>
  <c r="D33" i="9"/>
  <c r="D32" i="9" s="1"/>
  <c r="D17" i="9"/>
  <c r="D116" i="9"/>
  <c r="E110" i="9"/>
  <c r="E108" i="9" s="1"/>
  <c r="F19" i="9"/>
  <c r="D19" i="9" s="1"/>
  <c r="F115" i="9"/>
  <c r="F110" i="9" s="1"/>
  <c r="F108" i="9" s="1"/>
  <c r="E15" i="9"/>
  <c r="E42" i="9"/>
  <c r="D43" i="9"/>
  <c r="D42" i="9" s="1"/>
  <c r="D115" i="9" l="1"/>
  <c r="D110" i="9" s="1"/>
  <c r="D108" i="9" s="1"/>
  <c r="F15" i="9"/>
  <c r="D15" i="9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J158" i="4"/>
  <c r="F158" i="4"/>
  <c r="D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E63" i="4" s="1"/>
  <c r="I63" i="4"/>
  <c r="I59" i="4" s="1"/>
  <c r="H63" i="4"/>
  <c r="H59" i="4" s="1"/>
  <c r="F63" i="4"/>
  <c r="D63" i="4"/>
  <c r="D59" i="4" s="1"/>
  <c r="E61" i="4"/>
  <c r="E60" i="4" s="1"/>
  <c r="F60" i="4"/>
  <c r="J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L207" i="3" s="1"/>
  <c r="E210" i="3"/>
  <c r="E209" i="3" s="1"/>
  <c r="F209" i="3"/>
  <c r="K207" i="3"/>
  <c r="J207" i="3"/>
  <c r="I207" i="3"/>
  <c r="D207" i="3"/>
  <c r="D204" i="3"/>
  <c r="D201" i="3"/>
  <c r="E199" i="3"/>
  <c r="L198" i="3"/>
  <c r="K198" i="3"/>
  <c r="K167" i="3" s="1"/>
  <c r="J198" i="3"/>
  <c r="I198" i="3"/>
  <c r="H198" i="3"/>
  <c r="G198" i="3"/>
  <c r="F198" i="3"/>
  <c r="E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E165" i="3"/>
  <c r="E164" i="3"/>
  <c r="L163" i="3"/>
  <c r="L162" i="3" s="1"/>
  <c r="I163" i="3"/>
  <c r="I162" i="3" s="1"/>
  <c r="H163" i="3"/>
  <c r="H162" i="3" s="1"/>
  <c r="G163" i="3"/>
  <c r="G162" i="3" s="1"/>
  <c r="F163" i="3"/>
  <c r="F162" i="3" s="1"/>
  <c r="J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G150" i="3" s="1"/>
  <c r="D151" i="3"/>
  <c r="D150" i="3" s="1"/>
  <c r="J150" i="3"/>
  <c r="I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H138" i="3" s="1"/>
  <c r="G142" i="3"/>
  <c r="G138" i="3" s="1"/>
  <c r="F142" i="3"/>
  <c r="E140" i="3"/>
  <c r="E139" i="3" s="1"/>
  <c r="F139" i="3"/>
  <c r="L138" i="3"/>
  <c r="K138" i="3"/>
  <c r="J138" i="3"/>
  <c r="I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G71" i="3"/>
  <c r="G70" i="3" s="1"/>
  <c r="D71" i="3"/>
  <c r="D70" i="3" s="1"/>
  <c r="J70" i="3"/>
  <c r="H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H51" i="3" s="1"/>
  <c r="G52" i="3"/>
  <c r="G51" i="3" s="1"/>
  <c r="D52" i="3"/>
  <c r="D51" i="3" s="1"/>
  <c r="J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F59" i="4" l="1"/>
  <c r="E163" i="3"/>
  <c r="E138" i="3"/>
  <c r="E212" i="3"/>
  <c r="F138" i="4"/>
  <c r="E29" i="3"/>
  <c r="F113" i="4"/>
  <c r="E90" i="3"/>
  <c r="G204" i="4"/>
  <c r="I10" i="3"/>
  <c r="E99" i="3"/>
  <c r="I167" i="3"/>
  <c r="I8" i="3" s="1"/>
  <c r="E105" i="3"/>
  <c r="E138" i="4"/>
  <c r="E98" i="3"/>
  <c r="E225" i="4"/>
  <c r="E51" i="3"/>
  <c r="J167" i="3"/>
  <c r="F212" i="3"/>
  <c r="F82" i="4"/>
  <c r="L113" i="4"/>
  <c r="D113" i="4"/>
  <c r="E209" i="4"/>
  <c r="E20" i="3"/>
  <c r="F138" i="3"/>
  <c r="E105" i="4"/>
  <c r="E130" i="4"/>
  <c r="G167" i="4"/>
  <c r="J167" i="4"/>
  <c r="H175" i="3"/>
  <c r="H167" i="3" s="1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F207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113" i="4" l="1"/>
  <c r="G8" i="4"/>
  <c r="E82" i="4"/>
  <c r="J8" i="4"/>
  <c r="D8" i="3"/>
  <c r="L8" i="4"/>
  <c r="E113" i="3"/>
  <c r="G8" i="3"/>
  <c r="E204" i="4"/>
  <c r="F8" i="4"/>
  <c r="D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<sst xmlns="http://schemas.openxmlformats.org/spreadsheetml/2006/main" count="620" uniqueCount="280">
  <si>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</si>
  <si>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</si>
  <si>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</si>
  <si>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</si>
  <si>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</si>
  <si>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</si>
  <si>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</si>
  <si>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</si>
  <si>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</si>
  <si>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</si>
  <si>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</si>
  <si>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</si>
  <si>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</si>
  <si>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</si>
  <si>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</si>
  <si>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</si>
  <si>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</si>
  <si>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</si>
  <si>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</si>
  <si>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</si>
  <si>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</si>
  <si>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</si>
  <si>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</si>
  <si>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</si>
  <si>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</si>
  <si>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</si>
  <si>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</si>
  <si>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</si>
  <si>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</si>
  <si>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</si>
  <si>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</si>
  <si>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</si>
  <si>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</si>
  <si>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</si>
  <si>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</si>
  <si>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</si>
  <si>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</si>
  <si>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</si>
  <si>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</si>
  <si>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</si>
  <si>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</si>
  <si>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</si>
  <si>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</si>
  <si>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</si>
  <si>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</si>
  <si>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</si>
  <si>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</si>
  <si>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</si>
  <si>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</si>
  <si>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</si>
  <si>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</si>
  <si>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</si>
  <si>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</si>
  <si>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</si>
  <si>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</si>
  <si>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</si>
  <si>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</si>
  <si>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</si>
  <si>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</si>
  <si>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</si>
  <si>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</si>
  <si>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</si>
  <si>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</si>
  <si>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</si>
  <si>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</si>
  <si>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</si>
  <si>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</si>
  <si>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</si>
  <si>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</si>
  <si>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</si>
  <si>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</si>
  <si>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</si>
  <si>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</si>
  <si>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</si>
  <si>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</si>
  <si>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</si>
  <si>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</si>
  <si>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</si>
  <si>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</si>
  <si>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</si>
  <si>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</si>
  <si>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</si>
  <si>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</si>
  <si>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</si>
  <si>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</si>
  <si>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</si>
  <si>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</si>
  <si>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</si>
  <si>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</si>
  <si>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</si>
  <si>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</si>
  <si>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</si>
  <si>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</si>
  <si>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</si>
  <si>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</si>
  <si>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</si>
  <si>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</si>
  <si>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</si>
  <si>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</si>
  <si>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</si>
  <si>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</si>
  <si>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</si>
  <si>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</si>
  <si>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</si>
  <si>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</si>
  <si>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</si>
  <si>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</si>
  <si>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</si>
  <si>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</si>
  <si>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</si>
  <si>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</si>
  <si>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</si>
  <si>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</si>
  <si>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</si>
  <si>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</si>
  <si>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</si>
  <si>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</si>
  <si>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</si>
  <si>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</si>
  <si>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</si>
  <si>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</si>
  <si>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</si>
  <si>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</si>
  <si>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</si>
  <si>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</si>
  <si>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</si>
  <si>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</si>
  <si>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</si>
  <si>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</si>
  <si>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</si>
  <si>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</si>
  <si>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</si>
  <si>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</si>
  <si>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</si>
  <si>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</si>
  <si>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</si>
  <si>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</si>
  <si>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</si>
  <si>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</si>
  <si>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Wydz. Spraw Obywatelskich i Cudzoziemców ZUW</t>
  </si>
  <si>
    <t>Cmentarze</t>
  </si>
  <si>
    <t>Urzędy wojewódzkie (dowody osobiste)</t>
  </si>
  <si>
    <t>(w podziale na dysponentów)</t>
  </si>
  <si>
    <t>w tys. zł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</si>
  <si>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</si>
  <si>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</si>
  <si>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</si>
  <si>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</si>
  <si>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</si>
  <si>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</si>
  <si>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</si>
  <si>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</si>
  <si>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</si>
  <si>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</si>
  <si>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</si>
  <si>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</si>
  <si>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</si>
  <si>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</si>
  <si>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</si>
  <si>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</si>
  <si>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</si>
  <si>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</si>
  <si>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</si>
  <si>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</si>
  <si>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</si>
  <si>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</si>
  <si>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</si>
  <si>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</si>
  <si>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</si>
  <si>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</si>
  <si>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</si>
  <si>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</si>
  <si>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</si>
  <si>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</si>
  <si>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</si>
  <si>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</si>
  <si>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</si>
  <si>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</si>
  <si>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</si>
  <si>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</si>
  <si>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</si>
  <si>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</si>
  <si>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</si>
  <si>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</si>
  <si>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</si>
  <si>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</si>
  <si>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</si>
  <si>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</si>
  <si>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</si>
  <si>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</si>
  <si>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</si>
  <si>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</si>
  <si>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</si>
  <si>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</si>
  <si>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</si>
  <si>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</si>
  <si>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</si>
  <si>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</si>
  <si>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</si>
  <si>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</si>
  <si>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</si>
  <si>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</si>
  <si>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</si>
  <si>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Wyszczególnienie</t>
  </si>
  <si>
    <t xml:space="preserve">Wynagrodzenie </t>
  </si>
  <si>
    <t>w tym</t>
  </si>
  <si>
    <t>wynagr. łącznie z podwyżkami</t>
  </si>
  <si>
    <t>dodatkowe wynagr. roczne</t>
  </si>
  <si>
    <t xml:space="preserve">O G Ó Ł E M </t>
  </si>
  <si>
    <t xml:space="preserve"> - członkowie korpusu służby cywilnej </t>
  </si>
  <si>
    <t xml:space="preserve"> - osoby zajmujące kierown.stanow.państwowe</t>
  </si>
  <si>
    <t xml:space="preserve"> - osoby nieobjęte mnożnikowymi systemami wynagr.</t>
  </si>
  <si>
    <t xml:space="preserve"> - żołnierze zawodowi i funkcjonariusze</t>
  </si>
  <si>
    <t>Wojewódzki Inspektorat Weterynarii w Szczecinie</t>
  </si>
  <si>
    <t>Wojewódzki Inspektorat Inspekcji Handlowej w Szczecinie</t>
  </si>
  <si>
    <t xml:space="preserve">Handel </t>
  </si>
  <si>
    <t>Wojewódzki Inspektorat Farmaceutyczny w Szczecinie</t>
  </si>
  <si>
    <t>Wojewódzki Inspektorat Ochrony Środowiska w Szczecinie</t>
  </si>
  <si>
    <t>Wojewódzki Urząd Ochrony Zabytków w Szczecinie</t>
  </si>
  <si>
    <t>Komenda Wojewódzka Państwowej Straży Pożarnej w Szczecinie</t>
  </si>
  <si>
    <t>Wojewódzki Inspektorat Nadzoru Budowlanego w Szczecinie</t>
  </si>
  <si>
    <t xml:space="preserve">Zachodniopomorski Urząd Wojewódzki </t>
  </si>
  <si>
    <t>Biuro Organizacji i Kadr</t>
  </si>
  <si>
    <t>Urzędy wojewódzkie, z tego:</t>
  </si>
  <si>
    <t>Wydział Finansów i Budżetu</t>
  </si>
  <si>
    <t xml:space="preserve"> - inne (odprawy emerytalne)</t>
  </si>
  <si>
    <t xml:space="preserve">Nadzór budowlany, z tego:  </t>
  </si>
  <si>
    <t xml:space="preserve"> - osoby nieobj.mnożnik.syst.wynagr.</t>
  </si>
  <si>
    <t xml:space="preserve">Wojewódzkie Urzędy Ochrony Zabytków, z tego:   </t>
  </si>
  <si>
    <t>Wynagrodzenia w państwowych jednostkach budżetowych na 2026 r.</t>
  </si>
  <si>
    <t xml:space="preserve">                        FERS (BŚE)</t>
  </si>
  <si>
    <t>Wojewódzki  Inspektorat Jakości Handlowej Artykułów Rolno-Spożywczych w Szczecinie</t>
  </si>
  <si>
    <t>Załącznik Nr    12   do</t>
  </si>
  <si>
    <t xml:space="preserve">Kuratoria Oświaty, z tego: </t>
  </si>
  <si>
    <t xml:space="preserve">Komendy wojewódzkie PSP, z tego:  </t>
  </si>
  <si>
    <t xml:space="preserve">Pozostała działalność, z tego: </t>
  </si>
  <si>
    <t xml:space="preserve">Inspekcja Jakości Handl. Art. Rolno-Spożywczych, z tego:      </t>
  </si>
  <si>
    <t>- korpus służby cywilnej</t>
  </si>
  <si>
    <t>- osoby nieobj.mnożnik.syst. wynagr.</t>
  </si>
  <si>
    <t>Państwowa Straż Rybacka, z tego:</t>
  </si>
  <si>
    <t>Wojewódzkie inspektoraty weterynarii, z tego:</t>
  </si>
  <si>
    <t xml:space="preserve"> - korpus służby cywilnej</t>
  </si>
  <si>
    <t>Powiatowe inspektoraty weterynarii, z tego:</t>
  </si>
  <si>
    <t>- osoby nieobj.mnożnik.syst.wynagr.</t>
  </si>
  <si>
    <t>Inspekcja Ochrony Roślin i Nasiennictwa, z tego:</t>
  </si>
  <si>
    <t>Inspekcja Handlowa, z tego:</t>
  </si>
  <si>
    <t>Inspekcja Transportu Drogowego, z tego:</t>
  </si>
  <si>
    <t>Inspekcja Sanitarna, z tego:</t>
  </si>
  <si>
    <t>- osoby nieobjęte mnożnikowymi systemami wynagr.</t>
  </si>
  <si>
    <t>Inspekcja Farmaceutyczna, z tego:</t>
  </si>
  <si>
    <t>Inspekcja Ochrony Środowiska, z tego:</t>
  </si>
  <si>
    <t xml:space="preserve">   w tym:       FEnIKS</t>
  </si>
  <si>
    <t>- funkcjonariusze</t>
  </si>
  <si>
    <t>- korpus służby cywilnej:</t>
  </si>
  <si>
    <t xml:space="preserve">   w tym:      FEnIKS</t>
  </si>
  <si>
    <t xml:space="preserve">- korpus służby cywilnej </t>
  </si>
  <si>
    <t xml:space="preserve">   w tym:    PTFE (KB)</t>
  </si>
  <si>
    <t xml:space="preserve">                FERS (BŚE)</t>
  </si>
  <si>
    <t xml:space="preserve">                      PTFE (R)</t>
  </si>
  <si>
    <t xml:space="preserve">                      FEnIKS</t>
  </si>
  <si>
    <t xml:space="preserve">                      FAMI</t>
  </si>
  <si>
    <t xml:space="preserve">                      FERS (BP)</t>
  </si>
  <si>
    <t xml:space="preserve">   w tym:    FAMI</t>
  </si>
  <si>
    <t>System powiadomiania ratunkowego, z tego:</t>
  </si>
  <si>
    <t>Działalność dyspozytorni medycznych, z tego:</t>
  </si>
  <si>
    <t>Zespoły d/s orzekania o stopniu niepełnosprawności, z tego:</t>
  </si>
  <si>
    <t>Koordynacja systemów zabezpieczenia społecznego w obszarze świadczeń rodzinnych oraz świadczenia wychowawczego, z tego:</t>
  </si>
  <si>
    <t>System opieki nad dziećmi w wieku do lat 3, z tego:</t>
  </si>
  <si>
    <t xml:space="preserve">   w tym:      FERS (BP)</t>
  </si>
  <si>
    <t xml:space="preserve">  w tym:   FERS (BŚE)</t>
  </si>
  <si>
    <t>Rezerwy ogólne i celowe, z tego:</t>
  </si>
  <si>
    <t>- inne (odprawy emerytalne)</t>
  </si>
  <si>
    <t>Wojewody Zachodniopomorskiego</t>
  </si>
  <si>
    <t>według  ustawy budżetowej na 2026 rok</t>
  </si>
  <si>
    <t>Komenda Wojewódzka Państwowej Straży Rybackiej w Szczecinie</t>
  </si>
  <si>
    <t>Wojewódzki Inspektorat Ochrony Roślin i Nasiennictwa w Koszalinie</t>
  </si>
  <si>
    <t>Wojewódzki Inspektorat Transportu Drogowego w Szczecinie</t>
  </si>
  <si>
    <t>Wojewódzka Stacja Sanitarno-Epidemiologiczna w Szczecinie</t>
  </si>
  <si>
    <t>zarządzenia Nr  27  /2026</t>
  </si>
  <si>
    <t>z dnia   09. 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</si>
</sst>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FF0000"/>
      <name val="Lato"/>
      <family val="2"/>
      <charset val="238"/>
    </font>
    <font>
      <sz val="10"/>
      <color rgb="FFFF0000"/>
      <name val="Lato"/>
      <family val="2"/>
      <charset val="238"/>
    </font>
    <font>
      <sz val="8"/>
      <name val="Lato"/>
      <family val="2"/>
      <charset val="238"/>
    </font>
    <font>
      <b/>
      <sz val="11"/>
      <name val="Lato"/>
      <family val="2"/>
      <charset val="238"/>
    </font>
    <font>
      <sz val="5"/>
      <name val="Lato"/>
      <family val="2"/>
      <charset val="238"/>
    </font>
    <font>
      <b/>
      <sz val="12"/>
      <color theme="1"/>
      <name val="Lato"/>
      <family val="2"/>
      <charset val="238"/>
    </font>
    <font>
      <i/>
      <sz val="10"/>
      <name val="Lato"/>
      <family val="2"/>
      <charset val="238"/>
    </font>
    <font>
      <i/>
      <sz val="10"/>
      <color theme="1"/>
      <name val="Lato"/>
      <family val="2"/>
      <charset val="238"/>
    </font>
    <font>
      <i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11"/>
    <xf numFmtId="0" fontId="1" fillId="0" borderId="11"/>
    <xf numFmtId="0" fontId="14" fillId="0" borderId="11"/>
  </cellStyleXfs>
  <cellXfs count="2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3" fontId="15" fillId="0" borderId="7" xfId="3" applyNumberFormat="1" applyFont="1" applyBorder="1" applyAlignment="1">
      <alignment horizontal="center" vertical="center"/>
    </xf>
    <xf numFmtId="3" fontId="21" fillId="0" borderId="7" xfId="3" applyNumberFormat="1" applyFont="1" applyBorder="1" applyAlignment="1">
      <alignment horizontal="center" vertical="center" wrapText="1"/>
    </xf>
    <xf numFmtId="3" fontId="25" fillId="0" borderId="7" xfId="3" applyNumberFormat="1" applyFont="1" applyBorder="1" applyAlignment="1">
      <alignment horizontal="right" vertical="center"/>
    </xf>
    <xf numFmtId="0" fontId="15" fillId="0" borderId="7" xfId="3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15" fillId="0" borderId="7" xfId="3" applyNumberFormat="1" applyFont="1" applyBorder="1" applyAlignment="1">
      <alignment horizontal="right" vertical="center"/>
    </xf>
    <xf numFmtId="0" fontId="17" fillId="2" borderId="7" xfId="3" applyFont="1" applyFill="1" applyBorder="1" applyAlignment="1">
      <alignment vertical="center" wrapText="1"/>
    </xf>
    <xf numFmtId="0" fontId="15" fillId="0" borderId="7" xfId="3" quotePrefix="1" applyFont="1" applyBorder="1" applyAlignment="1">
      <alignment horizontal="left" vertical="center" wrapText="1"/>
    </xf>
    <xf numFmtId="3" fontId="15" fillId="0" borderId="11" xfId="2" applyNumberFormat="1" applyFont="1" applyAlignment="1">
      <alignment horizontal="right" vertical="center"/>
    </xf>
    <xf numFmtId="0" fontId="15" fillId="0" borderId="11" xfId="3" applyFont="1" applyAlignment="1">
      <alignment vertical="center"/>
    </xf>
    <xf numFmtId="0" fontId="15" fillId="0" borderId="11" xfId="3" applyFont="1" applyAlignment="1">
      <alignment horizontal="right" vertical="center"/>
    </xf>
    <xf numFmtId="0" fontId="15" fillId="0" borderId="11" xfId="3" applyFont="1" applyAlignment="1">
      <alignment horizontal="center" vertical="center"/>
    </xf>
    <xf numFmtId="3" fontId="15" fillId="0" borderId="11" xfId="3" applyNumberFormat="1" applyFont="1" applyAlignment="1">
      <alignment vertical="center"/>
    </xf>
    <xf numFmtId="3" fontId="15" fillId="0" borderId="11" xfId="3" applyNumberFormat="1" applyFont="1" applyAlignment="1">
      <alignment horizontal="right" vertical="center"/>
    </xf>
    <xf numFmtId="0" fontId="23" fillId="0" borderId="7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3" fontId="16" fillId="0" borderId="7" xfId="3" applyNumberFormat="1" applyFont="1" applyBorder="1" applyAlignment="1">
      <alignment horizontal="center" vertical="center"/>
    </xf>
    <xf numFmtId="0" fontId="16" fillId="0" borderId="11" xfId="3" applyFont="1" applyAlignment="1">
      <alignment vertical="center"/>
    </xf>
    <xf numFmtId="0" fontId="24" fillId="0" borderId="7" xfId="3" applyFont="1" applyBorder="1" applyAlignment="1">
      <alignment horizontal="center" vertical="center"/>
    </xf>
    <xf numFmtId="3" fontId="24" fillId="0" borderId="7" xfId="3" applyNumberFormat="1" applyFont="1" applyBorder="1" applyAlignment="1">
      <alignment vertical="center"/>
    </xf>
    <xf numFmtId="0" fontId="18" fillId="0" borderId="7" xfId="3" applyFont="1" applyBorder="1" applyAlignment="1">
      <alignment horizontal="center" vertical="center"/>
    </xf>
    <xf numFmtId="3" fontId="18" fillId="0" borderId="7" xfId="3" applyNumberFormat="1" applyFont="1" applyBorder="1" applyAlignment="1">
      <alignment vertical="center"/>
    </xf>
    <xf numFmtId="0" fontId="20" fillId="0" borderId="7" xfId="3" applyFont="1" applyBorder="1" applyAlignment="1">
      <alignment horizontal="center" vertical="center"/>
    </xf>
    <xf numFmtId="0" fontId="15" fillId="0" borderId="7" xfId="3" applyFont="1" applyBorder="1" applyAlignment="1">
      <alignment vertical="center"/>
    </xf>
    <xf numFmtId="0" fontId="20" fillId="0" borderId="11" xfId="3" applyFont="1" applyAlignment="1">
      <alignment vertical="center"/>
    </xf>
    <xf numFmtId="49" fontId="16" fillId="0" borderId="7" xfId="3" applyNumberFormat="1" applyFont="1" applyBorder="1" applyAlignment="1">
      <alignment vertical="center"/>
    </xf>
    <xf numFmtId="3" fontId="16" fillId="0" borderId="7" xfId="3" applyNumberFormat="1" applyFont="1" applyBorder="1" applyAlignment="1">
      <alignment horizontal="right" vertical="center"/>
    </xf>
    <xf numFmtId="0" fontId="15" fillId="2" borderId="7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left" vertical="center"/>
    </xf>
    <xf numFmtId="3" fontId="17" fillId="2" borderId="7" xfId="3" applyNumberFormat="1" applyFont="1" applyFill="1" applyBorder="1" applyAlignment="1">
      <alignment horizontal="right" vertical="center"/>
    </xf>
    <xf numFmtId="0" fontId="25" fillId="0" borderId="7" xfId="3" applyFont="1" applyBorder="1" applyAlignment="1">
      <alignment horizontal="center" vertical="center"/>
    </xf>
    <xf numFmtId="0" fontId="25" fillId="0" borderId="7" xfId="3" applyFont="1" applyBorder="1" applyAlignment="1">
      <alignment vertical="center"/>
    </xf>
    <xf numFmtId="0" fontId="20" fillId="0" borderId="7" xfId="3" applyFont="1" applyBorder="1" applyAlignment="1">
      <alignment vertical="center"/>
    </xf>
    <xf numFmtId="3" fontId="20" fillId="0" borderId="7" xfId="3" applyNumberFormat="1" applyFont="1" applyBorder="1" applyAlignment="1">
      <alignment horizontal="right" vertical="center"/>
    </xf>
    <xf numFmtId="0" fontId="17" fillId="2" borderId="7" xfId="3" applyFont="1" applyFill="1" applyBorder="1" applyAlignment="1">
      <alignment horizontal="left" vertical="center" wrapText="1"/>
    </xf>
    <xf numFmtId="0" fontId="15" fillId="0" borderId="7" xfId="3" quotePrefix="1" applyFont="1" applyBorder="1" applyAlignment="1">
      <alignment vertical="center"/>
    </xf>
    <xf numFmtId="0" fontId="17" fillId="2" borderId="7" xfId="3" applyFont="1" applyFill="1" applyBorder="1" applyAlignment="1">
      <alignment vertical="center"/>
    </xf>
    <xf numFmtId="3" fontId="2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5" fillId="4" borderId="7" xfId="3" applyNumberFormat="1" applyFont="1" applyFill="1" applyBorder="1" applyAlignment="1">
      <alignment vertical="center"/>
    </xf>
    <xf numFmtId="0" fontId="15" fillId="3" borderId="7" xfId="3" quotePrefix="1" applyFont="1" applyFill="1" applyBorder="1" applyAlignment="1">
      <alignment vertical="center"/>
    </xf>
    <xf numFmtId="3" fontId="15" fillId="5" borderId="7" xfId="3" applyNumberFormat="1" applyFont="1" applyFill="1" applyBorder="1" applyAlignment="1">
      <alignment vertical="center"/>
    </xf>
    <xf numFmtId="0" fontId="15" fillId="3" borderId="7" xfId="3" applyFont="1" applyFill="1" applyBorder="1" applyAlignment="1">
      <alignment horizontal="left" vertical="center" wrapText="1"/>
    </xf>
    <xf numFmtId="0" fontId="15" fillId="3" borderId="7" xfId="3" applyFont="1" applyFill="1" applyBorder="1" applyAlignment="1">
      <alignment vertical="center"/>
    </xf>
    <xf numFmtId="0" fontId="20" fillId="3" borderId="7" xfId="3" applyFont="1" applyFill="1" applyBorder="1" applyAlignment="1">
      <alignment vertical="center"/>
    </xf>
    <xf numFmtId="3" fontId="20" fillId="5" borderId="7" xfId="3" applyNumberFormat="1" applyFont="1" applyFill="1" applyBorder="1" applyAlignment="1">
      <alignment vertical="center"/>
    </xf>
    <xf numFmtId="3" fontId="17" fillId="2" borderId="7" xfId="3" applyNumberFormat="1" applyFont="1" applyFill="1" applyBorder="1" applyAlignment="1">
      <alignment vertical="center"/>
    </xf>
    <xf numFmtId="3" fontId="15" fillId="3" borderId="7" xfId="3" applyNumberFormat="1" applyFont="1" applyFill="1" applyBorder="1" applyAlignment="1">
      <alignment vertical="center"/>
    </xf>
    <xf numFmtId="3" fontId="20" fillId="0" borderId="7" xfId="3" applyNumberFormat="1" applyFont="1" applyBorder="1" applyAlignment="1">
      <alignment vertical="center"/>
    </xf>
    <xf numFmtId="0" fontId="26" fillId="0" borderId="7" xfId="3" applyFont="1" applyBorder="1" applyAlignment="1">
      <alignment horizontal="center" vertical="center"/>
    </xf>
    <xf numFmtId="0" fontId="26" fillId="0" borderId="7" xfId="3" applyFont="1" applyBorder="1" applyAlignment="1">
      <alignment vertical="center"/>
    </xf>
    <xf numFmtId="3" fontId="26" fillId="0" borderId="7" xfId="3" applyNumberFormat="1" applyFont="1" applyBorder="1" applyAlignment="1">
      <alignment vertical="center"/>
    </xf>
    <xf numFmtId="3" fontId="16" fillId="0" borderId="11" xfId="3" applyNumberFormat="1" applyFont="1" applyAlignment="1">
      <alignment vertical="center"/>
    </xf>
    <xf numFmtId="0" fontId="16" fillId="2" borderId="7" xfId="3" applyFont="1" applyFill="1" applyBorder="1" applyAlignment="1">
      <alignment horizontal="center" vertical="center"/>
    </xf>
    <xf numFmtId="0" fontId="18" fillId="2" borderId="7" xfId="3" applyFont="1" applyFill="1" applyBorder="1" applyAlignment="1">
      <alignment vertical="center" wrapText="1"/>
    </xf>
    <xf numFmtId="3" fontId="18" fillId="2" borderId="7" xfId="3" applyNumberFormat="1" applyFont="1" applyFill="1" applyBorder="1" applyAlignment="1">
      <alignment vertical="center"/>
    </xf>
    <xf numFmtId="0" fontId="16" fillId="0" borderId="7" xfId="3" applyFont="1" applyBorder="1" applyAlignment="1">
      <alignment vertical="center"/>
    </xf>
    <xf numFmtId="3" fontId="16" fillId="0" borderId="7" xfId="3" applyNumberFormat="1" applyFont="1" applyBorder="1" applyAlignment="1">
      <alignment vertical="center"/>
    </xf>
    <xf numFmtId="0" fontId="16" fillId="0" borderId="7" xfId="3" quotePrefix="1" applyFont="1" applyBorder="1" applyAlignment="1">
      <alignment vertical="center"/>
    </xf>
    <xf numFmtId="0" fontId="16" fillId="0" borderId="7" xfId="3" quotePrefix="1" applyFont="1" applyBorder="1" applyAlignment="1">
      <alignment horizontal="left" vertical="center"/>
    </xf>
    <xf numFmtId="3" fontId="16" fillId="4" borderId="7" xfId="3" applyNumberFormat="1" applyFont="1" applyFill="1" applyBorder="1" applyAlignment="1">
      <alignment vertical="center"/>
    </xf>
    <xf numFmtId="0" fontId="25" fillId="2" borderId="7" xfId="3" applyFont="1" applyFill="1" applyBorder="1" applyAlignment="1">
      <alignment horizontal="center" vertical="center"/>
    </xf>
    <xf numFmtId="3" fontId="20" fillId="3" borderId="7" xfId="3" applyNumberFormat="1" applyFont="1" applyFill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2" borderId="7" xfId="3" applyFont="1" applyFill="1" applyBorder="1" applyAlignment="1">
      <alignment vertical="center"/>
    </xf>
    <xf numFmtId="0" fontId="19" fillId="0" borderId="7" xfId="3" applyFont="1" applyBorder="1" applyAlignment="1">
      <alignment vertical="center"/>
    </xf>
    <xf numFmtId="3" fontId="19" fillId="0" borderId="7" xfId="3" applyNumberFormat="1" applyFont="1" applyBorder="1" applyAlignment="1">
      <alignment vertical="center"/>
    </xf>
    <xf numFmtId="3" fontId="16" fillId="3" borderId="7" xfId="3" applyNumberFormat="1" applyFont="1" applyFill="1" applyBorder="1" applyAlignment="1">
      <alignment vertical="center"/>
    </xf>
    <xf numFmtId="3" fontId="16" fillId="3" borderId="1" xfId="3" applyNumberFormat="1" applyFont="1" applyFill="1" applyBorder="1" applyAlignment="1">
      <alignment vertical="center"/>
    </xf>
    <xf numFmtId="3" fontId="16" fillId="0" borderId="24" xfId="3" applyNumberFormat="1" applyFont="1" applyBorder="1" applyAlignment="1">
      <alignment vertical="center"/>
    </xf>
    <xf numFmtId="3" fontId="16" fillId="0" borderId="1" xfId="3" applyNumberFormat="1" applyFont="1" applyBorder="1" applyAlignment="1">
      <alignment vertical="center"/>
    </xf>
    <xf numFmtId="3" fontId="18" fillId="0" borderId="24" xfId="3" applyNumberFormat="1" applyFont="1" applyBorder="1" applyAlignment="1">
      <alignment vertical="center"/>
    </xf>
    <xf numFmtId="3" fontId="18" fillId="0" borderId="1" xfId="3" applyNumberFormat="1" applyFont="1" applyBorder="1" applyAlignment="1">
      <alignment vertical="center"/>
    </xf>
    <xf numFmtId="0" fontId="16" fillId="0" borderId="11" xfId="3" quotePrefix="1" applyFont="1" applyAlignment="1">
      <alignment vertical="center"/>
    </xf>
    <xf numFmtId="0" fontId="16" fillId="4" borderId="7" xfId="3" applyFont="1" applyFill="1" applyBorder="1" applyAlignment="1">
      <alignment horizontal="center" vertical="center"/>
    </xf>
    <xf numFmtId="0" fontId="16" fillId="4" borderId="7" xfId="3" applyFont="1" applyFill="1" applyBorder="1" applyAlignment="1">
      <alignment vertical="center"/>
    </xf>
    <xf numFmtId="0" fontId="16" fillId="4" borderId="11" xfId="3" applyFont="1" applyFill="1" applyAlignment="1">
      <alignment vertical="center"/>
    </xf>
    <xf numFmtId="3" fontId="20" fillId="0" borderId="11" xfId="3" applyNumberFormat="1" applyFont="1" applyAlignment="1">
      <alignment vertical="center"/>
    </xf>
    <xf numFmtId="0" fontId="16" fillId="0" borderId="7" xfId="3" applyFont="1" applyBorder="1" applyAlignment="1">
      <alignment horizontal="left" vertical="center"/>
    </xf>
    <xf numFmtId="0" fontId="16" fillId="0" borderId="7" xfId="3" applyFont="1" applyBorder="1" applyAlignment="1">
      <alignment vertical="center" wrapText="1"/>
    </xf>
    <xf numFmtId="0" fontId="27" fillId="0" borderId="7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0" fontId="16" fillId="0" borderId="24" xfId="3" quotePrefix="1" applyFont="1" applyBorder="1" applyAlignment="1">
      <alignment vertical="center"/>
    </xf>
    <xf numFmtId="0" fontId="16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3" fontId="20" fillId="0" borderId="1" xfId="3" applyNumberFormat="1" applyFont="1" applyBorder="1" applyAlignment="1">
      <alignment vertical="center"/>
    </xf>
    <xf numFmtId="49" fontId="16" fillId="0" borderId="7" xfId="3" quotePrefix="1" applyNumberFormat="1" applyFont="1" applyBorder="1" applyAlignment="1">
      <alignment vertical="center"/>
    </xf>
    <xf numFmtId="3" fontId="1" fillId="3" borderId="14" xfId="0" applyNumberFormat="1" applyFont="1" applyFill="1" applyBorder="1" applyAlignment="1">
      <alignment horizontal="right"/>
    </xf>
    <xf numFmtId="0" fontId="3" fillId="0" borderId="9" xfId="0" applyFont="1" applyBorder="1"/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0" fontId="3" fillId="0" borderId="5" xfId="0" applyFont="1" applyBorder="1"/>
    <xf numFmtId="3" fontId="7" fillId="3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2" fillId="0" borderId="11" xfId="3" applyFont="1" applyAlignment="1">
      <alignment horizontal="center" vertical="center"/>
    </xf>
    <xf numFmtId="0" fontId="15" fillId="0" borderId="11" xfId="3" applyFont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3" fontId="15" fillId="0" borderId="19" xfId="3" applyNumberFormat="1" applyFont="1" applyBorder="1" applyAlignment="1">
      <alignment horizontal="center" vertical="center"/>
    </xf>
    <xf numFmtId="0" fontId="15" fillId="0" borderId="20" xfId="3" applyFont="1" applyBorder="1" applyAlignment="1">
      <alignment vertical="center"/>
    </xf>
    <xf numFmtId="0" fontId="15" fillId="0" borderId="21" xfId="3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0" fontId="15" fillId="0" borderId="18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3" fontId="15" fillId="0" borderId="2" xfId="3" applyNumberFormat="1" applyFont="1" applyBorder="1" applyAlignment="1">
      <alignment horizontal="center" vertical="center"/>
    </xf>
    <xf numFmtId="0" fontId="15" fillId="0" borderId="3" xfId="3" applyFont="1" applyBorder="1" applyAlignment="1">
      <alignment vertical="center"/>
    </xf>
    <xf numFmtId="0" fontId="15" fillId="0" borderId="4" xfId="3" applyFont="1" applyBorder="1" applyAlignment="1">
      <alignment vertical="center"/>
    </xf>
  </cellXfs>
  <cellStyles count="4">
    <cellStyle name="Normalny" xfId="0" builtinId="0"/>
    <cellStyle name="Normalny 2" xfId="2" xr:uid="{00000000-0005-0000-0000-000001000000}"/>
    <cellStyle name="Normalny 3" xfId="3" xr:uid="{00000000-0005-0000-0000-000002000000}"/>
    <cellStyle name="Normalny 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144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236" t="s">
        <v>0</v>
      </c>
      <c r="B3" s="236" t="s">
        <v>1</v>
      </c>
      <c r="C3" s="236" t="s">
        <v>2</v>
      </c>
      <c r="D3" s="236" t="s">
        <v>3</v>
      </c>
      <c r="E3" s="236" t="s">
        <v>4</v>
      </c>
      <c r="F3" s="237" t="s">
        <v>5</v>
      </c>
      <c r="G3" s="235"/>
      <c r="H3" s="235"/>
      <c r="I3" s="235"/>
      <c r="J3" s="224"/>
      <c r="K3" s="234" t="s">
        <v>145</v>
      </c>
      <c r="L3" s="235"/>
      <c r="M3" s="224"/>
      <c r="N3" s="3"/>
      <c r="O3" s="3"/>
      <c r="P3" s="3"/>
      <c r="Q3" s="3"/>
    </row>
    <row r="4" spans="1:17" ht="12.75" customHeight="1">
      <c r="A4" s="213"/>
      <c r="B4" s="213"/>
      <c r="C4" s="213"/>
      <c r="D4" s="213"/>
      <c r="E4" s="213"/>
      <c r="F4" s="226" t="s">
        <v>6</v>
      </c>
      <c r="G4" s="226" t="s">
        <v>7</v>
      </c>
      <c r="H4" s="226" t="s">
        <v>8</v>
      </c>
      <c r="I4" s="226" t="s">
        <v>9</v>
      </c>
      <c r="J4" s="227" t="s">
        <v>10</v>
      </c>
      <c r="K4" s="231" t="s">
        <v>11</v>
      </c>
      <c r="L4" s="230" t="s">
        <v>12</v>
      </c>
      <c r="M4" s="224"/>
      <c r="N4" s="3"/>
      <c r="O4" s="3"/>
      <c r="P4" s="3"/>
      <c r="Q4" s="3"/>
    </row>
    <row r="5" spans="1:17" ht="37.5" customHeight="1">
      <c r="A5" s="213"/>
      <c r="B5" s="213"/>
      <c r="C5" s="213"/>
      <c r="D5" s="229"/>
      <c r="E5" s="229"/>
      <c r="F5" s="213"/>
      <c r="G5" s="213"/>
      <c r="H5" s="213"/>
      <c r="I5" s="213"/>
      <c r="J5" s="213"/>
      <c r="K5" s="213"/>
      <c r="L5" s="5" t="s">
        <v>13</v>
      </c>
      <c r="M5" s="228" t="s">
        <v>14</v>
      </c>
      <c r="N5" s="6"/>
      <c r="O5" s="3"/>
      <c r="P5" s="3"/>
      <c r="Q5" s="3"/>
    </row>
    <row r="6" spans="1:17" ht="13.5" customHeight="1">
      <c r="A6" s="229"/>
      <c r="B6" s="229"/>
      <c r="C6" s="229"/>
      <c r="D6" s="237" t="s">
        <v>15</v>
      </c>
      <c r="E6" s="235"/>
      <c r="F6" s="235"/>
      <c r="G6" s="235"/>
      <c r="H6" s="235"/>
      <c r="I6" s="235"/>
      <c r="J6" s="224"/>
      <c r="K6" s="223" t="s">
        <v>15</v>
      </c>
      <c r="L6" s="224"/>
      <c r="M6" s="229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223">
        <v>12</v>
      </c>
      <c r="M7" s="224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146</v>
      </c>
      <c r="C12" s="34" t="s">
        <v>147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148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149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150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151</v>
      </c>
      <c r="N100" s="38"/>
      <c r="O100" s="38"/>
      <c r="P100" s="38"/>
      <c r="Q100" s="38"/>
    </row>
    <row r="101" spans="1:17" ht="38.25" customHeight="1" outlineLevel="2">
      <c r="A101" s="218"/>
      <c r="B101" s="218">
        <v>75411</v>
      </c>
      <c r="C101" s="219" t="s">
        <v>87</v>
      </c>
      <c r="D101" s="209">
        <v>102</v>
      </c>
      <c r="E101" s="211">
        <f>F101+G102+H102+I101+J102</f>
        <v>116493</v>
      </c>
      <c r="F101" s="209">
        <v>113993</v>
      </c>
      <c r="G101" s="209"/>
      <c r="H101" s="225"/>
      <c r="I101" s="209">
        <v>2500</v>
      </c>
      <c r="J101" s="209"/>
      <c r="K101" s="209"/>
      <c r="L101" s="209">
        <v>1222</v>
      </c>
      <c r="M101" s="37" t="s">
        <v>152</v>
      </c>
      <c r="N101" s="38"/>
      <c r="O101" s="38"/>
      <c r="P101" s="38"/>
      <c r="Q101" s="38"/>
    </row>
    <row r="102" spans="1:17" ht="66" customHeight="1" outlineLevel="2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37" t="s">
        <v>153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154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155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156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157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158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159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160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161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162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163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164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164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165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166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167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22"/>
      <c r="B176" s="221">
        <v>75011</v>
      </c>
      <c r="C176" s="212" t="s">
        <v>128</v>
      </c>
      <c r="D176" s="214">
        <v>10800</v>
      </c>
      <c r="E176" s="232">
        <f>F182+G176+H176+I176+J176</f>
        <v>37960</v>
      </c>
      <c r="F176" s="214"/>
      <c r="G176" s="232">
        <v>75</v>
      </c>
      <c r="H176" s="233">
        <v>34984</v>
      </c>
      <c r="I176" s="232">
        <v>1674</v>
      </c>
      <c r="J176" s="232">
        <v>1227</v>
      </c>
      <c r="K176" s="232"/>
      <c r="L176" s="232">
        <v>1374</v>
      </c>
      <c r="M176" s="116" t="s">
        <v>168</v>
      </c>
      <c r="N176" s="90"/>
      <c r="O176" s="91"/>
      <c r="P176" s="49"/>
      <c r="Q176" s="49"/>
    </row>
    <row r="177" spans="1:17" ht="67.5" customHeight="1" outlineLevel="1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116" t="s">
        <v>169</v>
      </c>
      <c r="N177" s="49"/>
      <c r="O177" s="91"/>
      <c r="P177" s="49"/>
      <c r="Q177" s="49"/>
    </row>
    <row r="178" spans="1:17" ht="55.5" customHeight="1" outlineLevel="1">
      <c r="A178" s="21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116" t="s">
        <v>170</v>
      </c>
      <c r="N178" s="49"/>
      <c r="O178" s="91"/>
      <c r="P178" s="49"/>
      <c r="Q178" s="49"/>
    </row>
    <row r="179" spans="1:17" ht="64.5" customHeight="1" outlineLevel="1">
      <c r="A179" s="21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116" t="s">
        <v>171</v>
      </c>
      <c r="N179" s="49"/>
      <c r="O179" s="91"/>
      <c r="P179" s="49"/>
      <c r="Q179" s="49"/>
    </row>
    <row r="180" spans="1:17" ht="54.75" customHeight="1" outlineLevel="1">
      <c r="A180" s="21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  <c r="M180" s="116" t="s">
        <v>172</v>
      </c>
      <c r="N180" s="49"/>
      <c r="O180" s="91"/>
      <c r="P180" s="49"/>
      <c r="Q180" s="49"/>
    </row>
    <row r="181" spans="1:17" ht="29.25" customHeight="1" outlineLevel="1">
      <c r="A181" s="21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116" t="s">
        <v>173</v>
      </c>
      <c r="N181" s="49"/>
      <c r="O181" s="91"/>
      <c r="P181" s="49"/>
      <c r="Q181" s="49"/>
    </row>
    <row r="182" spans="1:17" ht="77.25" customHeight="1" outlineLevel="2">
      <c r="A182" s="21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116" t="s">
        <v>174</v>
      </c>
      <c r="N182" s="38"/>
      <c r="O182" s="92"/>
      <c r="P182" s="38"/>
      <c r="Q182" s="38"/>
    </row>
    <row r="183" spans="1:17" ht="28.5" hidden="1" customHeight="1" outlineLevel="2">
      <c r="A183" s="210"/>
      <c r="B183" s="210"/>
      <c r="C183" s="210"/>
      <c r="D183" s="210"/>
      <c r="E183" s="210"/>
      <c r="F183" s="210"/>
      <c r="G183" s="210"/>
      <c r="H183" s="210"/>
      <c r="I183" s="210"/>
      <c r="J183" s="210"/>
      <c r="K183" s="210"/>
      <c r="L183" s="210"/>
      <c r="M183" s="89" t="s">
        <v>175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176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177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114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115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178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124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116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132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133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128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134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179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135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136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180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137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138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139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140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141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220"/>
      <c r="B385" s="216"/>
      <c r="C385" s="21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215"/>
      <c r="B386" s="216"/>
      <c r="C386" s="21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217"/>
      <c r="B388" s="216"/>
      <c r="C388" s="21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K3:M3"/>
    <mergeCell ref="B3:B6"/>
    <mergeCell ref="A3:A6"/>
    <mergeCell ref="C3:C6"/>
    <mergeCell ref="D3:D5"/>
    <mergeCell ref="F3:J3"/>
    <mergeCell ref="E3:E5"/>
    <mergeCell ref="F4:F5"/>
    <mergeCell ref="D6:J6"/>
    <mergeCell ref="G176:G183"/>
    <mergeCell ref="L176:L183"/>
    <mergeCell ref="K176:K183"/>
    <mergeCell ref="E176:E183"/>
    <mergeCell ref="H176:H183"/>
    <mergeCell ref="I176:I183"/>
    <mergeCell ref="J176:J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F101:F102"/>
    <mergeCell ref="E101:E102"/>
    <mergeCell ref="C176:C183"/>
    <mergeCell ref="D176:D183"/>
    <mergeCell ref="D101:D102"/>
    <mergeCell ref="F176:F18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181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236" t="s">
        <v>0</v>
      </c>
      <c r="B3" s="236" t="s">
        <v>1</v>
      </c>
      <c r="C3" s="236" t="s">
        <v>2</v>
      </c>
      <c r="D3" s="236" t="s">
        <v>3</v>
      </c>
      <c r="E3" s="236" t="s">
        <v>4</v>
      </c>
      <c r="F3" s="237" t="s">
        <v>5</v>
      </c>
      <c r="G3" s="235"/>
      <c r="H3" s="235"/>
      <c r="I3" s="235"/>
      <c r="J3" s="224"/>
      <c r="K3" s="234" t="s">
        <v>145</v>
      </c>
      <c r="L3" s="235"/>
      <c r="M3" s="224"/>
      <c r="N3" s="3"/>
      <c r="O3" s="3"/>
      <c r="P3" s="3"/>
      <c r="Q3" s="3"/>
    </row>
    <row r="4" spans="1:17" ht="12.75" customHeight="1">
      <c r="A4" s="213"/>
      <c r="B4" s="213"/>
      <c r="C4" s="213"/>
      <c r="D4" s="213"/>
      <c r="E4" s="213"/>
      <c r="F4" s="226" t="s">
        <v>6</v>
      </c>
      <c r="G4" s="226" t="s">
        <v>7</v>
      </c>
      <c r="H4" s="226" t="s">
        <v>8</v>
      </c>
      <c r="I4" s="226" t="s">
        <v>9</v>
      </c>
      <c r="J4" s="227" t="s">
        <v>10</v>
      </c>
      <c r="K4" s="231" t="s">
        <v>11</v>
      </c>
      <c r="L4" s="230" t="s">
        <v>12</v>
      </c>
      <c r="M4" s="224"/>
      <c r="N4" s="3"/>
      <c r="O4" s="3"/>
      <c r="P4" s="3"/>
      <c r="Q4" s="3"/>
    </row>
    <row r="5" spans="1:17" ht="37.5" customHeight="1">
      <c r="A5" s="213"/>
      <c r="B5" s="213"/>
      <c r="C5" s="213"/>
      <c r="D5" s="229"/>
      <c r="E5" s="229"/>
      <c r="F5" s="213"/>
      <c r="G5" s="213"/>
      <c r="H5" s="213"/>
      <c r="I5" s="213"/>
      <c r="J5" s="213"/>
      <c r="K5" s="213"/>
      <c r="L5" s="5" t="s">
        <v>13</v>
      </c>
      <c r="M5" s="228" t="s">
        <v>14</v>
      </c>
      <c r="N5" s="6"/>
      <c r="O5" s="3"/>
      <c r="P5" s="3"/>
      <c r="Q5" s="3"/>
    </row>
    <row r="6" spans="1:17" ht="13.5" customHeight="1">
      <c r="A6" s="229"/>
      <c r="B6" s="229"/>
      <c r="C6" s="229"/>
      <c r="D6" s="237" t="s">
        <v>15</v>
      </c>
      <c r="E6" s="235"/>
      <c r="F6" s="235"/>
      <c r="G6" s="235"/>
      <c r="H6" s="235"/>
      <c r="I6" s="235"/>
      <c r="J6" s="224"/>
      <c r="K6" s="223" t="s">
        <v>15</v>
      </c>
      <c r="L6" s="224"/>
      <c r="M6" s="229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223">
        <v>12</v>
      </c>
      <c r="M7" s="224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146</v>
      </c>
      <c r="C12" s="34" t="s">
        <v>147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182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149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183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184</v>
      </c>
      <c r="N100" s="38"/>
      <c r="O100" s="38"/>
      <c r="P100" s="38"/>
      <c r="Q100" s="38"/>
    </row>
    <row r="101" spans="1:17" ht="38.25" customHeight="1" outlineLevel="2">
      <c r="A101" s="218"/>
      <c r="B101" s="218">
        <v>75411</v>
      </c>
      <c r="C101" s="219" t="s">
        <v>87</v>
      </c>
      <c r="D101" s="209">
        <v>102</v>
      </c>
      <c r="E101" s="211">
        <f>F101+G102+H102+I101+J102</f>
        <v>116493</v>
      </c>
      <c r="F101" s="209">
        <v>113993</v>
      </c>
      <c r="G101" s="209"/>
      <c r="H101" s="225"/>
      <c r="I101" s="209">
        <v>2500</v>
      </c>
      <c r="J101" s="209"/>
      <c r="K101" s="209"/>
      <c r="L101" s="209">
        <v>1222</v>
      </c>
      <c r="M101" s="37" t="s">
        <v>185</v>
      </c>
      <c r="N101" s="38"/>
      <c r="O101" s="38"/>
      <c r="P101" s="38"/>
      <c r="Q101" s="38"/>
    </row>
    <row r="102" spans="1:17" ht="66" customHeight="1" outlineLevel="2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37" t="s">
        <v>186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187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155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156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157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158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159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188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161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162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163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164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164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165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189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190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22"/>
      <c r="B176" s="221">
        <v>75011</v>
      </c>
      <c r="C176" s="212" t="s">
        <v>128</v>
      </c>
      <c r="D176" s="214">
        <v>10800</v>
      </c>
      <c r="E176" s="232">
        <f>F182+G176+H176+I176+J176</f>
        <v>37960</v>
      </c>
      <c r="F176" s="214"/>
      <c r="G176" s="232">
        <v>75</v>
      </c>
      <c r="H176" s="233">
        <v>34984</v>
      </c>
      <c r="I176" s="232">
        <v>1674</v>
      </c>
      <c r="J176" s="232">
        <v>1227</v>
      </c>
      <c r="K176" s="232"/>
      <c r="L176" s="232">
        <v>1374</v>
      </c>
      <c r="M176" s="116" t="s">
        <v>191</v>
      </c>
      <c r="N176" s="90"/>
      <c r="O176" s="91"/>
      <c r="P176" s="49"/>
      <c r="Q176" s="49"/>
    </row>
    <row r="177" spans="1:17" ht="67.5" customHeight="1" outlineLevel="1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116" t="s">
        <v>192</v>
      </c>
      <c r="N177" s="49"/>
      <c r="O177" s="91"/>
      <c r="P177" s="49"/>
      <c r="Q177" s="49"/>
    </row>
    <row r="178" spans="1:17" ht="55.5" customHeight="1" outlineLevel="1">
      <c r="A178" s="21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116" t="s">
        <v>193</v>
      </c>
      <c r="N178" s="49"/>
      <c r="O178" s="91"/>
      <c r="P178" s="49"/>
      <c r="Q178" s="49"/>
    </row>
    <row r="179" spans="1:17" ht="64.5" customHeight="1" outlineLevel="1">
      <c r="A179" s="21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116" t="s">
        <v>194</v>
      </c>
      <c r="N179" s="49"/>
      <c r="O179" s="91"/>
      <c r="P179" s="49"/>
      <c r="Q179" s="49"/>
    </row>
    <row r="180" spans="1:17" ht="54.75" customHeight="1" outlineLevel="1">
      <c r="A180" s="21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  <c r="M180" s="116" t="s">
        <v>195</v>
      </c>
      <c r="N180" s="49"/>
      <c r="O180" s="91"/>
      <c r="P180" s="49"/>
      <c r="Q180" s="49"/>
    </row>
    <row r="181" spans="1:17" ht="29.25" customHeight="1" outlineLevel="1">
      <c r="A181" s="21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116" t="s">
        <v>196</v>
      </c>
      <c r="N181" s="49"/>
      <c r="O181" s="91"/>
      <c r="P181" s="49"/>
      <c r="Q181" s="49"/>
    </row>
    <row r="182" spans="1:17" ht="77.25" customHeight="1" outlineLevel="2">
      <c r="A182" s="21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116" t="s">
        <v>197</v>
      </c>
      <c r="N182" s="38"/>
      <c r="O182" s="92"/>
      <c r="P182" s="38"/>
      <c r="Q182" s="38"/>
    </row>
    <row r="183" spans="1:17" ht="28.5" hidden="1" customHeight="1" outlineLevel="2">
      <c r="A183" s="210"/>
      <c r="B183" s="210"/>
      <c r="C183" s="210"/>
      <c r="D183" s="210"/>
      <c r="E183" s="210"/>
      <c r="F183" s="210"/>
      <c r="G183" s="210"/>
      <c r="H183" s="210"/>
      <c r="I183" s="210"/>
      <c r="J183" s="210"/>
      <c r="K183" s="210"/>
      <c r="L183" s="210"/>
      <c r="M183" s="89" t="s">
        <v>198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199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200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201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124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116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132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133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128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134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202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135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136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137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138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139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140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141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220"/>
      <c r="B382" s="216"/>
      <c r="C382" s="21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215"/>
      <c r="B383" s="216"/>
      <c r="C383" s="21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217"/>
      <c r="B385" s="216"/>
      <c r="C385" s="21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5"/>
  <sheetViews>
    <sheetView tabSelected="1" view="pageBreakPreview" zoomScale="110" zoomScaleNormal="100" zoomScaleSheetLayoutView="110" workbookViewId="0">
      <pane ySplit="13" topLeftCell="A140" activePane="bottomLeft" state="frozen"/>
      <selection pane="bottomLeft" activeCell="C1" sqref="C1"/>
    </sheetView>
  </sheetViews>
  <sheetFormatPr defaultColWidth="14.42578125" defaultRowHeight="15" customHeight="1"/>
  <cols>
    <col min="1" max="1" width="8.28515625" style="146" customWidth="1"/>
    <col min="2" max="2" width="10.42578125" style="146" customWidth="1"/>
    <col min="3" max="3" width="70" style="146" customWidth="1"/>
    <col min="4" max="4" width="12.140625" style="146" customWidth="1"/>
    <col min="5" max="6" width="13.140625" style="146" customWidth="1"/>
    <col min="7" max="10" width="9.140625" style="146" customWidth="1"/>
    <col min="11" max="11" width="8" style="146" customWidth="1"/>
    <col min="12" max="16384" width="14.42578125" style="146"/>
  </cols>
  <sheetData>
    <row r="1" spans="1:6" s="131" customFormat="1" ht="12.75" customHeight="1">
      <c r="F1" s="132" t="s">
        <v>232</v>
      </c>
    </row>
    <row r="2" spans="1:6" s="131" customFormat="1" ht="12.75" customHeight="1">
      <c r="F2" s="130" t="s">
        <v>278</v>
      </c>
    </row>
    <row r="3" spans="1:6" s="131" customFormat="1" ht="12.75" customHeight="1">
      <c r="F3" s="130" t="s">
        <v>272</v>
      </c>
    </row>
    <row r="4" spans="1:6" s="131" customFormat="1" ht="12.75" customHeight="1">
      <c r="F4" s="130" t="s">
        <v>279</v>
      </c>
    </row>
    <row r="5" spans="1:6" s="131" customFormat="1" ht="14.25">
      <c r="A5" s="238" t="s">
        <v>229</v>
      </c>
      <c r="B5" s="239"/>
      <c r="C5" s="239"/>
      <c r="D5" s="239"/>
      <c r="E5" s="239"/>
      <c r="F5" s="239"/>
    </row>
    <row r="6" spans="1:6" s="131" customFormat="1" ht="14.25">
      <c r="A6" s="238" t="s">
        <v>142</v>
      </c>
      <c r="B6" s="239"/>
      <c r="C6" s="239"/>
      <c r="D6" s="239"/>
      <c r="E6" s="239"/>
      <c r="F6" s="239"/>
    </row>
    <row r="7" spans="1:6" s="131" customFormat="1" ht="14.25">
      <c r="A7" s="238" t="s">
        <v>273</v>
      </c>
      <c r="B7" s="239"/>
      <c r="C7" s="239"/>
      <c r="D7" s="239"/>
      <c r="E7" s="239"/>
      <c r="F7" s="239"/>
    </row>
    <row r="8" spans="1:6" s="131" customFormat="1" ht="12.75" customHeight="1">
      <c r="A8" s="133"/>
      <c r="B8" s="133"/>
      <c r="D8" s="134"/>
      <c r="E8" s="134"/>
      <c r="F8" s="135" t="s">
        <v>143</v>
      </c>
    </row>
    <row r="9" spans="1:6" s="131" customFormat="1" ht="12.75" customHeight="1">
      <c r="A9" s="240" t="s">
        <v>0</v>
      </c>
      <c r="B9" s="240" t="s">
        <v>1</v>
      </c>
      <c r="C9" s="240" t="s">
        <v>203</v>
      </c>
      <c r="D9" s="243" t="s">
        <v>204</v>
      </c>
      <c r="E9" s="244"/>
      <c r="F9" s="245"/>
    </row>
    <row r="10" spans="1:6" s="131" customFormat="1" ht="12.75" customHeight="1">
      <c r="A10" s="241"/>
      <c r="B10" s="241"/>
      <c r="C10" s="241"/>
      <c r="D10" s="246"/>
      <c r="E10" s="247"/>
      <c r="F10" s="248"/>
    </row>
    <row r="11" spans="1:6" s="131" customFormat="1" ht="12.75" customHeight="1">
      <c r="A11" s="241"/>
      <c r="B11" s="241"/>
      <c r="C11" s="241"/>
      <c r="D11" s="249" t="s">
        <v>205</v>
      </c>
      <c r="E11" s="250"/>
      <c r="F11" s="251"/>
    </row>
    <row r="12" spans="1:6" s="131" customFormat="1" ht="33.75" customHeight="1">
      <c r="A12" s="242"/>
      <c r="B12" s="242"/>
      <c r="C12" s="242"/>
      <c r="D12" s="122" t="s">
        <v>16</v>
      </c>
      <c r="E12" s="123" t="s">
        <v>206</v>
      </c>
      <c r="F12" s="123" t="s">
        <v>207</v>
      </c>
    </row>
    <row r="13" spans="1:6" s="131" customFormat="1" ht="12.75" customHeight="1">
      <c r="A13" s="136">
        <v>1</v>
      </c>
      <c r="B13" s="136">
        <v>2</v>
      </c>
      <c r="C13" s="136">
        <v>3</v>
      </c>
      <c r="D13" s="136">
        <v>4</v>
      </c>
      <c r="E13" s="136">
        <v>5</v>
      </c>
      <c r="F13" s="136">
        <v>6</v>
      </c>
    </row>
    <row r="14" spans="1:6" s="139" customFormat="1" ht="12.75" customHeight="1">
      <c r="A14" s="137"/>
      <c r="B14" s="137"/>
      <c r="C14" s="137"/>
      <c r="D14" s="138"/>
      <c r="E14" s="138"/>
      <c r="F14" s="138"/>
    </row>
    <row r="15" spans="1:6" s="139" customFormat="1" ht="15.75" customHeight="1">
      <c r="A15" s="137"/>
      <c r="B15" s="137"/>
      <c r="C15" s="140" t="s">
        <v>208</v>
      </c>
      <c r="D15" s="141">
        <f>SUM(D17:D21)</f>
        <v>369615</v>
      </c>
      <c r="E15" s="141">
        <f>SUM(E17:E21)</f>
        <v>342073</v>
      </c>
      <c r="F15" s="141">
        <f>SUM(F17:F21)</f>
        <v>27542</v>
      </c>
    </row>
    <row r="16" spans="1:6" s="139" customFormat="1" ht="12.75" customHeight="1">
      <c r="A16" s="137"/>
      <c r="B16" s="137"/>
      <c r="C16" s="142" t="s">
        <v>5</v>
      </c>
      <c r="D16" s="143"/>
      <c r="E16" s="143"/>
      <c r="F16" s="143"/>
    </row>
    <row r="17" spans="1:10" ht="12.75" customHeight="1">
      <c r="A17" s="144"/>
      <c r="B17" s="144"/>
      <c r="C17" s="145" t="s">
        <v>209</v>
      </c>
      <c r="D17" s="127">
        <f t="shared" ref="D17:D20" si="0">E17+F17</f>
        <v>170290</v>
      </c>
      <c r="E17" s="127">
        <f>E30+E35+E39+E45+E51+E57+E68+E74+E80+E89+E97+E104+E117+E129+E139+E148+E144+E134</f>
        <v>157403</v>
      </c>
      <c r="F17" s="127">
        <f>F30+F35+F39+F45+F51+F57+F68+F74+F80+F89+F97+F104+F117+F129+F139+F148+F144+F134</f>
        <v>12887</v>
      </c>
    </row>
    <row r="18" spans="1:10" s="139" customFormat="1" ht="12.75" customHeight="1">
      <c r="A18" s="137"/>
      <c r="B18" s="137"/>
      <c r="C18" s="145" t="s">
        <v>210</v>
      </c>
      <c r="D18" s="127">
        <f t="shared" si="0"/>
        <v>571</v>
      </c>
      <c r="E18" s="127">
        <f t="shared" ref="E18:F18" si="1">E124</f>
        <v>571</v>
      </c>
      <c r="F18" s="127">
        <f t="shared" si="1"/>
        <v>0</v>
      </c>
    </row>
    <row r="19" spans="1:10" ht="12.75" customHeight="1">
      <c r="A19" s="144"/>
      <c r="B19" s="144"/>
      <c r="C19" s="145" t="s">
        <v>211</v>
      </c>
      <c r="D19" s="127">
        <f>E19+F19</f>
        <v>187630</v>
      </c>
      <c r="E19" s="127">
        <f>E24+E36+E40+E46+E52+E58+E63+E69+E75+E83+E91+E98+E106+E125+E130+E135+E113+E140+E145</f>
        <v>173645</v>
      </c>
      <c r="F19" s="127">
        <f>F24+F36+F40+F46+F52+F58+F63+F69+F75+F83+F91+F98+F106+F125+F130+F135+F113+F140+F145</f>
        <v>13985</v>
      </c>
    </row>
    <row r="20" spans="1:10" ht="12.75" customHeight="1">
      <c r="A20" s="144"/>
      <c r="B20" s="144"/>
      <c r="C20" s="145" t="s">
        <v>212</v>
      </c>
      <c r="D20" s="127">
        <f t="shared" si="0"/>
        <v>9628</v>
      </c>
      <c r="E20" s="127">
        <f t="shared" ref="E20:F20" si="2">E99+E107</f>
        <v>8958</v>
      </c>
      <c r="F20" s="127">
        <f t="shared" si="2"/>
        <v>670</v>
      </c>
    </row>
    <row r="21" spans="1:10" s="139" customFormat="1" ht="12.75" customHeight="1">
      <c r="A21" s="137"/>
      <c r="B21" s="137"/>
      <c r="C21" s="147" t="s">
        <v>225</v>
      </c>
      <c r="D21" s="148">
        <f>D152</f>
        <v>1496</v>
      </c>
      <c r="E21" s="148">
        <f t="shared" ref="E21:F21" si="3">E152</f>
        <v>1496</v>
      </c>
      <c r="F21" s="148">
        <f t="shared" si="3"/>
        <v>0</v>
      </c>
    </row>
    <row r="22" spans="1:10" s="131" customFormat="1" ht="17.25" customHeight="1">
      <c r="A22" s="149"/>
      <c r="B22" s="149"/>
      <c r="C22" s="150" t="s">
        <v>274</v>
      </c>
      <c r="D22" s="151">
        <f t="shared" ref="D22:D23" si="4">E22+F22</f>
        <v>1962</v>
      </c>
      <c r="E22" s="151">
        <f t="shared" ref="E22:F24" si="5">E23</f>
        <v>1810</v>
      </c>
      <c r="F22" s="151">
        <f t="shared" si="5"/>
        <v>152</v>
      </c>
    </row>
    <row r="23" spans="1:10" s="131" customFormat="1" ht="12.75" customHeight="1">
      <c r="A23" s="152" t="s">
        <v>26</v>
      </c>
      <c r="B23" s="125"/>
      <c r="C23" s="153" t="s">
        <v>27</v>
      </c>
      <c r="D23" s="124">
        <f t="shared" si="4"/>
        <v>1962</v>
      </c>
      <c r="E23" s="124">
        <f t="shared" si="5"/>
        <v>1810</v>
      </c>
      <c r="F23" s="124">
        <f t="shared" si="5"/>
        <v>152</v>
      </c>
    </row>
    <row r="24" spans="1:10" s="131" customFormat="1" ht="17.25" customHeight="1">
      <c r="A24" s="125"/>
      <c r="B24" s="125" t="s">
        <v>65</v>
      </c>
      <c r="C24" s="126" t="s">
        <v>239</v>
      </c>
      <c r="D24" s="127">
        <f>D25</f>
        <v>1962</v>
      </c>
      <c r="E24" s="127">
        <f t="shared" si="5"/>
        <v>1810</v>
      </c>
      <c r="F24" s="127">
        <f t="shared" si="5"/>
        <v>152</v>
      </c>
    </row>
    <row r="25" spans="1:10" s="131" customFormat="1" ht="17.25" customHeight="1">
      <c r="A25" s="125"/>
      <c r="B25" s="125"/>
      <c r="C25" s="129" t="s">
        <v>238</v>
      </c>
      <c r="D25" s="127">
        <f>E25+F25</f>
        <v>1962</v>
      </c>
      <c r="E25" s="127">
        <v>1810</v>
      </c>
      <c r="F25" s="127">
        <v>152</v>
      </c>
    </row>
    <row r="26" spans="1:10" ht="6.75" customHeight="1">
      <c r="A26" s="144"/>
      <c r="B26" s="144"/>
      <c r="C26" s="154"/>
      <c r="D26" s="155"/>
      <c r="E26" s="155"/>
      <c r="F26" s="155"/>
    </row>
    <row r="27" spans="1:10" s="131" customFormat="1" ht="28.5" customHeight="1">
      <c r="A27" s="149"/>
      <c r="B27" s="149"/>
      <c r="C27" s="156" t="s">
        <v>231</v>
      </c>
      <c r="D27" s="151">
        <f t="shared" ref="D27:F28" si="6">D28</f>
        <v>5126</v>
      </c>
      <c r="E27" s="151">
        <f t="shared" si="6"/>
        <v>4735</v>
      </c>
      <c r="F27" s="151">
        <f t="shared" si="6"/>
        <v>391</v>
      </c>
    </row>
    <row r="28" spans="1:10" s="131" customFormat="1" ht="12.75" customHeight="1">
      <c r="A28" s="152" t="s">
        <v>18</v>
      </c>
      <c r="B28" s="152"/>
      <c r="C28" s="153" t="s">
        <v>19</v>
      </c>
      <c r="D28" s="124">
        <f t="shared" si="6"/>
        <v>5126</v>
      </c>
      <c r="E28" s="124">
        <f t="shared" si="6"/>
        <v>4735</v>
      </c>
      <c r="F28" s="124">
        <f t="shared" si="6"/>
        <v>391</v>
      </c>
    </row>
    <row r="29" spans="1:10" s="131" customFormat="1" ht="12.75" customHeight="1">
      <c r="A29" s="125"/>
      <c r="B29" s="125" t="s">
        <v>53</v>
      </c>
      <c r="C29" s="145" t="s">
        <v>236</v>
      </c>
      <c r="D29" s="127">
        <f>SUM(D30:D30)</f>
        <v>5126</v>
      </c>
      <c r="E29" s="127">
        <f>SUM(E30:E30)</f>
        <v>4735</v>
      </c>
      <c r="F29" s="127">
        <f>SUM(F30:F30)</f>
        <v>391</v>
      </c>
      <c r="G29" s="134"/>
      <c r="H29" s="134"/>
      <c r="J29" s="134"/>
    </row>
    <row r="30" spans="1:10" s="131" customFormat="1" ht="12.75" customHeight="1">
      <c r="A30" s="125"/>
      <c r="B30" s="125"/>
      <c r="C30" s="157" t="s">
        <v>237</v>
      </c>
      <c r="D30" s="127">
        <f>E30+F30</f>
        <v>5126</v>
      </c>
      <c r="E30" s="127">
        <v>4735</v>
      </c>
      <c r="F30" s="127">
        <v>391</v>
      </c>
      <c r="G30" s="134"/>
      <c r="H30" s="134"/>
      <c r="I30" s="134"/>
      <c r="J30" s="134"/>
    </row>
    <row r="31" spans="1:10" ht="12" customHeight="1">
      <c r="A31" s="144"/>
      <c r="B31" s="144"/>
      <c r="C31" s="154"/>
      <c r="D31" s="155"/>
      <c r="E31" s="155"/>
      <c r="F31" s="155"/>
    </row>
    <row r="32" spans="1:10" s="131" customFormat="1" ht="18" customHeight="1">
      <c r="A32" s="149"/>
      <c r="B32" s="149"/>
      <c r="C32" s="158" t="s">
        <v>213</v>
      </c>
      <c r="D32" s="151">
        <f t="shared" ref="D32:F32" si="7">D33</f>
        <v>54079</v>
      </c>
      <c r="E32" s="151">
        <f>E33</f>
        <v>49956</v>
      </c>
      <c r="F32" s="151">
        <f t="shared" si="7"/>
        <v>4123</v>
      </c>
    </row>
    <row r="33" spans="1:6" s="131" customFormat="1" ht="12.75" customHeight="1">
      <c r="A33" s="152" t="s">
        <v>18</v>
      </c>
      <c r="B33" s="152"/>
      <c r="C33" s="153" t="s">
        <v>19</v>
      </c>
      <c r="D33" s="159">
        <f t="shared" ref="D33:F33" si="8">D34+D38</f>
        <v>54079</v>
      </c>
      <c r="E33" s="159">
        <f>E34+E38</f>
        <v>49956</v>
      </c>
      <c r="F33" s="159">
        <f t="shared" si="8"/>
        <v>4123</v>
      </c>
    </row>
    <row r="34" spans="1:6" s="131" customFormat="1" ht="12.75" customHeight="1">
      <c r="A34" s="125"/>
      <c r="B34" s="125" t="s">
        <v>48</v>
      </c>
      <c r="C34" s="145" t="s">
        <v>240</v>
      </c>
      <c r="D34" s="160">
        <f t="shared" ref="D34:D36" si="9">E34+F34</f>
        <v>15666</v>
      </c>
      <c r="E34" s="160">
        <f t="shared" ref="E34:F34" si="10">SUM(E35:E36)</f>
        <v>14472</v>
      </c>
      <c r="F34" s="160">
        <f t="shared" si="10"/>
        <v>1194</v>
      </c>
    </row>
    <row r="35" spans="1:6" s="131" customFormat="1" ht="12.75" customHeight="1">
      <c r="A35" s="125"/>
      <c r="B35" s="125"/>
      <c r="C35" s="157" t="s">
        <v>241</v>
      </c>
      <c r="D35" s="161">
        <f t="shared" si="9"/>
        <v>13528</v>
      </c>
      <c r="E35" s="161">
        <v>12497</v>
      </c>
      <c r="F35" s="161">
        <v>1031</v>
      </c>
    </row>
    <row r="36" spans="1:6" s="131" customFormat="1" ht="12.75" customHeight="1">
      <c r="A36" s="125"/>
      <c r="B36" s="125"/>
      <c r="C36" s="162" t="s">
        <v>227</v>
      </c>
      <c r="D36" s="163">
        <f t="shared" si="9"/>
        <v>2138</v>
      </c>
      <c r="E36" s="163">
        <v>1975</v>
      </c>
      <c r="F36" s="163">
        <v>163</v>
      </c>
    </row>
    <row r="37" spans="1:6" s="131" customFormat="1" ht="13.5" customHeight="1">
      <c r="A37" s="125"/>
      <c r="B37" s="125"/>
      <c r="C37" s="164"/>
      <c r="D37" s="163"/>
      <c r="E37" s="163"/>
      <c r="F37" s="163"/>
    </row>
    <row r="38" spans="1:6" s="131" customFormat="1" ht="12.75" customHeight="1">
      <c r="A38" s="125"/>
      <c r="B38" s="125" t="s">
        <v>50</v>
      </c>
      <c r="C38" s="165" t="s">
        <v>242</v>
      </c>
      <c r="D38" s="163">
        <f t="shared" ref="D38:D40" si="11">E38+F38</f>
        <v>38413</v>
      </c>
      <c r="E38" s="163">
        <f t="shared" ref="E38:F38" si="12">E39+E40</f>
        <v>35484</v>
      </c>
      <c r="F38" s="163">
        <f t="shared" si="12"/>
        <v>2929</v>
      </c>
    </row>
    <row r="39" spans="1:6" s="131" customFormat="1" ht="12.75" customHeight="1">
      <c r="A39" s="125"/>
      <c r="B39" s="125"/>
      <c r="C39" s="162" t="s">
        <v>237</v>
      </c>
      <c r="D39" s="163">
        <f t="shared" si="11"/>
        <v>37355</v>
      </c>
      <c r="E39" s="163">
        <v>34507</v>
      </c>
      <c r="F39" s="163">
        <v>2848</v>
      </c>
    </row>
    <row r="40" spans="1:6" s="131" customFormat="1" ht="12.75" customHeight="1">
      <c r="A40" s="125"/>
      <c r="B40" s="125"/>
      <c r="C40" s="162" t="s">
        <v>243</v>
      </c>
      <c r="D40" s="163">
        <f t="shared" si="11"/>
        <v>1058</v>
      </c>
      <c r="E40" s="163">
        <v>977</v>
      </c>
      <c r="F40" s="163">
        <v>81</v>
      </c>
    </row>
    <row r="41" spans="1:6" ht="8.25" customHeight="1">
      <c r="A41" s="144"/>
      <c r="B41" s="144"/>
      <c r="C41" s="166"/>
      <c r="D41" s="167"/>
      <c r="E41" s="167"/>
      <c r="F41" s="167"/>
    </row>
    <row r="42" spans="1:6" s="131" customFormat="1" ht="30" customHeight="1">
      <c r="A42" s="149"/>
      <c r="B42" s="149"/>
      <c r="C42" s="128" t="s">
        <v>275</v>
      </c>
      <c r="D42" s="168">
        <f t="shared" ref="D42:F43" si="13">D43</f>
        <v>11477</v>
      </c>
      <c r="E42" s="168">
        <f t="shared" si="13"/>
        <v>10602</v>
      </c>
      <c r="F42" s="168">
        <f t="shared" si="13"/>
        <v>875</v>
      </c>
    </row>
    <row r="43" spans="1:6" s="131" customFormat="1" ht="12.75" customHeight="1">
      <c r="A43" s="152" t="s">
        <v>18</v>
      </c>
      <c r="B43" s="152"/>
      <c r="C43" s="153" t="s">
        <v>19</v>
      </c>
      <c r="D43" s="159">
        <f t="shared" ref="D43:D46" si="14">E43+F43</f>
        <v>11477</v>
      </c>
      <c r="E43" s="159">
        <f t="shared" si="13"/>
        <v>10602</v>
      </c>
      <c r="F43" s="159">
        <f t="shared" si="13"/>
        <v>875</v>
      </c>
    </row>
    <row r="44" spans="1:6" s="131" customFormat="1" ht="12.75" customHeight="1">
      <c r="A44" s="125"/>
      <c r="B44" s="125" t="s">
        <v>43</v>
      </c>
      <c r="C44" s="145" t="s">
        <v>244</v>
      </c>
      <c r="D44" s="160">
        <f t="shared" si="14"/>
        <v>11477</v>
      </c>
      <c r="E44" s="160">
        <f t="shared" ref="E44:F44" si="15">SUM(E45:E46)</f>
        <v>10602</v>
      </c>
      <c r="F44" s="160">
        <f t="shared" si="15"/>
        <v>875</v>
      </c>
    </row>
    <row r="45" spans="1:6" s="131" customFormat="1" ht="12.75" customHeight="1">
      <c r="A45" s="125"/>
      <c r="B45" s="125"/>
      <c r="C45" s="162" t="s">
        <v>237</v>
      </c>
      <c r="D45" s="169">
        <f t="shared" si="14"/>
        <v>10587</v>
      </c>
      <c r="E45" s="169">
        <v>9780</v>
      </c>
      <c r="F45" s="169">
        <v>807</v>
      </c>
    </row>
    <row r="46" spans="1:6" s="131" customFormat="1" ht="12.75" customHeight="1">
      <c r="A46" s="125"/>
      <c r="B46" s="125"/>
      <c r="C46" s="162" t="s">
        <v>243</v>
      </c>
      <c r="D46" s="169">
        <f t="shared" si="14"/>
        <v>890</v>
      </c>
      <c r="E46" s="169">
        <v>822</v>
      </c>
      <c r="F46" s="169">
        <v>68</v>
      </c>
    </row>
    <row r="47" spans="1:6" ht="7.5" customHeight="1">
      <c r="A47" s="144"/>
      <c r="B47" s="144"/>
      <c r="C47" s="154"/>
      <c r="D47" s="170"/>
      <c r="E47" s="170"/>
      <c r="F47" s="170"/>
    </row>
    <row r="48" spans="1:6" s="131" customFormat="1" ht="16.5" customHeight="1">
      <c r="A48" s="149"/>
      <c r="B48" s="149"/>
      <c r="C48" s="128" t="s">
        <v>214</v>
      </c>
      <c r="D48" s="168">
        <f t="shared" ref="D48:F49" si="16">D49</f>
        <v>6315</v>
      </c>
      <c r="E48" s="168">
        <f t="shared" si="16"/>
        <v>5835</v>
      </c>
      <c r="F48" s="168">
        <f t="shared" si="16"/>
        <v>480</v>
      </c>
    </row>
    <row r="49" spans="1:10" s="131" customFormat="1" ht="12.75" customHeight="1">
      <c r="A49" s="152">
        <v>500</v>
      </c>
      <c r="B49" s="152"/>
      <c r="C49" s="153" t="s">
        <v>215</v>
      </c>
      <c r="D49" s="159">
        <f t="shared" si="16"/>
        <v>6315</v>
      </c>
      <c r="E49" s="159">
        <f t="shared" si="16"/>
        <v>5835</v>
      </c>
      <c r="F49" s="159">
        <f t="shared" si="16"/>
        <v>480</v>
      </c>
    </row>
    <row r="50" spans="1:10" s="131" customFormat="1" ht="12.75" customHeight="1">
      <c r="A50" s="125"/>
      <c r="B50" s="125">
        <v>50001</v>
      </c>
      <c r="C50" s="145" t="s">
        <v>245</v>
      </c>
      <c r="D50" s="160">
        <f t="shared" ref="D50:D52" si="17">E50+F50</f>
        <v>6315</v>
      </c>
      <c r="E50" s="160">
        <f t="shared" ref="E50:F50" si="18">E51+E52</f>
        <v>5835</v>
      </c>
      <c r="F50" s="160">
        <f t="shared" si="18"/>
        <v>480</v>
      </c>
    </row>
    <row r="51" spans="1:10" s="131" customFormat="1" ht="12.75" customHeight="1">
      <c r="A51" s="125"/>
      <c r="B51" s="125"/>
      <c r="C51" s="157" t="s">
        <v>237</v>
      </c>
      <c r="D51" s="160">
        <f t="shared" si="17"/>
        <v>5670</v>
      </c>
      <c r="E51" s="160">
        <v>5239</v>
      </c>
      <c r="F51" s="160">
        <v>431</v>
      </c>
    </row>
    <row r="52" spans="1:10" s="131" customFormat="1" ht="12.75" customHeight="1">
      <c r="A52" s="125"/>
      <c r="B52" s="125"/>
      <c r="C52" s="157" t="s">
        <v>243</v>
      </c>
      <c r="D52" s="160">
        <f t="shared" si="17"/>
        <v>645</v>
      </c>
      <c r="E52" s="160">
        <v>596</v>
      </c>
      <c r="F52" s="160">
        <v>49</v>
      </c>
    </row>
    <row r="53" spans="1:10" ht="12" customHeight="1">
      <c r="A53" s="144"/>
      <c r="B53" s="144"/>
      <c r="C53" s="154"/>
      <c r="D53" s="170"/>
      <c r="E53" s="170"/>
      <c r="F53" s="170"/>
    </row>
    <row r="54" spans="1:10" s="131" customFormat="1" ht="25.5" customHeight="1">
      <c r="A54" s="149"/>
      <c r="B54" s="149"/>
      <c r="C54" s="128" t="s">
        <v>276</v>
      </c>
      <c r="D54" s="168">
        <f t="shared" ref="D54:F55" si="19">D55</f>
        <v>6121</v>
      </c>
      <c r="E54" s="168">
        <f t="shared" si="19"/>
        <v>5656</v>
      </c>
      <c r="F54" s="168">
        <f t="shared" si="19"/>
        <v>465</v>
      </c>
    </row>
    <row r="55" spans="1:10" s="131" customFormat="1" ht="12.75" customHeight="1">
      <c r="A55" s="152">
        <v>600</v>
      </c>
      <c r="B55" s="152"/>
      <c r="C55" s="153" t="s">
        <v>71</v>
      </c>
      <c r="D55" s="159">
        <f t="shared" si="19"/>
        <v>6121</v>
      </c>
      <c r="E55" s="159">
        <f t="shared" si="19"/>
        <v>5656</v>
      </c>
      <c r="F55" s="159">
        <f t="shared" si="19"/>
        <v>465</v>
      </c>
    </row>
    <row r="56" spans="1:10" s="131" customFormat="1" ht="12.75" customHeight="1">
      <c r="A56" s="125"/>
      <c r="B56" s="125">
        <v>60055</v>
      </c>
      <c r="C56" s="145" t="s">
        <v>246</v>
      </c>
      <c r="D56" s="160">
        <f t="shared" ref="D56:F56" si="20">D57+D58</f>
        <v>6121</v>
      </c>
      <c r="E56" s="160">
        <f t="shared" si="20"/>
        <v>5656</v>
      </c>
      <c r="F56" s="160">
        <f t="shared" si="20"/>
        <v>465</v>
      </c>
    </row>
    <row r="57" spans="1:10" s="131" customFormat="1" ht="12.75" customHeight="1">
      <c r="A57" s="125"/>
      <c r="B57" s="125"/>
      <c r="C57" s="157" t="s">
        <v>237</v>
      </c>
      <c r="D57" s="160">
        <f t="shared" ref="D57:D58" si="21">E57+F57</f>
        <v>5520</v>
      </c>
      <c r="E57" s="161">
        <v>5101</v>
      </c>
      <c r="F57" s="161">
        <v>419</v>
      </c>
    </row>
    <row r="58" spans="1:10" s="131" customFormat="1" ht="12.75" customHeight="1">
      <c r="A58" s="125"/>
      <c r="B58" s="125"/>
      <c r="C58" s="157" t="s">
        <v>243</v>
      </c>
      <c r="D58" s="160">
        <f t="shared" si="21"/>
        <v>601</v>
      </c>
      <c r="E58" s="161">
        <v>555</v>
      </c>
      <c r="F58" s="161">
        <v>46</v>
      </c>
    </row>
    <row r="59" spans="1:10" ht="12.75" customHeight="1">
      <c r="A59" s="144"/>
      <c r="B59" s="144"/>
      <c r="C59" s="154"/>
      <c r="D59" s="170"/>
      <c r="E59" s="170"/>
      <c r="F59" s="170"/>
    </row>
    <row r="60" spans="1:10" s="131" customFormat="1" ht="18.75" customHeight="1">
      <c r="A60" s="149"/>
      <c r="B60" s="149"/>
      <c r="C60" s="156" t="s">
        <v>277</v>
      </c>
      <c r="D60" s="168">
        <f t="shared" ref="D60:F62" si="22">D61</f>
        <v>143687</v>
      </c>
      <c r="E60" s="168">
        <f t="shared" si="22"/>
        <v>132905</v>
      </c>
      <c r="F60" s="168">
        <f t="shared" si="22"/>
        <v>10782</v>
      </c>
    </row>
    <row r="61" spans="1:10" s="139" customFormat="1" ht="16.5" customHeight="1">
      <c r="A61" s="171">
        <v>851</v>
      </c>
      <c r="B61" s="171"/>
      <c r="C61" s="172" t="s">
        <v>83</v>
      </c>
      <c r="D61" s="173">
        <f>D62</f>
        <v>143687</v>
      </c>
      <c r="E61" s="173">
        <v>132905</v>
      </c>
      <c r="F61" s="173">
        <v>10782</v>
      </c>
      <c r="H61" s="174"/>
      <c r="I61" s="174"/>
      <c r="J61" s="174"/>
    </row>
    <row r="62" spans="1:10" s="131" customFormat="1" ht="12.75" customHeight="1">
      <c r="A62" s="125"/>
      <c r="B62" s="125">
        <v>85132</v>
      </c>
      <c r="C62" s="145" t="s">
        <v>247</v>
      </c>
      <c r="D62" s="169">
        <f t="shared" si="22"/>
        <v>143687</v>
      </c>
      <c r="E62" s="169">
        <f t="shared" si="22"/>
        <v>132905</v>
      </c>
      <c r="F62" s="169">
        <f t="shared" si="22"/>
        <v>10782</v>
      </c>
    </row>
    <row r="63" spans="1:10" s="131" customFormat="1" ht="12.75" customHeight="1">
      <c r="A63" s="125"/>
      <c r="B63" s="125"/>
      <c r="C63" s="157" t="s">
        <v>248</v>
      </c>
      <c r="D63" s="169">
        <f>E63+F63</f>
        <v>143687</v>
      </c>
      <c r="E63" s="169">
        <v>132905</v>
      </c>
      <c r="F63" s="169">
        <v>10782</v>
      </c>
    </row>
    <row r="64" spans="1:10" s="131" customFormat="1" ht="13.5" customHeight="1">
      <c r="A64" s="125"/>
      <c r="B64" s="125"/>
      <c r="C64" s="145"/>
      <c r="D64" s="160"/>
      <c r="E64" s="160"/>
      <c r="F64" s="160"/>
    </row>
    <row r="65" spans="1:6" s="131" customFormat="1" ht="18.75" customHeight="1">
      <c r="A65" s="149"/>
      <c r="B65" s="149"/>
      <c r="C65" s="150" t="s">
        <v>216</v>
      </c>
      <c r="D65" s="168">
        <f t="shared" ref="D65:F66" si="23">D66</f>
        <v>1552</v>
      </c>
      <c r="E65" s="168">
        <f t="shared" si="23"/>
        <v>1433</v>
      </c>
      <c r="F65" s="168">
        <f t="shared" si="23"/>
        <v>119</v>
      </c>
    </row>
    <row r="66" spans="1:6" s="139" customFormat="1" ht="12.75" customHeight="1">
      <c r="A66" s="171">
        <v>851</v>
      </c>
      <c r="B66" s="171"/>
      <c r="C66" s="172" t="s">
        <v>83</v>
      </c>
      <c r="D66" s="173">
        <f t="shared" si="23"/>
        <v>1552</v>
      </c>
      <c r="E66" s="173">
        <f t="shared" si="23"/>
        <v>1433</v>
      </c>
      <c r="F66" s="173">
        <f t="shared" si="23"/>
        <v>119</v>
      </c>
    </row>
    <row r="67" spans="1:6" s="131" customFormat="1" ht="12.75" customHeight="1">
      <c r="A67" s="125"/>
      <c r="B67" s="125">
        <v>85133</v>
      </c>
      <c r="C67" s="145" t="s">
        <v>249</v>
      </c>
      <c r="D67" s="160">
        <f t="shared" ref="D67:D69" si="24">E67+F67</f>
        <v>1552</v>
      </c>
      <c r="E67" s="160">
        <f t="shared" ref="E67:F67" si="25">SUM(E68:E69)</f>
        <v>1433</v>
      </c>
      <c r="F67" s="160">
        <f t="shared" si="25"/>
        <v>119</v>
      </c>
    </row>
    <row r="68" spans="1:6" s="131" customFormat="1" ht="12.75" customHeight="1">
      <c r="A68" s="125"/>
      <c r="B68" s="125"/>
      <c r="C68" s="157" t="s">
        <v>237</v>
      </c>
      <c r="D68" s="160">
        <f t="shared" si="24"/>
        <v>1282</v>
      </c>
      <c r="E68" s="160">
        <v>1184</v>
      </c>
      <c r="F68" s="160">
        <v>98</v>
      </c>
    </row>
    <row r="69" spans="1:6" s="131" customFormat="1" ht="12.75" customHeight="1">
      <c r="A69" s="125"/>
      <c r="B69" s="125"/>
      <c r="C69" s="157" t="s">
        <v>243</v>
      </c>
      <c r="D69" s="160">
        <f t="shared" si="24"/>
        <v>270</v>
      </c>
      <c r="E69" s="160">
        <v>249</v>
      </c>
      <c r="F69" s="160">
        <v>21</v>
      </c>
    </row>
    <row r="70" spans="1:6" ht="12" customHeight="1">
      <c r="A70" s="144"/>
      <c r="B70" s="144"/>
      <c r="C70" s="154"/>
      <c r="D70" s="170"/>
      <c r="E70" s="170"/>
      <c r="F70" s="170"/>
    </row>
    <row r="71" spans="1:6" s="131" customFormat="1" ht="17.25" customHeight="1">
      <c r="A71" s="149"/>
      <c r="B71" s="149"/>
      <c r="C71" s="150" t="s">
        <v>217</v>
      </c>
      <c r="D71" s="168">
        <f t="shared" ref="D71:F72" si="26">D72</f>
        <v>10397</v>
      </c>
      <c r="E71" s="168">
        <f t="shared" si="26"/>
        <v>9604</v>
      </c>
      <c r="F71" s="168">
        <f t="shared" si="26"/>
        <v>793</v>
      </c>
    </row>
    <row r="72" spans="1:6" s="131" customFormat="1" ht="12.75" customHeight="1">
      <c r="A72" s="152">
        <v>900</v>
      </c>
      <c r="B72" s="152"/>
      <c r="C72" s="153" t="s">
        <v>37</v>
      </c>
      <c r="D72" s="159">
        <f t="shared" si="26"/>
        <v>10397</v>
      </c>
      <c r="E72" s="159">
        <f t="shared" si="26"/>
        <v>9604</v>
      </c>
      <c r="F72" s="159">
        <f t="shared" si="26"/>
        <v>793</v>
      </c>
    </row>
    <row r="73" spans="1:6" s="131" customFormat="1" ht="12.75" customHeight="1">
      <c r="A73" s="125"/>
      <c r="B73" s="125">
        <v>90014</v>
      </c>
      <c r="C73" s="145" t="s">
        <v>250</v>
      </c>
      <c r="D73" s="160">
        <f t="shared" ref="D73:F73" si="27">D74+D75</f>
        <v>10397</v>
      </c>
      <c r="E73" s="160">
        <f t="shared" si="27"/>
        <v>9604</v>
      </c>
      <c r="F73" s="160">
        <f t="shared" si="27"/>
        <v>793</v>
      </c>
    </row>
    <row r="74" spans="1:6" s="131" customFormat="1" ht="12.75" customHeight="1">
      <c r="A74" s="125"/>
      <c r="B74" s="125"/>
      <c r="C74" s="157" t="s">
        <v>237</v>
      </c>
      <c r="D74" s="160">
        <f t="shared" ref="D74:D75" si="28">E74+F74</f>
        <v>8816</v>
      </c>
      <c r="E74" s="160">
        <v>8150</v>
      </c>
      <c r="F74" s="160">
        <v>666</v>
      </c>
    </row>
    <row r="75" spans="1:6" s="131" customFormat="1" ht="12.75" customHeight="1">
      <c r="A75" s="125"/>
      <c r="B75" s="125"/>
      <c r="C75" s="157" t="s">
        <v>243</v>
      </c>
      <c r="D75" s="160">
        <f t="shared" si="28"/>
        <v>1581</v>
      </c>
      <c r="E75" s="160">
        <v>1454</v>
      </c>
      <c r="F75" s="160">
        <v>127</v>
      </c>
    </row>
    <row r="76" spans="1:6" ht="6.75" customHeight="1">
      <c r="A76" s="144"/>
      <c r="B76" s="144"/>
      <c r="C76" s="154"/>
      <c r="D76" s="170"/>
      <c r="E76" s="170"/>
      <c r="F76" s="170"/>
    </row>
    <row r="77" spans="1:6" s="131" customFormat="1" ht="16.5" customHeight="1">
      <c r="A77" s="149"/>
      <c r="B77" s="149"/>
      <c r="C77" s="158" t="s">
        <v>88</v>
      </c>
      <c r="D77" s="168">
        <f t="shared" ref="D77:E78" si="29">D78</f>
        <v>13026</v>
      </c>
      <c r="E77" s="168">
        <f t="shared" si="29"/>
        <v>12041</v>
      </c>
      <c r="F77" s="168">
        <f>F78</f>
        <v>985</v>
      </c>
    </row>
    <row r="78" spans="1:6" s="131" customFormat="1" ht="12.75" customHeight="1">
      <c r="A78" s="152">
        <v>801</v>
      </c>
      <c r="B78" s="152"/>
      <c r="C78" s="153" t="s">
        <v>89</v>
      </c>
      <c r="D78" s="159">
        <f t="shared" si="29"/>
        <v>13026</v>
      </c>
      <c r="E78" s="159">
        <f t="shared" si="29"/>
        <v>12041</v>
      </c>
      <c r="F78" s="159">
        <f>F79</f>
        <v>985</v>
      </c>
    </row>
    <row r="79" spans="1:6" s="131" customFormat="1" ht="12.75" customHeight="1">
      <c r="A79" s="125"/>
      <c r="B79" s="125">
        <v>80136</v>
      </c>
      <c r="C79" s="145" t="s">
        <v>233</v>
      </c>
      <c r="D79" s="160">
        <f>D80+D83</f>
        <v>13026</v>
      </c>
      <c r="E79" s="160">
        <f>E80+E83</f>
        <v>12041</v>
      </c>
      <c r="F79" s="160">
        <f>F80+F83</f>
        <v>985</v>
      </c>
    </row>
    <row r="80" spans="1:6" s="131" customFormat="1" ht="12.75" customHeight="1">
      <c r="A80" s="125"/>
      <c r="B80" s="125"/>
      <c r="C80" s="157" t="s">
        <v>237</v>
      </c>
      <c r="D80" s="160">
        <f t="shared" ref="D80" si="30">E80+F80</f>
        <v>11730</v>
      </c>
      <c r="E80" s="161">
        <v>10863</v>
      </c>
      <c r="F80" s="161">
        <v>867</v>
      </c>
    </row>
    <row r="81" spans="1:6" s="131" customFormat="1" ht="12.75" customHeight="1">
      <c r="A81" s="125"/>
      <c r="B81" s="125"/>
      <c r="C81" s="145" t="s">
        <v>268</v>
      </c>
      <c r="D81" s="160">
        <v>41</v>
      </c>
      <c r="E81" s="161">
        <v>39</v>
      </c>
      <c r="F81" s="161">
        <v>2</v>
      </c>
    </row>
    <row r="82" spans="1:6" s="131" customFormat="1" ht="12.75" customHeight="1">
      <c r="A82" s="125"/>
      <c r="B82" s="125"/>
      <c r="C82" s="145" t="s">
        <v>230</v>
      </c>
      <c r="D82" s="160">
        <v>188</v>
      </c>
      <c r="E82" s="161">
        <v>181</v>
      </c>
      <c r="F82" s="161">
        <v>7</v>
      </c>
    </row>
    <row r="83" spans="1:6" s="131" customFormat="1" ht="12.75" customHeight="1">
      <c r="A83" s="125"/>
      <c r="B83" s="125"/>
      <c r="C83" s="157" t="s">
        <v>243</v>
      </c>
      <c r="D83" s="160">
        <f>E83+F83</f>
        <v>1296</v>
      </c>
      <c r="E83" s="161">
        <v>1178</v>
      </c>
      <c r="F83" s="161">
        <v>118</v>
      </c>
    </row>
    <row r="84" spans="1:6" s="131" customFormat="1" ht="12.75" customHeight="1">
      <c r="A84" s="125"/>
      <c r="B84" s="125"/>
      <c r="C84" s="145"/>
      <c r="D84" s="160"/>
      <c r="E84" s="161"/>
      <c r="F84" s="161"/>
    </row>
    <row r="85" spans="1:6" ht="12.75" customHeight="1">
      <c r="A85" s="144"/>
      <c r="B85" s="144"/>
      <c r="C85" s="154"/>
      <c r="D85" s="170"/>
      <c r="E85" s="170"/>
      <c r="F85" s="170"/>
    </row>
    <row r="86" spans="1:6" s="139" customFormat="1" ht="18" customHeight="1">
      <c r="A86" s="175"/>
      <c r="B86" s="175"/>
      <c r="C86" s="176" t="s">
        <v>218</v>
      </c>
      <c r="D86" s="177">
        <f t="shared" ref="D86:F87" si="31">D87</f>
        <v>5005</v>
      </c>
      <c r="E86" s="177">
        <f t="shared" si="31"/>
        <v>4631</v>
      </c>
      <c r="F86" s="177">
        <f t="shared" si="31"/>
        <v>374</v>
      </c>
    </row>
    <row r="87" spans="1:6" s="139" customFormat="1" ht="12.75" customHeight="1">
      <c r="A87" s="171">
        <v>921</v>
      </c>
      <c r="B87" s="137"/>
      <c r="C87" s="172" t="s">
        <v>124</v>
      </c>
      <c r="D87" s="173">
        <f t="shared" si="31"/>
        <v>5005</v>
      </c>
      <c r="E87" s="173">
        <f t="shared" si="31"/>
        <v>4631</v>
      </c>
      <c r="F87" s="159">
        <f t="shared" si="31"/>
        <v>374</v>
      </c>
    </row>
    <row r="88" spans="1:6" s="139" customFormat="1" ht="12.75" customHeight="1">
      <c r="A88" s="137"/>
      <c r="B88" s="137">
        <v>92121</v>
      </c>
      <c r="C88" s="178" t="s">
        <v>228</v>
      </c>
      <c r="D88" s="179">
        <f t="shared" ref="D88:F88" si="32">D89+D91</f>
        <v>5005</v>
      </c>
      <c r="E88" s="179">
        <f t="shared" si="32"/>
        <v>4631</v>
      </c>
      <c r="F88" s="160">
        <f t="shared" si="32"/>
        <v>374</v>
      </c>
    </row>
    <row r="89" spans="1:6" s="139" customFormat="1" ht="12.75" customHeight="1">
      <c r="A89" s="137"/>
      <c r="B89" s="137"/>
      <c r="C89" s="180" t="s">
        <v>237</v>
      </c>
      <c r="D89" s="179">
        <f t="shared" ref="D89:D92" si="33">E89+F89</f>
        <v>4126</v>
      </c>
      <c r="E89" s="179">
        <v>3819</v>
      </c>
      <c r="F89" s="160">
        <v>307</v>
      </c>
    </row>
    <row r="90" spans="1:6" s="139" customFormat="1" ht="12.75" customHeight="1">
      <c r="A90" s="137"/>
      <c r="B90" s="137"/>
      <c r="C90" s="178" t="s">
        <v>251</v>
      </c>
      <c r="D90" s="179">
        <f t="shared" si="33"/>
        <v>161</v>
      </c>
      <c r="E90" s="179">
        <v>153</v>
      </c>
      <c r="F90" s="160">
        <v>8</v>
      </c>
    </row>
    <row r="91" spans="1:6" s="139" customFormat="1" ht="12.75" customHeight="1">
      <c r="A91" s="137"/>
      <c r="B91" s="137"/>
      <c r="C91" s="181" t="s">
        <v>243</v>
      </c>
      <c r="D91" s="179">
        <f t="shared" si="33"/>
        <v>879</v>
      </c>
      <c r="E91" s="179">
        <v>812</v>
      </c>
      <c r="F91" s="160">
        <v>67</v>
      </c>
    </row>
    <row r="92" spans="1:6" s="139" customFormat="1" ht="12.75" customHeight="1">
      <c r="A92" s="137"/>
      <c r="B92" s="137"/>
      <c r="C92" s="178" t="s">
        <v>251</v>
      </c>
      <c r="D92" s="179">
        <f t="shared" si="33"/>
        <v>15</v>
      </c>
      <c r="E92" s="179">
        <v>14</v>
      </c>
      <c r="F92" s="160">
        <v>1</v>
      </c>
    </row>
    <row r="93" spans="1:6" ht="12.75" customHeight="1">
      <c r="A93" s="144"/>
      <c r="B93" s="144"/>
      <c r="C93" s="154"/>
      <c r="D93" s="170"/>
      <c r="E93" s="170"/>
      <c r="F93" s="170"/>
    </row>
    <row r="94" spans="1:6" s="131" customFormat="1" ht="20.25" customHeight="1">
      <c r="A94" s="149"/>
      <c r="B94" s="149"/>
      <c r="C94" s="150" t="s">
        <v>219</v>
      </c>
      <c r="D94" s="168">
        <f t="shared" ref="D94:F95" si="34">D95</f>
        <v>11802</v>
      </c>
      <c r="E94" s="168">
        <f t="shared" si="34"/>
        <v>10965</v>
      </c>
      <c r="F94" s="168">
        <f t="shared" si="34"/>
        <v>837</v>
      </c>
    </row>
    <row r="95" spans="1:6" s="131" customFormat="1" ht="12.75" customHeight="1">
      <c r="A95" s="152">
        <v>754</v>
      </c>
      <c r="B95" s="152"/>
      <c r="C95" s="153" t="s">
        <v>35</v>
      </c>
      <c r="D95" s="159">
        <f t="shared" si="34"/>
        <v>11802</v>
      </c>
      <c r="E95" s="159">
        <f t="shared" si="34"/>
        <v>10965</v>
      </c>
      <c r="F95" s="159">
        <f t="shared" si="34"/>
        <v>837</v>
      </c>
    </row>
    <row r="96" spans="1:6" s="131" customFormat="1" ht="12.75" customHeight="1">
      <c r="A96" s="125"/>
      <c r="B96" s="125">
        <v>75410</v>
      </c>
      <c r="C96" s="145" t="s">
        <v>234</v>
      </c>
      <c r="D96" s="160">
        <f t="shared" ref="D96:F96" si="35">SUM(D97:D99)</f>
        <v>11802</v>
      </c>
      <c r="E96" s="160">
        <f t="shared" si="35"/>
        <v>10965</v>
      </c>
      <c r="F96" s="160">
        <f t="shared" si="35"/>
        <v>837</v>
      </c>
    </row>
    <row r="97" spans="1:6" s="131" customFormat="1" ht="12.75" customHeight="1">
      <c r="A97" s="125"/>
      <c r="B97" s="125"/>
      <c r="C97" s="157" t="s">
        <v>237</v>
      </c>
      <c r="D97" s="160">
        <f t="shared" ref="D97:D99" si="36">E97+F97</f>
        <v>1673</v>
      </c>
      <c r="E97" s="161">
        <v>1544</v>
      </c>
      <c r="F97" s="161">
        <v>129</v>
      </c>
    </row>
    <row r="98" spans="1:6" s="131" customFormat="1" ht="12.75" customHeight="1">
      <c r="A98" s="125"/>
      <c r="B98" s="125"/>
      <c r="C98" s="157" t="s">
        <v>243</v>
      </c>
      <c r="D98" s="160">
        <f t="shared" si="36"/>
        <v>501</v>
      </c>
      <c r="E98" s="161">
        <v>463</v>
      </c>
      <c r="F98" s="161">
        <v>38</v>
      </c>
    </row>
    <row r="99" spans="1:6" s="139" customFormat="1" ht="12.75" customHeight="1">
      <c r="A99" s="137"/>
      <c r="B99" s="137"/>
      <c r="C99" s="180" t="s">
        <v>252</v>
      </c>
      <c r="D99" s="179">
        <f t="shared" si="36"/>
        <v>9628</v>
      </c>
      <c r="E99" s="182">
        <v>8958</v>
      </c>
      <c r="F99" s="182">
        <v>670</v>
      </c>
    </row>
    <row r="100" spans="1:6" ht="12.75" customHeight="1">
      <c r="A100" s="144"/>
      <c r="B100" s="144"/>
      <c r="C100" s="154"/>
      <c r="D100" s="170"/>
      <c r="E100" s="170"/>
      <c r="F100" s="170"/>
    </row>
    <row r="101" spans="1:6" s="131" customFormat="1" ht="18.75" customHeight="1">
      <c r="A101" s="183"/>
      <c r="B101" s="183"/>
      <c r="C101" s="150" t="s">
        <v>220</v>
      </c>
      <c r="D101" s="168">
        <f t="shared" ref="D101:F102" si="37">D102</f>
        <v>4309</v>
      </c>
      <c r="E101" s="168">
        <f>E102</f>
        <v>3982</v>
      </c>
      <c r="F101" s="168">
        <f t="shared" si="37"/>
        <v>327</v>
      </c>
    </row>
    <row r="102" spans="1:6" s="131" customFormat="1" ht="12.75" customHeight="1">
      <c r="A102" s="152">
        <v>710</v>
      </c>
      <c r="B102" s="152"/>
      <c r="C102" s="153" t="s">
        <v>33</v>
      </c>
      <c r="D102" s="159">
        <f t="shared" si="37"/>
        <v>4309</v>
      </c>
      <c r="E102" s="159">
        <f t="shared" si="37"/>
        <v>3982</v>
      </c>
      <c r="F102" s="159">
        <f t="shared" si="37"/>
        <v>327</v>
      </c>
    </row>
    <row r="103" spans="1:6" s="131" customFormat="1" ht="12.75" customHeight="1">
      <c r="A103" s="125"/>
      <c r="B103" s="125">
        <v>71015</v>
      </c>
      <c r="C103" s="145" t="s">
        <v>226</v>
      </c>
      <c r="D103" s="160">
        <f>D104+D106</f>
        <v>4309</v>
      </c>
      <c r="E103" s="160">
        <f t="shared" ref="E103:F103" si="38">E104+E106</f>
        <v>3982</v>
      </c>
      <c r="F103" s="160">
        <f t="shared" si="38"/>
        <v>327</v>
      </c>
    </row>
    <row r="104" spans="1:6" s="131" customFormat="1" ht="12.75" customHeight="1">
      <c r="A104" s="125"/>
      <c r="B104" s="125"/>
      <c r="C104" s="157" t="s">
        <v>253</v>
      </c>
      <c r="D104" s="160">
        <f>E104+F104</f>
        <v>4115</v>
      </c>
      <c r="E104" s="160">
        <v>3803</v>
      </c>
      <c r="F104" s="160">
        <v>312</v>
      </c>
    </row>
    <row r="105" spans="1:6" s="131" customFormat="1" ht="12.75" customHeight="1">
      <c r="A105" s="125"/>
      <c r="B105" s="125"/>
      <c r="C105" s="145" t="s">
        <v>254</v>
      </c>
      <c r="D105" s="160">
        <f>E105+F105</f>
        <v>662</v>
      </c>
      <c r="E105" s="160">
        <v>613</v>
      </c>
      <c r="F105" s="160">
        <v>49</v>
      </c>
    </row>
    <row r="106" spans="1:6" s="131" customFormat="1" ht="12.75" customHeight="1">
      <c r="A106" s="125"/>
      <c r="B106" s="125"/>
      <c r="C106" s="157" t="s">
        <v>243</v>
      </c>
      <c r="D106" s="160">
        <f t="shared" ref="D106" si="39">E106+F106</f>
        <v>194</v>
      </c>
      <c r="E106" s="160">
        <v>179</v>
      </c>
      <c r="F106" s="160">
        <v>15</v>
      </c>
    </row>
    <row r="107" spans="1:6" ht="12.75" customHeight="1">
      <c r="A107" s="144"/>
      <c r="B107" s="144"/>
      <c r="C107" s="154"/>
      <c r="D107" s="184"/>
      <c r="E107" s="184"/>
      <c r="F107" s="184"/>
    </row>
    <row r="108" spans="1:6" s="139" customFormat="1" ht="16.5" customHeight="1">
      <c r="A108" s="137"/>
      <c r="B108" s="137"/>
      <c r="C108" s="185" t="s">
        <v>221</v>
      </c>
      <c r="D108" s="143">
        <f>D110+D152</f>
        <v>94757</v>
      </c>
      <c r="E108" s="143">
        <f>E110+E152</f>
        <v>87918</v>
      </c>
      <c r="F108" s="143">
        <f>F110+F152</f>
        <v>6839</v>
      </c>
    </row>
    <row r="109" spans="1:6" s="139" customFormat="1" ht="14.25" customHeight="1">
      <c r="A109" s="137"/>
      <c r="B109" s="137"/>
      <c r="C109" s="185"/>
      <c r="D109" s="143"/>
      <c r="E109" s="143"/>
      <c r="F109" s="143"/>
    </row>
    <row r="110" spans="1:6" s="139" customFormat="1" ht="15.75" customHeight="1">
      <c r="A110" s="175"/>
      <c r="B110" s="175"/>
      <c r="C110" s="186" t="s">
        <v>222</v>
      </c>
      <c r="D110" s="177">
        <f>D111+D115+D132+D137+D142</f>
        <v>93261</v>
      </c>
      <c r="E110" s="177">
        <f>E111+E115+E132+E137+E142</f>
        <v>86422</v>
      </c>
      <c r="F110" s="177">
        <f>F111+F115+F132+F137+F142</f>
        <v>6839</v>
      </c>
    </row>
    <row r="111" spans="1:6" s="139" customFormat="1" ht="12.75" customHeight="1">
      <c r="A111" s="171" t="s">
        <v>18</v>
      </c>
      <c r="B111" s="171"/>
      <c r="C111" s="172" t="s">
        <v>19</v>
      </c>
      <c r="D111" s="173">
        <f t="shared" ref="D111:F112" si="40">D112</f>
        <v>1210</v>
      </c>
      <c r="E111" s="173">
        <f t="shared" si="40"/>
        <v>1120</v>
      </c>
      <c r="F111" s="173">
        <f t="shared" si="40"/>
        <v>90</v>
      </c>
    </row>
    <row r="112" spans="1:6" s="139" customFormat="1" ht="15.75" customHeight="1">
      <c r="A112" s="137"/>
      <c r="B112" s="137" t="s">
        <v>24</v>
      </c>
      <c r="C112" s="178" t="s">
        <v>235</v>
      </c>
      <c r="D112" s="179">
        <f t="shared" si="40"/>
        <v>1210</v>
      </c>
      <c r="E112" s="179">
        <f t="shared" si="40"/>
        <v>1120</v>
      </c>
      <c r="F112" s="179">
        <f t="shared" si="40"/>
        <v>90</v>
      </c>
    </row>
    <row r="113" spans="1:10" s="139" customFormat="1" ht="15.75" customHeight="1">
      <c r="A113" s="137"/>
      <c r="B113" s="137"/>
      <c r="C113" s="180" t="s">
        <v>248</v>
      </c>
      <c r="D113" s="179">
        <f>E113+F113</f>
        <v>1210</v>
      </c>
      <c r="E113" s="179">
        <v>1120</v>
      </c>
      <c r="F113" s="179">
        <v>90</v>
      </c>
    </row>
    <row r="114" spans="1:10" ht="12" customHeight="1">
      <c r="A114" s="144"/>
      <c r="B114" s="144"/>
      <c r="C114" s="187"/>
      <c r="D114" s="188"/>
      <c r="E114" s="188"/>
      <c r="F114" s="188"/>
    </row>
    <row r="115" spans="1:10" s="139" customFormat="1" ht="12.75" customHeight="1">
      <c r="A115" s="171">
        <v>750</v>
      </c>
      <c r="B115" s="171"/>
      <c r="C115" s="172" t="s">
        <v>76</v>
      </c>
      <c r="D115" s="173">
        <f>D116+D128</f>
        <v>76391</v>
      </c>
      <c r="E115" s="173">
        <f>E116+E128</f>
        <v>70822</v>
      </c>
      <c r="F115" s="173">
        <f>F116+F128</f>
        <v>5569</v>
      </c>
    </row>
    <row r="116" spans="1:10" s="139" customFormat="1" ht="12.75" customHeight="1">
      <c r="A116" s="137"/>
      <c r="B116" s="137">
        <v>75011</v>
      </c>
      <c r="C116" s="178" t="s">
        <v>223</v>
      </c>
      <c r="D116" s="179">
        <f>D117+D124+D125</f>
        <v>67873</v>
      </c>
      <c r="E116" s="179">
        <f>E117+E124+E125</f>
        <v>62954</v>
      </c>
      <c r="F116" s="179">
        <f>F117+F124+F125</f>
        <v>4919</v>
      </c>
    </row>
    <row r="117" spans="1:10" s="139" customFormat="1" ht="12.75" customHeight="1">
      <c r="A117" s="137"/>
      <c r="B117" s="137"/>
      <c r="C117" s="180" t="s">
        <v>255</v>
      </c>
      <c r="D117" s="189">
        <f t="shared" ref="D117:D126" si="41">E117+F117</f>
        <v>55395</v>
      </c>
      <c r="E117" s="189">
        <f>50978+243</f>
        <v>51221</v>
      </c>
      <c r="F117" s="189">
        <v>4174</v>
      </c>
    </row>
    <row r="118" spans="1:10" s="139" customFormat="1" ht="12.75" customHeight="1">
      <c r="A118" s="137"/>
      <c r="B118" s="137"/>
      <c r="C118" s="178" t="s">
        <v>256</v>
      </c>
      <c r="D118" s="189">
        <f t="shared" si="41"/>
        <v>1180</v>
      </c>
      <c r="E118" s="189">
        <v>1090</v>
      </c>
      <c r="F118" s="189">
        <v>90</v>
      </c>
      <c r="H118" s="174"/>
    </row>
    <row r="119" spans="1:10" s="139" customFormat="1" ht="12.75" customHeight="1">
      <c r="A119" s="137"/>
      <c r="B119" s="137"/>
      <c r="C119" s="178" t="s">
        <v>258</v>
      </c>
      <c r="D119" s="189">
        <f t="shared" si="41"/>
        <v>131</v>
      </c>
      <c r="E119" s="189">
        <v>131</v>
      </c>
      <c r="F119" s="189">
        <v>0</v>
      </c>
      <c r="H119" s="174"/>
    </row>
    <row r="120" spans="1:10" s="139" customFormat="1" ht="12.75" customHeight="1">
      <c r="A120" s="137"/>
      <c r="B120" s="137"/>
      <c r="C120" s="178" t="s">
        <v>259</v>
      </c>
      <c r="D120" s="189">
        <f t="shared" si="41"/>
        <v>991</v>
      </c>
      <c r="E120" s="189">
        <f>777+136</f>
        <v>913</v>
      </c>
      <c r="F120" s="189">
        <v>78</v>
      </c>
      <c r="H120" s="174"/>
    </row>
    <row r="121" spans="1:10" s="139" customFormat="1" ht="12.75" customHeight="1">
      <c r="A121" s="137"/>
      <c r="B121" s="137"/>
      <c r="C121" s="178" t="s">
        <v>260</v>
      </c>
      <c r="D121" s="189">
        <f t="shared" si="41"/>
        <v>248</v>
      </c>
      <c r="E121" s="190">
        <v>248</v>
      </c>
      <c r="F121" s="190">
        <v>0</v>
      </c>
      <c r="H121" s="174"/>
    </row>
    <row r="122" spans="1:10" s="139" customFormat="1" ht="12.75" customHeight="1">
      <c r="A122" s="137"/>
      <c r="B122" s="137"/>
      <c r="C122" s="178" t="s">
        <v>261</v>
      </c>
      <c r="D122" s="191">
        <f>E122+F122</f>
        <v>50</v>
      </c>
      <c r="E122" s="192">
        <v>50</v>
      </c>
      <c r="F122" s="192">
        <v>0</v>
      </c>
      <c r="H122" s="174"/>
    </row>
    <row r="123" spans="1:10" s="139" customFormat="1" ht="12.75" customHeight="1">
      <c r="A123" s="137"/>
      <c r="B123" s="137"/>
      <c r="C123" s="185" t="s">
        <v>257</v>
      </c>
      <c r="D123" s="193">
        <f>E123+F123</f>
        <v>243</v>
      </c>
      <c r="E123" s="194">
        <v>243</v>
      </c>
      <c r="F123" s="194">
        <v>0</v>
      </c>
      <c r="H123" s="174"/>
      <c r="J123" s="139" t="s">
        <v>116</v>
      </c>
    </row>
    <row r="124" spans="1:10" s="139" customFormat="1" ht="17.25" customHeight="1">
      <c r="A124" s="137"/>
      <c r="B124" s="137"/>
      <c r="C124" s="178" t="s">
        <v>210</v>
      </c>
      <c r="D124" s="179">
        <f t="shared" si="41"/>
        <v>571</v>
      </c>
      <c r="E124" s="179">
        <v>571</v>
      </c>
      <c r="F124" s="179">
        <v>0</v>
      </c>
      <c r="G124" s="195"/>
      <c r="H124" s="174"/>
      <c r="I124" s="174"/>
    </row>
    <row r="125" spans="1:10" s="139" customFormat="1" ht="12.75" customHeight="1">
      <c r="A125" s="137"/>
      <c r="B125" s="137"/>
      <c r="C125" s="178" t="s">
        <v>211</v>
      </c>
      <c r="D125" s="179">
        <f>E125+F125</f>
        <v>11907</v>
      </c>
      <c r="E125" s="179">
        <v>11162</v>
      </c>
      <c r="F125" s="179">
        <v>745</v>
      </c>
    </row>
    <row r="126" spans="1:10" s="198" customFormat="1" ht="12.75" customHeight="1">
      <c r="A126" s="196"/>
      <c r="B126" s="196"/>
      <c r="C126" s="197" t="s">
        <v>262</v>
      </c>
      <c r="D126" s="182">
        <f t="shared" si="41"/>
        <v>2135</v>
      </c>
      <c r="E126" s="182">
        <v>2135</v>
      </c>
      <c r="F126" s="182">
        <f>0</f>
        <v>0</v>
      </c>
    </row>
    <row r="127" spans="1:10" ht="12.75" customHeight="1">
      <c r="A127" s="144"/>
      <c r="B127" s="144"/>
      <c r="C127" s="154"/>
      <c r="D127" s="170"/>
      <c r="E127" s="170"/>
      <c r="F127" s="170"/>
      <c r="H127" s="199"/>
    </row>
    <row r="128" spans="1:10" s="139" customFormat="1" ht="12.75" customHeight="1">
      <c r="A128" s="137"/>
      <c r="B128" s="137">
        <v>75081</v>
      </c>
      <c r="C128" s="178" t="s">
        <v>263</v>
      </c>
      <c r="D128" s="179">
        <f>SUM(E128:F128)</f>
        <v>8518</v>
      </c>
      <c r="E128" s="179">
        <f t="shared" ref="E128:F128" si="42">SUM(E129:E130)</f>
        <v>7868</v>
      </c>
      <c r="F128" s="179">
        <f t="shared" si="42"/>
        <v>650</v>
      </c>
      <c r="H128" s="174"/>
    </row>
    <row r="129" spans="1:6" s="139" customFormat="1" ht="12.75" customHeight="1">
      <c r="A129" s="137"/>
      <c r="B129" s="137"/>
      <c r="C129" s="180" t="s">
        <v>237</v>
      </c>
      <c r="D129" s="179">
        <f t="shared" ref="D129:D130" si="43">E129+F129</f>
        <v>493</v>
      </c>
      <c r="E129" s="179">
        <v>455</v>
      </c>
      <c r="F129" s="179">
        <v>38</v>
      </c>
    </row>
    <row r="130" spans="1:6" s="139" customFormat="1" ht="12.75" customHeight="1">
      <c r="A130" s="137"/>
      <c r="B130" s="137"/>
      <c r="C130" s="180" t="s">
        <v>243</v>
      </c>
      <c r="D130" s="179">
        <f t="shared" si="43"/>
        <v>8025</v>
      </c>
      <c r="E130" s="179">
        <v>7413</v>
      </c>
      <c r="F130" s="179">
        <v>612</v>
      </c>
    </row>
    <row r="131" spans="1:6" s="139" customFormat="1" ht="12.75" customHeight="1">
      <c r="A131" s="137"/>
      <c r="B131" s="137"/>
      <c r="C131" s="178"/>
      <c r="D131" s="179"/>
      <c r="E131" s="179"/>
      <c r="F131" s="179"/>
    </row>
    <row r="132" spans="1:6" s="139" customFormat="1" ht="12.75" customHeight="1">
      <c r="A132" s="171">
        <v>851</v>
      </c>
      <c r="B132" s="137"/>
      <c r="C132" s="172" t="s">
        <v>83</v>
      </c>
      <c r="D132" s="173">
        <f>D133</f>
        <v>9175</v>
      </c>
      <c r="E132" s="173">
        <f t="shared" ref="E132:F132" si="44">E133</f>
        <v>8487</v>
      </c>
      <c r="F132" s="173">
        <f t="shared" si="44"/>
        <v>688</v>
      </c>
    </row>
    <row r="133" spans="1:6" s="139" customFormat="1" ht="12.75" customHeight="1">
      <c r="A133" s="171"/>
      <c r="B133" s="137">
        <v>85146</v>
      </c>
      <c r="C133" s="178" t="s">
        <v>264</v>
      </c>
      <c r="D133" s="179">
        <f>D135+D134</f>
        <v>9175</v>
      </c>
      <c r="E133" s="179">
        <f>E135+E134</f>
        <v>8487</v>
      </c>
      <c r="F133" s="179">
        <f>F135+F134</f>
        <v>688</v>
      </c>
    </row>
    <row r="134" spans="1:6" s="139" customFormat="1" ht="12.75" customHeight="1">
      <c r="A134" s="137"/>
      <c r="B134" s="137"/>
      <c r="C134" s="180" t="s">
        <v>237</v>
      </c>
      <c r="D134" s="189">
        <f t="shared" ref="D134" si="45">E134+F134</f>
        <v>454</v>
      </c>
      <c r="E134" s="189">
        <v>419</v>
      </c>
      <c r="F134" s="189">
        <v>35</v>
      </c>
    </row>
    <row r="135" spans="1:6" s="139" customFormat="1" ht="12.75" customHeight="1">
      <c r="A135" s="137"/>
      <c r="B135" s="137"/>
      <c r="C135" s="180" t="s">
        <v>243</v>
      </c>
      <c r="D135" s="179">
        <f>E135+F135</f>
        <v>8721</v>
      </c>
      <c r="E135" s="179">
        <v>8068</v>
      </c>
      <c r="F135" s="179">
        <v>653</v>
      </c>
    </row>
    <row r="136" spans="1:6" ht="12.75" customHeight="1">
      <c r="A136" s="144"/>
      <c r="B136" s="144"/>
      <c r="C136" s="154"/>
      <c r="D136" s="170"/>
      <c r="E136" s="170"/>
      <c r="F136" s="170"/>
    </row>
    <row r="137" spans="1:6" s="139" customFormat="1" ht="12.75" customHeight="1">
      <c r="A137" s="171">
        <v>853</v>
      </c>
      <c r="B137" s="171"/>
      <c r="C137" s="172" t="s">
        <v>114</v>
      </c>
      <c r="D137" s="173">
        <f t="shared" ref="D137:F137" si="46">D138</f>
        <v>2722</v>
      </c>
      <c r="E137" s="173">
        <f t="shared" si="46"/>
        <v>2516</v>
      </c>
      <c r="F137" s="173">
        <f t="shared" si="46"/>
        <v>206</v>
      </c>
    </row>
    <row r="138" spans="1:6" s="139" customFormat="1" ht="15" customHeight="1">
      <c r="A138" s="137"/>
      <c r="B138" s="137">
        <v>85321</v>
      </c>
      <c r="C138" s="200" t="s">
        <v>265</v>
      </c>
      <c r="D138" s="179">
        <f t="shared" ref="D138:F138" si="47">D139+D140</f>
        <v>2722</v>
      </c>
      <c r="E138" s="179">
        <f t="shared" si="47"/>
        <v>2516</v>
      </c>
      <c r="F138" s="179">
        <f t="shared" si="47"/>
        <v>206</v>
      </c>
    </row>
    <row r="139" spans="1:6" s="139" customFormat="1" ht="12.75" customHeight="1">
      <c r="A139" s="137"/>
      <c r="B139" s="137"/>
      <c r="C139" s="180" t="s">
        <v>237</v>
      </c>
      <c r="D139" s="179">
        <f t="shared" ref="D139:D140" si="48">E139+F139</f>
        <v>1297</v>
      </c>
      <c r="E139" s="179">
        <v>1200</v>
      </c>
      <c r="F139" s="178">
        <v>97</v>
      </c>
    </row>
    <row r="140" spans="1:6" s="139" customFormat="1" ht="12.75" customHeight="1">
      <c r="A140" s="137"/>
      <c r="B140" s="137"/>
      <c r="C140" s="180" t="s">
        <v>243</v>
      </c>
      <c r="D140" s="179">
        <f t="shared" si="48"/>
        <v>1425</v>
      </c>
      <c r="E140" s="179">
        <v>1316</v>
      </c>
      <c r="F140" s="178">
        <v>109</v>
      </c>
    </row>
    <row r="141" spans="1:6" ht="11.25" customHeight="1">
      <c r="A141" s="144"/>
      <c r="B141" s="144"/>
      <c r="C141" s="154"/>
      <c r="D141" s="170"/>
      <c r="E141" s="170"/>
      <c r="F141" s="170"/>
    </row>
    <row r="142" spans="1:6" s="139" customFormat="1" ht="12.75" customHeight="1">
      <c r="A142" s="171">
        <v>855</v>
      </c>
      <c r="B142" s="171"/>
      <c r="C142" s="172" t="s">
        <v>107</v>
      </c>
      <c r="D142" s="173">
        <f t="shared" ref="D142:E142" si="49">D143+D147</f>
        <v>3763</v>
      </c>
      <c r="E142" s="173">
        <f t="shared" si="49"/>
        <v>3477</v>
      </c>
      <c r="F142" s="173">
        <f>F143+F147</f>
        <v>286</v>
      </c>
    </row>
    <row r="143" spans="1:6" s="139" customFormat="1" ht="25.5" customHeight="1">
      <c r="A143" s="171"/>
      <c r="B143" s="137">
        <v>85515</v>
      </c>
      <c r="C143" s="201" t="s">
        <v>266</v>
      </c>
      <c r="D143" s="179">
        <f>D144+D145</f>
        <v>3522</v>
      </c>
      <c r="E143" s="179">
        <f t="shared" ref="E143:F143" si="50">E144+E145</f>
        <v>3253</v>
      </c>
      <c r="F143" s="179">
        <f t="shared" si="50"/>
        <v>269</v>
      </c>
    </row>
    <row r="144" spans="1:6" s="139" customFormat="1" ht="12.75" customHeight="1">
      <c r="A144" s="171"/>
      <c r="B144" s="137"/>
      <c r="C144" s="180" t="s">
        <v>237</v>
      </c>
      <c r="D144" s="179">
        <f>E144+F144</f>
        <v>2882</v>
      </c>
      <c r="E144" s="179">
        <v>2662</v>
      </c>
      <c r="F144" s="179">
        <v>220</v>
      </c>
    </row>
    <row r="145" spans="1:6" s="139" customFormat="1" ht="12.75" customHeight="1">
      <c r="A145" s="171"/>
      <c r="B145" s="137"/>
      <c r="C145" s="180" t="s">
        <v>243</v>
      </c>
      <c r="D145" s="179">
        <f>E145+F145</f>
        <v>640</v>
      </c>
      <c r="E145" s="179">
        <v>591</v>
      </c>
      <c r="F145" s="179">
        <v>49</v>
      </c>
    </row>
    <row r="146" spans="1:6" ht="9.75" customHeight="1">
      <c r="A146" s="202"/>
      <c r="B146" s="144"/>
      <c r="C146" s="154"/>
      <c r="D146" s="170"/>
      <c r="E146" s="170"/>
      <c r="F146" s="170"/>
    </row>
    <row r="147" spans="1:6" s="139" customFormat="1" ht="12.75" customHeight="1">
      <c r="A147" s="137"/>
      <c r="B147" s="137">
        <v>85516</v>
      </c>
      <c r="C147" s="200" t="s">
        <v>267</v>
      </c>
      <c r="D147" s="179">
        <f t="shared" ref="D147:E147" si="51">D148</f>
        <v>241</v>
      </c>
      <c r="E147" s="179">
        <f t="shared" si="51"/>
        <v>224</v>
      </c>
      <c r="F147" s="179">
        <f>F148</f>
        <v>17</v>
      </c>
    </row>
    <row r="148" spans="1:6" s="139" customFormat="1" ht="12.75" customHeight="1">
      <c r="A148" s="203"/>
      <c r="B148" s="203"/>
      <c r="C148" s="204" t="s">
        <v>255</v>
      </c>
      <c r="D148" s="191">
        <f>E148+F148</f>
        <v>241</v>
      </c>
      <c r="E148" s="191">
        <v>224</v>
      </c>
      <c r="F148" s="191">
        <v>17</v>
      </c>
    </row>
    <row r="149" spans="1:6" s="139" customFormat="1" ht="12.75" customHeight="1">
      <c r="A149" s="205"/>
      <c r="B149" s="205"/>
      <c r="C149" s="178" t="s">
        <v>268</v>
      </c>
      <c r="D149" s="191">
        <f>E149+F149</f>
        <v>30</v>
      </c>
      <c r="E149" s="192">
        <v>28</v>
      </c>
      <c r="F149" s="192">
        <v>2</v>
      </c>
    </row>
    <row r="150" spans="1:6" s="139" customFormat="1" ht="12.75" customHeight="1">
      <c r="A150" s="205"/>
      <c r="B150" s="205"/>
      <c r="C150" s="185" t="s">
        <v>269</v>
      </c>
      <c r="D150" s="193">
        <f>E150+F150</f>
        <v>147</v>
      </c>
      <c r="E150" s="194">
        <v>137</v>
      </c>
      <c r="F150" s="194">
        <v>10</v>
      </c>
    </row>
    <row r="151" spans="1:6" ht="12.75" customHeight="1">
      <c r="A151" s="206"/>
      <c r="B151" s="206"/>
      <c r="C151" s="154"/>
      <c r="D151" s="207"/>
      <c r="E151" s="207"/>
      <c r="F151" s="207"/>
    </row>
    <row r="152" spans="1:6" s="139" customFormat="1" ht="15.75" customHeight="1">
      <c r="A152" s="175"/>
      <c r="B152" s="175"/>
      <c r="C152" s="186" t="s">
        <v>224</v>
      </c>
      <c r="D152" s="177">
        <f>D153+D157+D170+D177+D182</f>
        <v>1496</v>
      </c>
      <c r="E152" s="177">
        <f>E153+E157+E170+E177+E182</f>
        <v>1496</v>
      </c>
      <c r="F152" s="177">
        <f>F153+F157+F170+F177+F182</f>
        <v>0</v>
      </c>
    </row>
    <row r="153" spans="1:6" s="139" customFormat="1" ht="12.75" customHeight="1">
      <c r="A153" s="171">
        <v>758</v>
      </c>
      <c r="B153" s="171"/>
      <c r="C153" s="172" t="s">
        <v>94</v>
      </c>
      <c r="D153" s="173">
        <f t="shared" ref="D153:F154" si="52">D154</f>
        <v>1496</v>
      </c>
      <c r="E153" s="173">
        <f t="shared" si="52"/>
        <v>1496</v>
      </c>
      <c r="F153" s="173">
        <f t="shared" si="52"/>
        <v>0</v>
      </c>
    </row>
    <row r="154" spans="1:6" s="139" customFormat="1" ht="15.75" customHeight="1">
      <c r="A154" s="137"/>
      <c r="B154" s="137">
        <v>75818</v>
      </c>
      <c r="C154" s="178" t="s">
        <v>270</v>
      </c>
      <c r="D154" s="179">
        <f t="shared" si="52"/>
        <v>1496</v>
      </c>
      <c r="E154" s="179">
        <f t="shared" si="52"/>
        <v>1496</v>
      </c>
      <c r="F154" s="179">
        <f t="shared" si="52"/>
        <v>0</v>
      </c>
    </row>
    <row r="155" spans="1:6" s="139" customFormat="1" ht="12.75" customHeight="1">
      <c r="A155" s="203"/>
      <c r="B155" s="203"/>
      <c r="C155" s="208" t="s">
        <v>271</v>
      </c>
      <c r="D155" s="191">
        <f>E155+F155</f>
        <v>1496</v>
      </c>
      <c r="E155" s="191">
        <v>1496</v>
      </c>
      <c r="F155" s="191">
        <v>0</v>
      </c>
    </row>
  </sheetData>
  <autoFilter ref="A1:A155" xr:uid="{00000000-0009-0000-0000-000002000000}"/>
  <mergeCells count="8">
    <mergeCell ref="A5:F5"/>
    <mergeCell ref="A6:F6"/>
    <mergeCell ref="A7:F7"/>
    <mergeCell ref="A9:A12"/>
    <mergeCell ref="B9:B12"/>
    <mergeCell ref="C9:C12"/>
    <mergeCell ref="D9:F10"/>
    <mergeCell ref="D11:F11"/>
  </mergeCells>
  <pageMargins left="0.55118110236220474" right="0.51181102362204722" top="0.35433070866141736" bottom="0.35433070866141736" header="0" footer="0"/>
  <pageSetup scale="73" orientation="portrait" r:id="rId1"/>
  <headerFooter>
    <oddFooter>Strona &amp;P z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Zał. 12_wynagrodzenia </vt:lpstr>
      <vt:lpstr>'Zał. 12_wynagrodzenia '!Obszar_wydruku</vt:lpstr>
      <vt:lpstr>'Zał. 12_wynagrodzenia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Anna Filipzik</cp:lastModifiedBy>
  <cp:lastPrinted>2026-02-04T12:02:46Z</cp:lastPrinted>
  <dcterms:created xsi:type="dcterms:W3CDTF">2006-10-11T08:10:34Z</dcterms:created>
  <dcterms:modified xsi:type="dcterms:W3CDTF">2026-02-10T11:46:25Z</dcterms:modified>
</cp:coreProperties>
</file>