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gnieszka.kotarska\Desktop\zapytanie  z załącznikami\"/>
    </mc:Choice>
  </mc:AlternateContent>
  <xr:revisionPtr revIDLastSave="0" documentId="13_ncr:1_{770505B3-8F91-49E0-ABA5-522B9A0BA95A}" xr6:coauthVersionLast="47" xr6:coauthVersionMax="47" xr10:uidLastSave="{00000000-0000-0000-0000-000000000000}"/>
  <bookViews>
    <workbookView xWindow="1560" yWindow="765" windowWidth="16590" windowHeight="1543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7" i="1"/>
  <c r="G11" i="1"/>
  <c r="E72" i="1"/>
  <c r="G66" i="1" l="1"/>
  <c r="E73" i="1"/>
  <c r="G73" i="1" s="1"/>
  <c r="G72" i="1"/>
  <c r="E71" i="1"/>
  <c r="G71" i="1" s="1"/>
  <c r="E70" i="1"/>
  <c r="G70" i="1" s="1"/>
  <c r="E69" i="1"/>
  <c r="E67" i="1" l="1"/>
  <c r="E68" i="1" s="1"/>
  <c r="G68" i="1" s="1"/>
  <c r="E74" i="1"/>
  <c r="G74" i="1" s="1"/>
  <c r="G69" i="1"/>
  <c r="E75" i="1" l="1"/>
  <c r="G75" i="1" s="1"/>
  <c r="G67" i="1"/>
  <c r="G76" i="1" s="1"/>
  <c r="G51" i="1"/>
  <c r="G60" i="1"/>
  <c r="G61" i="1"/>
  <c r="E59" i="1"/>
  <c r="G59" i="1" s="1"/>
  <c r="E58" i="1"/>
  <c r="G58" i="1" s="1"/>
  <c r="E57" i="1"/>
  <c r="G57" i="1" s="1"/>
  <c r="E55" i="1"/>
  <c r="G55" i="1" s="1"/>
  <c r="E54" i="1"/>
  <c r="G54" i="1" s="1"/>
  <c r="E56" i="1"/>
  <c r="G56" i="1" s="1"/>
  <c r="E53" i="1"/>
  <c r="G53" i="1" s="1"/>
  <c r="E50" i="1"/>
  <c r="G50" i="1" s="1"/>
  <c r="E52" i="1"/>
  <c r="G52" i="1" s="1"/>
  <c r="E49" i="1"/>
  <c r="G49" i="1" s="1"/>
  <c r="G92" i="1" l="1"/>
  <c r="G93" i="1" s="1"/>
  <c r="G94" i="1" s="1"/>
  <c r="G47" i="1"/>
  <c r="G43" i="1"/>
  <c r="G44" i="1"/>
  <c r="G45" i="1"/>
  <c r="G39" i="1"/>
  <c r="G40" i="1"/>
  <c r="G41" i="1"/>
  <c r="G42" i="1"/>
  <c r="G38" i="1"/>
  <c r="G33" i="1"/>
  <c r="G34" i="1"/>
  <c r="G35" i="1"/>
  <c r="G36" i="1"/>
  <c r="G32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8" i="1"/>
  <c r="G62" i="1" s="1"/>
  <c r="G9" i="1"/>
  <c r="G10" i="1"/>
  <c r="G12" i="1"/>
  <c r="G63" i="1" l="1"/>
  <c r="G88" i="1"/>
  <c r="G77" i="1"/>
  <c r="G78" i="1" s="1"/>
  <c r="G64" i="1" l="1"/>
  <c r="G96" i="1"/>
  <c r="G89" i="1" l="1"/>
  <c r="G97" i="1" s="1"/>
  <c r="G98" i="1" s="1"/>
  <c r="G90" i="1" l="1"/>
</calcChain>
</file>

<file path=xl/sharedStrings.xml><?xml version="1.0" encoding="utf-8"?>
<sst xmlns="http://schemas.openxmlformats.org/spreadsheetml/2006/main" count="254" uniqueCount="185">
  <si>
    <t>Lp.</t>
  </si>
  <si>
    <t>Podstawa</t>
  </si>
  <si>
    <t>Opis</t>
  </si>
  <si>
    <t>Jedn.przedm.</t>
  </si>
  <si>
    <t>Przedmiar</t>
  </si>
  <si>
    <t>Cena jedn.</t>
  </si>
  <si>
    <t>Wartość</t>
  </si>
  <si>
    <t>1 d.1</t>
  </si>
  <si>
    <t xml:space="preserve"> kalk. własna Uproszczona</t>
  </si>
  <si>
    <t>Przygotowanie terenu poprzez oczyszczenie z krzewów i gałęzi terenu budowy</t>
  </si>
  <si>
    <t>kpl.</t>
  </si>
  <si>
    <t>2 d.1</t>
  </si>
  <si>
    <t>KNR 4-04 0804-01 analogia</t>
  </si>
  <si>
    <t>m</t>
  </si>
  <si>
    <t>3 d.1</t>
  </si>
  <si>
    <t>KNR 4-04 0302-01</t>
  </si>
  <si>
    <t>Rozebranie ław, stóp i fundamentów pod maszyny betonowych o grubości (wysokości) do 70 cm - ogrodzenie frontowe</t>
  </si>
  <si>
    <t>m3</t>
  </si>
  <si>
    <t>4 d.1</t>
  </si>
  <si>
    <t>KNR 4-04 1103-04</t>
  </si>
  <si>
    <t>Wywiezienie gruzu z terenu rozbiórki przy mechanicznym załadowaniu i wyładowaniu samochodem samowyładowczym na odległość 1 km</t>
  </si>
  <si>
    <t>5 d.1</t>
  </si>
  <si>
    <t>KNR 4-04 1103-05</t>
  </si>
  <si>
    <t>Wywiezienie gruzu z terenu rozbiórki przy mechanicznym załadowaniu i wyładowaniu samochodem samowyładowczym - dodatek za każdy następny rozpoczęty 1 km</t>
  </si>
  <si>
    <t>KNR 2-01 0217-02</t>
  </si>
  <si>
    <t>Wykopy oraz przekopy wykonywane koparkami podsiębiernymi 0.15 m3 na odkład w gruncie kat. III</t>
  </si>
  <si>
    <t>7 d.2</t>
  </si>
  <si>
    <t>KNR 2-02 1101-01</t>
  </si>
  <si>
    <t>Podkłady betonowe na podłożu gruntowym</t>
  </si>
  <si>
    <t>8 d.2</t>
  </si>
  <si>
    <t>KNR 2-02 0290-01</t>
  </si>
  <si>
    <t>Przygotowanie i montaż zbrojenia elementów budynków i budowli - pręty gładkie o śr. do 7 mm - strzemiona</t>
  </si>
  <si>
    <t>t</t>
  </si>
  <si>
    <t>9 d.2</t>
  </si>
  <si>
    <t>KNR 2-02 0290-02</t>
  </si>
  <si>
    <t>Przygotowanie i montaż zbrojenia elementów budynków i budowli - pręty żebrowane o śr. 8-14 mm - zbrojenie główne</t>
  </si>
  <si>
    <t>10 d.2</t>
  </si>
  <si>
    <t>KNR 2-02 0201-01</t>
  </si>
  <si>
    <t>Ławy fundamentowe betonowe, prostokątne szerokości do 0,6 m - ręczne układanie betonu</t>
  </si>
  <si>
    <t>11 d.2</t>
  </si>
  <si>
    <t>KNR 2-02 0603-01</t>
  </si>
  <si>
    <t>Izolacje przeciwwilgociowe powłokowe bitumiczne pionowe - wykonywane na zimno z emulsji asfaltowej - pierwsza warstwa</t>
  </si>
  <si>
    <t>m2</t>
  </si>
  <si>
    <t>12 d.2</t>
  </si>
  <si>
    <t>KNR 2-02 0603-02</t>
  </si>
  <si>
    <t>Izolacje przeciwwilgociowe powłokowe bitumiczne pionowe - wykonywane na zimno z emulsji asfaltowej - druga i następna warstwa</t>
  </si>
  <si>
    <t>13 d.2</t>
  </si>
  <si>
    <t>KNR 2-02 0604-05</t>
  </si>
  <si>
    <t>Izolacje przeciwwilgociowe z papy powierzchni poziomych na lepiku na zimno - pierwsza warstwa</t>
  </si>
  <si>
    <t>14 d.2</t>
  </si>
  <si>
    <t>KNR-W 2-02 0101-06 analogia</t>
  </si>
  <si>
    <t>Bloczek ogrodzeniowy o wymiarach 50x20x20 cm - kolor grafit (fundament 76 szt., słupki 133 szt.)</t>
  </si>
  <si>
    <t>szt</t>
  </si>
  <si>
    <t>15 d.2</t>
  </si>
  <si>
    <t>KNR-W 2-02 0101-06</t>
  </si>
  <si>
    <t>Daszek ogrodzeniowy 50x20x5 - kolor grafitowy</t>
  </si>
  <si>
    <t>16 d.2</t>
  </si>
  <si>
    <t xml:space="preserve"> kalk. własna</t>
  </si>
  <si>
    <t>Profil ocynkowany 40x40 mm z daszkiem mocowany do słupów (1m)</t>
  </si>
  <si>
    <t>szt.</t>
  </si>
  <si>
    <t>17 d.2</t>
  </si>
  <si>
    <t>KNR-W 2-02 1809-02 analogia</t>
  </si>
  <si>
    <t>mb</t>
  </si>
  <si>
    <t>18 d.2</t>
  </si>
  <si>
    <t>KNNR 7 0203-04 analogia</t>
  </si>
  <si>
    <t>Furtka z zamkiem wypełniona deskami jak ogrodzenie frontowe szer. 1 m</t>
  </si>
  <si>
    <t>19 d.2</t>
  </si>
  <si>
    <t>Skrzynka na listy zamocowanaw słupku z bloczków betonowych obok bramy/furtki</t>
  </si>
  <si>
    <t>20 d.2</t>
  </si>
  <si>
    <t>Dzwonek przyzywowy bezprzewodowy</t>
  </si>
  <si>
    <t>21 d.2</t>
  </si>
  <si>
    <t>KNNR 5 0707-01</t>
  </si>
  <si>
    <t>Układanie kabli o masie do 0.5 kg/m w rowach kablowych ręcznie</t>
  </si>
  <si>
    <t>22 d.2</t>
  </si>
  <si>
    <t>KNR-W 7-12 0302-01</t>
  </si>
  <si>
    <t>Czyszczenie szlifierkami powierzchni konstrukcji betonowych- ława pod ogrodzeniem</t>
  </si>
  <si>
    <t>24 d.3</t>
  </si>
  <si>
    <t>KNR 7-12 0102-01 analogia</t>
  </si>
  <si>
    <t>Czyszczenie przez szczotkowanie mechaniczne - słupki ogrodzeniowe</t>
  </si>
  <si>
    <t>Wyczyszczenie istniejącej furtki i przemalowanie w kolor 7016 Furtki z wymianą zamka i wypełnieniem panelem 3D szer. 1 m</t>
  </si>
  <si>
    <t>26 d.3</t>
  </si>
  <si>
    <t>KNR 4-01 1212-31 analogia</t>
  </si>
  <si>
    <t>Dwukrotne malowanie farbą alkidową nawierzchniową słupków ogrodzeniowych - Ral 7016</t>
  </si>
  <si>
    <t>27 d.3</t>
  </si>
  <si>
    <t>Ogrodzenie 3D - panel ogrodzeniowy 123x250 cm drut fi 5, oczko 200x50 mm</t>
  </si>
  <si>
    <t>KNR 2-02 0406-01</t>
  </si>
  <si>
    <t>Murłaty - przekrój poprzeczny drewna do 180 cm2 z tarcicy nasyconej</t>
  </si>
  <si>
    <t>m3 drew.</t>
  </si>
  <si>
    <t>29 d.4</t>
  </si>
  <si>
    <t>KNR 2-02 0408-03</t>
  </si>
  <si>
    <t>Krokwie zwykłe, długość do 4.5 m przekrój poprzeczny drewna do 180 cm2 z tarcicy nasyconej</t>
  </si>
  <si>
    <t>30 d.4</t>
  </si>
  <si>
    <t>KNR 2-02 0408-01</t>
  </si>
  <si>
    <t>Miecze i zastrzały przekrój poprzeczny drewna do 180 cm2 z tarcicy nasyconej</t>
  </si>
  <si>
    <t>31 d.4</t>
  </si>
  <si>
    <t>KNR 2-02 0410-02</t>
  </si>
  <si>
    <t>Ołacenie połaci dachowych łatami 38x50 mm o rozstawie do 16 cm z tarcicy nasyconej</t>
  </si>
  <si>
    <t>32 d.4</t>
  </si>
  <si>
    <t>KNR 2-02 0506-01</t>
  </si>
  <si>
    <t>Obróbki przy szerokości w rozwinięciu do 25 cm z blachy ocynkowanej</t>
  </si>
  <si>
    <t>33 d.4</t>
  </si>
  <si>
    <t>NNRNKB 202 0535-01</t>
  </si>
  <si>
    <t>(z.VI) Pokrycie dachów o pow. do 25 m2 o nachyleniu połaci do 85 % blachą powlekaną dachówkową na łatach</t>
  </si>
  <si>
    <t>34 d.4</t>
  </si>
  <si>
    <t>KNR 2-23 0402-04</t>
  </si>
  <si>
    <t>35 d.4</t>
  </si>
  <si>
    <t>KNR 9-30 analogia</t>
  </si>
  <si>
    <t>KNR 2-01 0119-01</t>
  </si>
  <si>
    <t>Wykonanie inwentaryzacji powykonawczej geodezyjnej</t>
  </si>
  <si>
    <t>Ogrodzenie Papiernia</t>
  </si>
  <si>
    <t>Rozebranie ogrodzenia w formie przęseł stalowych/drewnianych i sztachet drewnianych</t>
  </si>
  <si>
    <t>Suma netto</t>
  </si>
  <si>
    <t>vat</t>
  </si>
  <si>
    <t>Suma brutto</t>
  </si>
  <si>
    <t>Prace przygotowawczo-rozbiórkowe</t>
  </si>
  <si>
    <t>Ogrodzenie z Bloczków betonowych</t>
  </si>
  <si>
    <t>Ogrodzenie 3D - wykonane na istniejących słupkach i podmurówce</t>
  </si>
  <si>
    <t>Miejsce do składowania śmieci</t>
  </si>
  <si>
    <t>Inwentaryzacja</t>
  </si>
  <si>
    <t>Rowki pod krawężniki i ławy krawężnikowe o wymiarach 20x20 cm w gruncie kat.I-II</t>
  </si>
  <si>
    <t>Obrzeża betonowe o wymiarach 20x6 cm na podsypce piaskowo- cementowej z wypełnieniem spoin zaprawą cementową</t>
  </si>
  <si>
    <t>Mechaniczne wykonanie koryta na całej szerokości jezdni i chodników w gruncie kat. I-IV głębokości 20 cm</t>
  </si>
  <si>
    <t>Ława pod krawężniki betonowe z oporem</t>
  </si>
  <si>
    <t>Krawężniki betonowe wtopione o wymiarach 12x25 cm na podsypce cementowo-piaskowej</t>
  </si>
  <si>
    <t>Podbudowa z kruszywa łamanego 30% - warstwa dolna o grubości po zagęszczeniu 20 cm</t>
  </si>
  <si>
    <t>Nawierzchnie z kostki brukowej betonowej o grubości 8 cm na podsypce cementowo-piaskowej</t>
  </si>
  <si>
    <t>Podbudowa z kruszywa łamanego - warstwa dolna o grubości po zagęszczeniu 15 cm</t>
  </si>
  <si>
    <t>Nawierzchnie z kostki brukowej betonowej o grubości 6 cm na podsypce cementowo-piaskowej</t>
  </si>
  <si>
    <t>Jm</t>
  </si>
  <si>
    <t>Mechaniczne plantowanie powierzchni gruntu rodzimego kat. I-III</t>
  </si>
  <si>
    <t>Drewniany stojak na rowery typu kłoda</t>
  </si>
  <si>
    <t xml:space="preserve">MPP </t>
  </si>
  <si>
    <t>38 d.6</t>
  </si>
  <si>
    <t>39 d.6</t>
  </si>
  <si>
    <t>40 d.6</t>
  </si>
  <si>
    <t>41 d.6</t>
  </si>
  <si>
    <t>42 d.6</t>
  </si>
  <si>
    <t>43 d.6</t>
  </si>
  <si>
    <t>44 d.6</t>
  </si>
  <si>
    <t>45 d.6</t>
  </si>
  <si>
    <t>46 d.6</t>
  </si>
  <si>
    <t>47 d.6</t>
  </si>
  <si>
    <t>48 d.6</t>
  </si>
  <si>
    <t>49 d.6</t>
  </si>
  <si>
    <t>Podbudowa z kruszywa łamanego - warstwa dolna o grubości po zagęszczeniu 15 cm - pod stojak na rowey/droga</t>
  </si>
  <si>
    <t>50 d.6</t>
  </si>
  <si>
    <t xml:space="preserve">Wykonanie malowania stanowiska dla inwalidów zgodnie z przepisami </t>
  </si>
  <si>
    <t>51 d.7</t>
  </si>
  <si>
    <t>52 d.7</t>
  </si>
  <si>
    <t>53 d.7</t>
  </si>
  <si>
    <t>54 d.7</t>
  </si>
  <si>
    <t>55 d.7</t>
  </si>
  <si>
    <t>Okładziny podstopni schodów z płytek granitowych polerowanych maple red gr. 1 cm</t>
  </si>
  <si>
    <t>56 d.7</t>
  </si>
  <si>
    <t>57 d.7</t>
  </si>
  <si>
    <t>58 d.7</t>
  </si>
  <si>
    <t>59 d.7</t>
  </si>
  <si>
    <t>Układanie poszycia ścian z desek drewnianych bez docieplania na gotowym ruszcie - podbitka okapu</t>
  </si>
  <si>
    <t>60 d.7</t>
  </si>
  <si>
    <t>Okładziny schodów i spocznika z płyt granitowych płomieniowanych maple red gr. 3 cm</t>
  </si>
  <si>
    <t>Rozebranie obicia drewnianego z desek nieotynkowanych na wpust lub półwpust - podsufitka nad wejściami</t>
  </si>
  <si>
    <t>Przygotowanie widocznych   elementów drewnianych do pomalowania  impregnat np. REMMERS HK lazur słupy pod wejściami</t>
  </si>
  <si>
    <t>Prace konserwacyjne przy budynku mieszkalnym Vat (8%)</t>
  </si>
  <si>
    <t>Prace z zagospodarowania osady (23%)</t>
  </si>
  <si>
    <t>Wywóz i utylizacja materiałów z rozbiórki okładzin schodów</t>
  </si>
  <si>
    <t>Zestawienie kosztorysów</t>
  </si>
  <si>
    <t>Kosztorysy razem</t>
  </si>
  <si>
    <t>Brama przesuwna szer. 4m wypełniona deskowaniem jak na ogrodzeniu z automatyką i pilotem</t>
  </si>
  <si>
    <t>Deska świerkowa ogrodzeniowa pozioma wys. 14,0 cm gr. 3 cm czterostronnie strugana - dwukrotnie impregnowana przed montażem</t>
  </si>
  <si>
    <t>Dostawa i montaż balustrady drewnianej na schodach (balustrada krzyżowa)</t>
  </si>
  <si>
    <t>Rozbiórka istniejącego chodnika z kostki brukowej</t>
  </si>
  <si>
    <t>6 d.1</t>
  </si>
  <si>
    <t>23 d.2</t>
  </si>
  <si>
    <t>25d.3</t>
  </si>
  <si>
    <t>28 d.3</t>
  </si>
  <si>
    <t>36 d.4</t>
  </si>
  <si>
    <t>37 d.5</t>
  </si>
  <si>
    <t xml:space="preserve">Rozebranie posadzek z płytek - wejscie do części </t>
  </si>
  <si>
    <t>Odtworzenie klapy do zsypu - płyta OSB 18mm z krzyżem z łat wewnątrz z dwoma uchwytami, obite blachą ocynkowaną KOLOR ANTRACYT RAL 7016</t>
  </si>
  <si>
    <t>Lampa  led z czujnikiem ruchu i zmierzchu</t>
  </si>
  <si>
    <t>Prace remontowe przy budynku mieszkalnym Vat (8%)</t>
  </si>
  <si>
    <t>Prace inwestycyjne przy leśniczówce Leśnictwa Papiernia</t>
  </si>
  <si>
    <t>vat 8%</t>
  </si>
  <si>
    <t>Zał. 3</t>
  </si>
  <si>
    <t>Dwukrotne impregnacja podbitki okapu oraz elementów szlifowanych - kolor jasny dąd - impregnat np. REMMERS HK lazur lub innych o równowaznych parametrach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</si>
</sst>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44" fontId="0" fillId="0" borderId="16" xfId="1" applyFont="1" applyBorder="1" applyAlignment="1">
      <alignment horizontal="center" vertical="center" wrapText="1"/>
    </xf>
    <xf numFmtId="44" fontId="0" fillId="0" borderId="17" xfId="1" applyFont="1" applyBorder="1" applyAlignment="1">
      <alignment horizontal="center" vertical="center" wrapText="1"/>
    </xf>
    <xf numFmtId="44" fontId="0" fillId="0" borderId="2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4" fontId="0" fillId="0" borderId="24" xfId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44" fontId="0" fillId="0" borderId="30" xfId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 wrapText="1"/>
    </xf>
    <xf numFmtId="44" fontId="0" fillId="0" borderId="31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 wrapText="1"/>
    </xf>
    <xf numFmtId="44" fontId="4" fillId="0" borderId="0" xfId="1" applyFont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topLeftCell="A64" zoomScale="85" zoomScaleNormal="85" workbookViewId="0">
      <selection activeCell="C75" sqref="C75"/>
    </sheetView>
  </sheetViews>
  <sheetFormatPr defaultRowHeight="15" x14ac:dyDescent="0.25"/>
  <cols>
    <col min="1" max="1" width="8" style="1" customWidth="1"/>
    <col min="2" max="2" width="27.5703125" style="1" hidden="1" customWidth="1"/>
    <col min="3" max="3" width="33.42578125" style="2" customWidth="1"/>
    <col min="4" max="4" width="8.85546875" style="2" customWidth="1"/>
    <col min="5" max="5" width="11.7109375" style="9" customWidth="1"/>
    <col min="6" max="6" width="11.7109375" style="3" customWidth="1"/>
    <col min="7" max="7" width="13.7109375" style="3" customWidth="1"/>
  </cols>
  <sheetData>
    <row r="1" spans="1:7" x14ac:dyDescent="0.25">
      <c r="G1" s="39" t="s">
        <v>183</v>
      </c>
    </row>
    <row r="2" spans="1:7" ht="15.75" thickBot="1" x14ac:dyDescent="0.3"/>
    <row r="3" spans="1:7" ht="21.75" customHeight="1" thickBot="1" x14ac:dyDescent="0.3">
      <c r="A3" s="61" t="s">
        <v>181</v>
      </c>
      <c r="B3" s="62"/>
      <c r="C3" s="62"/>
      <c r="D3" s="62"/>
      <c r="E3" s="62"/>
      <c r="F3" s="62"/>
      <c r="G3" s="63"/>
    </row>
    <row r="4" spans="1:7" ht="30" x14ac:dyDescent="0.25">
      <c r="A4" s="25" t="s">
        <v>0</v>
      </c>
      <c r="B4" s="11" t="s">
        <v>1</v>
      </c>
      <c r="C4" s="22" t="s">
        <v>2</v>
      </c>
      <c r="D4" s="22" t="s">
        <v>3</v>
      </c>
      <c r="E4" s="32" t="s">
        <v>4</v>
      </c>
      <c r="F4" s="33" t="s">
        <v>5</v>
      </c>
      <c r="G4" s="34" t="s">
        <v>6</v>
      </c>
    </row>
    <row r="5" spans="1:7" x14ac:dyDescent="0.25">
      <c r="A5" s="58" t="s">
        <v>163</v>
      </c>
      <c r="B5" s="59"/>
      <c r="C5" s="59"/>
      <c r="D5" s="59"/>
      <c r="E5" s="59"/>
      <c r="F5" s="59"/>
      <c r="G5" s="60"/>
    </row>
    <row r="6" spans="1:7" x14ac:dyDescent="0.25">
      <c r="A6" s="58" t="s">
        <v>114</v>
      </c>
      <c r="B6" s="59"/>
      <c r="C6" s="59"/>
      <c r="D6" s="59"/>
      <c r="E6" s="59"/>
      <c r="F6" s="59"/>
      <c r="G6" s="60"/>
    </row>
    <row r="7" spans="1:7" ht="56.25" customHeight="1" x14ac:dyDescent="0.25">
      <c r="A7" s="23" t="s">
        <v>7</v>
      </c>
      <c r="B7" s="19" t="s">
        <v>8</v>
      </c>
      <c r="C7" s="20" t="s">
        <v>9</v>
      </c>
      <c r="D7" s="20" t="s">
        <v>10</v>
      </c>
      <c r="E7" s="8">
        <v>1</v>
      </c>
      <c r="F7" s="4"/>
      <c r="G7" s="24">
        <f>E7*F7</f>
        <v>0</v>
      </c>
    </row>
    <row r="8" spans="1:7" ht="59.25" customHeight="1" x14ac:dyDescent="0.25">
      <c r="A8" s="23" t="s">
        <v>11</v>
      </c>
      <c r="B8" s="19" t="s">
        <v>12</v>
      </c>
      <c r="C8" s="20" t="s">
        <v>110</v>
      </c>
      <c r="D8" s="20" t="s">
        <v>13</v>
      </c>
      <c r="E8" s="8">
        <v>103.95</v>
      </c>
      <c r="F8" s="4"/>
      <c r="G8" s="24">
        <f t="shared" ref="G8:G47" si="0">E8*F8</f>
        <v>0</v>
      </c>
    </row>
    <row r="9" spans="1:7" ht="60" x14ac:dyDescent="0.25">
      <c r="A9" s="23" t="s">
        <v>14</v>
      </c>
      <c r="B9" s="19" t="s">
        <v>15</v>
      </c>
      <c r="C9" s="20" t="s">
        <v>16</v>
      </c>
      <c r="D9" s="20" t="s">
        <v>17</v>
      </c>
      <c r="E9" s="8">
        <v>3.024</v>
      </c>
      <c r="F9" s="4"/>
      <c r="G9" s="24">
        <f t="shared" si="0"/>
        <v>0</v>
      </c>
    </row>
    <row r="10" spans="1:7" ht="75" x14ac:dyDescent="0.25">
      <c r="A10" s="23" t="s">
        <v>18</v>
      </c>
      <c r="B10" s="19" t="s">
        <v>19</v>
      </c>
      <c r="C10" s="20" t="s">
        <v>20</v>
      </c>
      <c r="D10" s="20" t="s">
        <v>17</v>
      </c>
      <c r="E10" s="8">
        <v>3.024</v>
      </c>
      <c r="F10" s="4"/>
      <c r="G10" s="24">
        <f t="shared" si="0"/>
        <v>0</v>
      </c>
    </row>
    <row r="11" spans="1:7" ht="30" x14ac:dyDescent="0.25">
      <c r="A11" s="23" t="s">
        <v>21</v>
      </c>
      <c r="B11" s="19" t="s">
        <v>22</v>
      </c>
      <c r="C11" s="20" t="s">
        <v>170</v>
      </c>
      <c r="D11" s="20" t="s">
        <v>42</v>
      </c>
      <c r="E11" s="8">
        <v>6</v>
      </c>
      <c r="F11" s="4"/>
      <c r="G11" s="24">
        <f t="shared" ref="G11" si="1">E11*F11</f>
        <v>0</v>
      </c>
    </row>
    <row r="12" spans="1:7" ht="90" x14ac:dyDescent="0.25">
      <c r="A12" s="23" t="s">
        <v>171</v>
      </c>
      <c r="B12" s="19" t="s">
        <v>22</v>
      </c>
      <c r="C12" s="20" t="s">
        <v>23</v>
      </c>
      <c r="D12" s="20" t="s">
        <v>17</v>
      </c>
      <c r="E12" s="8">
        <v>3.024</v>
      </c>
      <c r="F12" s="4"/>
      <c r="G12" s="24">
        <f t="shared" si="0"/>
        <v>0</v>
      </c>
    </row>
    <row r="13" spans="1:7" x14ac:dyDescent="0.25">
      <c r="A13" s="58" t="s">
        <v>115</v>
      </c>
      <c r="B13" s="59"/>
      <c r="C13" s="59"/>
      <c r="D13" s="59"/>
      <c r="E13" s="59"/>
      <c r="F13" s="59"/>
      <c r="G13" s="60"/>
    </row>
    <row r="14" spans="1:7" ht="60" x14ac:dyDescent="0.25">
      <c r="A14" s="23" t="s">
        <v>26</v>
      </c>
      <c r="B14" s="19" t="s">
        <v>24</v>
      </c>
      <c r="C14" s="20" t="s">
        <v>25</v>
      </c>
      <c r="D14" s="20" t="s">
        <v>17</v>
      </c>
      <c r="E14" s="8">
        <v>3.7440000000000002</v>
      </c>
      <c r="F14" s="4"/>
      <c r="G14" s="24">
        <f>E14*F14</f>
        <v>0</v>
      </c>
    </row>
    <row r="15" spans="1:7" ht="30" x14ac:dyDescent="0.25">
      <c r="A15" s="23" t="s">
        <v>29</v>
      </c>
      <c r="B15" s="19" t="s">
        <v>27</v>
      </c>
      <c r="C15" s="20" t="s">
        <v>28</v>
      </c>
      <c r="D15" s="20" t="s">
        <v>17</v>
      </c>
      <c r="E15" s="8">
        <v>2.496</v>
      </c>
      <c r="F15" s="4"/>
      <c r="G15" s="24">
        <f t="shared" si="0"/>
        <v>0</v>
      </c>
    </row>
    <row r="16" spans="1:7" ht="60" x14ac:dyDescent="0.25">
      <c r="A16" s="23" t="s">
        <v>33</v>
      </c>
      <c r="B16" s="19" t="s">
        <v>30</v>
      </c>
      <c r="C16" s="20" t="s">
        <v>31</v>
      </c>
      <c r="D16" s="20" t="s">
        <v>32</v>
      </c>
      <c r="E16" s="8">
        <v>2.8000000000000001E-2</v>
      </c>
      <c r="F16" s="4"/>
      <c r="G16" s="24">
        <f t="shared" si="0"/>
        <v>0</v>
      </c>
    </row>
    <row r="17" spans="1:7" ht="60" x14ac:dyDescent="0.25">
      <c r="A17" s="23" t="s">
        <v>36</v>
      </c>
      <c r="B17" s="19" t="s">
        <v>34</v>
      </c>
      <c r="C17" s="20" t="s">
        <v>35</v>
      </c>
      <c r="D17" s="20" t="s">
        <v>32</v>
      </c>
      <c r="E17" s="8">
        <v>0.113</v>
      </c>
      <c r="F17" s="4"/>
      <c r="G17" s="24">
        <f t="shared" si="0"/>
        <v>0</v>
      </c>
    </row>
    <row r="18" spans="1:7" ht="45" x14ac:dyDescent="0.25">
      <c r="A18" s="23" t="s">
        <v>39</v>
      </c>
      <c r="B18" s="19" t="s">
        <v>37</v>
      </c>
      <c r="C18" s="20" t="s">
        <v>38</v>
      </c>
      <c r="D18" s="20" t="s">
        <v>17</v>
      </c>
      <c r="E18" s="8">
        <v>3.7440000000000002</v>
      </c>
      <c r="F18" s="4"/>
      <c r="G18" s="24">
        <f t="shared" si="0"/>
        <v>0</v>
      </c>
    </row>
    <row r="19" spans="1:7" ht="60" x14ac:dyDescent="0.25">
      <c r="A19" s="23" t="s">
        <v>43</v>
      </c>
      <c r="B19" s="19" t="s">
        <v>40</v>
      </c>
      <c r="C19" s="20" t="s">
        <v>41</v>
      </c>
      <c r="D19" s="20" t="s">
        <v>42</v>
      </c>
      <c r="E19" s="8">
        <v>37.44</v>
      </c>
      <c r="F19" s="4"/>
      <c r="G19" s="24">
        <f t="shared" si="0"/>
        <v>0</v>
      </c>
    </row>
    <row r="20" spans="1:7" ht="75" x14ac:dyDescent="0.25">
      <c r="A20" s="23" t="s">
        <v>46</v>
      </c>
      <c r="B20" s="19" t="s">
        <v>44</v>
      </c>
      <c r="C20" s="20" t="s">
        <v>45</v>
      </c>
      <c r="D20" s="20" t="s">
        <v>42</v>
      </c>
      <c r="E20" s="8">
        <v>37.44</v>
      </c>
      <c r="F20" s="4"/>
      <c r="G20" s="24">
        <f t="shared" si="0"/>
        <v>0</v>
      </c>
    </row>
    <row r="21" spans="1:7" ht="45" x14ac:dyDescent="0.25">
      <c r="A21" s="23" t="s">
        <v>49</v>
      </c>
      <c r="B21" s="19" t="s">
        <v>47</v>
      </c>
      <c r="C21" s="20" t="s">
        <v>48</v>
      </c>
      <c r="D21" s="20" t="s">
        <v>42</v>
      </c>
      <c r="E21" s="8">
        <v>12.64</v>
      </c>
      <c r="F21" s="4"/>
      <c r="G21" s="24">
        <f t="shared" si="0"/>
        <v>0</v>
      </c>
    </row>
    <row r="22" spans="1:7" ht="45" x14ac:dyDescent="0.25">
      <c r="A22" s="23" t="s">
        <v>53</v>
      </c>
      <c r="B22" s="19" t="s">
        <v>50</v>
      </c>
      <c r="C22" s="20" t="s">
        <v>51</v>
      </c>
      <c r="D22" s="20" t="s">
        <v>52</v>
      </c>
      <c r="E22" s="8">
        <v>209</v>
      </c>
      <c r="F22" s="4"/>
      <c r="G22" s="24">
        <f t="shared" si="0"/>
        <v>0</v>
      </c>
    </row>
    <row r="23" spans="1:7" ht="30" x14ac:dyDescent="0.25">
      <c r="A23" s="23" t="s">
        <v>56</v>
      </c>
      <c r="B23" s="19" t="s">
        <v>54</v>
      </c>
      <c r="C23" s="20" t="s">
        <v>55</v>
      </c>
      <c r="D23" s="20" t="s">
        <v>52</v>
      </c>
      <c r="E23" s="8">
        <v>57</v>
      </c>
      <c r="F23" s="4"/>
      <c r="G23" s="24">
        <f t="shared" si="0"/>
        <v>0</v>
      </c>
    </row>
    <row r="24" spans="1:7" ht="45" x14ac:dyDescent="0.25">
      <c r="A24" s="23" t="s">
        <v>60</v>
      </c>
      <c r="B24" s="19" t="s">
        <v>57</v>
      </c>
      <c r="C24" s="20" t="s">
        <v>58</v>
      </c>
      <c r="D24" s="20" t="s">
        <v>59</v>
      </c>
      <c r="E24" s="8">
        <v>18</v>
      </c>
      <c r="F24" s="4"/>
      <c r="G24" s="24">
        <f t="shared" si="0"/>
        <v>0</v>
      </c>
    </row>
    <row r="25" spans="1:7" ht="75" x14ac:dyDescent="0.25">
      <c r="A25" s="23" t="s">
        <v>63</v>
      </c>
      <c r="B25" s="19" t="s">
        <v>61</v>
      </c>
      <c r="C25" s="20" t="s">
        <v>168</v>
      </c>
      <c r="D25" s="20" t="s">
        <v>62</v>
      </c>
      <c r="E25" s="8">
        <v>54</v>
      </c>
      <c r="F25" s="4"/>
      <c r="G25" s="24">
        <f t="shared" si="0"/>
        <v>0</v>
      </c>
    </row>
    <row r="26" spans="1:7" ht="45" x14ac:dyDescent="0.25">
      <c r="A26" s="23" t="s">
        <v>66</v>
      </c>
      <c r="B26" s="19" t="s">
        <v>64</v>
      </c>
      <c r="C26" s="20" t="s">
        <v>65</v>
      </c>
      <c r="D26" s="20" t="s">
        <v>10</v>
      </c>
      <c r="E26" s="8">
        <v>1</v>
      </c>
      <c r="F26" s="4"/>
      <c r="G26" s="24">
        <f t="shared" si="0"/>
        <v>0</v>
      </c>
    </row>
    <row r="27" spans="1:7" ht="45" x14ac:dyDescent="0.25">
      <c r="A27" s="23" t="s">
        <v>68</v>
      </c>
      <c r="B27" s="19" t="s">
        <v>57</v>
      </c>
      <c r="C27" s="20" t="s">
        <v>67</v>
      </c>
      <c r="D27" s="20" t="s">
        <v>52</v>
      </c>
      <c r="E27" s="8">
        <v>1</v>
      </c>
      <c r="F27" s="4"/>
      <c r="G27" s="24">
        <f t="shared" si="0"/>
        <v>0</v>
      </c>
    </row>
    <row r="28" spans="1:7" ht="30" x14ac:dyDescent="0.25">
      <c r="A28" s="23" t="s">
        <v>70</v>
      </c>
      <c r="B28" s="19" t="s">
        <v>57</v>
      </c>
      <c r="C28" s="20" t="s">
        <v>69</v>
      </c>
      <c r="D28" s="20" t="s">
        <v>52</v>
      </c>
      <c r="E28" s="8">
        <v>1</v>
      </c>
      <c r="F28" s="4"/>
      <c r="G28" s="24">
        <f t="shared" si="0"/>
        <v>0</v>
      </c>
    </row>
    <row r="29" spans="1:7" ht="30" x14ac:dyDescent="0.25">
      <c r="A29" s="23" t="s">
        <v>73</v>
      </c>
      <c r="B29" s="19" t="s">
        <v>71</v>
      </c>
      <c r="C29" s="20" t="s">
        <v>72</v>
      </c>
      <c r="D29" s="20" t="s">
        <v>13</v>
      </c>
      <c r="E29" s="8">
        <v>15</v>
      </c>
      <c r="F29" s="4"/>
      <c r="G29" s="24">
        <f t="shared" si="0"/>
        <v>0</v>
      </c>
    </row>
    <row r="30" spans="1:7" ht="45" x14ac:dyDescent="0.25">
      <c r="A30" s="23" t="s">
        <v>172</v>
      </c>
      <c r="B30" s="19" t="s">
        <v>8</v>
      </c>
      <c r="C30" s="20" t="s">
        <v>167</v>
      </c>
      <c r="D30" s="20" t="s">
        <v>10</v>
      </c>
      <c r="E30" s="8">
        <v>1</v>
      </c>
      <c r="F30" s="4"/>
      <c r="G30" s="24">
        <f t="shared" si="0"/>
        <v>0</v>
      </c>
    </row>
    <row r="31" spans="1:7" x14ac:dyDescent="0.25">
      <c r="A31" s="58" t="s">
        <v>116</v>
      </c>
      <c r="B31" s="59"/>
      <c r="C31" s="59"/>
      <c r="D31" s="59"/>
      <c r="E31" s="59"/>
      <c r="F31" s="59"/>
      <c r="G31" s="60"/>
    </row>
    <row r="32" spans="1:7" ht="60" x14ac:dyDescent="0.25">
      <c r="A32" s="23" t="s">
        <v>76</v>
      </c>
      <c r="B32" s="19" t="s">
        <v>74</v>
      </c>
      <c r="C32" s="20" t="s">
        <v>75</v>
      </c>
      <c r="D32" s="20" t="s">
        <v>42</v>
      </c>
      <c r="E32" s="8">
        <v>48.45</v>
      </c>
      <c r="F32" s="4"/>
      <c r="G32" s="24">
        <f t="shared" si="0"/>
        <v>0</v>
      </c>
    </row>
    <row r="33" spans="1:7" ht="30" x14ac:dyDescent="0.25">
      <c r="A33" s="23" t="s">
        <v>173</v>
      </c>
      <c r="B33" s="19" t="s">
        <v>77</v>
      </c>
      <c r="C33" s="20" t="s">
        <v>78</v>
      </c>
      <c r="D33" s="20" t="s">
        <v>42</v>
      </c>
      <c r="E33" s="8">
        <v>4.88</v>
      </c>
      <c r="F33" s="4"/>
      <c r="G33" s="24">
        <f t="shared" si="0"/>
        <v>0</v>
      </c>
    </row>
    <row r="34" spans="1:7" ht="60" x14ac:dyDescent="0.25">
      <c r="A34" s="23" t="s">
        <v>80</v>
      </c>
      <c r="B34" s="19" t="s">
        <v>57</v>
      </c>
      <c r="C34" s="20" t="s">
        <v>79</v>
      </c>
      <c r="D34" s="20" t="s">
        <v>52</v>
      </c>
      <c r="E34" s="8">
        <v>2</v>
      </c>
      <c r="F34" s="4"/>
      <c r="G34" s="24">
        <f t="shared" si="0"/>
        <v>0</v>
      </c>
    </row>
    <row r="35" spans="1:7" ht="45" x14ac:dyDescent="0.25">
      <c r="A35" s="23" t="s">
        <v>83</v>
      </c>
      <c r="B35" s="19" t="s">
        <v>81</v>
      </c>
      <c r="C35" s="20" t="s">
        <v>82</v>
      </c>
      <c r="D35" s="20" t="s">
        <v>42</v>
      </c>
      <c r="E35" s="8">
        <v>4.88</v>
      </c>
      <c r="F35" s="4"/>
      <c r="G35" s="24">
        <f t="shared" si="0"/>
        <v>0</v>
      </c>
    </row>
    <row r="36" spans="1:7" ht="45" x14ac:dyDescent="0.25">
      <c r="A36" s="23" t="s">
        <v>174</v>
      </c>
      <c r="B36" s="19" t="s">
        <v>57</v>
      </c>
      <c r="C36" s="20" t="s">
        <v>84</v>
      </c>
      <c r="D36" s="20" t="s">
        <v>62</v>
      </c>
      <c r="E36" s="8">
        <v>78.75</v>
      </c>
      <c r="F36" s="4"/>
      <c r="G36" s="24">
        <f t="shared" si="0"/>
        <v>0</v>
      </c>
    </row>
    <row r="37" spans="1:7" x14ac:dyDescent="0.25">
      <c r="A37" s="65" t="s">
        <v>117</v>
      </c>
      <c r="B37" s="66"/>
      <c r="C37" s="66"/>
      <c r="D37" s="66"/>
      <c r="E37" s="66"/>
      <c r="F37" s="66"/>
      <c r="G37" s="67"/>
    </row>
    <row r="38" spans="1:7" ht="45" x14ac:dyDescent="0.25">
      <c r="A38" s="23" t="s">
        <v>88</v>
      </c>
      <c r="B38" s="19" t="s">
        <v>85</v>
      </c>
      <c r="C38" s="20" t="s">
        <v>86</v>
      </c>
      <c r="D38" s="20" t="s">
        <v>87</v>
      </c>
      <c r="E38" s="8">
        <v>5.8000000000000003E-2</v>
      </c>
      <c r="F38" s="4"/>
      <c r="G38" s="24">
        <f t="shared" si="0"/>
        <v>0</v>
      </c>
    </row>
    <row r="39" spans="1:7" ht="45" x14ac:dyDescent="0.25">
      <c r="A39" s="23" t="s">
        <v>91</v>
      </c>
      <c r="B39" s="19" t="s">
        <v>89</v>
      </c>
      <c r="C39" s="20" t="s">
        <v>90</v>
      </c>
      <c r="D39" s="20" t="s">
        <v>17</v>
      </c>
      <c r="E39" s="8">
        <v>0.115</v>
      </c>
      <c r="F39" s="4"/>
      <c r="G39" s="24">
        <f t="shared" si="0"/>
        <v>0</v>
      </c>
    </row>
    <row r="40" spans="1:7" ht="45" x14ac:dyDescent="0.25">
      <c r="A40" s="23" t="s">
        <v>94</v>
      </c>
      <c r="B40" s="19" t="s">
        <v>92</v>
      </c>
      <c r="C40" s="20" t="s">
        <v>93</v>
      </c>
      <c r="D40" s="20" t="s">
        <v>17</v>
      </c>
      <c r="E40" s="8">
        <v>5.8000000000000003E-2</v>
      </c>
      <c r="F40" s="4"/>
      <c r="G40" s="24">
        <f t="shared" si="0"/>
        <v>0</v>
      </c>
    </row>
    <row r="41" spans="1:7" ht="45" x14ac:dyDescent="0.25">
      <c r="A41" s="23" t="s">
        <v>97</v>
      </c>
      <c r="B41" s="19" t="s">
        <v>95</v>
      </c>
      <c r="C41" s="20" t="s">
        <v>96</v>
      </c>
      <c r="D41" s="20" t="s">
        <v>42</v>
      </c>
      <c r="E41" s="8">
        <v>9</v>
      </c>
      <c r="F41" s="4"/>
      <c r="G41" s="24">
        <f t="shared" si="0"/>
        <v>0</v>
      </c>
    </row>
    <row r="42" spans="1:7" ht="45" x14ac:dyDescent="0.25">
      <c r="A42" s="23" t="s">
        <v>100</v>
      </c>
      <c r="B42" s="19" t="s">
        <v>98</v>
      </c>
      <c r="C42" s="20" t="s">
        <v>99</v>
      </c>
      <c r="D42" s="20" t="s">
        <v>42</v>
      </c>
      <c r="E42" s="8">
        <v>4.8</v>
      </c>
      <c r="F42" s="4"/>
      <c r="G42" s="24">
        <f t="shared" si="0"/>
        <v>0</v>
      </c>
    </row>
    <row r="43" spans="1:7" ht="62.25" customHeight="1" x14ac:dyDescent="0.25">
      <c r="A43" s="23" t="s">
        <v>103</v>
      </c>
      <c r="B43" s="19" t="s">
        <v>101</v>
      </c>
      <c r="C43" s="20" t="s">
        <v>102</v>
      </c>
      <c r="D43" s="20" t="s">
        <v>42</v>
      </c>
      <c r="E43" s="8">
        <v>9</v>
      </c>
      <c r="F43" s="4"/>
      <c r="G43" s="24">
        <f t="shared" si="0"/>
        <v>0</v>
      </c>
    </row>
    <row r="44" spans="1:7" ht="45" x14ac:dyDescent="0.25">
      <c r="A44" s="23" t="s">
        <v>105</v>
      </c>
      <c r="B44" s="19" t="s">
        <v>104</v>
      </c>
      <c r="C44" s="20" t="s">
        <v>65</v>
      </c>
      <c r="D44" s="20" t="s">
        <v>10</v>
      </c>
      <c r="E44" s="8">
        <v>2</v>
      </c>
      <c r="F44" s="4"/>
      <c r="G44" s="24">
        <f t="shared" si="0"/>
        <v>0</v>
      </c>
    </row>
    <row r="45" spans="1:7" ht="30" x14ac:dyDescent="0.25">
      <c r="A45" s="23" t="s">
        <v>175</v>
      </c>
      <c r="B45" s="19" t="s">
        <v>106</v>
      </c>
      <c r="C45" s="20" t="s">
        <v>179</v>
      </c>
      <c r="D45" s="20" t="s">
        <v>59</v>
      </c>
      <c r="E45" s="8">
        <v>2</v>
      </c>
      <c r="F45" s="4"/>
      <c r="G45" s="24">
        <f t="shared" si="0"/>
        <v>0</v>
      </c>
    </row>
    <row r="46" spans="1:7" x14ac:dyDescent="0.25">
      <c r="A46" s="65" t="s">
        <v>118</v>
      </c>
      <c r="B46" s="66"/>
      <c r="C46" s="66"/>
      <c r="D46" s="66"/>
      <c r="E46" s="66"/>
      <c r="F46" s="66"/>
      <c r="G46" s="67"/>
    </row>
    <row r="47" spans="1:7" ht="51" customHeight="1" x14ac:dyDescent="0.25">
      <c r="A47" s="23" t="s">
        <v>176</v>
      </c>
      <c r="B47" s="19" t="s">
        <v>107</v>
      </c>
      <c r="C47" s="20" t="s">
        <v>108</v>
      </c>
      <c r="D47" s="20" t="s">
        <v>52</v>
      </c>
      <c r="E47" s="8">
        <v>1</v>
      </c>
      <c r="F47" s="4"/>
      <c r="G47" s="24">
        <f t="shared" si="0"/>
        <v>0</v>
      </c>
    </row>
    <row r="48" spans="1:7" x14ac:dyDescent="0.25">
      <c r="A48" s="65" t="s">
        <v>131</v>
      </c>
      <c r="B48" s="66"/>
      <c r="C48" s="66"/>
      <c r="D48" s="66"/>
      <c r="E48" s="66"/>
      <c r="F48" s="66"/>
      <c r="G48" s="67"/>
    </row>
    <row r="49" spans="1:7" ht="45" x14ac:dyDescent="0.25">
      <c r="A49" s="25" t="s">
        <v>132</v>
      </c>
      <c r="B49" s="19"/>
      <c r="C49" s="12" t="s">
        <v>119</v>
      </c>
      <c r="D49" s="12" t="s">
        <v>13</v>
      </c>
      <c r="E49" s="13">
        <f>7*2+5.5*5+1.5*2+16.5*2</f>
        <v>77.5</v>
      </c>
      <c r="F49" s="4"/>
      <c r="G49" s="24">
        <f t="shared" ref="G49:G61" si="2">E49*F49</f>
        <v>0</v>
      </c>
    </row>
    <row r="50" spans="1:7" ht="60" x14ac:dyDescent="0.25">
      <c r="A50" s="23" t="s">
        <v>133</v>
      </c>
      <c r="B50" s="19"/>
      <c r="C50" s="5" t="s">
        <v>120</v>
      </c>
      <c r="D50" s="5" t="s">
        <v>13</v>
      </c>
      <c r="E50" s="6">
        <f>16.5+5.5+2+1.5+1.5+7*2+13</f>
        <v>54</v>
      </c>
      <c r="F50" s="4"/>
      <c r="G50" s="24">
        <f t="shared" si="2"/>
        <v>0</v>
      </c>
    </row>
    <row r="51" spans="1:7" ht="45" x14ac:dyDescent="0.25">
      <c r="A51" s="23" t="s">
        <v>134</v>
      </c>
      <c r="B51" s="19"/>
      <c r="C51" s="5" t="s">
        <v>121</v>
      </c>
      <c r="D51" s="5" t="s">
        <v>42</v>
      </c>
      <c r="E51" s="6">
        <v>66</v>
      </c>
      <c r="F51" s="4"/>
      <c r="G51" s="24">
        <f t="shared" si="2"/>
        <v>0</v>
      </c>
    </row>
    <row r="52" spans="1:7" ht="30" x14ac:dyDescent="0.25">
      <c r="A52" s="25" t="s">
        <v>135</v>
      </c>
      <c r="B52" s="19"/>
      <c r="C52" s="5" t="s">
        <v>122</v>
      </c>
      <c r="D52" s="5" t="s">
        <v>17</v>
      </c>
      <c r="E52" s="6">
        <f>0.2*0.2*(13+5.5*2)</f>
        <v>0.96000000000000019</v>
      </c>
      <c r="F52" s="4"/>
      <c r="G52" s="24">
        <f t="shared" si="2"/>
        <v>0</v>
      </c>
    </row>
    <row r="53" spans="1:7" ht="57" customHeight="1" x14ac:dyDescent="0.25">
      <c r="A53" s="23" t="s">
        <v>136</v>
      </c>
      <c r="B53" s="19"/>
      <c r="C53" s="5" t="s">
        <v>123</v>
      </c>
      <c r="D53" s="5" t="s">
        <v>13</v>
      </c>
      <c r="E53" s="6">
        <f>13+5.5*2</f>
        <v>24</v>
      </c>
      <c r="F53" s="4"/>
      <c r="G53" s="24">
        <f t="shared" si="2"/>
        <v>0</v>
      </c>
    </row>
    <row r="54" spans="1:7" ht="45" x14ac:dyDescent="0.25">
      <c r="A54" s="23" t="s">
        <v>137</v>
      </c>
      <c r="B54" s="19"/>
      <c r="C54" s="5" t="s">
        <v>124</v>
      </c>
      <c r="D54" s="5" t="s">
        <v>42</v>
      </c>
      <c r="E54" s="6">
        <f>5.5*13</f>
        <v>71.5</v>
      </c>
      <c r="F54" s="4"/>
      <c r="G54" s="24">
        <f t="shared" si="2"/>
        <v>0</v>
      </c>
    </row>
    <row r="55" spans="1:7" ht="45" x14ac:dyDescent="0.25">
      <c r="A55" s="25" t="s">
        <v>138</v>
      </c>
      <c r="B55" s="19"/>
      <c r="C55" s="5" t="s">
        <v>125</v>
      </c>
      <c r="D55" s="5" t="s">
        <v>42</v>
      </c>
      <c r="E55" s="6">
        <f>5.5*13</f>
        <v>71.5</v>
      </c>
      <c r="F55" s="4"/>
      <c r="G55" s="24">
        <f t="shared" si="2"/>
        <v>0</v>
      </c>
    </row>
    <row r="56" spans="1:7" ht="55.5" customHeight="1" x14ac:dyDescent="0.25">
      <c r="A56" s="23" t="s">
        <v>139</v>
      </c>
      <c r="B56" s="19"/>
      <c r="C56" s="5" t="s">
        <v>126</v>
      </c>
      <c r="D56" s="5" t="s">
        <v>42</v>
      </c>
      <c r="E56" s="6">
        <f>7*2+1.5*(16.5+5.5)</f>
        <v>47</v>
      </c>
      <c r="F56" s="4"/>
      <c r="G56" s="24">
        <f t="shared" si="2"/>
        <v>0</v>
      </c>
    </row>
    <row r="57" spans="1:7" ht="45" x14ac:dyDescent="0.25">
      <c r="A57" s="23" t="s">
        <v>140</v>
      </c>
      <c r="B57" s="19"/>
      <c r="C57" s="5" t="s">
        <v>127</v>
      </c>
      <c r="D57" s="5" t="s">
        <v>128</v>
      </c>
      <c r="E57" s="6">
        <f>7*2+1.5*(16.5+5.5)</f>
        <v>47</v>
      </c>
      <c r="F57" s="4"/>
      <c r="G57" s="24">
        <f t="shared" si="2"/>
        <v>0</v>
      </c>
    </row>
    <row r="58" spans="1:7" ht="61.5" customHeight="1" x14ac:dyDescent="0.25">
      <c r="A58" s="25" t="s">
        <v>141</v>
      </c>
      <c r="B58" s="19"/>
      <c r="C58" s="5" t="s">
        <v>144</v>
      </c>
      <c r="D58" s="5" t="s">
        <v>42</v>
      </c>
      <c r="E58" s="6">
        <f>3*3+14.5*2.05</f>
        <v>38.724999999999994</v>
      </c>
      <c r="F58" s="4"/>
      <c r="G58" s="24">
        <f t="shared" si="2"/>
        <v>0</v>
      </c>
    </row>
    <row r="59" spans="1:7" ht="45" x14ac:dyDescent="0.25">
      <c r="A59" s="23" t="s">
        <v>142</v>
      </c>
      <c r="B59" s="19"/>
      <c r="C59" s="7" t="s">
        <v>129</v>
      </c>
      <c r="D59" s="7" t="s">
        <v>42</v>
      </c>
      <c r="E59" s="10">
        <f>2.05*14.5</f>
        <v>29.724999999999998</v>
      </c>
      <c r="F59" s="4"/>
      <c r="G59" s="24">
        <f t="shared" si="2"/>
        <v>0</v>
      </c>
    </row>
    <row r="60" spans="1:7" ht="30" x14ac:dyDescent="0.25">
      <c r="A60" s="23" t="s">
        <v>143</v>
      </c>
      <c r="B60" s="19"/>
      <c r="C60" s="5" t="s">
        <v>130</v>
      </c>
      <c r="D60" s="5" t="s">
        <v>10</v>
      </c>
      <c r="E60" s="6">
        <v>1</v>
      </c>
      <c r="F60" s="4"/>
      <c r="G60" s="24">
        <f t="shared" si="2"/>
        <v>0</v>
      </c>
    </row>
    <row r="61" spans="1:7" ht="30" x14ac:dyDescent="0.25">
      <c r="A61" s="25" t="s">
        <v>145</v>
      </c>
      <c r="B61" s="19"/>
      <c r="C61" s="20" t="s">
        <v>146</v>
      </c>
      <c r="D61" s="5" t="s">
        <v>10</v>
      </c>
      <c r="E61" s="6">
        <v>1</v>
      </c>
      <c r="F61" s="4"/>
      <c r="G61" s="24">
        <f t="shared" si="2"/>
        <v>0</v>
      </c>
    </row>
    <row r="62" spans="1:7" x14ac:dyDescent="0.25">
      <c r="A62" s="26"/>
      <c r="B62" s="27"/>
      <c r="C62" s="17"/>
      <c r="D62" s="17"/>
      <c r="E62" s="44" t="s">
        <v>111</v>
      </c>
      <c r="F62" s="44"/>
      <c r="G62" s="24">
        <f>SUM(G7:G61)</f>
        <v>0</v>
      </c>
    </row>
    <row r="63" spans="1:7" x14ac:dyDescent="0.25">
      <c r="A63" s="26"/>
      <c r="B63" s="27"/>
      <c r="C63" s="17"/>
      <c r="D63" s="17"/>
      <c r="E63" s="45" t="s">
        <v>112</v>
      </c>
      <c r="F63" s="64"/>
      <c r="G63" s="24">
        <f>G62*0.23</f>
        <v>0</v>
      </c>
    </row>
    <row r="64" spans="1:7" ht="28.5" customHeight="1" thickBot="1" x14ac:dyDescent="0.3">
      <c r="A64" s="28"/>
      <c r="B64" s="29"/>
      <c r="C64" s="30"/>
      <c r="D64" s="30"/>
      <c r="E64" s="47" t="s">
        <v>113</v>
      </c>
      <c r="F64" s="47"/>
      <c r="G64" s="31">
        <f>G62+G63</f>
        <v>0</v>
      </c>
    </row>
    <row r="65" spans="1:7" ht="21" customHeight="1" thickBot="1" x14ac:dyDescent="0.3">
      <c r="A65" s="61" t="s">
        <v>180</v>
      </c>
      <c r="B65" s="62"/>
      <c r="C65" s="62"/>
      <c r="D65" s="62"/>
      <c r="E65" s="62"/>
      <c r="F65" s="62"/>
      <c r="G65" s="63"/>
    </row>
    <row r="66" spans="1:7" ht="75" x14ac:dyDescent="0.25">
      <c r="A66" s="25" t="s">
        <v>147</v>
      </c>
      <c r="B66" s="11"/>
      <c r="C66" s="22" t="s">
        <v>178</v>
      </c>
      <c r="D66" s="12" t="s">
        <v>10</v>
      </c>
      <c r="E66" s="13">
        <v>1</v>
      </c>
      <c r="F66" s="33"/>
      <c r="G66" s="34">
        <f t="shared" ref="G66:G75" si="3">E66*F66</f>
        <v>0</v>
      </c>
    </row>
    <row r="67" spans="1:7" ht="30" x14ac:dyDescent="0.25">
      <c r="A67" s="23" t="s">
        <v>148</v>
      </c>
      <c r="B67" s="19"/>
      <c r="C67" s="20" t="s">
        <v>177</v>
      </c>
      <c r="D67" s="20" t="s">
        <v>42</v>
      </c>
      <c r="E67" s="8">
        <f>E69+E70</f>
        <v>7.8129999999999988</v>
      </c>
      <c r="F67" s="4"/>
      <c r="G67" s="24">
        <f t="shared" si="3"/>
        <v>0</v>
      </c>
    </row>
    <row r="68" spans="1:7" ht="30" x14ac:dyDescent="0.25">
      <c r="A68" s="23" t="s">
        <v>149</v>
      </c>
      <c r="B68" s="19"/>
      <c r="C68" s="20" t="s">
        <v>164</v>
      </c>
      <c r="D68" s="20" t="s">
        <v>17</v>
      </c>
      <c r="E68" s="8">
        <f>E67*0.05</f>
        <v>0.39064999999999994</v>
      </c>
      <c r="F68" s="4"/>
      <c r="G68" s="24">
        <f t="shared" si="3"/>
        <v>0</v>
      </c>
    </row>
    <row r="69" spans="1:7" ht="45" x14ac:dyDescent="0.25">
      <c r="A69" s="23" t="s">
        <v>150</v>
      </c>
      <c r="B69" s="19"/>
      <c r="C69" s="20" t="s">
        <v>159</v>
      </c>
      <c r="D69" s="20" t="s">
        <v>42</v>
      </c>
      <c r="E69" s="8">
        <f>(1.1+0.3+0.3+0.3)*(2+0.3+0.3+0.3)</f>
        <v>5.7999999999999989</v>
      </c>
      <c r="F69" s="4"/>
      <c r="G69" s="24">
        <f t="shared" si="3"/>
        <v>0</v>
      </c>
    </row>
    <row r="70" spans="1:7" ht="45" x14ac:dyDescent="0.25">
      <c r="A70" s="23" t="s">
        <v>151</v>
      </c>
      <c r="B70" s="19"/>
      <c r="C70" s="20" t="s">
        <v>152</v>
      </c>
      <c r="D70" s="20" t="s">
        <v>42</v>
      </c>
      <c r="E70" s="8">
        <f>0.15*(2+1.1+1.4+2.3+1.7+2.6)+0.06*2*2.9</f>
        <v>2.0129999999999999</v>
      </c>
      <c r="F70" s="4"/>
      <c r="G70" s="24">
        <f t="shared" si="3"/>
        <v>0</v>
      </c>
    </row>
    <row r="71" spans="1:7" ht="45" x14ac:dyDescent="0.25">
      <c r="A71" s="23" t="s">
        <v>153</v>
      </c>
      <c r="B71" s="19"/>
      <c r="C71" s="20" t="s">
        <v>169</v>
      </c>
      <c r="D71" s="20" t="s">
        <v>42</v>
      </c>
      <c r="E71" s="8">
        <f>1.1*1.1</f>
        <v>1.2100000000000002</v>
      </c>
      <c r="F71" s="4"/>
      <c r="G71" s="24">
        <f t="shared" si="3"/>
        <v>0</v>
      </c>
    </row>
    <row r="72" spans="1:7" ht="75" x14ac:dyDescent="0.25">
      <c r="A72" s="23" t="s">
        <v>154</v>
      </c>
      <c r="B72" s="19"/>
      <c r="C72" s="20" t="s">
        <v>161</v>
      </c>
      <c r="D72" s="20" t="s">
        <v>42</v>
      </c>
      <c r="E72" s="8">
        <f>4*0.2*2.8*2+4*0.2*3+0.2*0.2*10</f>
        <v>7.28</v>
      </c>
      <c r="F72" s="4"/>
      <c r="G72" s="24">
        <f t="shared" si="3"/>
        <v>0</v>
      </c>
    </row>
    <row r="73" spans="1:7" ht="60" x14ac:dyDescent="0.25">
      <c r="A73" s="23" t="s">
        <v>155</v>
      </c>
      <c r="B73" s="19"/>
      <c r="C73" s="20" t="s">
        <v>160</v>
      </c>
      <c r="D73" s="20" t="s">
        <v>42</v>
      </c>
      <c r="E73" s="8">
        <f>1.6*3.6+3.6*1.6/2+2.2*1.2</f>
        <v>11.280000000000001</v>
      </c>
      <c r="F73" s="4"/>
      <c r="G73" s="24">
        <f t="shared" si="3"/>
        <v>0</v>
      </c>
    </row>
    <row r="74" spans="1:7" ht="45" x14ac:dyDescent="0.25">
      <c r="A74" s="23" t="s">
        <v>156</v>
      </c>
      <c r="B74" s="19"/>
      <c r="C74" s="20" t="s">
        <v>157</v>
      </c>
      <c r="D74" s="20" t="s">
        <v>42</v>
      </c>
      <c r="E74" s="8">
        <f>E73</f>
        <v>11.280000000000001</v>
      </c>
      <c r="F74" s="4"/>
      <c r="G74" s="24">
        <f t="shared" si="3"/>
        <v>0</v>
      </c>
    </row>
    <row r="75" spans="1:7" ht="90.75" thickBot="1" x14ac:dyDescent="0.3">
      <c r="A75" s="35" t="s">
        <v>158</v>
      </c>
      <c r="B75" s="36"/>
      <c r="C75" s="21" t="s">
        <v>184</v>
      </c>
      <c r="D75" s="21" t="s">
        <v>42</v>
      </c>
      <c r="E75" s="37">
        <f>E72+E74</f>
        <v>18.560000000000002</v>
      </c>
      <c r="F75" s="38"/>
      <c r="G75" s="31">
        <f t="shared" si="3"/>
        <v>0</v>
      </c>
    </row>
    <row r="76" spans="1:7" x14ac:dyDescent="0.25">
      <c r="E76" s="41" t="s">
        <v>111</v>
      </c>
      <c r="F76" s="41"/>
      <c r="G76" s="33">
        <f>SUM(G66:G75)</f>
        <v>0</v>
      </c>
    </row>
    <row r="77" spans="1:7" x14ac:dyDescent="0.25">
      <c r="E77" s="44" t="s">
        <v>182</v>
      </c>
      <c r="F77" s="44"/>
      <c r="G77" s="4">
        <f>G76*0.08</f>
        <v>0</v>
      </c>
    </row>
    <row r="78" spans="1:7" x14ac:dyDescent="0.25">
      <c r="E78" s="44" t="s">
        <v>113</v>
      </c>
      <c r="F78" s="44"/>
      <c r="G78" s="4">
        <f>G76+G77</f>
        <v>0</v>
      </c>
    </row>
    <row r="79" spans="1:7" x14ac:dyDescent="0.25">
      <c r="E79" s="17"/>
      <c r="F79" s="17"/>
      <c r="G79" s="18"/>
    </row>
    <row r="80" spans="1:7" x14ac:dyDescent="0.25">
      <c r="E80" s="17"/>
      <c r="F80" s="17"/>
      <c r="G80" s="18"/>
    </row>
    <row r="81" spans="1:7" ht="30" customHeight="1" x14ac:dyDescent="0.25">
      <c r="E81" s="17"/>
      <c r="F81" s="17"/>
      <c r="G81" s="18"/>
    </row>
    <row r="84" spans="1:7" ht="15.75" thickBot="1" x14ac:dyDescent="0.3"/>
    <row r="85" spans="1:7" ht="15.75" thickBot="1" x14ac:dyDescent="0.3">
      <c r="A85" s="49" t="s">
        <v>165</v>
      </c>
      <c r="B85" s="50"/>
      <c r="C85" s="50"/>
      <c r="D85" s="50"/>
      <c r="E85" s="50"/>
      <c r="F85" s="50"/>
      <c r="G85" s="51"/>
    </row>
    <row r="86" spans="1:7" ht="15.75" thickBot="1" x14ac:dyDescent="0.3">
      <c r="A86" s="55" t="s">
        <v>109</v>
      </c>
      <c r="B86" s="56"/>
      <c r="C86" s="56"/>
      <c r="D86" s="56"/>
      <c r="E86" s="56"/>
      <c r="F86" s="56"/>
      <c r="G86" s="57"/>
    </row>
    <row r="87" spans="1:7" ht="15.75" thickBot="1" x14ac:dyDescent="0.3">
      <c r="A87" s="52" t="s">
        <v>163</v>
      </c>
      <c r="B87" s="53"/>
      <c r="C87" s="53"/>
      <c r="D87" s="53"/>
      <c r="E87" s="53"/>
      <c r="F87" s="53"/>
      <c r="G87" s="54"/>
    </row>
    <row r="88" spans="1:7" ht="15" customHeight="1" x14ac:dyDescent="0.25">
      <c r="A88" s="40" t="s">
        <v>111</v>
      </c>
      <c r="B88" s="41"/>
      <c r="C88" s="41"/>
      <c r="D88" s="41"/>
      <c r="E88" s="41"/>
      <c r="F88" s="42"/>
      <c r="G88" s="16">
        <f>G62</f>
        <v>0</v>
      </c>
    </row>
    <row r="89" spans="1:7" x14ac:dyDescent="0.25">
      <c r="A89" s="43" t="s">
        <v>112</v>
      </c>
      <c r="B89" s="44"/>
      <c r="C89" s="44"/>
      <c r="D89" s="44"/>
      <c r="E89" s="44"/>
      <c r="F89" s="45"/>
      <c r="G89" s="14">
        <f>G88*0.23</f>
        <v>0</v>
      </c>
    </row>
    <row r="90" spans="1:7" ht="15" customHeight="1" thickBot="1" x14ac:dyDescent="0.3">
      <c r="A90" s="46" t="s">
        <v>113</v>
      </c>
      <c r="B90" s="47"/>
      <c r="C90" s="47"/>
      <c r="D90" s="47"/>
      <c r="E90" s="47"/>
      <c r="F90" s="48"/>
      <c r="G90" s="15">
        <f>G88+G89</f>
        <v>0</v>
      </c>
    </row>
    <row r="91" spans="1:7" ht="15.75" thickBot="1" x14ac:dyDescent="0.3">
      <c r="A91" s="49" t="s">
        <v>162</v>
      </c>
      <c r="B91" s="50"/>
      <c r="C91" s="50"/>
      <c r="D91" s="50"/>
      <c r="E91" s="50"/>
      <c r="F91" s="50"/>
      <c r="G91" s="51"/>
    </row>
    <row r="92" spans="1:7" x14ac:dyDescent="0.25">
      <c r="A92" s="40" t="s">
        <v>111</v>
      </c>
      <c r="B92" s="41"/>
      <c r="C92" s="41"/>
      <c r="D92" s="41"/>
      <c r="E92" s="41"/>
      <c r="F92" s="42"/>
      <c r="G92" s="16">
        <f>G76</f>
        <v>0</v>
      </c>
    </row>
    <row r="93" spans="1:7" x14ac:dyDescent="0.25">
      <c r="A93" s="43" t="s">
        <v>112</v>
      </c>
      <c r="B93" s="44"/>
      <c r="C93" s="44"/>
      <c r="D93" s="44"/>
      <c r="E93" s="44"/>
      <c r="F93" s="45"/>
      <c r="G93" s="14">
        <f>G92*0.08</f>
        <v>0</v>
      </c>
    </row>
    <row r="94" spans="1:7" ht="15.75" thickBot="1" x14ac:dyDescent="0.3">
      <c r="A94" s="46" t="s">
        <v>113</v>
      </c>
      <c r="B94" s="47"/>
      <c r="C94" s="47"/>
      <c r="D94" s="47"/>
      <c r="E94" s="47"/>
      <c r="F94" s="48"/>
      <c r="G94" s="15">
        <f>G92+G93</f>
        <v>0</v>
      </c>
    </row>
    <row r="95" spans="1:7" ht="15.75" thickBot="1" x14ac:dyDescent="0.3">
      <c r="A95" s="49" t="s">
        <v>166</v>
      </c>
      <c r="B95" s="50"/>
      <c r="C95" s="50"/>
      <c r="D95" s="50"/>
      <c r="E95" s="50"/>
      <c r="F95" s="50"/>
      <c r="G95" s="51"/>
    </row>
    <row r="96" spans="1:7" x14ac:dyDescent="0.25">
      <c r="A96" s="40" t="s">
        <v>111</v>
      </c>
      <c r="B96" s="41"/>
      <c r="C96" s="41"/>
      <c r="D96" s="41"/>
      <c r="E96" s="41"/>
      <c r="F96" s="42"/>
      <c r="G96" s="16">
        <f>G88+G92</f>
        <v>0</v>
      </c>
    </row>
    <row r="97" spans="1:7" x14ac:dyDescent="0.25">
      <c r="A97" s="43" t="s">
        <v>112</v>
      </c>
      <c r="B97" s="44"/>
      <c r="C97" s="44"/>
      <c r="D97" s="44"/>
      <c r="E97" s="44"/>
      <c r="F97" s="45"/>
      <c r="G97" s="14">
        <f>G89+G93</f>
        <v>0</v>
      </c>
    </row>
    <row r="98" spans="1:7" ht="15.75" thickBot="1" x14ac:dyDescent="0.3">
      <c r="A98" s="46" t="s">
        <v>113</v>
      </c>
      <c r="B98" s="47"/>
      <c r="C98" s="47"/>
      <c r="D98" s="47"/>
      <c r="E98" s="47"/>
      <c r="F98" s="48"/>
      <c r="G98" s="15">
        <f>G96+G97</f>
        <v>0</v>
      </c>
    </row>
  </sheetData>
  <mergeCells count="29">
    <mergeCell ref="A3:G3"/>
    <mergeCell ref="A6:G6"/>
    <mergeCell ref="E62:F62"/>
    <mergeCell ref="E63:F63"/>
    <mergeCell ref="A65:G65"/>
    <mergeCell ref="E64:F64"/>
    <mergeCell ref="A13:G13"/>
    <mergeCell ref="A31:G31"/>
    <mergeCell ref="A37:G37"/>
    <mergeCell ref="A46:G46"/>
    <mergeCell ref="A48:G48"/>
    <mergeCell ref="E76:F76"/>
    <mergeCell ref="E77:F77"/>
    <mergeCell ref="E78:F78"/>
    <mergeCell ref="A5:G5"/>
    <mergeCell ref="A85:G85"/>
    <mergeCell ref="A89:F89"/>
    <mergeCell ref="A90:F90"/>
    <mergeCell ref="A87:G87"/>
    <mergeCell ref="A88:F88"/>
    <mergeCell ref="A86:G86"/>
    <mergeCell ref="A96:F96"/>
    <mergeCell ref="A97:F97"/>
    <mergeCell ref="A98:F98"/>
    <mergeCell ref="A91:G91"/>
    <mergeCell ref="A92:F92"/>
    <mergeCell ref="A93:F93"/>
    <mergeCell ref="A94:F94"/>
    <mergeCell ref="A95:G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Kazimierz Biziewski</dc:creator>
  <cp:lastModifiedBy>Agnieszka Kotarska</cp:lastModifiedBy>
  <cp:lastPrinted>2024-05-27T05:42:05Z</cp:lastPrinted>
  <dcterms:created xsi:type="dcterms:W3CDTF">2024-05-14T09:23:33Z</dcterms:created>
  <dcterms:modified xsi:type="dcterms:W3CDTF">2024-05-27T12:27:03Z</dcterms:modified>
</cp:coreProperties>
</file>